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57313\OneDrive - Secretaria Distrital De La Mujer\SDM_2025\8198\Seguimientos_PA_2025\"/>
    </mc:Choice>
  </mc:AlternateContent>
  <xr:revisionPtr revIDLastSave="0" documentId="8_{0366FAEE-D6C3-485A-B8CE-AC6310D957C7}" xr6:coauthVersionLast="47" xr6:coauthVersionMax="47" xr10:uidLastSave="{00000000-0000-0000-0000-000000000000}"/>
  <bookViews>
    <workbookView xWindow="-110" yWindow="-110" windowWidth="19420" windowHeight="10300" tabRatio="734" firstSheet="17" activeTab="13" xr2:uid="{00000000-000D-0000-FFFF-FFFF00000000}"/>
  </bookViews>
  <sheets>
    <sheet name="Datos" sheetId="52" state="hidden" r:id="rId1"/>
    <sheet name="Actividades_proyecto " sheetId="1" state="hidden" r:id="rId2"/>
    <sheet name="Instructivo" sheetId="64" r:id="rId3"/>
    <sheet name="ACTIVIDAD_1" sheetId="20" r:id="rId4"/>
    <sheet name="Hoja de vida Actividad 1" sheetId="51" state="hidden" r:id="rId5"/>
    <sheet name="ACTIVIDAD_2" sheetId="55" r:id="rId6"/>
    <sheet name="Hoja de vida Actividad 2" sheetId="56" state="hidden" r:id="rId7"/>
    <sheet name="Hoja de vida Actividad 3" sheetId="58" state="hidden" r:id="rId8"/>
    <sheet name="Hoja de vida Actividad 4" sheetId="60" state="hidden" r:id="rId9"/>
    <sheet name="ACTIVIDAD_3" sheetId="57" r:id="rId10"/>
    <sheet name="ACTIVIDAD_4" sheetId="59" r:id="rId11"/>
    <sheet name="Hoja de vida Actividad 5" sheetId="62" state="hidden" r:id="rId12"/>
    <sheet name="ACTIVIDAD_5" sheetId="61" r:id="rId13"/>
    <sheet name="META_PDD" sheetId="38" r:id="rId14"/>
    <sheet name="Hoja de vida Meta PDD" sheetId="63" state="hidden" r:id="rId15"/>
    <sheet name="PRODUCTO_MGA" sheetId="47" r:id="rId16"/>
    <sheet name="TERRITORIALIZACIÓN" sheetId="65" r:id="rId17"/>
    <sheet name="PMR" sheetId="46" r:id="rId18"/>
    <sheet name="Listas" sheetId="43" state="hidden" r:id="rId19"/>
    <sheet name="Hoja3" sheetId="19" state="hidden" r:id="rId20"/>
    <sheet name="CONTROL DE CAMBIOS" sheetId="40" r:id="rId21"/>
  </sheets>
  <definedNames>
    <definedName name="_xlnm._FilterDatabase" localSheetId="17" hidden="1">PMR!$A$12:$AX$37</definedName>
    <definedName name="_xlnm.Print_Area" localSheetId="3">ACTIVIDAD_1!$A$1:$O$118</definedName>
    <definedName name="_xlnm.Print_Area" localSheetId="5">ACTIVIDAD_2!$A$1:$O$118</definedName>
    <definedName name="_xlnm.Print_Area" localSheetId="9">ACTIVIDAD_3!$A$1:$O$118</definedName>
    <definedName name="_xlnm.Print_Area" localSheetId="10">ACTIVIDAD_4!$A$1:$O$118</definedName>
    <definedName name="_xlnm.Print_Area" localSheetId="12">ACTIVIDAD_5!$A$1:$O$118</definedName>
    <definedName name="_xlnm.Print_Area" localSheetId="20">'CONTROL DE CAMBIOS'!$A$1:$E$36</definedName>
    <definedName name="_xlnm.Print_Area" localSheetId="4">'Hoja de vida Actividad 1'!$A$1:$L$29</definedName>
    <definedName name="_xlnm.Print_Area" localSheetId="6">'Hoja de vida Actividad 2'!$A$1:$L$28</definedName>
    <definedName name="_xlnm.Print_Area" localSheetId="7">'Hoja de vida Actividad 3'!$A$1:$L$28</definedName>
    <definedName name="_xlnm.Print_Area" localSheetId="8">'Hoja de vida Actividad 4'!$A$1:$L$28</definedName>
    <definedName name="_xlnm.Print_Area" localSheetId="11">'Hoja de vida Actividad 5'!$A$1:$L$28</definedName>
    <definedName name="_xlnm.Print_Area" localSheetId="14">'Hoja de vida Meta PDD'!$A$1:$L$27</definedName>
    <definedName name="_xlnm.Print_Area" localSheetId="13">META_PDD!$A$1:$M$68</definedName>
    <definedName name="_xlnm.Print_Area" localSheetId="17">PMR!$A$1:$AX$34</definedName>
    <definedName name="_xlnm.Print_Area" localSheetId="15">PRODUCTO_MGA!$A$1:$L$53</definedName>
    <definedName name="condicion" localSheetId="2">#REF!</definedName>
    <definedName name="condicion" localSheetId="16">#REF!</definedName>
    <definedName name="condicion">Hoja3!$N$40:$N$45</definedName>
    <definedName name="edad" localSheetId="2">#REF!</definedName>
    <definedName name="edad" localSheetId="16">#REF!</definedName>
    <definedName name="edad">Hoja3!$I$40:$I$45</definedName>
    <definedName name="etnias" localSheetId="2">#REF!</definedName>
    <definedName name="etnias" localSheetId="16">#REF!</definedName>
    <definedName name="etnias">Hoja3!$L$40:$L$43</definedName>
    <definedName name="frecuencia" localSheetId="2">#REF!</definedName>
    <definedName name="frecuencia" localSheetId="16">#REF!</definedName>
    <definedName name="frecuencia">Hoja3!$I$5:$I$11</definedName>
    <definedName name="genero" localSheetId="2">#REF!</definedName>
    <definedName name="genero" localSheetId="16">#REF!</definedName>
    <definedName name="genero">Hoja3!$M$40:$M$41</definedName>
    <definedName name="INDICADOR" localSheetId="2">#REF!</definedName>
    <definedName name="INDICADOR" localSheetId="16">#REF!</definedName>
    <definedName name="INDICADOR">#REF!</definedName>
    <definedName name="localidad" localSheetId="2">#REF!</definedName>
    <definedName name="localidad" localSheetId="16">#REF!</definedName>
    <definedName name="localidad">Hoja3!$E$5:$E$24</definedName>
    <definedName name="metas" localSheetId="2">#REF!</definedName>
    <definedName name="metas" localSheetId="16">#REF!</definedName>
    <definedName name="metas">Hoja3!$N$23:$N$33</definedName>
    <definedName name="objetivoest" localSheetId="2">#REF!</definedName>
    <definedName name="objetivoest" localSheetId="16">#REF!</definedName>
    <definedName name="objetivoest">Hoja3!$I$32:$I$35</definedName>
    <definedName name="objetivos" localSheetId="2">#REF!</definedName>
    <definedName name="objetivos" localSheetId="16">#REF!</definedName>
    <definedName name="objetivos">#REF!</definedName>
    <definedName name="pmr" localSheetId="2">#REF!</definedName>
    <definedName name="pmr" localSheetId="16">#REF!</definedName>
    <definedName name="pmr">Hoja3!$I$23:$I$27</definedName>
    <definedName name="responsable" localSheetId="2">#REF!</definedName>
    <definedName name="responsable" localSheetId="16">#REF!</definedName>
    <definedName name="responsable">Hoja3!$M$5:$M$18</definedName>
    <definedName name="SUBSECRETARIA" localSheetId="2">#REF!</definedName>
    <definedName name="SUBSECRETARIA" localSheetId="16">#REF!</definedName>
    <definedName name="SUBSECRETARIA">#REF!</definedName>
    <definedName name="subsecretarias" localSheetId="2">#REF!</definedName>
    <definedName name="subsecretarias" localSheetId="16">#REF!</definedName>
    <definedName name="subsecretarias">Hoja3!$O$5:$O$10</definedName>
    <definedName name="tactividad" localSheetId="2">#REF!</definedName>
    <definedName name="tactividad" localSheetId="16">#REF!</definedName>
    <definedName name="tactividad">Hoja3!$C$5:$C$6</definedName>
    <definedName name="tcalculo" localSheetId="2">#REF!</definedName>
    <definedName name="tcalculo" localSheetId="16">#REF!</definedName>
    <definedName name="tcalculo">Hoja3!$K$5</definedName>
    <definedName name="tindicador" localSheetId="2">#REF!</definedName>
    <definedName name="tindicador" localSheetId="16">#REF!</definedName>
    <definedName name="tindicador">Hoja3!$G$5:$G$10</definedName>
    <definedName name="tipometa" localSheetId="2">#REF!</definedName>
    <definedName name="tipometa" localSheetId="16">#REF!</definedName>
    <definedName name="tipometa">Hoja3!$A$5:$A$7</definedName>
    <definedName name="tmeta" localSheetId="2">#REF!</definedName>
    <definedName name="tmeta" localSheetId="16">#REF!</definedName>
    <definedName name="tmeta">Hoja3!$A$5:$A$7</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4" roundtripDataChecksum="xVYwB3UHdHZoYLlS7FHKLwAp3fKOqHG7zICvfbN6ofQ="/>
    </ext>
  </extLst>
</workbook>
</file>

<file path=xl/calcChain.xml><?xml version="1.0" encoding="utf-8"?>
<calcChain xmlns="http://schemas.openxmlformats.org/spreadsheetml/2006/main">
  <c r="R68" i="65" l="1"/>
  <c r="O68" i="65"/>
  <c r="O66" i="65"/>
  <c r="O62" i="65"/>
  <c r="O60" i="65"/>
  <c r="O57" i="65"/>
  <c r="O53" i="65"/>
  <c r="O49" i="65"/>
  <c r="AD43" i="65"/>
  <c r="O30" i="61"/>
  <c r="AA41" i="65"/>
  <c r="AA32" i="65"/>
  <c r="AA29" i="65"/>
  <c r="AA43" i="65" s="1"/>
  <c r="AW34" i="46"/>
  <c r="X43" i="65"/>
  <c r="R43" i="65"/>
  <c r="O43" i="65"/>
  <c r="U43" i="65"/>
  <c r="M43" i="65"/>
  <c r="K43" i="65"/>
  <c r="I43" i="65"/>
  <c r="G43" i="65"/>
  <c r="M68" i="65"/>
  <c r="K68" i="65"/>
  <c r="I68" i="65"/>
  <c r="G68" i="65"/>
  <c r="E68" i="65"/>
  <c r="E43" i="65"/>
  <c r="C43" i="65"/>
  <c r="C68" i="65"/>
  <c r="C30" i="38"/>
  <c r="C34" i="38"/>
  <c r="C37" i="61"/>
  <c r="J20" i="47"/>
  <c r="K20" i="47"/>
  <c r="K18" i="47"/>
  <c r="J18" i="47"/>
  <c r="F25" i="38"/>
  <c r="D58" i="38"/>
  <c r="H20" i="47"/>
  <c r="G20" i="47"/>
  <c r="D20" i="47"/>
  <c r="H18" i="47"/>
  <c r="G18" i="47"/>
  <c r="D18" i="47"/>
  <c r="C28" i="38"/>
  <c r="I117" i="57"/>
  <c r="C37" i="57"/>
  <c r="K65" i="57"/>
  <c r="G25" i="38"/>
  <c r="E11" i="62" l="1"/>
  <c r="C37" i="59"/>
  <c r="E11" i="58"/>
  <c r="D16" i="58"/>
  <c r="C37" i="55"/>
  <c r="E11" i="51"/>
  <c r="C37" i="20"/>
  <c r="B117" i="55" l="1"/>
  <c r="C117" i="20" l="1"/>
  <c r="D117" i="20"/>
  <c r="E117" i="20"/>
  <c r="F117" i="20"/>
  <c r="G117" i="20"/>
  <c r="N26" i="61" l="1"/>
  <c r="N27" i="61"/>
  <c r="N28" i="61"/>
  <c r="N29" i="61"/>
  <c r="N30" i="61"/>
  <c r="N26" i="59"/>
  <c r="N27" i="59"/>
  <c r="N28" i="59"/>
  <c r="N29" i="59"/>
  <c r="N30" i="59"/>
  <c r="N26" i="57"/>
  <c r="N27" i="57"/>
  <c r="N29" i="57"/>
  <c r="N30" i="57"/>
  <c r="N26" i="55"/>
  <c r="O27" i="55" s="1"/>
  <c r="N27" i="55"/>
  <c r="N28" i="55"/>
  <c r="N29" i="55"/>
  <c r="N30" i="55"/>
  <c r="N26" i="20"/>
  <c r="N27" i="20"/>
  <c r="N28" i="20"/>
  <c r="N29" i="20"/>
  <c r="N30" i="20"/>
  <c r="O30" i="20" s="1"/>
  <c r="O27" i="57" l="1"/>
  <c r="O27" i="20"/>
  <c r="O27" i="61"/>
  <c r="O27" i="59"/>
  <c r="B35" i="61"/>
  <c r="D16" i="62"/>
  <c r="E10" i="62"/>
  <c r="F37" i="61"/>
  <c r="D16" i="60"/>
  <c r="E11" i="60"/>
  <c r="E10" i="60"/>
  <c r="E10" i="58"/>
  <c r="N28" i="57"/>
  <c r="O30" i="57" s="1"/>
  <c r="D16" i="56"/>
  <c r="D16" i="51"/>
  <c r="E11" i="56"/>
  <c r="B35" i="55"/>
  <c r="E10" i="56"/>
  <c r="B35" i="20"/>
  <c r="I117" i="61"/>
  <c r="H117" i="61"/>
  <c r="G117" i="61"/>
  <c r="F117" i="61"/>
  <c r="E117" i="61"/>
  <c r="D117" i="61"/>
  <c r="C117" i="61"/>
  <c r="B117" i="61"/>
  <c r="N25" i="61"/>
  <c r="O26" i="61" s="1"/>
  <c r="I117" i="59"/>
  <c r="H117" i="59"/>
  <c r="G117" i="59"/>
  <c r="F117" i="59"/>
  <c r="E117" i="59"/>
  <c r="D117" i="59"/>
  <c r="C117" i="59"/>
  <c r="B117" i="59"/>
  <c r="F37" i="59"/>
  <c r="B35" i="59"/>
  <c r="N25" i="59"/>
  <c r="O26" i="59" s="1"/>
  <c r="H117" i="57"/>
  <c r="G117" i="57"/>
  <c r="F117" i="57"/>
  <c r="E117" i="57"/>
  <c r="D117" i="57"/>
  <c r="C117" i="57"/>
  <c r="B117" i="57"/>
  <c r="F37" i="57"/>
  <c r="B35" i="57"/>
  <c r="N25" i="57"/>
  <c r="O26" i="57" s="1"/>
  <c r="I117" i="55"/>
  <c r="H117" i="55"/>
  <c r="G117" i="55"/>
  <c r="F117" i="55"/>
  <c r="E117" i="55"/>
  <c r="D117" i="55"/>
  <c r="C117" i="55"/>
  <c r="F37" i="55"/>
  <c r="N25" i="55"/>
  <c r="O26" i="55" s="1"/>
  <c r="F37" i="20"/>
  <c r="E10" i="51"/>
  <c r="AW15" i="46"/>
  <c r="AW16" i="46"/>
  <c r="AW17" i="46"/>
  <c r="AW18" i="46"/>
  <c r="AW19" i="46"/>
  <c r="AW20" i="46"/>
  <c r="AW21" i="46"/>
  <c r="AW22" i="46"/>
  <c r="AW23" i="46"/>
  <c r="AW24" i="46"/>
  <c r="AW25" i="46"/>
  <c r="AW26" i="46"/>
  <c r="AW27" i="46"/>
  <c r="AW28" i="46"/>
  <c r="AW29" i="46"/>
  <c r="AW30" i="46"/>
  <c r="AW31" i="46"/>
  <c r="AW32" i="46"/>
  <c r="AW33" i="46"/>
  <c r="AW35" i="46"/>
  <c r="AW36" i="46"/>
  <c r="AW37" i="46"/>
  <c r="AV15" i="46"/>
  <c r="AV16" i="46"/>
  <c r="AV17" i="46"/>
  <c r="AV18" i="46"/>
  <c r="AV19" i="46"/>
  <c r="AV20" i="46"/>
  <c r="AV21" i="46"/>
  <c r="AV22" i="46"/>
  <c r="AV23" i="46"/>
  <c r="AV24" i="46"/>
  <c r="AV25" i="46"/>
  <c r="AV26" i="46"/>
  <c r="AV27" i="46"/>
  <c r="AV28" i="46"/>
  <c r="AV29" i="46"/>
  <c r="AV30" i="46"/>
  <c r="AV31" i="46"/>
  <c r="AV32" i="46"/>
  <c r="AV33" i="46"/>
  <c r="AV34" i="46"/>
  <c r="AV36" i="46"/>
  <c r="AV14" i="46"/>
  <c r="AW14" i="46" l="1"/>
  <c r="N25" i="20" l="1"/>
  <c r="O26" i="20" s="1"/>
  <c r="C50" i="38"/>
  <c r="C48" i="38"/>
  <c r="C46" i="38"/>
  <c r="C44" i="38"/>
  <c r="H117" i="20" l="1"/>
  <c r="I117" i="20"/>
  <c r="B117" i="20"/>
  <c r="H49" i="1" l="1"/>
  <c r="O71" i="1"/>
  <c r="O66" i="1"/>
  <c r="O59" i="1"/>
  <c r="O55" i="1"/>
  <c r="O50" i="1"/>
  <c r="O43" i="1"/>
  <c r="O42" i="1"/>
  <c r="O38" i="1"/>
  <c r="O37" i="1"/>
  <c r="O32" i="1"/>
  <c r="O28" i="1"/>
  <c r="O24" i="1"/>
  <c r="O20" i="1"/>
  <c r="O15" i="1"/>
  <c r="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D50C392-5E9B-4EFC-BCB1-408BD915F20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B98160D1-1241-4640-9729-16BD6BC2EF8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182A9411-2B1C-4524-B79D-E3740F0D5F1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41A92D7C-6BAC-4113-8D58-780B25823B8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5"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11"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B121B448-1789-46AC-9F3D-134BD6C248D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5CC227A9-977F-4D96-8915-2F3A9CB75EEA}">
      <text>
        <r>
          <rPr>
            <sz val="9"/>
            <color indexed="81"/>
            <rFont val="Tahoma"/>
            <family val="2"/>
          </rPr>
          <t>Fecha en la que el cambio solicitado al plan de acción es aprobado</t>
        </r>
      </text>
    </comment>
    <comment ref="B9" authorId="0" shapeId="0" xr:uid="{C3F83953-384B-4A7F-847D-1CD559E6F28E}">
      <text>
        <r>
          <rPr>
            <sz val="9"/>
            <color indexed="81"/>
            <rFont val="Tahoma"/>
            <family val="2"/>
          </rPr>
          <t>Fecha en la que el cambio solicitado al plan de acción es aprobado</t>
        </r>
      </text>
    </comment>
    <comment ref="C9" authorId="0" shapeId="0" xr:uid="{8A83DF69-71B2-4DE4-A9F1-552A481AAC55}">
      <text>
        <r>
          <rPr>
            <sz val="9"/>
            <color indexed="81"/>
            <rFont val="Tahoma"/>
            <family val="2"/>
          </rPr>
          <t>Descripción de los cambios realizados en la actialización que corresponda</t>
        </r>
      </text>
    </comment>
    <comment ref="D9" authorId="0" shapeId="0" xr:uid="{B93C7EC3-DC19-4B5E-AD3A-EA9EEB9E39ED}">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<sst xmlns="http://schemas.openxmlformats.org/spreadsheetml/2006/main" count="3632" uniqueCount="1038">
  <si>
    <t>Clasificación</t>
  </si>
  <si>
    <t>Subclasificación</t>
  </si>
  <si>
    <t>Catogoría</t>
  </si>
  <si>
    <t>Tipo</t>
  </si>
  <si>
    <t>Procesos</t>
  </si>
  <si>
    <t>Dependencias</t>
  </si>
  <si>
    <t>Metodo de recolección</t>
  </si>
  <si>
    <t>Tipo de calculo</t>
  </si>
  <si>
    <t>Frecuencia de medición</t>
  </si>
  <si>
    <t>Tipo Anualización</t>
  </si>
  <si>
    <t>Unidad de medida</t>
  </si>
  <si>
    <t>Tipo de variable</t>
  </si>
  <si>
    <t>Proyectos</t>
  </si>
  <si>
    <t>Proceso</t>
  </si>
  <si>
    <t>Desempeño</t>
  </si>
  <si>
    <t>Eficacia</t>
  </si>
  <si>
    <t>Direccionamiento estratégico</t>
  </si>
  <si>
    <t xml:space="preserve">Despacho de la Secretaria
</t>
  </si>
  <si>
    <t xml:space="preserve">Documento oficial
</t>
  </si>
  <si>
    <t>Simple</t>
  </si>
  <si>
    <t>Mensual</t>
  </si>
  <si>
    <t>Suma</t>
  </si>
  <si>
    <t>Número</t>
  </si>
  <si>
    <t>Constante</t>
  </si>
  <si>
    <t>Gestión</t>
  </si>
  <si>
    <t>Política</t>
  </si>
  <si>
    <t>Resultado</t>
  </si>
  <si>
    <t>Eficiencia</t>
  </si>
  <si>
    <t>Planeación y Gestión</t>
  </si>
  <si>
    <t xml:space="preserve">Oficina Asesora de Planeación
</t>
  </si>
  <si>
    <t xml:space="preserve">Encuesta
</t>
  </si>
  <si>
    <t>Compuesto</t>
  </si>
  <si>
    <t>Bimestral</t>
  </si>
  <si>
    <t>Creciente</t>
  </si>
  <si>
    <t>Porcentaje</t>
  </si>
  <si>
    <t>Registro periódico</t>
  </si>
  <si>
    <t>Plan Estratégico</t>
  </si>
  <si>
    <t>Planes</t>
  </si>
  <si>
    <t>Calidad</t>
  </si>
  <si>
    <t>Comunicaciones estratégicas</t>
  </si>
  <si>
    <t xml:space="preserve">Oficina Asesora Jurídica
</t>
  </si>
  <si>
    <t xml:space="preserve">Entrevista
</t>
  </si>
  <si>
    <t>Trimestral</t>
  </si>
  <si>
    <t>índice</t>
  </si>
  <si>
    <t>Proyectos-Gestión-Plan Estratégico</t>
  </si>
  <si>
    <t>Mapa de aseguramiento</t>
  </si>
  <si>
    <t>Efectividad</t>
  </si>
  <si>
    <t>Arquitectura empresarial</t>
  </si>
  <si>
    <t xml:space="preserve">Oficina de Control Interno
</t>
  </si>
  <si>
    <t xml:space="preserve">Estadísticas
</t>
  </si>
  <si>
    <t>Cuatrimestral</t>
  </si>
  <si>
    <t>Decreciente</t>
  </si>
  <si>
    <t>Riesgos</t>
  </si>
  <si>
    <t>Producto</t>
  </si>
  <si>
    <t>Gestión del conocimiento</t>
  </si>
  <si>
    <t xml:space="preserve">Oficina de Control Disciplinario Interno
</t>
  </si>
  <si>
    <t xml:space="preserve">Evaluación
</t>
  </si>
  <si>
    <t>Semestral</t>
  </si>
  <si>
    <t>Resultados Finales</t>
  </si>
  <si>
    <t>Promoción del acceso a la justicia de las mujeres</t>
  </si>
  <si>
    <t xml:space="preserve">Subsecretaría del Cuidado y Políticas de Igualdad
</t>
  </si>
  <si>
    <t xml:space="preserve">Informe
</t>
  </si>
  <si>
    <t>Anual</t>
  </si>
  <si>
    <t>Desarrollo de capacidades para la vida de las mujeres</t>
  </si>
  <si>
    <t xml:space="preserve">Dirección de Derechos y Diseño de Políticas
</t>
  </si>
  <si>
    <t>Registros contables</t>
  </si>
  <si>
    <t>Promoción de la participación y representación de las mujeres</t>
  </si>
  <si>
    <t xml:space="preserve">Dirección de Gestión del Conocimiento
</t>
  </si>
  <si>
    <t>Transversalización del enfoque de género y diferencial para mujeres</t>
  </si>
  <si>
    <t xml:space="preserve">Dirección de Enfoque Diferencial
</t>
  </si>
  <si>
    <t>Prevención y atención a mujeres víctimas de violencia</t>
  </si>
  <si>
    <t xml:space="preserve">Dirección del Sistema Distrital de Cuidado
</t>
  </si>
  <si>
    <t xml:space="preserve"> Gestión de políticas públicas </t>
  </si>
  <si>
    <t>Subsecretaría de Fortalecimiento de Capacidades y Oportunidades</t>
  </si>
  <si>
    <t>Territorialización de la política pública</t>
  </si>
  <si>
    <t>Dirección de Territorialización de Derechos y Participación</t>
  </si>
  <si>
    <t>Atención a la ciudadanía</t>
  </si>
  <si>
    <t xml:space="preserve">Dirección de Eliminación de Violencias contra las Mujeres y Acceso a la Justicia
</t>
  </si>
  <si>
    <t>Gestión del Talento Humano</t>
  </si>
  <si>
    <t xml:space="preserve">Subsecretaría de Gestión Corporativa
</t>
  </si>
  <si>
    <t>Gestión Contractual</t>
  </si>
  <si>
    <t xml:space="preserve">Dirección Administrativa y Financiera
</t>
  </si>
  <si>
    <t>Gestión Administrativa</t>
  </si>
  <si>
    <t xml:space="preserve">Dirección de Talento Humano
</t>
  </si>
  <si>
    <t>Gestión financiera</t>
  </si>
  <si>
    <t>Dirección de Contratación</t>
  </si>
  <si>
    <t>Gestión documental</t>
  </si>
  <si>
    <t>Gestión Jurídica</t>
  </si>
  <si>
    <t>Gestión Tecnológica</t>
  </si>
  <si>
    <t>Seguimiento, Evaluación y Control</t>
  </si>
  <si>
    <t xml:space="preserve">Gestión Disciplinaria. </t>
  </si>
  <si>
    <t>Plan de acción proyecto 
8034_2024110010157 - Fortalecimiento de los procesos de información para la toma de decisiones en Bogotá D.C.</t>
  </si>
  <si>
    <t>Total Recursos proyecto</t>
  </si>
  <si>
    <t>TOTAL</t>
  </si>
  <si>
    <t>Meta PDD: Implementar 1 modelo de operación y actualización de Registros administrativos para la focalización del gasto de Bogotá</t>
  </si>
  <si>
    <t xml:space="preserve">Indicador meta PDD </t>
  </si>
  <si>
    <t>Porcentaje de implementación del modelo de operación y actualización de Registros administrativos para la focalización del gasto de Bogotá</t>
  </si>
  <si>
    <t>MAGNITUD PDD</t>
  </si>
  <si>
    <t>TIPO</t>
  </si>
  <si>
    <t>PROGRAMACIÓN</t>
  </si>
  <si>
    <t>MAGNITUD</t>
  </si>
  <si>
    <t>RECURSOS</t>
  </si>
  <si>
    <t>Metas Proyecto</t>
  </si>
  <si>
    <t>Meta proyecto</t>
  </si>
  <si>
    <t>Mantener actualizada una Base Única de Estratificación</t>
  </si>
  <si>
    <t>MAGNITUD PROYECTO</t>
  </si>
  <si>
    <t>Ponderacion vertical</t>
  </si>
  <si>
    <t>Actualizar una base de datos del SISBEN</t>
  </si>
  <si>
    <t>Actualizar una base de datos maestra de IMG</t>
  </si>
  <si>
    <t>Implementar un registro social de Bogotá</t>
  </si>
  <si>
    <t>Meta PDD: Aplicar 5 instrumentos de captura de información para la toma de decisiones</t>
  </si>
  <si>
    <t>Número de instrumentos de captura de información para la toma de decisiones aplicados</t>
  </si>
  <si>
    <t>Aplicar 5 instrumentos de captura de información para la toma de decisiones</t>
  </si>
  <si>
    <t>Meta PDD: Consolidar el 100% de la primera fase del sistema de información de planeación distrital</t>
  </si>
  <si>
    <t xml:space="preserve">Porcentaje de avance en la implementación del Sistema de información de planeación distrital </t>
  </si>
  <si>
    <t>Consolidar el 100% de la primera fase del sistema de información de planeación distrital</t>
  </si>
  <si>
    <t xml:space="preserve">Implementar el 100% el aplicativo de predio 360 </t>
  </si>
  <si>
    <t>Meta PDD: Implementar el 60% del Plan Estadístico Distrital 2025-2029.</t>
  </si>
  <si>
    <t>Porcentaje de implementación del Plan Estadístico Distrital 2025-2029</t>
  </si>
  <si>
    <t>Implementar el 60% del Plan Estadístico Distrital 2025-2029.</t>
  </si>
  <si>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</si>
  <si>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</si>
  <si>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</si>
  <si>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</si>
  <si>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</si>
  <si>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</si>
  <si>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</si>
  <si>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</si>
  <si>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</si>
  <si>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</si>
  <si>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</si>
  <si>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</si>
  <si>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</si>
  <si>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</si>
  <si>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</si>
  <si>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</si>
  <si>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</si>
  <si>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</si>
  <si>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</si>
  <si>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</si>
  <si>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</si>
  <si>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</si>
  <si>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</si>
  <si>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</si>
  <si>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</si>
  <si>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</si>
  <si>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</si>
  <si>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</si>
  <si>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</si>
  <si>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</si>
  <si>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</si>
  <si>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</si>
  <si>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</si>
  <si>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</si>
  <si>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</si>
  <si>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</si>
  <si>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</si>
  <si>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</si>
  <si>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</si>
  <si>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</si>
  <si>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</si>
  <si>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</si>
  <si>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</si>
  <si>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</si>
  <si>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</si>
  <si>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</si>
  <si>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</si>
  <si>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</si>
  <si>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</si>
  <si>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</si>
  <si>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</si>
  <si>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</si>
  <si>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</si>
  <si>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</si>
  <si>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</si>
  <si>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</si>
  <si>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</si>
  <si>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</si>
  <si>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</si>
  <si>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</si>
  <si>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</si>
  <si>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</si>
  <si>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</si>
  <si>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</si>
  <si>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</si>
  <si>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</si>
  <si>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</si>
  <si>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</si>
  <si>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</si>
  <si>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</si>
  <si>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</si>
  <si>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</si>
  <si>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</si>
  <si>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</si>
  <si>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</si>
  <si>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</si>
  <si>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</si>
  <si>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</si>
  <si>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</si>
  <si>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</si>
  <si>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</si>
  <si>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</si>
  <si>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</si>
  <si>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</si>
  <si>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</si>
  <si>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</si>
  <si>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</si>
  <si>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</si>
  <si>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</si>
  <si>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</si>
  <si>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</si>
  <si>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</si>
  <si>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</si>
  <si>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</si>
  <si>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</si>
  <si>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</si>
  <si>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</si>
  <si>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</si>
  <si>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</si>
  <si>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</si>
  <si>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</si>
  <si>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</si>
  <si>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</si>
  <si>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</si>
  <si>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</si>
  <si>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</si>
  <si>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</si>
  <si>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</si>
  <si>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</si>
  <si>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</si>
  <si>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</si>
  <si>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</si>
  <si>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</si>
  <si>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</si>
  <si>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</si>
  <si>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</si>
  <si>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</si>
  <si>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</si>
  <si>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</si>
  <si>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</si>
  <si>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</si>
  <si>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</si>
  <si>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</si>
  <si>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</si>
  <si>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</si>
  <si>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</si>
  <si>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</si>
  <si>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</si>
  <si>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</si>
  <si>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</si>
  <si>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</si>
  <si>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</si>
  <si>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</si>
  <si>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</si>
  <si>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</si>
  <si>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</si>
  <si>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</si>
  <si>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</si>
  <si>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</si>
  <si>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</si>
  <si>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</si>
  <si>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</si>
  <si>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</si>
  <si>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</si>
  <si>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</si>
  <si>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</si>
  <si>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</si>
  <si>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</si>
  <si>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</si>
  <si>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</si>
  <si>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</si>
  <si>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</si>
  <si>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</si>
  <si>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</si>
  <si>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</si>
  <si>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</si>
  <si>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</si>
  <si>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</si>
  <si>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</si>
  <si>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</si>
  <si>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</si>
  <si>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</si>
  <si>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</si>
  <si>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</si>
  <si>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</si>
  <si>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</si>
  <si>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</si>
  <si>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8198 - Implementación de la estrategia de transformación cultural de la Secretaría Distrital de la Mujer en Bogotá D.C.</t>
  </si>
  <si>
    <t>BPIN</t>
  </si>
  <si>
    <t>Enero</t>
  </si>
  <si>
    <t>Febrero</t>
  </si>
  <si>
    <t>Marzo</t>
  </si>
  <si>
    <t>Abril</t>
  </si>
  <si>
    <t>FORMULACION</t>
  </si>
  <si>
    <t>Mayo</t>
  </si>
  <si>
    <t>Junio</t>
  </si>
  <si>
    <t>Julio</t>
  </si>
  <si>
    <t>Agosto</t>
  </si>
  <si>
    <t>X</t>
  </si>
  <si>
    <t>ACTUALIZACION</t>
  </si>
  <si>
    <t>Septiembre</t>
  </si>
  <si>
    <t>Octubre</t>
  </si>
  <si>
    <t>Noviembre</t>
  </si>
  <si>
    <t>Diciembre</t>
  </si>
  <si>
    <t>SEGUIMIENTO</t>
  </si>
  <si>
    <t xml:space="preserve">ACTIVIDAD DEL PROYECTO </t>
  </si>
  <si>
    <t>Formular 9 acciones de transformación cultural que promuevan y garanticen el libre ejercicio de los derechos de las mujeres y la equidad de género a través de mecanismos de cambio cultural y comportamental desarrollados con las comunidades</t>
  </si>
  <si>
    <t>4502032 - Documento de lineamientos Técnicos</t>
  </si>
  <si>
    <t>Número de acciones de transformación cultural formuladas para la promoción y garantía del libre ejercicio de los derechos de las mujeres y la equidad de género.</t>
  </si>
  <si>
    <t>2. Bogotá Confia en su Bien-Estar</t>
  </si>
  <si>
    <t>2.12. Bogotá cuida a su gente</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</si>
  <si>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</si>
  <si>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PRESUPUESTO ASIGNADO EN LA VIGENCIA ACTUAL (en pesos, sin decimales)</t>
  </si>
  <si>
    <t>Total</t>
  </si>
  <si>
    <t>Porcentaje de ejecución</t>
  </si>
  <si>
    <t xml:space="preserve"> -     </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</si>
  <si>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</si>
  <si>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</si>
  <si>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</si>
  <si>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</si>
  <si>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</si>
  <si>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</si>
  <si>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</si>
  <si>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</si>
  <si>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 xml:space="preserve">Se adelantas las respectivas acciones de seleccion e inicio de contratación del equipo encargado de adelantar la actividad y se da inicio a la preparación para la guía de elaboración de documentos técnicos de formulación de Transformaciones Culturales. </t>
  </si>
  <si>
    <t xml:space="preserve">Se definen criterios generales para Transformaciones Culturales sobre la elaboración de documentos de formulación, permitiendo la realización de una guía que establezca orientaciones para las líneas que componen el programa. </t>
  </si>
  <si>
    <t>No se presentaron retrasos en la programación de actividades.</t>
  </si>
  <si>
    <t>Con el desarrollo de las acciones de este mes, se definen criterios de elaboración de productos que permitirán una consolidación en términos técnicos de Transformaciones Culturales.</t>
  </si>
  <si>
    <t>FEBRERO</t>
  </si>
  <si>
    <t xml:space="preserve"> Se da inicio a las mesas de trabajo internas para la definición y priorizacion de acciones de transformacion cultural a desarrolla en el 2025. Igualmente se da inicio a la elaboración de las guías para la formulación de documentos técnicos y manuales operativos de las estrategias de Transformación Cultural que serán desarrolladas en la vigencia 2025. Con ello, se otorga a las personas a cargo de cada línea el insumo necesario para avanzar en la estructuración y desarrollo del contenido de los documentos.</t>
  </si>
  <si>
    <t>Se establece y valida la estructura de las guías para la elaboración de documentos técnicos y manuales operativos para las líneas y estrategias de Transformaciones Culturales. Con ello, se consolida la apuesta técnica en términos de contenidos y aspectos que deben ser tenidos en cuenta en concordancia con los enfoques a partir de los que se formulan las acciones, a saber, derechos humanos de las mujeres y transformación cultural.</t>
  </si>
  <si>
    <t xml:space="preserve">Se establecen parámetros para el desarrollo de productos en el marco de la producción documental de Transformaciones Culturales. Esto aporta a la fácil identificación y trazabilidad de la información y permite la construcción de memoria institucional. </t>
  </si>
  <si>
    <t>MARZO</t>
  </si>
  <si>
    <t xml:space="preserve">Se continúa con las mesas de trabajo internas para hacer el seguimiento a los compromisos que desde la estrategia se han venido asumiendo en el desarrollo e implementación de acciones para la consolidación de espacios donde las líneas de trabajo han podido implementar las metodologías de la estrategia. Asimismo, se ha avanzado en la construcción y  consolidación de diagnósticos de las líneas de base sobre feminicidio y Caleidoscopio, que han fortalecido  las lineas de trabajo desde lo teórico y metodológico alineados a los objetivos específicos de la estrategia. Además de la consolidación de la metodología "A cuidar se aprende" y su implmentación en espacios interinstitucionales. </t>
  </si>
  <si>
    <t xml:space="preserve">Se han fortalecido la estructura de la documentación técnica y metodológica de la estrategia alineada a los objetivos específicos, consolidando las líneas de trabajo en cuidado con la estrategia de laboratorio de soluciones y caleidoscopio y la linea de prevención de violencia contra las mujeres con su estrategia de prevención de acoso en el espacio y transporte público. Asimismo, se ha avanzado en las acciones de articulación con otras dependecias de la entidad y agentes externos privados y públicos en los que se ha buscado la implementación en calle por parte del equipo territorial. Con ello, se continua en la consolidación de la propuesta de la estrategia de Transformaciones Culturales alineado a los enfoques. </t>
  </si>
  <si>
    <t>Se adelanta en la consolidación de la documentación técnica y se inicia con la implementación en calle de las estrategias permitiendo consolidar las apuestas metodológicas de la estrategia llevando una trazabilidad de las acciones.</t>
  </si>
  <si>
    <t>ABRIL</t>
  </si>
  <si>
    <t>Durante el mes de abril de 2025 se consolidaron avances clave para la implementación operativa de la Estrategia de Transformaciones Culturales. Se realizaron cuatro reuniones de seguimiento con el equipo técnico los días 1, 8, 22 y 29 de abril, en las cuales se verificó el avance en las líneas de Prevención de Violencias y Redistribución del Cuidado, se actualizaron hitos anuales y se ajustaron los cronogramas de formación. Estas sesiones permitieron también revisar compromisos, coordinar tareas transversales y priorizar acciones mensuales estratégicas. Asimismo, se consolidó el informe de avances del mes, incluyendo los logros y dificultades reportadas por cada línea estratégica y por los apoyos transversales. El informe integra recomendaciones y rutas de implementación de corto plazo. En paralelo, se avanzó en la construcción de dos líneas base fundamentales: una para la estrategia de prevención del feminicidio y otra para la actualización de la estrategia Caleidoscopio. La revisión documental incluyó normativas, literatura y datos estadísticos que fueron sistematizados en matrices analíticas y borradores técnicos en revisión. Estos insumos consolidan la base para estructurar teorías de cambio y objetivos específicos de ambas estrategias. Por otro lado, se diseñó una matriz de portafolio de metodologías para el Laboratorio de Soluciones, organizando cada metodología por pilares, grupos etarios, temas, objetivos y requerimientos. Este instrumento será clave para la formulación del protocolo de operación de la Línea de Cuidado. Adicionalmente, la Línea de Prevención de Violencias avanzó en su propio portafolio metodológico, contribuyendo a la estructuración operativa de su despliegue territorial.</t>
  </si>
  <si>
    <t>Durante los primeros cuatro meses de 2025 se consolidaron avances clave en la estructura técnica y operativa de la Estrategia de Transformaciones Culturales. Se validó la estructura metodológica para la elaboración de documentos técnicos y manuales operativos, alineada con los enfoques de derechos humanos de las mujeres y transformación cultural. Se fortalecieron las líneas de trabajo mediante la construcción de diagnósticos y líneas base para las estrategias de prevención del feminicidio y Caleidoscopio, así como el diseño de portafolios metodológicos para las líneas de cuidado y prevención de violencias. Estos insumos se integran como parte de los protocolos de operación en construcción.
A nivel operativo, se llevaron a cabo reuniones periódicas de seguimiento técnico, priorización de hitos y cronogramas formativos, articulando compromisos por línea estratégica. También se consolidaron informes mensuales que recopilan avances, barreras y proyecciones. En paralelo, se fortalecieron articulaciones con otras direcciones de la Secretaría, entidades públicas y organizaciones cooperantes, lo que ha permitido avanzar en la implementación territorial y la integración de acciones de transformación cultural en espacios comunitarios.
Con estos logros, se afianza una base metodológica y operativa sólida que permite proyectar la implementación sostenida, escalable y situada de la Estrategia a lo largo del año.</t>
  </si>
  <si>
    <t>No se presentaron retrasos en la programación de actividades</t>
  </si>
  <si>
    <t xml:space="preserve">Mejora en la capacidad operativa y estratégica del equipo para implementar acciones de transformación cultural de forma más articulada y eficaz.
Fortalecimiento técnico y metodológico de las líneas de trabajo, lo que permite contar con instrumentos sólidos y replicables.
Alineación de las acciones con los enfoques de derechos y transformación cultural, lo que asegura coherencia conceptual y legitimidad institucional.
Avances en la territorialización e implementación en campo, lo que incrementa el impacto directo de la estrategia sobre la ciudadanía.
Mayor capacidad de articulación interinstitucional, facilitando alianzas y sinergias con entidades públicas, privadas y cooperantes.
Producción sistemática de información y seguimiento, que permite ajustar, evaluar y escalar las estrategias de manera informada.
</t>
  </si>
  <si>
    <t>MAYO</t>
  </si>
  <si>
    <t xml:space="preserve">Durante el mes de mayo de 2025 se avanzó en varios frentes en la ETC. Se realizarónlas reuniones de seguimiento semanal en las fechas de 6, 13, 20, 27 de mayo en las cuales se verificó el avance en las líneas de Prevención de Violencias y Redistribución del Cuidado respecto de las articulaculaciones de ambas líneas, los avances en las líneas bases. 
En este orden, se finalizaron y presentaron para revisión de la SCPI los documentos operativos de las estrategias de Laboratorio de Soluciones y Prevención del Acoso en el Espacio y Transporte Público. 
Por otro lado, sobre la LPVCM se finalizó el documento de línea base de prevención del feminicidio que recogió las recomendaciones desde el enfoque de MEF y COMB para el desarrollo de las acciones de Transformacion Cultural. A partir de este documento se avanzó en la construccion de la teoria de cambio y la propuesta inicial de acciones de TC a implementar; esta propuesta fué presentada y socializada al OMEG, SFCO - DEVAJ, Alianzas Estratetégicas y Despacho. 
Desde la Línea de Cuidado, se avanzó en la gestión y articulacion institucional de tal suerte que se logró la participación y vinculacion de 496 personas a las acciones Laboratorio de Soluciones y Caleidoscopio. </t>
  </si>
  <si>
    <t xml:space="preserve">Durante los primeros 5 meses del 2025 se logró ajustar y consolidar  en terminos metodológicos y técnicos la proyección de los documentos operativos de dos de sus líneas base de la Estrategia de transofrmaciones Culturales  "laboratorio de soluciones" en la línea de cuidado y "prevención del feminicidio" de la línea de Prevención de Violencias Contra las mujeres, logrando el aval de la SCPI y avanzando en la construcción y consolodaciones de acciones en territorio para su implementación. Asimismo, se fortalece y ajusta el documento tecnico y operativo de la estrategia de prevención de acosos sexual en el espacio y transporte publico, logrando empalmar las partes intervinientes de la propuesta.                                                                                                                           En términos operativos se realizaron los seguimientos correspondientes a cada grupo de trabajo mejorando y revisando el impacto en territorio de cada línea, logrando una mejor implementación y consolidación de las estrategias en campo. A través de los informes mensuales se logró determinar los logros, barreras y proyecciones del mes en curso con el objetivo de mejorar e implementar soluciones acotadas a las necesidades y problematicas encontradas durante la ejecución mensual. </t>
  </si>
  <si>
    <t xml:space="preserve">Fortalecimiento técnico y metodológico de las líneas de trabajo, a través de la consolidación de la documentacion para la implementación de acciones en campo.                  
Avances en la territorialización e implementación en campo, desde las apuestas metodológicas de cada linea de trabajo frente a la cuidadania.
Seguimiento sistemático de los avances y proyecciones de la Estrategia que permiten realizar a tiempo los ajustes necesarios y la evaluación de las implementaciones y las articulaciones asegurando una mejor alineación con los objetivos de la misma. </t>
  </si>
  <si>
    <t>JUNIO</t>
  </si>
  <si>
    <t xml:space="preserve">Durante junio se avanzó en el fortalecimiento metodológico de la estrategia Laboratorio de Soluciones. Se actualizó la matriz de consistencia, incorporando fuentes sobre factores culturales, facilitadores y obstáculos vinculados a los comportamientos problemáticos identificados. Asimismo, se recibieron y atendieron los comentarios de la Subsecretaría de Economía del Cuidado, lo que permitió ajustar los apartados de justificación y base conceptual del documento operativo. También se armonizaron las matrices de consistencia, COM-B y modelo ecológico feminista, e incluyeron como anexos los documentos metodológicos para facilitar la implementación y replicabilidad.
Se avanzó igualmente en el desarrollo de la teoria de cambio de la estrategia de prevención del feminicidio con el fin vincular a los comportamientos problemáticos a transformar el mecanismo y acción de cambio y el comportamiento esperado. Este paso permite ordenar la formulacion de la estrategia.  </t>
  </si>
  <si>
    <t xml:space="preserve">Durante los primeros seis meses del 2025, el equipo de Transformaciones Culturales consolidó avances sustanciales en términos metodológicos, técnicos y operativos. En particular, se ajustaron y validaron los documentos operativos de dos líneas base de la Estrategia: Laboratorio de Soluciones (línea de Cuidado) y Prevención del Feminicidio (línea de Prevención de Violencias contra las Mujeres), contando con el aval de la SCPI y avanzando en la implementación territorial. También se fortaleció el documento técnico-operativo de la estrategia de prevención del acoso sexual en el espacio y transporte público, consolidando los aportes de los equipos involucrados.
Durante junio, se profundizó el trabajo en la línea de Cuidado, actualizando la matriz de consistencia de Laboratorio de Soluciones con información clave sobre factores culturales, facilitadores y obstáculos para el cambio de comportamiento. Se atendieron las orientaciones de la Subsecretaría, incorporando ajustes conceptuales y técnicos al documento operativo, en especial sobre los marcos COM-B y modelo ecológico feminista, e incluyendo los documentos metodológicos como anexos. Se recibieron de igual forma los comentarios y solitudes de ajustes de la Subsecretaría de Cuidado y Politicas de Igualdad al documento operativo de la estrategia de prevención de acoso sexual en el espacio y el transporte público en los acápites de la justificación y las metodologias de la estrategia. Se realizaron los ajustes al documento en relación con el marco institucional de la PPMYEG, el Plan de Desarrollo de Bogotá y la Estrategia Mujeres, y sobre los anexos metodologicos correspondientes a la estrategia. 
En el plano operativo, se fortalecieron los mecanismos de seguimiento por grupo de trabajo, lo que ha permitido mejorar la implementación y monitoreo en campo. Los informes mensuales han sido clave para identificar logros, barreras y proyecciones, y para orientar la toma de decisiones ajustada a las necesidades detectadas en cada ciclo de implementación.
</t>
  </si>
  <si>
    <t>Fortalecimiento técnico y metodológico de las líneas, que permite consolidar los objetivos de la estrategia desde la perspectiva de cambio cultural contando con instrumentos y documentación más robusta y solida. 
Avances en la territorialización e implementacción de acciones en diferentes escenarios donde se fortalecen los planteamientos metodológicos de cada línea.
Mayor capacidad de articulación institucional que posiblitan la sostenibilidad de acciones y participación estrategica donde se fortalece la estrategia y la capacidad de implementación alineada a los objetivos de la misma</t>
  </si>
  <si>
    <t>JULIO</t>
  </si>
  <si>
    <t>Durante el mes de julio se elaboró la matriz de consistencia de la estrategia Caleidoscopio, con la que se establece una relación entre los factores culturales identificados en el proceso de formulación con los datos de diagnóstico de distribución de trabajos de cuidado no remunerados y la participación de niñas, niños y adolescentes en estos.</t>
  </si>
  <si>
    <t xml:space="preserve">Durante los primeros 7 meses del año, se desarrollaron acciones clave que fortalecen el cumplimiento de los objetivos de la Estrategia de Transformaciones Culturales. Estos encuentros y avances permitieron avanzar en los siguientes frentes estratégicos:
•	Verificación y seguimiento de compromisos: Se realizó un monitoreo permanente a los compromisos asumidos por cada línea de trabajo, así como al desempeño general del equipo territorial, priorizando el fortalecimiento metodológico y técnico de la estrategia en campo.
•	Articulación institucional: Se dio continuidad al seguimiento de procesos de articulación tanto interna como externa, consolidando alianzas estratégicas que potencian la implementación de la estrategia en diferentes escenarios distritales.
•	Optimización del trabajo territorial: Se priorizó el fortalecimiento de los equipos territoriales, buscando mayor eficacia en la ejecución de acciones desde cada línea, mediante sinergias que consolidan el enfoque de transformaciones culturales.
•	Participación y visibilización: Se afianzaron espacios de participación interna, lo cual permitió reforzar la visibilidad y apropiación institucional de la estrategia y sus enfoques diferenciales.
•	Seguimiento transversal e investigativo: Se avanzó en la consolidación documental y en la sistematización de aprendizajes desde una mirada transversal, fortaleciendo técnica y metodológicamente las acciones desde una perspectiva de cambio cultural.
En términos de logros destacados por línea es importante resaltar que: 
•	Para la línea de Cuidado, se desarrolló la matriz de consistencia de la estrategia Caleidoscopio, relacionando datos diagnósticos sobre la distribución de labores de cuidado en niños, niñas y adolescentes (a nivel global, nacional y distrital), con factores culturales identificados desde el enfoque de transformación cultural. Esta matriz contribuye significativamente al fortalecimiento de la línea base y respalda la formulación conceptual y operativa de la estrategia.
•	Desde la línea de Prevención de Violencias, se presentó la versión intermedia del documento operativo de la estrategia Tu Voz, transforma el dolor en prevención, orientada a la prevención del feminicidio. Este documento recoge los avances metodológicos desarrollados por el equipo territorial, y se fundamenta en la línea base, la teoría de cambio y el desarrollo de las acciones: Tu Voz Sostiene, Tu Voz Reconoce, Tu Voz Transforma y Tu Voz Amplifica.
</t>
  </si>
  <si>
    <t xml:space="preserve">Fortalecimiento de la gestión territorial, la realización sistemática de espacios de seguimiento permitió consolidar el acompañamiento técnico a los equipos territoriales, promoviendo una implementación más eficiente, coherente y articulada de las acciones en campo.
Consolidación de metodologías y documentos clave, la estrategia ha avanzado en la estructuración de insumos fundamentales en términos investigativos desde las líneas de prevención de violencias y cuidado, lo que fortalece la base técnica, investigativa y metodológica de las líneas de trabajo.
Mejora de la articulación institucional, a través de las reuniones de coordinación, se han fortalecido procesos de articulación interna y externa, lo que ha favorecido la alineación de esfuerzos y recursos con otras dependencias y actores clave.
Integración de los enfoques de transformación cultural, llevando a afianzar los enfoques de la estrategia por medio de las acciones del equipo en campo y en los espacios institucionales, posicionando la estrategia como un eje transversal en los procesos de prevención y cuidado.
Sistematización y seguimiento permanente, relacionado con la elaboración de informes periódicos ha permitido monitorear avances, identificar logros, y proyectar acciones de corto plazo con mayor claridad, eficiencia y capacidad de respuesta técnica.
</t>
  </si>
  <si>
    <t>AGOSTO</t>
  </si>
  <si>
    <r>
      <rPr>
        <sz val="11"/>
        <color rgb="FF000000"/>
        <rFont val="Arial"/>
      </rPr>
      <t xml:space="preserve">Durante el mes de agosto de 2025 se desarrollaron acciones estratégicas que fortalecieron la implementación y consolidación de las líneas de trabajo de la Estrategia de Transformaciones Culturales. Entre los principales avances se destacan:
</t>
    </r>
    <r>
      <rPr>
        <b/>
        <sz val="11"/>
        <color rgb="FF000000"/>
        <rFont val="Arial"/>
      </rPr>
      <t xml:space="preserve">1.	Reuniones de seguimiento y articulación:
</t>
    </r>
    <r>
      <rPr>
        <sz val="11"/>
        <color rgb="FF000000"/>
        <rFont val="Arial"/>
      </rPr>
      <t xml:space="preserve">*Se realizaron encuentros de trabajo los días 05, 19 y 20 de agosto, con la participación de los orientadores de las líneas de Prevención de Violencias, Redistribución del Cuidado y los equipos de apoyo transversal en temas administrativos, de articulación e investigación.
Estos espcios permitieron:
*Verificar los compromisos de cada línea de trabajo y el avance de las acciones territoriales.
*Dar seguimiento a procesos de articulación institucional interna y externa.
*Priorizar alianzas para optimizar la participación de los equipos territoriales.
*Afianzar la participación y visibilización de la estrategia al interior de la entidad.
*Realizar seguimiento transversal en términos investigativos y documentales que fortalecen la perspectiva técnica y metodológica del cambio cultural.
</t>
    </r>
    <r>
      <rPr>
        <b/>
        <sz val="11"/>
        <color rgb="FF000000"/>
        <rFont val="Arial"/>
      </rPr>
      <t xml:space="preserve">2.	Ajustes a documentos de la linea de PVCM:
</t>
    </r>
    <r>
      <rPr>
        <sz val="11"/>
        <color rgb="FF000000"/>
        <rFont val="Arial"/>
      </rPr>
      <t xml:space="preserve">*Se recibieron y atendieron comentarios de la Subsecretaría de Cuidado y Políticas de Igualdad respecto al documento operativo de la estrategia de prevención del feminicidio “Tu Voz, transforma el dolor en prevención”.
Los ajustes se enfocaron en:
*Ampliar la descripción de acciones metodológicas.
*Clarificar el uso conceptual sobre violencias contra las mujeres.
*Revisar y reformular la propuesta de indicadores de seguimiento y evaluación.
*La nueva versión del documento incorporó estas observaciones, quedando pendiente la aprobación de los ajustes de seguimiento e indicadores.
</t>
    </r>
    <r>
      <rPr>
        <b/>
        <sz val="11"/>
        <color rgb="FF000000"/>
        <rFont val="Arial"/>
      </rPr>
      <t xml:space="preserve">3.	Entrega de versiones de estrategias:
</t>
    </r>
    <r>
      <rPr>
        <sz val="11"/>
        <color rgb="FF000000"/>
        <rFont val="Arial"/>
      </rPr>
      <t xml:space="preserve">*Se realizó la segunda entrega del documento de la estrategia Laboratorio de Soluciones, que incorporó indicadores y mecanismos de evaluación de gestión e indicios de cambio cultural.
*De manera paralela, se remitió la primera versión del documento de la estrategia Caleidoscopio, ajustada con base en las recomendaciones técnicas de la Subsecretaría y el liderazgo de Transformaciones Culturales.
</t>
    </r>
  </si>
  <si>
    <r>
      <rPr>
        <sz val="11"/>
        <color rgb="FF000000"/>
        <rFont val="Arial"/>
      </rPr>
      <t xml:space="preserve">A lo largo de la ejecución de la Estrategia de Transformaciones Culturales, los avances acumulados reflejan un proceso de consolidación progresiva en lo técnico, metodológico e institucional:
</t>
    </r>
    <r>
      <rPr>
        <b/>
        <sz val="11"/>
        <color rgb="FF000000"/>
        <rFont val="Arial"/>
      </rPr>
      <t xml:space="preserve">1.	Fortalecimiento de la gestión territorial:
</t>
    </r>
    <r>
      <rPr>
        <sz val="11"/>
        <color rgb="FF000000"/>
        <rFont val="Arial"/>
      </rPr>
      <t xml:space="preserve">*Se han establecido espacios de seguimiento continuo, que han permitido la verificación de compromisos, la priorización de alianzas estratégicas y la consolidación de la participación de los equipos territoriales.
</t>
    </r>
    <r>
      <rPr>
        <b/>
        <sz val="11"/>
        <color rgb="FF000000"/>
        <rFont val="Arial"/>
      </rPr>
      <t xml:space="preserve">2.	Producción y ajuste de documentos estratégicos:
</t>
    </r>
    <r>
      <rPr>
        <sz val="11"/>
        <color rgb="FF000000"/>
        <rFont val="Arial"/>
      </rPr>
      <t xml:space="preserve">Avances significativos en la construcción de documentos clave, tales como:
*Línea de Base de la estrategia Laboratorio de Soluciones.
*Documento operativo de la estrategia “Tu Voz, transforma el dolor en prevención”.
*Primera versión de la estrategia Caleidoscopio.
Estos insumos han sido retroalimentados por la Subsecretaría de Cuidado y Políticas de Igualdad, asegurando un proceso de mejora continua.
</t>
    </r>
    <r>
      <rPr>
        <b/>
        <sz val="11"/>
        <color rgb="FF000000"/>
        <rFont val="Arial"/>
      </rPr>
      <t xml:space="preserve">3.	Consolidación metodológica y conceptual:
</t>
    </r>
    <r>
      <rPr>
        <sz val="11"/>
        <color rgb="FF000000"/>
        <rFont val="Arial"/>
      </rPr>
      <t xml:space="preserve">*Se han robustecido los enfoques técnicos y metodológicos de las estrategias, integrando perspectiva de género, análisis cultural y criterios de evaluación más precisos.
*La producción documental ha incorporado tanto diagnósticos estructurales (como el cuidado en clave de desigualdad histórica) como marcos de acción orientados al cambio cultural.
</t>
    </r>
    <r>
      <rPr>
        <b/>
        <sz val="11"/>
        <color rgb="FF000000"/>
        <rFont val="Arial"/>
      </rPr>
      <t xml:space="preserve">4.	Articulación institucional e intersectorial:
</t>
    </r>
    <r>
      <rPr>
        <sz val="11"/>
        <color rgb="FF000000"/>
        <rFont val="Arial"/>
      </rPr>
      <t xml:space="preserve">*El trabajo adelantado ha fortalecido la interacción con actores institucionales internos y externos, lo que facilita la apropiación, validación y sostenibilidad de las estrategias en escenarios distritales diversos.
</t>
    </r>
  </si>
  <si>
    <t xml:space="preserve">1.	Fortalecimiento de la gestión territorial y del trabajo en equipo
Los espacios de seguimiento semanal han optimizado la coordinación entre las líneas de Prevención de Violencias, Redistribución del Cuidado y los apoyos transversales. Esto ha permitido un mejor desempeño de los equipos territoriales, aumentando la eficiencia en la implementación de la estrategia y generando mayor cohesión organizacional.
2.	Mejora de la calidad técnica y metodológica de las estrategias
La construcción de documentos y la incorporación de observaciones de la Subsecretaría han permitido robustecer los enfoques conceptuales, metodológicos y evaluativos. Esto se traduce en estrategias más sólidas, coherentes y con indicadores claros que facilitan el seguimiento y la medición de resultados.
3.	Avances en la generación de diagnóstico
La elaboración de la Línea de Base del Laboratorio de Soluciones ofrece un insumo clave para comprender el cuidado como fenómeno cultural y desigualdad estructural. Estos análisis fortalecen la capacidad de la entidad para diseñar intervenciones basadas en evidencia y con pertinencia en la transformación cultural.
4.	Consolidación de la articulación institucional e intersectorial
El trabajo conjunto con diferentes dependencias y actores externos ha permitido posicionar la estrategia en escenarios distritales y ampliar su alcance.Esta articulación favorece la sostenibilidad de las acciones y la incidencia en políticas públicas de cuidado, prevención de violencias y transformaciones culturales.
5.	Visibilización y posicionamiento interno de la estrategia
Los espacios de participación al interior de la entidad han consolidado el reconocimiento de la estrategia y sus enfoques. Esto genera mayor apropiación institucional y garantiza que las líneas de acción tengan respaldo para su implementación.
</t>
  </si>
  <si>
    <t>SEPTIEMBRE</t>
  </si>
  <si>
    <t>OCTUBRE</t>
  </si>
  <si>
    <t xml:space="preserve">NOVIEMBRE </t>
  </si>
  <si>
    <t>DICIEMBRE</t>
  </si>
  <si>
    <t>Tarea 1: “Realizar mesas de trabajo internas para priorizar los problemas a abordar en las acciones de transformación cultural, en alineación con las líneas estratégicas del programa</t>
  </si>
  <si>
    <t>Tarea 2: Elaborar un diagnóstico y establecer la línea base para cada documento, incluyendo la teoría de cambio, objetivos específicos y mecanismos de cambio cultural</t>
  </si>
  <si>
    <t>Tarea 3: Diseñar el protocolo operación y documentación final de las estrategias de transformación cultural.</t>
  </si>
  <si>
    <t>Tarea 4</t>
  </si>
  <si>
    <t>LOGROS Y BENEFICIOS Y RETRASOS Y ALTERNATIVAS DE SOLUCIÓN</t>
  </si>
  <si>
    <t xml:space="preserve">
Durante el mes de enero, se adelantaron las gestiones iniciales para la implementación de las acciones de transformación cultural programadas para el 2025. En este sentido, se avanzó en el proceso de selección y contratación del equipo responsable de la construcción y formulación de los documentos técnicos y acciones estratégicas del programa. Este proceso permitió sentar las bases operativas para el desarrollo de las siguientes fases de trabajo.</t>
  </si>
  <si>
    <t>Durante el mes de enero se realizó una reunión con el líder de Transformaciones Culturales orientada a la definición de indicaciones para la elaboración de la guía de documentos de formulación. En la reunión se establecen los parámetros relacionados con las estrategias de cada línea y se solicita definir una estructura para armonizar los productos relacionados con la formulación.</t>
  </si>
  <si>
    <t>Durante el mes de enero se elaboró la versión preliminar de la guía para la elaboración de manuales operativos. En esta entrega se hace una aproximación a la estructura general de los documentos, que se presenta con el líder de transformaciones culturales en función de estandarizar los procesos de generación de insumos.</t>
  </si>
  <si>
    <t>EVIDENCIAS DE EJECUCIÓN</t>
  </si>
  <si>
    <t xml:space="preserve">Matriz de selección equipo TC. 
</t>
  </si>
  <si>
    <t>Reunión Guía de documentos de formulación TC 2025</t>
  </si>
  <si>
    <t>Guía preliminar Manuales Operativos</t>
  </si>
  <si>
    <t>En febrero, se dio inicio a las mesas de trabajo internas con el objetivo de definir y priorizar las acciones de transformación cultural para el 2025. Como resultado de estos espacios de deliberación, se establecieron las siguientes estrategias por línea de trabajo:
	•	Línea de corresponsabilidad y cuidado: Estrategia “Caleidoscopio”, dirigida a niños, niñas y adolescentes, con el propósito de fomentar reflexiones sobre el cuidado y la corresponsabilidad en las tareas domésticas y de cuidado.
	•	Línea de prevención de violencias: Estrategia “Prevención de feminicidios”, enfocada en el desarrollo de acciones orientadas a la reducción de riesgos y factores asociados a este delito.
	•	Línea de derechos y eliminación de estereotipos: Estrategia “Eliminación de estereotipos negativos sobre mujeres que realizan Actividades Sexuales Pagas”, con el propósito de abordar narrativas discriminatorias y promover el reconocimiento de sus derechos.
Para la definición de estas estrategias, se llevaron a cabo cuatro reuniones de trabajo los días 4, 5, 13, 14 y 17  de febrero de 2025, en las cuales participaron los equipos técnicos del programa y se revisaron enfoques conceptuales, objetivos estratégicos y primeras rutas metodológicas para su desarrollo.</t>
  </si>
  <si>
    <t>Durante el mes de febrero se diseñó la guía de elaboración para los documentos técnicos de formulación de las estrategias relacionadas con la redistribución de trabajos de cuidado no remunerados con niñas, niños y adolescentes, prevención de violencia feminicida y eliminación de estereotipos limitantes para las mujeres, estableciendo con ello una serie de criterios compartidos para la elaboración de insumos desde Transformaciones Culturales.</t>
  </si>
  <si>
    <t>En el mes de febrero se adelantó la proyección de la guía de elaboración de los manuales operativos de las estrategias de Transformación Cultural que se llevarán a cabo en la vigencia 2025. En esta matriz se incluye la descripción de los contenidos y elementos específicos a cada una de las estrategias que deberían estar consignados en los documentos. Esta herramienta funciona como recurso para la estandarización en la elaboración de productos técnicos y metodológicos de Transformaciones Culturales, de acuerdo con el plan operativo que se diseñó para cada una de las líneas que componen la estrategia.</t>
  </si>
  <si>
    <t>Actas mesas de trabajo internas</t>
  </si>
  <si>
    <t>Guía estructura documentos de formulación</t>
  </si>
  <si>
    <t>Guía estructura Manuales Operativos</t>
  </si>
  <si>
    <t xml:space="preserve">Para el mes de marzo se realizaron 4 Mesas de trabajo interno donde se dieron orientaciones a las líneas de  cuidado y PVCM respecto a temas de abordajes metodológicos para las acciones en calle y teoricos de las líneas base. Asimismo, se llevó a cabo el seguimiento a los compromisos  de la estrategia para la implementación de acciones, articulaciones interinstitucionales y trabajo con el equipo territorial. </t>
  </si>
  <si>
    <t>Se avanzó en la actualización de la línea de base de la estrategia de Caleidoscopio, así como del diagnóstico sobre feminicidio. Este avance permitió consolidar un ejercicio de búsqueda documental de fuentes internacionales, nacionales y locales, que incluyó datos estadísticos, referencias académicas y marcos normativos, generando como resultado insumos organizados en matrices documentales. Este logro representa un paso clave para contar con diagnósticos actualizados y líneas de base sólidas, que permitirán definir con mayor precisión la teoría del cambio, los objetivos específicos y los mecanismos de transformación cultural.</t>
  </si>
  <si>
    <t>Se elaboró en el equipo de la Línea de Cuidado de Transformaciones Culturales el insumo para la realización de la jornada con la EAAB. Este insumo incluye la elaboración del documento metodológico "A cuidar se aprende", así como la elaboración de la presentación proyectada en esta actividad. En ambos documentos está registrada la información correspondiente a la operación de estereotipos de género en el marco de la distribución de trabajos de cuidado no remunerados como sustento de la reflexión sobre masculinidades corresponsables.</t>
  </si>
  <si>
    <t>Tarea 1</t>
  </si>
  <si>
    <t>Tarea 2</t>
  </si>
  <si>
    <t>Tarea 3</t>
  </si>
  <si>
    <r>
      <rPr>
        <sz val="11"/>
        <color rgb="FF000000"/>
        <rFont val="Arial"/>
      </rPr>
      <t xml:space="preserve">Durante el mes de abril de 2025, se llevaron a cabo las siguientes acciones orientadas al cumplimiento de esta tarea, destacando el seguimiento técnico y operativo a la Estrategia de Transformaciones Culturales, así como la consolidación del informe mensual de avances.
</t>
    </r>
    <r>
      <rPr>
        <b/>
        <sz val="11"/>
        <color rgb="FF000000"/>
        <rFont val="Arial"/>
      </rPr>
      <t xml:space="preserve">Reuniones de seguimiento técnico y operativo:
</t>
    </r>
    <r>
      <rPr>
        <sz val="11"/>
        <color rgb="FF000000"/>
        <rFont val="Arial"/>
      </rPr>
      <t xml:space="preserve">Se realizaron cuatro reuniones de trabajo con el equipo del Programa de Transformaciones Culturales, los días 1, 8, 22 y 29 de abril, con la participación activa de las personas responsables de cada una de las líneas estratégicas y apoyos transversales. Estos espacios estuvieron orientados a fortalecer la implementación del programa y permitieron:
*Dar seguimiento al avance de los planes de trabajo de las líneas de Prevención de Violencias contra las Mujeres y Redistribución de los Trabajos de Cuidado.
*Revisar y actualizar los hitos priorizados para el año, en función de las capacidades instaladas, cronogramas establecidos y recursos disponibles.
*Monitorear el cronograma de formación del equipo técnico y territorial, garantizando su alineación con los objetivos pedagógicos definidos.
*Verificar los compromisos asumidos por cada línea de trabajo, así como los requerimientos asociados a los apoyos transversales (articulación institucional, comunicaciones, investigación y gestión administrativa).
*Priorizar acciones clave para ejecutar durante el mes, revisando su viabilidad operativa y los aportes esperados de cada integrante del equipo.
</t>
    </r>
    <r>
      <rPr>
        <b/>
        <sz val="11"/>
        <color rgb="FF000000"/>
        <rFont val="Arial"/>
      </rPr>
      <t xml:space="preserve">Consolidación del informe mensual de avances:
</t>
    </r>
    <r>
      <rPr>
        <sz val="11"/>
        <color rgb="FF000000"/>
        <rFont val="Arial"/>
      </rPr>
      <t>Se revisó, ajustó y consolidó el informe correspondiente al mes de abril, que recopila los principales logros, hitos alcanzados y barreras identificadas por cada una de las líneas estratégicas, así como los avances en acciones transversales. El documento da cuenta del estado actual del programa, incluyendo proyecciones de corto plazo, articulaciones institucionales clave y recomendaciones para la implementación.</t>
    </r>
  </si>
  <si>
    <t>En el marco de los primeros cuatro meses de ejecución del año 2025, se avanzó en la elaboración del diagnóstico y la línea base de la estrategia de prevención del feminicidio, así como en la actualización de la línea base de la estrategia Caleidoscopio. Este proceso ha implicado una revisión exhaustiva de fuentes nacionales, internacionales y distritales, incluyendo marcos normativos, literatura académica, boletines estadísticos y sentencias judiciales, los insumos han sido sistematizados en matrices documentales y estructurados en borradores técnicos que actualmente se encuentran en proceso de revisión, este avance constituye un paso clave para definir la teoría del cambio, los objetivos específicos y los mecanismos de transformación cultural de ambas estrategias, fortaleciendo su fundamentación conceptual y operativa.</t>
  </si>
  <si>
    <t xml:space="preserve">Para avanzar en la construcción del protocolo de operación de la Línea de Cuidado, se ha diseñado una matriz de portafolio, en el que se encuentran registradas todas las metodologías que se han diseñado para la estrategia Laboratorio de Soluciones. En esta matriz se encuentra el registro de a qué pilar del modelo operativo corresponde cada metodología, además de los temas que aborda, el grupo etáreo al que está dirigida, el objetivo general, una descripción concisa de su desarrollo y los requerimientos necesarios para su implementación. Este es un recurso articulador para la realización del documento definitivo de protocolo de operación. 
Para abril de 2025, la Linea de Prevencion de Violencias contra Las Mujeres con el fin de fortalecer el modelo operativo de la territorialización de las acciones avanzo en el desarrollo del portafolio de metodologías en el que se describe su objetivo general, los especificos, los recursos necesarios para su articulacion. </t>
  </si>
  <si>
    <t>Tarea1: Abril</t>
  </si>
  <si>
    <t>Línea base feminicidio.docx</t>
  </si>
  <si>
    <t>Tarea 3: Abril</t>
  </si>
  <si>
    <t>Durante el mes de mayo de 2025 se avanzó en varios frentes en la ETC. Se realizarónlas reuniones de seguimiento semanal en las fechas de 6, 13, 20, 27 de mayo en las cuales se verificó el avance en las líneas de Prevención de Violencias y Redistribución del Cuidado respecto de las articulaculaciones de ambas líneas, los avances en las líneas bases. 
Consolidación del informe mensual de avances:
Se revisó, ajustó y consolidó el informe correspondiente al mes de abril, que recopila los principales logros, hitos alcanzados y barreras identificadas por cada una de las líneas estratégicas, así como los avances en acciones transversales. El documento da cuenta del estado actual del programa, incluyendo proyecciones de corto plazo, articulaciones institucionales claves.</t>
  </si>
  <si>
    <t>Resultado del documento de Línea base de la estrategia de prevención del feminicidio, se avanzó en la construcción de la matriz COMB como paso previo a la matriz de teoria de cambio. En esta matriz se hizo la identificación de los comportamientos problemáticos permiten estructurar los factores que sostienen y reproducen el feminicidio, y orientar estrategias de intervención. Así mismo se identificaron los factores asociados al feminicidio desde el modelo ecológico feminista, que permite identificar la violencia como un fenómeno multinivel y que ayuda a entender como  los individos, las redes, las comunidades, la institución y el sistema no actúan a tiempo para prevenir, proteger o transformar.
Se ha continuado con la elaboración de la línea base de la estrategia Caleidoscopio, avanzando en el análisis de fuentes documentales y en la consolidación del marco conceptual. En esta fase se estructuraron los primeros apartados del documento técnico y se ajustó la matriz de insumos, lo que permite seguir fortaleciendo los fundamentos pedagógicos y metodológicos de la estrategia.</t>
  </si>
  <si>
    <t xml:space="preserve">Desde el equipo de la Línea de Cuidado, en el mes de mayo se realizó la proyección del documento operativo de la estrategia "Laboratorio de Soluciones", esto con el objetivo de establecer la hoja de ruta operativa para la implementación de acciones por parte del equipo territorial. Este material se presenta al líder del programa de Transformaciones Culturales y la Subsecretaria del Cuidado y Políticas de Igualdad para su correspondiente revisión. 
Desde la Línea de Prevención de Violencia se realizo la proyección del documento operativo de la estrategia de Prevención de acoso sexual en el espacio y transporte público esto con el objetivo de establecer la hoja de ruta operativa para la implementación de acciones por parte del equipo territorial. Este material se presenta al líder del programa de Transformaciones Culturales y la Subsecretaria del Cuidado y Políticas de Igualdad para su correspondiente revisión. </t>
  </si>
  <si>
    <t>https://secretariadistritald.sharepoint.com/sites/ContratacinSPI-2022/Documentos%20compartidos/Forms/AllItems.aspx?id=%2Fsites%2FContratacinSPI%2D2022%2FDocumentos%20compartidos%2FGeneral%2F2025%5FSCPI%2FOAP%2F8198%20%2D%20Implementaci%C3%B3n%20de%20la%20Estrategia%20de%20Transformaci%C3%B3n%20Cultural%2FPlan%20de%20Acci%C3%B3n%20PI%208198%5F2025%2F4%2E%20Seguimieto%5FMayo%5F2025%2FActividad%201%2FTarea%201&amp;viewid=6022569d%2Dd818%2D4ad3%2Dbf7f%2Dc2acb9faf82f&amp;p=true&amp;ga=1</t>
  </si>
  <si>
    <t>Tarea 3. Mayo</t>
  </si>
  <si>
    <t xml:space="preserve">Durante el mes de junio de 2025 se llevaron a cabo varias acciones para el cumplimiento de esta tarea. Se realizaron reuniones de seguimiento semanal los días 3, 10, 17 y 24 de junio con la participación de los líderes de las líneas de Prevención de Violencias, Redistribución de Cuidado y los apoyos transversales en temas administrativos, de articulación e investigación. Los objetivos de estos espacios estuvieron dirigidos a: 
*Dar seguimiento a los compromisos de cada una de las lineas en términos de articulación institucional interna y externa que fortalecieran los procesos de implementación,
*Verificar los compromisos de cada linea de trabajo y los avances generales del equipo territorial desde las acciones en campo  donde se fortalezca la estrategia y las metodologías planteadas.
*Priorizar acciones y apoyos clave de cada línea donde estrategicamente se prioricen escenarios de participación que fortalezcan la estrategia hacia afuera. 
*Hacer seguimiento de los avances en cada una de las líneas en términos investigativos y consolidación documental para robustecer técnica y metodológicamente cada una de las líneas de trabajo desde la perspectiva de cambio cultural.  
Se consolidó el informe mensual de avances, donde se ajustaron los principales logros, avances, hitos alcanzados y barreras identificadas por cada una de las líneas. El documento muestra un panorama general y acotado de la estretegia y proyecta acciones de corto plazo desde una perspectiva de articulación, implementación e investigación. </t>
  </si>
  <si>
    <t xml:space="preserve">Como recurso para la construcción de la teoría de cambio de la Línea de Cuidado, se ha actualizado la matriz de consistencia de la estrategia Laboratorio de soluciones, en la que se han registrado fuentes de información sobre factores culturales, facilitadores y obstáculos para el cambio cultural en relación con los comportamientos problemáticos identificados en el documento de formulación.
Se elaboró el documento de teoria de cambio de la estrategia de prevención del feminicidio en la que se identificaron los comportamientos problemas, el mecanismos de cambio y el comportamiento deseado que serán clave para la formulacion de la estrategia. </t>
  </si>
  <si>
    <t xml:space="preserve">Durante el mes de junio se recibieron los comentarios y solicitudes de ajuste de la subsecretaria para el documento operativo de la estrategia Laboratorio de Soluciones, con los que se precisa el contenido tanto de justificación, como de base conceptual que allí reposa. Además, se realizan ajustes en relación con las matrices de consistencia, COM-B y modelo ecológico feminista según las indicaciones. También se incluyen como anexos los documentos metodológicos correspondientes a la estrategia.
Durante el mes de junio se recibieron de igual forma los comentarios y solitudes de ajustes de la Subsecretaría de Cuidado y Politicas de Igualdad al documento operativo de la estrategia de prevención de acoso sexual en el espacio y el transporte público en los acápites de la justificación y las metodologias de la estrategia. Se realizaron los ajustes al documento en relación con el marco institucional de la PPMYEG, el Plan de Desarrollo de Bogotá y la Estrategia Mujeres, y sobre los anexos metodologicos correspondientes a la estrategia. </t>
  </si>
  <si>
    <t>Tarea 2. Junio</t>
  </si>
  <si>
    <t>Tarea 3. Junio</t>
  </si>
  <si>
    <t xml:space="preserve">Durante el mes de julio de 2025 se llevaron a cabo varias acciones para el cumplimiento de esta tarea. Se realizaron reuniones de seguimiento semanal los días 1, 9, 15, 22, 28 y 29 de julio con la participación de los líderes de las líneas de Prevención de Violencias, Redistribución de Cuidado y los apoyos transversales en temas administrativos, de articulación e investigación. Los objetivos de estos espacios estuvieron dirigidos a: 
*Verificar los compromisos de cada línea de trabajo y los avances generales del equipo territorial desde las acciones en campo donde se fortalezca la estrategia y las metodologías planteadas.
* Dar seguimiento a los compromisos de cada una de las líneas en términos de articulación institucional interna y externa que fortalecieran los procesos de implementación.
*Priorizar articulaciones y alianzas en clave de optimizar los equipos territoriales su participación y  el mayor desempeño posible en las acciones y apoyos desde las líneas, donde se fortalezca y consolide la estrategia desde el enfoque de transformaciones culturales en diferentes escenarios distritales. 
*Afianzar los espacios de participación y su visibilización al interior de la entidad consolidando la estrategia y los enfoques trabajados desde el equipo. 
*Hacer seguimiento de los avances de manera transversal en cada una de las líneas en términos investigativos y consolidación documental para robustecer técnica y metodológicamente cada una de las líneas de trabajo desde la perspectiva de cambio cultural. 
Se consolidó el informe mensual de avances, donde se ajustaron los principales logros, avances e hitos alcanzados por cada una de las líneas. El documento muestra un panorama general y acotado de la estretegia y proyecta acciones de corto plazo desde una perspectiva de articulación, implementación e investigación. 
</t>
  </si>
  <si>
    <t>Durante el mes de julio, desde el equipo de la Línea de cuidado se realizó la matriz de consistencia de la estrategia Caleidoscopio, estableciendo con ella una relación entre los datos de diagnóstico de la distribución de labores de cuidado en el caso de niñas, niños y adolescentes, en los niveles global, nacional y distrital, con los factores culturales identificados desde el enfoque de transformación cultural. Con este recurso, se robustece la línea de base sobre la que se sustenta la formulación de la estrategia Caleidoscopio.</t>
  </si>
  <si>
    <t>Durante el mes de julio, se presentó la versión intermedia del documento operativo de la estrategia de prevención del feminicidio "Tu Voz, transforma el dolor en prevención". Este documento se construyó a partir de los insumos de la línea base, de teoria de cambio y del desarrollo metodologico de las acciones Tu Voz Sostiene, Tu Voz Reconoce,Tu Voz Transforma, Tu Voz Amplifica desarrollados con los aportes del equipo territorial de la Línea de Prevención de Violencias con las Mujeres.</t>
  </si>
  <si>
    <t>Tarea 2. Julio</t>
  </si>
  <si>
    <t xml:space="preserve">Durante el mes de agosto de 2025 se llevaron a cabo varias acciones para el cumplimiento de esta tarea. Se realizaron reuniones de seguimiento semanal los días 05, 19, 20 y 26 de agosto con la participación de los orientadores de las líneas de Prevención de Violencias, Redistribución de Cuidado y los apoyos transversales en temas administrativos, de articulación e investigación. Los objetivos de estos espacios estuvieron dirigidos a: 
*Verificar los compromisos de cada línea de trabajo y los avances generales del equipo territorial desde las acciones en campo donde se fortalezca la estrategia y las metodologías planteadas.
* Dar seguimiento a los compromisos de cada una de las líneas en términos de articulación institucional interna y externa que fortalecieran los procesos de implementación.
*Priorizar articulaciones y alianzas en clave de optimizar los equipos territoriales su participación y el mayor desempeño posible en las acciones y apoyos desde las líneas, donde se fortalezca y consolide la estrategia desde el enfoque de transformaciones culturales en diferentes escenarios distritales. 
*Afianzar los espacios de participación y su visibilización al interior de la entidad consolidando la estrategia y los enfoques trabajados desde el equipo. 
*Hacer seguimiento de los avances de manera transversal en cada una de las líneas en términos investigativos y consolidación documental para robustecer técnica y metodológicamente cada una de las líneas de trabajo desde la perspectiva de cambio cultural. 
</t>
  </si>
  <si>
    <t>En el mes de agosto se realizó un avance en la construcción de la Línea de Base para la estrategia Laboratorio de Soluciones de la Línea de Cuidado de Transformaciones Culturales. Esta entrega, que se propone como una versión preliminar del documento, incorpora un capítulo relacionado con el trabajo de cuidado como desigualdad estructural, histórica y de género, otro asociado con la comprensión del cuidado como fenómeno cultural, una relación institucional de las políticas del cuidado, la precisión de las condiciones para la transformación cultural del cuidado y un quinto apartado relacionado con conclusiones. Con este documento se robustece el proceso de elaboración y ajuste de los documentos de formulación de las estrategias de TC asociadas a la distribución equitativa de TCNR.</t>
  </si>
  <si>
    <t>Se recibieron comentarios y solicitudes de ajustes al documento operativo de la estrategia de prevención del feminicidio "Tu Voz, transforma el dolor en prevención" por parte de la Subsecretaria de Cuidado y Políticas de Igualdad. Los comentarios giraron sobre la importancia de hacer mayos descripci´´on de las acciones metodologicas de la estrategia, precisiones y claridades sobre el uso en frases de conceptos confusos alrededor de las violencias contra las mujeres y sobre la necesida dde ajustar la propuesta de seguimiento y evaluacion alli definida, pues no eran claros los indicadores de la estrategia. 
Esta versión de documento resolvió los comentarios sobre el desarrollo técnico y metodologico del documento, no obstante, sigue en espera de aprobación de la nueva propuesta de seguimiento y evaluación y de indicadores de la estrategia referenciados en la actividad 4 tarea 3 para su inclusión.
También se realizó una segunda entrega del documento de la estrategia Laboratorio de Soluciones, precisando en esta los elementos relacionados con los indicadores y el proceso de evaluación correspondiente a la gestión y a los indicios de cambio cultural. Replicando esta estructura, también se remitió una primera versión del documento de la estrategia Caleidoscopio, que sigue las indicaciones del documento de la otra estrategia y en la que se adoptan recomendaciones previamente brindadas por la subsecretaria y el líder de Transformaciones Culturales.</t>
  </si>
  <si>
    <t>ACUMULADO</t>
  </si>
  <si>
    <t xml:space="preserve">DIRECCIONAMIENTO ESTRATÉGICO </t>
  </si>
  <si>
    <t>HOJA DE VIDA DEL INDICADOR</t>
  </si>
  <si>
    <t>ASOCIACIÓN</t>
  </si>
  <si>
    <t>CLASIFICACIÓN</t>
  </si>
  <si>
    <t>SUB CLASIFICACIÓN</t>
  </si>
  <si>
    <t>CATEGORÍA</t>
  </si>
  <si>
    <t>PROCESO AL QUE APORTA</t>
  </si>
  <si>
    <t>DEPENDENCIAS</t>
  </si>
  <si>
    <t>IDENTIFICACIÓN</t>
  </si>
  <si>
    <t>NOMBRE DEL INDICADOR</t>
  </si>
  <si>
    <t>OBJETIVO DEL INDICADOR</t>
  </si>
  <si>
    <t>Medir el avance en la formulación de acciones de transformación cultural orientadas a la promoción y garantía del libre ejercicio de los derechos de las mujeres y la equidad de género, asegurando que cada acción cuente con un enfoque estructurado, basado en diagnóstico, teoría de cambio y mecanismos de transformación cultural.</t>
  </si>
  <si>
    <t>CÓDIGO DEL INDICADOR</t>
  </si>
  <si>
    <t>NA</t>
  </si>
  <si>
    <t>MÉTODO DE RECOLECCIÓN</t>
  </si>
  <si>
    <t>CRITERIO DEL ANÁLISIS</t>
  </si>
  <si>
    <t>TIPO DE CÁLCULO</t>
  </si>
  <si>
    <t>FRECUENCIA DE MEDICIÓN</t>
  </si>
  <si>
    <t>META PROGRAMADA</t>
  </si>
  <si>
    <t>RANGO DE GESTIÓN</t>
  </si>
  <si>
    <t>80-100%</t>
  </si>
  <si>
    <t>No.</t>
  </si>
  <si>
    <t>ALIAS</t>
  </si>
  <si>
    <t>VARIABLES</t>
  </si>
  <si>
    <t xml:space="preserve">UNIDAD DE MEDIDA </t>
  </si>
  <si>
    <t>FUENTE</t>
  </si>
  <si>
    <t>N/A</t>
  </si>
  <si>
    <t xml:space="preserve">Documentos técnicos de las estrategias de transformación </t>
  </si>
  <si>
    <t>Número de documentos técnicos;Un documento de estrategia es un instrumento técnico y metodológico que orienta la planificación, diseño e implementación de una acción de transformación cultural. Contiene un diagnóstico con línea base, la teoría de cambio, los mecanismos de transformación cultural y la propuesta metodológica para su desarrollo. Además, incluye el protocolo operativo con los componentes de implementación, seguimiento y evaluación, asegurando su coherencia con los objetivos del programa y su aplicabilidad en el territorio</t>
  </si>
  <si>
    <t>Avance de los documentos</t>
  </si>
  <si>
    <t>FÓRMULA DEL INDICADOR</t>
  </si>
  <si>
    <t>UNIDAD DE MEDIDA FÓRMULA</t>
  </si>
  <si>
    <t>Sumatoria de documentos de lineamientos técnicos de las estrategias de transformación cultural.</t>
  </si>
  <si>
    <t>DESCRIPCIÓN DEL INDICADOR</t>
  </si>
  <si>
    <t>LÍNEA BASE</t>
  </si>
  <si>
    <t>Año de linea base</t>
  </si>
  <si>
    <t>FUENTE DE VERIFICACIÓN</t>
  </si>
  <si>
    <t>Carpeta de One Drive de la Secretaría Distrital de la Mujer.
Documentación del proyecto, registros de avance de los documentos técnicos.</t>
  </si>
  <si>
    <t>ANÁLISIS DEL INDICADOR</t>
  </si>
  <si>
    <t>Este indicador muestra el progreso de formulación de los documentos técnicos necesarios para la implementación efectiva de acciones de transformación cultural. Su análisis regular facilita ajustes oportunos y asegura que las actividades permanezcan alineadas con los objetivos estratégicos.</t>
  </si>
  <si>
    <t>GLOSARIO DE TÉRMINOS</t>
  </si>
  <si>
    <t>1. Documento de estrategia: Instrumento técnico y metodológico que guía la planificación, diseño e implementación de una acción de transformación cultural, asegurando su coherencia y aplicabilidad.
2. Diagnóstico: Proceso de análisis que permite identificar problemáticas, necesidades y oportunidades en un contexto específico, con base en información cualitativa y cuantitativa.
3. Línea base: Punto de referencia inicial que permite medir cambios y evaluar el impacto de una intervención a lo largo del tiempo.
4. Teoría de cambio: Enfoque metodológico que describe cómo y por qué se espera que una intervención genere cambios específicos, estableciendo relaciones causales entre acciones y resultados esperados.
5. Mecanismos de transformación cultural: Estrategias y herramientas diseñadas para modificar creencias, actitudes y prácticas sociales, promoviendo cambios sostenibles en la sociedad.
6. Propuesta metodológica: Diseño detallado de las acciones, enfoques y herramientas que se emplearán para la implementación de una estrategia, asegurando su eficacia y alineación con los objetivos del programa.
7. Protocolo operativo: Documento que describe los procedimientos, herramientas y acciones concretas para la ejecución de una estrategia, asegurando su correcta implementación.
8. Objetivos del programa: Principales propósitos de una estrategia de intervención, definidos para orientar su ejecución y garantizar la alineación con las metas institucionales.
9. Aplicabilidad en el territorio: Capacidad de una estrategia para ser implementada en un contexto específico, adaptándose a las necesidades, condiciones y dinámicas socioculturales del entorno.</t>
  </si>
  <si>
    <t>OBSERVACIONES</t>
  </si>
  <si>
    <t>Se recomienda revisión mensual del progreso para permitir ajustes rápidos y mantener el alineamiento con los plazos del proyecto. La efectividad del indicador depende de la precisión en la captura y reporte del avance de los documentos.</t>
  </si>
  <si>
    <t>Apoyar 5 ejercicios de transversalización del enfoque de transformación cultural y derechos humanos de las mujeres, a otras dependencias de la Secretaria de la Mujer y entidades del distrito.</t>
  </si>
  <si>
    <t>Número de ejercicios de transversalización del enfoque de transformación cultural y derechos humanos de las mujeres apoyados en otras dependencias y entidades del distrito.</t>
  </si>
  <si>
    <t>En enero, se llevó a cabo una reunión intrainstitucional para fortalecer la articulación interinstitucional en el marco de la visita CHANGE PÚBLICA, con un enfoque en la prevención de violencias en el espacio público. En este espacio participaron la Secretaría de Gobierno, Transmilenio y Metro de Bogotá, así como la Veeduría de Mujeres y Consejeras Locales de Seguridad, con el propósito de revisar y coordinar acciones conjuntas para la agenda de la visita.</t>
  </si>
  <si>
    <t>A la fecha, se ha iniciado el avance en espacios de articulación con diversas entidades del Distrito para fortalecer estrategias de prevención de violencias en el espacio público. En este sentido, se ha avanzado en la planificación y coordinación interinstitucional con actores clave, como la Secretaría de Gobierno, Transmilenio, Metro de Bogotá, la Veeduría de Mujeres y Consejeras Locales de Seguridad. Estas acciones han permitido alinear esfuerzos y optimizar la implementación de estrategias en el marco de la visita CHANGE PÚBLICA, asegurando un enfoque integral y territorializado en la intervención.</t>
  </si>
  <si>
    <t>El fortalecimiento de la estrategia de prevención del acoso y la articulación interinstitucional garantizan un enfoque integral para la protección de los derechos de las mujeres en el espacio público. Estas acciones contribuyen a la reducción de la tolerancia social frente a la violencia de género, promoviendo el derecho de las mujeres a transitar y habitar la ciudad sin miedo ni restricciones.</t>
  </si>
  <si>
    <t>Se realizó el primer espacio de socialización de la estrategia de prevención del acoso, liderado por la Secretaría de Gobierno. En este encuentro, se establecieron lineamientos para la articulación interinstitucional y se recibieron orientaciones para la transversalización del enfoque de la Estrategia de Transformación Cultural (ETC) de la Secretaría Distrital de la Mujer, con el fin de fortalecer su implementación en el territorio.</t>
  </si>
  <si>
    <t>Durante el período, se han fortalecido las acciones interinstitucionales para la implementación de la estrategia de prevención del acoso. La socialización inicial permitió sentar las bases para una articulación efectiva con la Secretaría de Gobierno y otras entidades, garantizando la incorporación del enfoque de transformación cultural en las estrategias de prevención territorial. Estos avances contribuyen al diseño y consolidación de acciones conjuntas para abordar el acoso en el espacio público de manera estructural y sostenida</t>
  </si>
  <si>
    <t>La transversalización del enfoque de transformación cultural en la estrategia de prevención del acoso impulsa cambios sostenibles en normas y comportamientos que perpetúan la violencia contra las mujeres. A través del trabajo interinstitucional, se fomenta la corresponsabilidad en la generación de entornos seguros, desmontando estereotipos que naturalizan el acoso y fortaleciendo la equidad de género en el ejercicio del derecho a la ciudad.</t>
  </si>
  <si>
    <t xml:space="preserve">En términos del ejercicio de articulación interna con las diferentes dependencias de la SdMujer, se realizó articulación y trabajo conjunto con la Dirección de Comunicaciones, Dirección de Derechos y Diseño de Política, con la Dirección de Eliminación de Violencias y Acceso a la Justicia y con el SIDICU. De esta manera, se llevó a cabo la trasversalización de acciones de Transformaciones Culturales y el fortalecimiento de acciones desde diferentes direcciones.
Por otra parte, se desarrollaron acciones con sector distrital enfoacas en Secretaría de Cultura, Recreación y Deporte y Secretaría de Gobierno. 
</t>
  </si>
  <si>
    <t>En cuanto a avances, se destaca el fortalecimiento de la articulación con diversas dependencias de la Secretaría Distrital de la Mujer, lo cual ha permitido identificar puntos de encuentro y sinergias para integrar el enfoque de Transformaciones Culturales. Con la Dirección de Comunicaciones se ha incluido este enfoque en campañas institucionales; con DEVAJ se realizaron reuniones iniciales para coordinar acciones; con SIDICU y Manzanas de Cuidado se identificaron espacios conjuntos en la línea de cuidado; y con DDPP se reconocieron alianzas estratégicas con referentas de Cultura y Seguridad.
A nivel distrital, se consolidan avances con entidades como la SCRD, a través del programa Bogotá libre de machismo y su alianza con Transmilenio para fortalecer la prevención de violencias; con FUGA, mediante una alianza en el evento Fúgate a la plaza y actividades contra el acoso en espacio público; y con la Secretaría de Gobierno, con la formalización de compromisos junto a Alcaldías Locales en el marco de la Red Innova Local y Bogotaneidad, para impulsar acciones en territorios que priorizan el abordaje del acoso en espacio público.</t>
  </si>
  <si>
    <t>La ampliación de la base institucional en la que se generan procesos de transversalización de los enfoques de transformación cultural y derechos humanos de las mujeres no solamente permite una mayor apropiación desde lo institucional de estos, sino que abre la puerta a la generación de procesos de cambio de comportamiento que interpela el lugar de ciudadanía que servidoras y servidores públicos ocupan en su cotidianidad, haciendo más factible la generación de cambios de comportamiento y factores culturales que ensanchan las brechas de género en el Distrito.</t>
  </si>
  <si>
    <t xml:space="preserve">En cuanto a la articulación interna, se evidencian avances en los diálogos sostenidos con las directoras de las distintas direcciones, lo que ha permitido la creación de planes de acción articulados y coherentes con la misionalidad institucional. Se reconoce que estos acercamientos han fortalecido la vinculación del equipo con otras direcciones y estrategias en curso, lo cual potencia el uso de herramientas conjuntas y la implementación de acciones coordinadas.
Por otra parte, se dio continuidad a los procesos de articulación interinstitucional con la Secretaría de Cultura, Recreación y Deporte (SCRD) y la Secretaría de Gobierno. Asimismo, se inició una nueva articulación con la Secretaría de Educación, enfocada en la construcción de entornos escolares seguros. Finalmente, se avanzó en las alianzas estratégicas con Plural y DVV internacional. 
Finalmente, se fortalecen los ejercicios de formación interna y asistencia técnica, lo cual, permite transversalizar los enfoques de transformaciones culturales y de género. </t>
  </si>
  <si>
    <t>En términos internos, se destaca el fortalecimiento de las articulaciones con las diferentes direcciones, especialmente el avance de gestiones con la DDDP y el OMEG, lo cual ha permitido la planeación de acciones conjuntas y el desarrollo de planes de acción con la Empresa Metro Bogotá. En el componente comunicativo, se está finalizando la construcción del mensaje narrativo que se difundirá de manera transversal desde la Estrategia de Transformaciones Culturales. Asimismo, se inició el diálogo con la DEVAJ para la consolidación de acciones priorizadas, y se han fortalecido los acercamientos con el SIDICU, permitiendo el trabajo articulado en acciones clave como equipo.
En cuanto a la articulación interinstitucional, se han identificado actores estratégicos para el fortalecimiento de acciones territoriales, actualmente en desarrollo y alineadas con planes de acción y prioridades establecidas con cada entidad. Se avanza en la consolidación de alianzas estratégicas y en procesos de formación interna orientados al fortalecimiento de capacidades y herramientas. Finalmente, se participa en espacios de asesoría técnica para promover la transversalización del enfoque de transformaciones culturales.</t>
  </si>
  <si>
    <t>El fortalecimiento de las articulaciones internas con direcciones como la DDDP, el OMEG y SIDICU, así como el trabajo conjunto con la Empresa Metro Bogotá, ha permitido no solo avanzar en la planeación de acciones intersectoriales, sino también consolidar una base institucional robusta que favorece la transversalización del enfoque de transformaciones culturales. Estos procesos generan beneficios estratégicos para la entidad, al facilitar una apropiación más amplia y coherente de los enfoques diferenciales y de derechos, y al posicionar la estrategia como un eje articulador de la gestión pública con perspectiva de género y transformación cultural.
En la misma línea, la construcción de una narrativa comunicativa institucional desde la Estrategia de Transformaciones Culturales contribuye a alinear los mensajes estratégicos, fortaleciendo la identidad institucional y favoreciendo procesos de cambio cultural tanto al interior de la entidad como en su relacionamiento con la ciudadanía.</t>
  </si>
  <si>
    <t>Durante el mes de mayo se consolidaron avances significativos en el fortalecimiento de la articulación interna y externa para la incorporación del enfoque de transformación cultural y derechos humanos de las mujeres en acciones estratégicas. A nivel interno, se desarrollaron espacios de trabajo con las direcciones misionales y estratégicas de la Secretaría Distrital de la Mujer, destacándose la coordinación con la Oficina de Comunicaciones para el seguimiento a acciones comunicativas y la creación de una campaña orientada a la prevención del feminicidio. Asimismo, se fortalecieron las sinergias con la Dirección de Derechos y Diseño de Política, especialmente en iniciativas como el Sello de Igualdad, los Frentes de Obra y el seguimiento al programa Metro te Acompaña. De forma complementaria, se participó en la primera mesa interna sobre el derecho a la educación y se realizaron encuentros con la Dirección de Territorialización para consolidar espacios de trabajo comunes que permitan optimizar herramientas técnicas y procesos de articulación interdependencias. 
En el marco del desarrollo de la línea estratégica de prevención del feminicidio, se avanzó en la construcción de una estrategia comunicativa específica, así como en la elaboración del documento estructural de la línea, mediante espacios de trabajo conjunto con la SCPI y el equipo de Transformaciones Culturales. A nivel externo, se promovieron encuentros con entidades como la Secretaría de Cultura, DVV International, ONU Mujeres, la Universidad Nacional de Colombia, la Secretaría de Gobierno, Metro de Bogotá y TransMilenio, con el objetivo de consolidar agendas compartidas que integren el enfoque de transformación cultural en la prevención de violencias contra las mujeres. Finalmente, se participó en la primera Mesa Distrital de Transformaciones Culturales, aportando al fortalecimiento institucional del enfoque, y se sostuvo una mesa técnica de trabajo colaborativo con SCRD y TransMilenio, en la que se definieron líneas de acción conjunta en el marco del TransmiLab.</t>
  </si>
  <si>
    <t>A lo largo del periodo de implementación de la Estrategia de Transformaciones Culturales, se han consolidado logros clave que permiten proyectar una ruta clara para la transversalización del enfoque en las acciones de la Secretaría Distrital de la Mujer. Se ha avanzado en el diseño y puesta en marcha de herramientas técnicas que orientan conceptualmente y metodológicamente las acciones institucionales con perspectiva de derechos y transformación cultural. Particularmente, se ha fortalecido la línea estratégica de prevención del feminicidio, incorporando una estructura conceptual robusta, objetivos definidos y una estrategia comunicativa en construcción. Estos avances responden a un proceso progresivo de articulación técnica con otras direcciones y equipos de la entidad, así como al establecimiento de alianzas con actores distritales, nacionales e internacionales. Adicionalmente, se ha promovido la generación de capacidades institucionales mediante la participación en espacios técnicos interinstitucionales, como la Mesa Distrital de Transformaciones Culturales, que permiten una apropiación gradual del enfoque en diversas entidades del sector público y organizaciones aliadas.</t>
  </si>
  <si>
    <t>Los avances alcanzados han generado beneficios concretos tanto para la estrategia institucional como para los procesos de articulación y territorialización. En primer lugar, se ha fortalecido la coherencia conceptual y metodológica de las acciones de prevención de violencias, promoviendo una cultura institucional orientada por los principios del enfoque de género y derechos humanos. Esto ha facilitado la integración transversal del enfoque de transformación cultural en programas clave y ha contribuido al diseño de intervenciones más pertinentes y sostenibles. Asimismo, la consolidación de alianzas con entidades del Distrito y organizaciones aliadas ha ampliado las posibilidades de incidencia territorial, generando condiciones para la implementación conjunta de iniciativas y la articulación de agendas compartidas. Finalmente, la consolidación inicial de la línea estratégica de prevención del feminicidio permite contar con una base sólida para desarrollar acciones transformadoras en contextos urbanos y comunitarios, contribuyendo a entornos más seguros y al reconocimiento pleno de los derechos de las mujeres en Bogotá.</t>
  </si>
  <si>
    <t>Durante junio se fortalecieron articulaciones internas y externas en el marco de la Estrategia de Transformaciones Culturales. Internamente, se avanzó en la coordinación con la Dirección de Territorialización (Casas de Igualdad), SIDICU (cuidados itinerantes y UTA), la Dirección de Derechos y Diseño de Política (acciones en frentes de obra), y la Oficina de Comunicaciones. Se apoyó la implementación del Acuerdo 909 con el referente de educación, y se participó en el Festival Calma con SCRD, en articulación con Tejiendo Mundos y Actividad Física.
A nivel externo, se avanzó con TransMilenio y SCRD (TransmiLab) en la formulación de metodologías de cambio cultural con enfoque de género en transporte público. Se participó en la Mesa Distrital de Transformaciones Culturales e instancias con IDARTES, SED (entornos escolares), Empresa Metro, DADEP, Cuerpo Oficial de Bomberos e IDPAC. Además, se realizó una reunión técnica con la Secretaría de Gobierno (Bogotaneidad) para retroalimentar guías metodológicas y transversalizar los enfoques de género y transformación cultural. Con la Secretaría de Educación se impulsaron acciones en entornos escolares con énfasis en cuidado y transferencia de conocimiento.</t>
  </si>
  <si>
    <t>Durante el periodo se consolidó la Estrategia de Transformaciones Culturales como una apuesta técnica para la prevención de violencias contra las mujeres. Se fortalecieron articulaciones internas con direcciones misionales de la Secretaría (Territorialización, SIDICU, Comunicaciones y DDDP), lo que ha permitido el desarrollo territorial, el acompañamiento a frentes de obra con enfoque de género y el impulso de acciones interdependencias.
Externamente, se avanzó en la construcción de alianzas con TransMilenio, SCRD, IDARTES, Metro, SED, IDPAC, DADEP y el Cuerpo de Bomberos, promoviendo intervenciones con enfoque de género en entornos estratégicos como el transporte, el espacio público, el ámbito escolar y la comunicación. La estrategia ha participado de manera activa en mesas técnicas como Transformaciones Culturales y UTAs, y se han generado insumos metodológicos y conceptuales que orientan la sostenibilidad e implementación de acciones.</t>
  </si>
  <si>
    <t xml:space="preserve">La Estrategia de Transformaciones Culturales ha contribuido a visibilizar y transversalizar el enfoque de género en distintos sectores del Distrito, promoviendo acciones sostenibles en prevención de violencias contra las mujeres. Se han fortalecido capacidades institucionales, articulado actores estratégicos y generado herramientas metodológicas aplicables en entornos como el educativo, el comunitario y el espacio público. </t>
  </si>
  <si>
    <t>Durante el mes se exploraron diversos espacios de articulación con entidades distritales y actores estratégicos, en función de incorporar el enfoque de transformación cultural y derechos humanos de las mujeres en sus agendas institucionales. Se avanzó en la articulación con la Secretaría Distrital de Gobierno para la revisión de las guías metodológicas de prevención del acoso sexual, y se propuso la realización de un acto simbólico en el marco de la estrategia Bogotaneidad. Se fortaleció la relación con la Universidad Nacional mediante el desarrollo de tres acciones de intervención que integran componentes pedagógicos y culturales con enfoque en la prevención del acoso sexual. Con DADEP se profundizó en las acciones de resignificación territorial, identificando puntos de intervención para próximas acciones comunitarias. Asimismo, se mantuvo la articulación con IDPAC para la implementación de la metodología “Tu Voz” con medios comunitarios, y con SIDICU para proyectar acciones en escenarios como la Manzana del Cuidado de Mochuelo, TransMiLab, cajas de compensación y centros comerciales, ampliando así la cobertura de intervención desde un enfoque territorial.</t>
  </si>
  <si>
    <t>A la fecha, se han vinculado activamente más de 10 instituciones entre entidades públicas, privadas y mixtas, y se han desarrollado al menos 6 metodologías que integran el enfoque de género, cuidado y transformación cultural. Se consolidaron planes de trabajo para la prevención del acoso sexual y prevención de feminicidio en diferentes entornos (espacio público, transporte, frentes de obra y universidades), y se fortaleció la capacidad de respuesta intersectorial con herramientas articuladas con acciones como Teatro Foro, Easy Data de TransmiLabs, StandUp de L’Oreal, y las acciones metodológicas de Tu Voz.</t>
  </si>
  <si>
    <t>Los avances alcanzados permiten llevar implementación de acciones a diferentes sectores y territorios, al tiempo que fortalecen las capacidades institucionales mediante el desarrollo conjunto de metodologías y guías técnicas. Asimismo, se ha incrementado la visibilidad del enfoque de transformación cultural y de género en acciones de ciudad y se posiciona a la Secretaría Distrital de la Mujer como articuladora clave en procesos de cambio cultural, redistribución de trabajos no remunerados de cuidado y prevención de violencias contra las mujeres.</t>
  </si>
  <si>
    <t>0.25</t>
  </si>
  <si>
    <t>Durante agosto se realizaron reuniones con el SENA para definir acciones de implementación en los complejos distritales, y se adelantaron espacios internos con la Oficina Asesora de Comunicaciones y la Dirección de Territorialización y de Derechos y Diseño de Política para fortalecer las acciones de resignificación y prevención del feminicidio. Con la Secretaría de Educación Distrital se avanzó en la construcción de un formulario diagnóstico con docentes y en la proyección de la metodología Manósfera. 
En el marco del Acuerdo 909 se sostuvieron encuentros con la Oficina de Convivencia Escolar y la Secretaría Distrital de la Mujer, mientras que con el IDRD se gestionaron permisos para desarrollar acciones en parques públicos. También se retomaron compromisos de articulación institucional con la Universidad El Bosque, se participó en la cuarta Mesa de Transformación Cultural y Cuidado, y se trabajó junto a DVV Internacional en la línea de masculinidades en la ruralidad. 
Adicionalmente, se fortalecieron procesos con la Red Colombiana de Periodistas con Perspectiva de Género, la Casa de Igualdad de Oportunidades de Bosa, la Manzana del Cuidado de Ciudad Bolívar y Centros Amar. Finalmente, se coordinó con la Secretaría Distrital de Gobierno la proyección de acciones para el evento “Mil en un Día” y se participó en la UTA número 67 del Sistema Distrital de Cuidado.</t>
  </si>
  <si>
    <t>Entre enero y agosto se consolidó un proceso sostenido de articulación interinstitucional e intersectorial que ha permitido fortalecer el enfoque de transformación cultural y derechos humanos de las mujeres en el Distrito. Se establecieron alianzas estratégicas con SENA, Secretaría de Educación, Secretaría de la Mujer, IDRD, Metro Bogotá, universidades y organizaciones sociales, generando escenarios de cooperación para la prevención del feminicidio, la resignificación cultural y la promoción de masculinidades no violentas. 
Asimismo, se avanzó en la construcción de herramientas técnicas como briefs comunicacionales, formularios diagnósticos y metodologías de intervención en colegios, que amplían el alcance de la estrategia en diferentes contextos. La participación en espacios como la Mesa de Transformación Cultural y Cuidado y las sesiones del Sistema Distrital de Cuidado ha contribuido a transversalizar este enfoque en las políticas distritales. 
El acompañamiento a eventos, encuentros de expertos/as y acciones comunitarias ha permitido dar seguimiento y continuidad a las iniciativas, consolidando logros en el posicionamiento de la estrategia y en la construcción de entornos más equitativos y seguros para las mujeres.</t>
  </si>
  <si>
    <t>Las acciones adelantadas fortalecen la articulación entre entidades, garantizando coherencia y optimización de recursos en la prevención de violencias basadas en género. A nivel comunitario, impulsan metodologías innovadoras como el diagnóstico en colegios y la resignificación de espacios públicos, que contribuyen a transformar prácticas culturales normalizadas. También se amplifica el alcance de los mensajes institucionales a través de estrategias comunicacionales, lo que favorece la sensibilización ciudadana. Finalmente, el seguimiento técnico y la participación en escenarios distritales aseguran la sostenibilidad de los procesos y consolidan un marco de corresponsabilidad que beneficia tanto a las mujeres como a la ciudadanía en general, fortaleciendo la convivencia, el cuidado y la garantía de derechos.</t>
  </si>
  <si>
    <t>Tarea 1. Explorar espacios de articulación con dependencias y entidades distritales para la incorporación del enfoque de transformación cultural y derechos humanos de las mujeres</t>
  </si>
  <si>
    <t>Tarea 2. Diseñar estrategias y herramientas de transversalización para la articulación con dependencias y entidades distritales.</t>
  </si>
  <si>
    <t>Tarea 3. Brindar apoyo técnico en la formulación e implementación de estrategias y realizar seguimiento al proceso</t>
  </si>
  <si>
    <t>Se realizó espacio de reunión intrainstitucional con el fin de fortalecer acciones interinstitucionales con la agenda de la visita CHANGE PÚBLICA en el marco de acciones de prevención de violencias en el espacio público. Esta reunión tiene en cuenta acciones con Secretaría de Gobierno, Transmilenio y Metro de Bogotá, además de tener en cuenta la Veeduría de Mujeres y Consejeras Locales de Seguridad.
Anexo 1_29012025_Evidencia reunión revisión agenda CHANGE
Anexo 2_29012025_ LISTADO DE ASISTENCIA _Evidencia reunión agenda CHANGE</t>
  </si>
  <si>
    <t>Acción no programada para el periodo reportado.</t>
  </si>
  <si>
    <t>Evidencias act2 tarea 1</t>
  </si>
  <si>
    <t>Se llevó a cabo primer espacio de socialización de la estrategia de prevención del acoso por parte de la Secretaría de Gobierno, con el objetivo de establecer acciones de articulación interinstitucional y recibir orientaciones de transversalización del enfoque de la ETC de la SdMujer.</t>
  </si>
  <si>
    <t>Anexo 1_26022025_Acta Articulación Secretaría de Gobierno</t>
  </si>
  <si>
    <t>En cuanto a la vinculación interna con dependencias de la SdMujer, se realizaron los siguientes avances:
Anexo 1 y 2 - Dirección de Comunicaciones: Incorporación del enfoque de Transformaciones Culturales y derechos de las mujeres en campañas comunicativas y estrategias de impacto.
Anexo 3 - DEVAJ: Se realizó una primera reunión con las líderes de estrategia de la DEVAJ y se establecieron puntos de encuentro y sinergias.
Anexo 4 y 6 - SIDICU: Se identificaron de puntos de encuentro y espacios de acción con las Manzanas de Cuidado, específicamente en la línea de Cuidado de la estrategia de Transformaciones Culturales. Se realizaron primeros encuentros con SIDICU y Manzanas de Cuidado.
Anexo 6 - DDPP: Reconocimiento inicial de alianzas estratégicas con las referentas de Cultura y Seguridad, lo que facilita la construcción de acciones para ambas líneas de trabajo de la ETC.
En cuanto a entidades del distrito, se avanza en acciones y compromisos con las siguientes instituciones: 
Anexo 7 y 8 - SCRD: Se han generado avances en la articulación en el marco del programa "Bogotá libre de machismo" y en la alianza que tiene SCRD con Transmilenio, con el objetivo de generar acciones mancomunadas para la transversalización del enfoque de transformaciones culturales y derechos de las mujeres en ejercicios de prevención de violencias desde otras instancias y poblaciones. 
Anexo 9 - FUGA: Alianza inicial en el marco del evento distrital "Fúgate a la plaza" y en fortalecimiento de las acciones en la semana de la prevención del acoso en espacio público. 
Anexo 10 - Secretaría de Gobierno: Se dio continuidad y formalización de compromisos para la alianza con las Alcaldías Locales en el marco del acuerdo con la Red Innova Local y Bogotaneidad. Esto con el fin de generar articulación en las localidades que eligieron el comportamiento de acoso en espacio público en sus territorios. Lo anterior, con el objetivo de fortalecer gestiones e intervención en territorios que prioricen estas necesidades y sea posible transversalizar los enfoques de la ETC.</t>
  </si>
  <si>
    <t xml:space="preserve">En el marco del desarrollo de estrategias y herramientas de transversalización, se desarrollan las siguientes acciones:
Anexo 1. 2025_03_27 Propuesta Comunicaciones Espacio Público_ETC
Se desarrolla una propuesta para la Dirección de Comunicaciones, en la cual, se transversaliza el enfoque de transformaciones culturales y derechos de las mujeres en el FEP, enfocado en la prevención de violencias en espacio público. 
Anexo 2. 2025_03_31_MODELO_PROTOCOLO ARTICULACIONES
Se realiza un primer modelo de protocolo para el rol de articulaciones, con el fin de brindar herramientas y claridades para las acciones, alcances y objetivos del rol. </t>
  </si>
  <si>
    <t>Enlace Soportes: Tarea 1</t>
  </si>
  <si>
    <t>Enlace Soportes: Tarea 2</t>
  </si>
  <si>
    <t>Durante abril se fortaleció la articulación interna con las direcciones misionales y estratégicas de la Secretaría, y externa con entidades distritales y organizaciones aliadas, con el propósito de incorporar el enfoque de transformación cultural y derechos humanos de las mujeres en acciones conjuntas.
Se realizaron reuniones con la Dirección de Comunicaciones para avanzar en el desarrollo de la línea narrativa de la Estrategia de Transformaciones Culturales (ETC); con la DEVAJ, para coordinar acciones con la Línea de Prevención de Violencias; y con la Dirección del Sistema Distrital de Cuidado (SIDICU), para presentar fichas técnicas y armonizar acciones con la Secretaría de Cultura en torno a la redistribución de los trabajos de cuidado.
También se articularon acciones con la Dirección de Derechos y Diseño de Políticas (DDDP), especialmente en torno al derecho al hábitat y seguridad, incluyendo coordinación con Metro Bogotá; y con el OMEG, mediante sesiones de formación técnica.
A nivel externo, se adelantaron espacios con la Secretaría de Cultura para formalizar la articulación; con DVV Internacional, avanzando en la revisión del MoU; con Plural, Equimundo y BID para alinear los alcances de cooperación; y con la Secretaría de Educación, en el marco de Entornos Escolares Inspiradores, para consolidar líneas de acción conjunta.</t>
  </si>
  <si>
    <t xml:space="preserve">Durante el mes de abril se avanzó en el diseño de estrategias y herramientas de transversalización del enfoque de transformación cultural y derechos humanos de las mujeres, con el objetivo de fortalecer la articulación interdependencias e intersectorial de la Secretaría.
Se formuló una propuesta dirigida a la Dirección de Comunicaciones en el marco del Frente de Espacio Público, incorporando de manera explícita el enfoque de transformaciones culturales y los derechos de las mujeres para orientar acciones de prevención de violencias en el espacio público. Esta propuesta se enmarca en la línea estratégica de prevención de violencias contra las mujeres y constituye una herramienta clave para garantizar la coherencia conceptual y metodológica en las intervenciones de comunicación institucional.
Adicionalmente, se diseñó un modelo de protocolo operativo para el rol de articulaciones, con el propósito de establecer criterios claros sobre funciones, objetivos, alcance y mecanismos de acción de quienes desarrollan este rol dentro del equipo de Transformaciones Culturales. Esta herramienta busca optimizar los procesos de vinculación con otras entidades distritales, definir estándares comunes de trabajo colaborativo y garantizar la alineación con los principios del Programa de Transformaciones Culturales.
Ambas herramientas se constituyen como insumos técnicos estratégicos que permiten orientar las futuras acciones de transversalización, fortalecer la implementación territorial y consolidar 
</t>
  </si>
  <si>
    <t>En el marco del fortalecimiento de alianzas estratégicas y espacios técnicos, se desarrollaron tres mesas de trabajo interinstitucionales orientadas a la construcción de acciones con enfoque de género y prevención de violencias contra las mujeres. La primera de ellas se llevó a cabo con Metro Línea 1 y la Empresa Metro de Bogotá, con el objetivo de identificar puntos de articulación para la implementación de iniciativas de transformación cultural en los entornos del proyecto Metro. 
Asimismo, se adelantó una mesa de trabajo con la Alcaldía Local de Mártires para avanzar en la formulación del Laboratorio de Innovación en el marco de la estrategia “Bogotaneidad”, promoviendo prácticas territoriales de innovación social con enfoque de derechos. 
Finalmente, se realizó una sesión de articulación con la Alcaldía de Chapinero, a través de RedInnova Local, en la que se definieron lineamientos para la construcción de una matriz COMB, como herramienta para orientar las acciones de transformación cultural en la prevención del acoso en espacios urbanos.</t>
  </si>
  <si>
    <t xml:space="preserve">Durante el mes de mayo se fortaleció la articulación interna y externa con entidades distritales y organizaciones aliadas, con el objetivo de incorporar el enfoque de transformación cultural y derechos humanos de las mujeres en acciones conjuntas.
En el marco de la articulación interna con las direcciones misionales y estratégicas de la Secretaría, se desarrollaron espacios de trabajo con la Oficina de Comunicaciones para hacer seguimiento a las acciones comunicativas de la estrategia de Transformación Cultural y avanzar en la creación de la campaña de prevención del feminicidio. Asimismo, se consolidaron esfuerzos conjuntos con la Dirección de Derechos y Diseño de Política en iniciativas como el Sello de Igualdad, así como en el seguimiento a las acciones del programa Metro te Acompaña.
De igual manera, se participó en la primera mesa interna sobre el derecho a la educación, y se llevaron a cabo encuentros con la Dirección de Territorialización, orientados a consolidar espacios comunes para el fortalecimiento de herramientas técnicas y la articulación interdependencias.
A nivel externo, se sostuvieron espacios de articulación con la Secretaría de Cultura/Transmilenio, DVV International, la Universidad Nacional de Colombia, Universidad Central, ONU Mujeres, la Secretaría de Gobierno, SDSCJ, SED, UMV y Empresa Metro, con el fin de promover estrategias compartidas que integren el enfoque de transformación cultural y los derechos de las mujeres en sus respectivas agendas. </t>
  </si>
  <si>
    <t xml:space="preserve">Durante el mes de mayo se avanzó en el fortalecimiento de la línea estratégica de prevención del feminicidio, en el marco de la Estrategia de Transformaciones Culturales.
Se sostuvieron diversas reuniones con el equipo de Comunicaciones, orientadas al desarrollo de una estrategia comunicativa para la prevención del feminicidio, incorporando el enfoque de transformaciones culturales y los derechos de las mujeres. Este proceso constituye un insumo técnico clave para la formulación e implementación de esta línea estratégica.
De manera complementaria, se llevaron a cabo espacios de trabajo interno con el equipo de Transformaciones Culturales y la SCPI, enfocados en la elaboración del documento estructural de la línea de prevención del feminicidio. Estos espacios permitieron avanzar en la definición de objetivos, enfoques metodológicos y orientaciones conceptuales de esta línea estratégica. </t>
  </si>
  <si>
    <t>En el marco del fortalecimiento territorial y la consolidación de estrategias interinstitucionales, se promovieron diversos espacios de articulación con actores distritales y locales, orientados a la incorporación del enfoque de transformación cultural y de derechos en iniciativas de prevención de violencias contra las mujeres.
El primer espacio fue la asistencia y participación en la primera Mesa Distrital de Transformaciones Culturales, la cual convocó a diversas entidades públicas con el propósito de fortalecer capacidades institucionales en torno a este enfoque. Desde la Secretaría Distrital de la Mujer (SDMUJER), se brindó acompañamiento técnico y se promovió la transversalización de los enfoques de género y transformación cultural en las discusiones.
Adicionalmente, se participó en una mesa técnica de trabajo colaborativo con la Secretaría de Cultura, Recreación y Deporte (SCRD) y la Empresa TransMilenio, en la que se dialogó sobre puntos comunes para la acción conjunta y se definió la continuidad de actividades en el marco del TransmiLab.</t>
  </si>
  <si>
    <t xml:space="preserve">Acción no programada para el periodo reportado.	</t>
  </si>
  <si>
    <t>Durante el mes de junio se avanzó en el fortalecimiento de la articulación interna y externa con el propósito de consolidar estrategias integradas desde el enfoque de transformación cultural y derechos humanos de las mujeres, en coordinación con distintas dependencias de la Secretaría y entidades del Distrito.
En el plano interno, se sostuvieron espacios de trabajo con la Oficina de Comunicaciones para dar continuidad al seguimiento de las acciones comunicativas de la estrategia de Transformación Cultural. Así mismo, se consolidó el trabajo conjunto con la Dirección de Territorialización, particularmente con las referentas de las Casas de Igualdad, para fortalecer la presencia territorial de las iniciativas y vincularlas a procesos comunitarios. En articulación con la Dirección de Derechos y Diseño de Política se avanzó en la implementación de acciones en frentes de obra, integrando los lineamientos del Sello de Igualdad y de Hábitat.
Igualmente, se dio continuidad al Acuerdo 909 mediante la coordinación con el referente de educación, con miras al acompañamiento y fortalecimiento de los semilleros contra el machismo. Se articularon esfuerzos con el equipo de Tejiendo Mundos de Igualdad y de Actividad Física para la participación en el Festival Calma, organizado por la SCRD. También se participó en espacios promovidos por SIDICU, en torno a las estrategias de Cuidados Itinerantes y la UTA.
A nivel externo, se establecieron vínculos estratégicos con la Secretaría de Cultura, el Cuerpo Oficial de Bomberos, TransmiLab, IDARTES, la Secretaría de Educación (componente de entornos escolares) y la Empresa Metro, para la implementación de acciones en frentes de obra en el marco del Memorando de Entendimiento de Frentes de Obra con constructoras privadas. Se participó activamente en la mesa distrital de Transformaciones Culturales y se adelantaron acciones de articulación con el IDPAC, tanto con DC Radio como con la Subdirección para el Fortalecimiento de la Organización Social, buscando ampliar el alcance comunicativo y comunitario de la estrategia, especialmente, enfocándose en prevención de feminicidio.</t>
  </si>
  <si>
    <t>En articulación con la Secretaría de Gobierno (en el marco de Bogotaneidad), se desarrolló una reunión de retroalimentación a las guías metodológicas, donde se llevó a cabo un ejercicio de construcción conjunta que permitió profundizar en la transversalización del enfoque de transformaciones culturales y de género. Este espacio fue clave para afinar herramientas metodológicas que orienten futuras acciones institucionales.
Adicionalmente, se participó en un espacio de articulación con la Secretaría de Educación para avanzar en la implementación de acciones de transformación cultural en entornos escolares, con énfasis en el cuidado como principio orientador. En este marco, se identificó la necesidad de establecer mecanismos de transferencia de conocimiento que fortalezcan la apropiación de la estrategia en contextos educativos.
Finalmente, de manera interna, se establecieron acuerdos de implementación conjunta con el equipo de SIDICU para el desarrollo de la estrategia de cuidados itinerantes. Desde Transformaciones Culturales se brindaron orientaciones técnicas sobre las formas más pertinentes de implementación, ajustadas a las particularidades y necesidades de los territorios.</t>
  </si>
  <si>
    <t>Durante el mes de junio se brindó apoyo técnico a la formulación e implementación de estrategias, así como seguimiento a procesos interinstitucionales en el marco de la Estrategia de Transformaciones Culturales.
Se dio continuidad al proceso de articulación con TRANSMILENIO y la Secretaría de Cultura, Recreación y Deporte (SCRD), específicamente en el marco de TransmiLab. En este espacio se propusieron estrategias metodológicas orientadas a la implementación de acciones de cambio cultural con enfoque de género y prevención de violencias contra las mujeres en el espacio y transporte público.
Así mismo, se participó en la Mesa Distrital de Transformaciones Culturales, donde se adelantó un ejercicio de transversalización del enfoque de género y cambio cultural, en respuesta a las necesidades identificadas en la mesa y al rol de representación de la Secretaría Distrital de la Mujer en dicho escenario.
Finalmente, se participó en la sesión de la UTA liderada por SIDICU, dando cumplimiento a compromisos previos establecidos y aportando técnicamente desde la estrategia de Transformaciones Culturales en el marco del acuerdo de participación interinstitucional.</t>
  </si>
  <si>
    <t xml:space="preserve">Durante julio, se consolidaron múltiples articulaciones estratégicas que permitieron avanzar en la implementación de acciones para la prevención del acoso sexual con enfoque de transformación cultural y de género. Se desarrollaron intervenciones clave en la Universidad Nacional, como parte del despliegue territorial de la estrategia “Camina Segura”, fortaleciendo la alianza entre la Secretaría de Seguridad y la Secretaría de la Mujer. Se ajustó la metodología de Teatro Foro con base en el piloto realizado, y se sostuvo el primer espacio creativo interinstitucional para su expansión. 
Se avanzó en el diseño del TransmiLab de experiencias de viaje con enfoque de cuidado, violencia y acoso, en alianza con TransMilenio. Se propuso un mensaje positivo anclado en narrativas de transformación cultural, que fue validado con el equipo técnico y se proyecta socializar con directivos. Asimismo, se estructuró el plan piloto con Metro Bogotá y el Consorcio Metro Línea 1 para intervenir frentes de obra, definiendo fases de trabajo, cronogramas y metodologías. Con el equipo de la DDDP, se integró el entrenamiento StandUp de L’Oréal como herramienta metodológica clave para este piloto.
Se sostuvieron reuniones con DADEP para acordar intervenciones de resignificación en espacios urbanos priorizados como Las Nieves, Galerías y el corredor Guayacanes, y se definieron líneas de trabajo conjunto con SIDICU en territorios diversos como Mochuelo y Gran Estación. Con IDPAC, se mantuvo la interlocución para implementar la metodología “Tu Voz” con medios comunitarios, y se socializó el cronograma radial propuesto desde la SDMujer. Además de esto, se realizaron reuniones de articulación con SENA, SED y Personería de Bogotá TM. 
En cuanto a las acciones internas de articulación, se realizaron diversos espacios con DDDP, Dirección de Territorialización, SIDICU y Oficina Asesora de Comunicaciones. </t>
  </si>
  <si>
    <t xml:space="preserve">En términos del diseño de estrategias y herramientas de transversalización, se construyó un documento de orientaciones técnicas para la formulación y revisión de acciones de cambio cultural con énfasis en la prevención del acoso sexual en el espacio público y el transporte. Se desarrolló y ajustó la metodología de Teatro Foro “Camina Segura” como resultado del trabajo conjunto entre la Secretaría de Seguridad, la Universidad Nacional y la Secretaría de la Mujer, fortaleciendo su componente pedagógico y participativo. En paralelo, se afianzó la articulación con la Secretaría Distrital de Gobierno, reactivando la conversación sobre guías metodológicas en el marco de Bogotaneidad, y proyectando acciones simbólicas para el mes de agosto.
También se estructuró la propuesta metodológica de TransmiLabs, integrando un enfoque de cuidado y prevención de violencias con énfasis en las experiencias de viaje de las mujeres, articulada a la narrativa #EnTransmiPasanCosasBuenas. En el marco del trabajo con frentes de obra y Metro Bogotá, se consolidó el plan piloto con acciones específicas por fases, y se incorporó el entrenamiento StandUp de L’Oréal como herramienta metodológica para abordar la prevención del acoso sexual callejero, alineando esfuerzos entre lo público y lo privado para ampliar el alcance de las estrategias. </t>
  </si>
  <si>
    <t xml:space="preserve">Desde el componente técnico, se brindó apoyo continuo a la Dirección de Derechos y Diseño de Política para la estructuración del plan de intervención en frentes de obra, incluyendo su validación con Metro Bogotá, el Consorcio Metro Línea 1 y la interventoría. Se coordinó la presentación de avances, se resolvieron dudas operativas, y se acordó un cronograma de trabajo. 
Asimismo, se acompañó el proceso de construcción metodológica del Teatro Foro, participando en sesiones creativas y en la ejecución del piloto, lo cual permitió recoger retroalimentación técnica y ajustar el documento metodológico. También se dio seguimiento a la propuesta de TransmiLabs, incluyendo su socialización con TransMilenio y la preparación de insumos técnicos como la presentación oficial y el documento base. Finalmente, se apoyó la planificación de futuras acciones con DADEP, facilitando acuerdos logísticos, puntos de intervención y compromisos con actores territoriales para garantizar la implementación efectiva de las acciones proyectadas en septiembre y noviembre.
Además de esto, se brindó acompañamiento técnico a Plural Fundación para el fortalecimiento del plan de acción y la construcción de la sombrilla narrativa de la implementación de acciones de cuidado. </t>
  </si>
  <si>
    <t xml:space="preserve">Durante agosto se sostuvieron reuniones con el SENA para definir acciones de implementación en los complejos distritales, así como espacios de trabajo interno con la Oficina Asesora de Comunicaciones y con la Dirección de Territorialización y la Dirección de Derechos y Diseño de Política para fortalecer las acciones de resignificación y prevención del feminicidio. Igualmente, se adelantaron encuentros con la Secretaría de Educación Distrital en torno a la construcción del formulario diagnóstico con docentes y la metodología Manósfera; en el marco del Acuerdo 909 se realizaron reuniones con la Oficina de Convivencia Escolar y la Secretaría Distrital de la Mujer; y se gestionó articulación con el IDRD para obtener permisos de acciones en parques públicos. También se sostuvieron encuentros con DVV Internacional para implementar las acciones de la línea de cuidado en el proyecto de masculinidades en la ruralidad; con la Universidad El Bosque se retomaron compromisos de articulación institucional; y se participó en la cuarta Mesa de Transformación Cultural y Cuidado para el fortalecimiento interinstitucional. Además, se avanzó en la articulación con la Red Colombiana de Periodistas con Perspectiva de Género junto a la Subsecretaría Juliana Martínez, se realizaron reuniones con la Casa de Igualdad de Oportunidades de Bosa y la Manzana del Cuidado de Ciudad Bolívar, y se dio continuidad a la articulación con Centros Amar desde la línea de cuidado. Finalmente, se coordinó con la Secretaría Distrital de Gobierno la proyección de acciones del evento "Mil en un día” y se participó en la UTA número 67 del Sistema Distrital de Cuidado.	</t>
  </si>
  <si>
    <t xml:space="preserve">Se avanzó en la construcción de BRIEF comunicacionales para consolidar piezas de Transformaciones Culturales, en el diseño del formulario diagnóstico con docentes y en la proyección de la metodología de intervención en colegios a partir de la metodología de Manósfera. Asimismo, se trabajó en la planeación y diseño del encuentro de expertos y expertas para validar los espacios de prevención de feminicidio, y en la planeación del evento de firma de memorandos de entendimiento con Metro Bogotá, previsto para septiembre.	</t>
  </si>
  <si>
    <t>El equipo brindó apoyo técnico en la consolidación de estrategias ya definidas, acompañando su implementación en escenarios clave como el encuentro de expertos/as y la organización del evento de memorandos de entendimiento con Metro Bogotá. Se asistió a la Mesa de Transformaciones Culturales y a la UTA 67, en donde se transversaliza el enfoque de transformaciones culturales y de género. Se apoyó la proyección de acciones del evento “1000 en un Día” con la Secretaría Distrital de Gobierno. Estas acciones permitieron garantizar la continuidad, el fortalecimiento y el monitoreo de las iniciativas de transformación cultural en curso.</t>
  </si>
  <si>
    <t xml:space="preserve">Tarea 1 </t>
  </si>
  <si>
    <t>Promover la incorporación del enfoque de transformación cultural y derechos humanos de las mujeres en diversas dependencias y entidades distritales, promoviendo su integración en estrategias y proyectos institucionales.</t>
  </si>
  <si>
    <t>90-100%</t>
  </si>
  <si>
    <t xml:space="preserve">Ejercicios de transversalización implementados </t>
  </si>
  <si>
    <t>Acciones mediante las cuales se incorpora de manera sistemática el enfoque de derechos humanos y transformación cultural en diversas dependencias y sectores institucionales.</t>
  </si>
  <si>
    <t>Informes de gestión</t>
  </si>
  <si>
    <t>Sumatoria de ejercicios de transversalización implementados</t>
  </si>
  <si>
    <t>Registro de acciones en documentos oficiales, informes de gestión y actas de reuniones interinstitucionales.</t>
  </si>
  <si>
    <t>El indicador permite evaluar la articulación del programa de transformación cultural con otras dependencias y entidades, así como la integración del acciones de transformación cultural con enfoque de derechos humanos de las mujeres en diversas estrategias sectoriales.</t>
  </si>
  <si>
    <t>Transversalización: Estrategia mediante la cual se incorpora de manera sistemática el enfoque de derechos humanos y transformación cultural en diversas dependencias y sectores institucionales.
	•	Transformación Cultural: Procesos dirigidos a modificar prácticas, discursos y estructuras que perpetúan desigualdades de género, promoviendo nuevas narrativas y dinámicas equitativas.
	•	Dependencias y entidades del Distrito: Secretarías y otras instituciones distritales con las cuales se busca articular la estrategia de transformación cultural.</t>
  </si>
  <si>
    <t>Medir el avance en la implementación de acciones de transformación cultural orientadas a promover la redistribución equitativa de los trabajos de cuidado en Bogotá, asegurando su desarrollo conforme a la planificación establecida y su alineación con las estrategias del programa.</t>
  </si>
  <si>
    <t>Encuentros comunitarios de transformacion cultural</t>
  </si>
  <si>
    <t>Número de encuentros o actividades desarrolladas en el marco de las acciones de transformación cultural para fomentar la redistribución del cuidado</t>
  </si>
  <si>
    <t>Informes de ejecución</t>
  </si>
  <si>
    <t>Cobertura territorial</t>
  </si>
  <si>
    <t>Número de localidades donde se desarrollan los encuentros comunitarios</t>
  </si>
  <si>
    <t>Participación</t>
  </si>
  <si>
    <t>Número de personas participantes en los encuentros comunitarios</t>
  </si>
  <si>
    <t>Simisional</t>
  </si>
  <si>
    <t>Sumatoria de los encuentros comunitarios + número de localidad alcanzadas + número de participantes en los encuentros de transformación cultural</t>
  </si>
  <si>
    <t xml:space="preserve">Documento técnico de balance </t>
  </si>
  <si>
    <t>Medir el avance en la implementación de la estrategia de transformación cultural a través de los contenidos desarrollados, el número de participantes y la cobertura alcanzada.</t>
  </si>
  <si>
    <t>1. Transformación Cultural: Proceso de cambio en normas, valores y prácticas sociales mediante estrategias participativas, con el fin de promover la equidad de género y la redistribución del cuidado.
2.  Acción de Transformación Cultural: Estrategia implementada para modificar imaginarios y prácticas sociales relacionadas con la equidad de género, a través de actividades pedagógicas, artísticas, comunitarias y narrativas.
3. Mecanismos de Cambio Cultural: Herramientas metodológicas que permiten generar cambios sostenibles en las prácticas y actitudes de las personas frente a los trabajos de cuidado y equidad de género.
4. Plan Operativo: Documento que establece la ruta de implementación de una acción de transformación cultural, definiendo metodologías, programación, actividades y seguimiento.
5.  Encuentros Comunitarios: Espacios participativos diseñados para la interacción con comunidades, donde se desarrollan actividades orientadas a la sensibilización, reflexión y transformación de prácticas en torno a la corresponsabilidad del cuidado.
6. Narrativas y Comunicación para el Cambio Cultural: Estrategias discursivas que buscan influir en la percepción y prácticas de la sociedad respecto a la equidad de género y la redistribución del cuidado, mediante relatos, símbolos y referencias culturales.
7. Indicadores de Cambio Cultural: Parámetros que permiten medir la evolución de actitudes y prácticas sociales en torno a los trabajos de cuidado y la equidad de género, a partir de encuestas, grupos focales y observaciones cualitativas.
8. Seguimiento y Evaluación: Proceso de monitoreo del cumplimiento de la implementación de la acción de transformación cultural, mediante la revisión de avances, cumplimiento de metas y ajuste de estrategias.</t>
  </si>
  <si>
    <t>Monitorear el avance en la implementación de la acción de transformación cultural para la prevención de las violencias contra las mujeres, asegurando que se desarrollen estrategias educativas y comunitarias que permitan generar reflexiones y cambios en la percepción sobre la violencia de género en Bogotá.</t>
  </si>
  <si>
    <t>80/100%</t>
  </si>
  <si>
    <t>Encuentros comunitarios para la prevención de violencias</t>
  </si>
  <si>
    <t>Número de encuentros realizados con la comunidad en los que se socializan campañas educativas (intervenciones pedagógicas, artísticas, comunitarias y narrativas) para la prevención de las violencias contra las mujeres.</t>
  </si>
  <si>
    <t xml:space="preserve">Número de localidades donde se implementaron los encuentros comunitarios </t>
  </si>
  <si>
    <t xml:space="preserve">Participación en acciones de cambio cultural que incluyen campañas educativas </t>
  </si>
  <si>
    <t>Número de personas  que participa en acciones de cambio cultural con campañas educativas para la prevención de violencias contra las mujeres.</t>
  </si>
  <si>
    <t>Sumatoria de los encuentros comunitarios realizados + localidades alcanzadas + número de participantes en los encuentros.</t>
  </si>
  <si>
    <t>Método de recolección: Informes de ejecución, registros de actividades, reportes de seguimiento</t>
  </si>
  <si>
    <t>Informes de ejecución y reportes de monitoreo.</t>
  </si>
  <si>
    <t>El indicador permite medir el avance en la implementación de una acción de transformación cultural para la prevención de las violencias contra las mujeres, garantizando un seguimiento estructurado a cada una de sus fases: planificación, ejecución y evaluación. A través del monitoreo mensual, se podrá verificar el cumplimiento de la estrategia en términos de territorialización, participación y efectividad en la sensibilización y cambio de percepción sobre la violencia de género. Adicionalmente, este indicador facilita la toma de decisiones para ajustar metodologías, optimizar recursos y fortalecer la sostenibilidad de las acciones a lo largo del tiempo.</t>
  </si>
  <si>
    <t>1. Acción de transformación cultural: Estrategia que busca generar cambios en comportamientos y percepciones a través de procesos comunitarios, pedagógicos, artísticos y participativos.
2.Encuentros comunitarios: Espacios de diálogo y reflexión con la comunidad en torno a la prevención de violencias contra las mujeres.
3. Cobertura territorial: Número de localidades donde se desarrollan las acciones de transformación cultural.
4. Percepción de violencia de género: Opinión y nivel de conciencia que tienen las personas sobre las violencias contra las mujeres y su impacto en la sociedad.
5. Seguimiento y monitoreo: Actividades de control y evaluación para verificar el cumplimiento y eficacia de las estrategias implementadas.
6. Campaña educativa: En el marco del enfoque de cambio cultural y comportamental es un conjunto de acciones que, a través de metodologías pedagógicas, narrativas y participativas, busca transformar creencias, actitudes y prácticas que perpetúan desigualdades o violencias de género. Estas campañas no solo informan, sino que generan reflexión y movilización social para fomentar nuevas formas de relacionamiento basadas en la equidad y el respeto.</t>
  </si>
  <si>
    <t>Implementar 3 acciones de transformación cultural que promuevan la redistribución equitativa de las labores del cuidado en Bogotá</t>
  </si>
  <si>
    <t xml:space="preserve"> Servicio de promoción de la garantía de derechos</t>
  </si>
  <si>
    <t>Número de acciones de transformación cultural implementadas para la redistribución equitativa de los trabajos de cuidado a travez de mecanismos de cambio cultural y comportamental en Bogotá.</t>
  </si>
  <si>
    <t>Se adelanta el diseño y validación con el líder de Transformaciones Culturales del Plan Operativo para la Línea de Cuidado.</t>
  </si>
  <si>
    <t>Se definió la hoja de ruta para la formulación e implementación de las estrategias de la Línea de Cuidado con la elaboración del plan operativo.</t>
  </si>
  <si>
    <t>No se presentaron retrasos  las cifras son acordes con la programación</t>
  </si>
  <si>
    <t>Establecimiento del plan operativo y hoja de ruta de la Línea de Cuidado de Transformaciones Culturales para las estrategias Laboratorio de Soluciones y Caleidoscopio.</t>
  </si>
  <si>
    <t xml:space="preserve">Se registra el avance en el cumplimiento de acciones proyectadas para el mes de febrero en la matriz del plan operativo, dando cumplimiento a lo programado.
Se realiza acompañamiento técnico al CCMB. Se realiza proyección del proceso eleccionario 2025 </t>
  </si>
  <si>
    <t>Se establece una trazabilidad de las acciones del mes de febrero sobre el cumplimiento del plan operativo de la Línea de Cuidado, estableciendo la memoria sobre la realización de acciones para la implementación de estrategias para la redistribución de trabajos de cuidado no remunerados.
Acompañamiento técnico al CCMB , acorde a las funciones establecidas como secretaría técnica de la Instancia</t>
  </si>
  <si>
    <t>Registro y trazabilidad del cumplimiento del plan operativo para el seguimiento y construcción de memoria institucional sobre las acciones para la redistribución de trabajos de cuidado no remunerados.
Acompañamiento técnico para el fortalecimiento del derecho a la participación de las mujeres en las diferentes instancias priorizadas, para el posicionamiento de sus agendas.</t>
  </si>
  <si>
    <t xml:space="preserve">Se inicia con el proceso de implementación de acciones de transformación cultural para la redistribución de trabajos de cuidado no remunerados. En este primer momento de la implementación, se avanza en la realización de actividades con servidoras y servidores de la Operadora Distrital de Transporte La Rolita y con ciudadanas y ciudadanos asistentes al Parque El Tunal en el marco de la realización de la Carrera Atlética por el Cuidado. Uno de los principales logros está en la posibilidad que surgió en estas actividades de avanzar en la implementación del pilar de aproximación del modelo operativo de la Línea de Cuidado, estableciendo con ello el escenario para avanzar en la implementación de procesos en los otros dos pilares.
Se realiza acompañamiento técnico al CCMB. Se realiza proyección del proceso eleccionario 2025 </t>
  </si>
  <si>
    <r>
      <t xml:space="preserve">Se da inicio al proceso de implementación de la estrategia </t>
    </r>
    <r>
      <rPr>
        <b/>
        <sz val="11"/>
        <color rgb="FF000000"/>
        <rFont val="Arial"/>
        <family val="2"/>
      </rPr>
      <t>Laboratorio de Soluciones de la Línea de Cuidado</t>
    </r>
    <r>
      <rPr>
        <sz val="11"/>
        <color rgb="FF000000"/>
        <rFont val="Arial"/>
        <family val="2"/>
      </rPr>
      <t xml:space="preserve"> a través de actividades relacionadas con el componente de aproximación. Con ello, se evidencia que el ejercicio de planeación que se ha venido proyectando resulta en una territorialización efectiva, que ha logrado convocar la participación de personas que no están necesariamente vinculadas a prácticas de cuidado como responsables de este. Además, el inicio del proceso de implementación ha favorecido ampliar la base institucional de personas que se acercan a los enfoques de trabajo de la Secretaría Distrital de la Mujer y, en particular, del equipo de Transformaciones Culturales.
También se ha avanzado en la interlocución con Estudio Plural para el diseño y producción de elementos para la implementación de acciones en el marco de la estrategia Caleidoscopio.
Acompañamiento técnico al CCMB , acorde a las funciones establecidas como secretaría técnica de la Instancia</t>
    </r>
  </si>
  <si>
    <t>Inicio del proceso de territorialización de acciones de la estrategia Laboratorio de Soluciones, alcanzando una implementación con 74 personas.
Registro y trazabilidad del avance en la implementación del plan de acción.</t>
  </si>
  <si>
    <t>Durante abril se ajustó y armonizó el plan de acción con el formato institucional de la Subsecretaría, lo que permitirá un seguimiento alineado con las demás dependencias de la Secretaría de la Mujer.
En la estrategia Laboratorio de Soluciones se realizaron actividades con el Cuerpo Oficial de Bomberos de Bogotá, con una participación de 23 personas. Por su parte, Caleidoscopio se desarrolló en varias instituciones educativas y espacios comunitarios, alcanzando a 474 niñas, niños y adolescentes.
Además, se implementaron dos matrices de seguimiento: una semanal, para identificar avances y obstáculos, y otra diaria, para monitorear la programación e implementación metodológica. Estas herramientas fortalecen el seguimiento y permiten realizar ajustes oportunos en las acciones.
Se realiza acompañamiento técnico al CCMB. Se realiza proyección y publicación de la resolución del proceso eleccionario 2025 en legalbog</t>
  </si>
  <si>
    <t>Entre enero y abril se han consolidado avances estratégicos en la Línea de Cuidado, orientados a fortalecer la redistribución de los trabajos de cuidado no remunerados y la transformación cultural en torno a estos. En enero se definió la hoja de ruta para la formulación e implementación de las estrategias, con la elaboración del plan operativo. En febrero se dio seguimiento a su cumplimiento, registrando las primeras acciones de implementación y brindando acompañamiento técnico al Comité de Cuidado de Mujeres de Bogotá (CCMB), en su rol como secretaría técnica.
En marzo se inició la implementación territorial de la estrategia Laboratorio de Soluciones, con actividades del componente de aproximación, logrando convocar a personas no tradicionalmente vinculadas al trabajo de cuidado. Esto permitió ampliar la base institucional conectada a los enfoques de la Secretaría Distrital de la Mujer y del equipo de Transformaciones Culturales. También se avanzó en la articulación con Estudio Plural para el diseño de materiales de apoyo para la estrategia Caleidoscopio.
Durante abril se ajustó y armonizó el plan de acción con los lineamientos de la Subsecretaría, lo que facilita un seguimiento integrado. Se ejecutaron acciones de Laboratorio de Soluciones con el Cuerpo Oficial de Bomberos de Bogotá, con participación de 23 personas. Caleidoscopio se desplegó en instituciones educativas y espacios comunitarios, alcanzando a 474 niñas, niños y adolescentes. Finalmente, se implementaron dos matrices de seguimiento —semanal y diaria— que fortalecen el monitoreo y permiten ajustes oportunos en la ejecución metodológica.
Acompañamiento técnico al CCMB , acorde a las funciones establecidas como secretaría técnica de la Instancia</t>
  </si>
  <si>
    <t xml:space="preserve">Ampliación en la implementaciión de acciones desde las estrategias de la Línea de Cuidado.
Definición de mecanismos de seguimiento para el desarrollo de actividades de transformación cultural dirigidas a la distribución equitativa de trabajos de cuidado no remunerados.
Armonización en la formulación de la herramienta de plan de acción con </t>
  </si>
  <si>
    <t>En mayo se diligenció el plan operativo mensual, registrando los avances en la implementación, seguimiento y articulación de acciones, en coherencia con los soportes de la tarea 2 y alineado con el plan de acción indicativo de la Subsecretaría.
En cuanto a la estrategia Laboratorio de Soluciones, se realizaron actividades con cuidadores/as en instituciones como la IED Rogelio Salmona, Gimnasio Los Alerces, Universidad Central, Centros Día, Bomberos de Bogotá, Plaza de Mercado del Quirigua y Festibienestar, alcanzando un total de 275 participantes.
Por su parte, la estrategia Caleidoscopio se implementó en varios colegios, el Centro Amar y en actividades con niños, niñas y adolescentes vinculados al torneo de fútbol femenino, sumando 221 participantes en total.
Acompañamiento técnico al CCMB y al proceso eleccionario, Se Avanzo en la expedición de la resolución de convocatoria al proceso de elección.</t>
  </si>
  <si>
    <t xml:space="preserve">Entre enero y mayo se han logrado avances importantes en la Línea de Cuidado, con acciones orientadas a fortalecer la redistribución de los trabajos de cuidado no remunerado y promover cambios culturales en torno a este tema.
En enero se definió la hoja de ruta y se elaboró el plan operativo. En febrero se inició su seguimiento, se registraron las primeras acciones de implementación y se brindó acompañamiento técnico al Comité de Cuidado de Mujeres de Bogotá (CCMB), en su rol como secretaría técnica.
Marzo marcó el inicio de la implementación territorial de la estrategia Laboratorio de Soluciones, con actividades dirigidas a públicos no tradicionales, ampliando la red institucional aliada. También se avanzó en la articulación con Estudio Plural para el diseño de materiales de la estrategia Caleidoscopio.
Durante abril se armonizó el plan de acción con los lineamientos de la Subsecretaría, lo que facilitó un seguimiento más integrado. Se desarrollaron acciones del Laboratorio de Soluciones con el Cuerpo Oficial de Bomberos, con 23 participantes, y Caleidoscopio alcanzó a 474 niñas, niños y adolescentes en entornos educativos y comunitarios. Se implementaron además dos matrices de seguimiento que fortalecen el monitoreo y permiten ajustes metodológicos.
En mayo se registraron avances en implementación, seguimiento y articulación de acciones, en coherencia con los soportes técnicos y el plan de acción indicativo. Laboratorio de Soluciones logró una participación de 275 personas en diversas instituciones y espacios públicos, mientras que Caleidoscopio sumó 221 participantes en colegios, centros de atención y actividades comunitarias.
A lo largo del periodo, se ha mantenido el acompañamiento técnico al CCMB, fortaleciendo su rol como secretaría técnica de la Instancia y consolidando el enfoque de cuidado en el nivel distrital.
Acompañamiento técnico al CCMB </t>
  </si>
  <si>
    <t>Fortalecimiento de la gobernanza del cuidado: Se consolidó el rol del Comité de Cuidado de Mujeres de Bogotá (CCMB) como secretaría técnica, promoviendo articulación interinstitucional y seguimiento estratégico.
Implementación territorial efectiva: Las estrategias Laboratorio de Soluciones y Caleidoscopio se desplegaron en diversos contextos, logrando una amplia participación ciudadana (más de 900 personas acumuladas entre ambas).
Transformación cultural en marcha: Las acciones promovieron el reconocimiento y la redistribución de los trabajos de cuidado, incluyendo a actores no tradicionales y fortaleciendo los enfoques de la Secretaría Distrital de la Mujer.
Mejoras en la planificación y monitoreo: Se ajustó y armonizó el plan de acción, y se implementaron herramientas de seguimiento (matrices semanal y diaria) que permiten una ejecución más eficiente y ajustada a los objetivos.</t>
  </si>
  <si>
    <t>Durante junio, el equipo de la Línea de Cuidado de la Estrategia de Transformaciones Culturales avanzó en acciones de articulación, planeación, seguimiento e implementación, registradas en el plan operativo en coherencia con los soportes establecidos y el plan de acción indicativo de la Subsecretaría.
Se desarrollaron 33 acciones que permitieron alcanzar a 780 personas participantes. En la estrategia Caleidoscopio, se llevaron a cabo 18 actividades en espacios como Centros Amar e instituciones educativas distritales y privadas, logrando la participación de 404 niñas, niños y adolescentes. En la estrategia Laboratorio de Soluciones, se implementaron 15 acciones en escenarios como Centros Día, jardines infantiles, universidades, organizaciones sociales y eventos culturales, con un total de 376 personas participantes.
El seguimiento a estas acciones se consolidó mediante herramientas como la matriz de avances semanales, la matriz de reporte de actividades y la matriz de ejecución, que han permitido sistematizar información clave sobre programación, implementación, participación, obstáculos y proyecciones. Estas herramientas fortalecen la gestión técnica de la Línea de Cuidado y garantizan la trazabilidad y precisión de los reportes mensuales.
Acompañamiento técnico al CCMB y al proceso eleccionario, Se Avanzo en la socialización de la resolución de convocatoria al proceso de elección y la apertura de inscripciones</t>
  </si>
  <si>
    <t>Entre enero y junio de 2025, la Línea de Cuidado de la Estrategia de Transformaciones Culturales ha consolidado avances sustanciales en articulación, planeación, seguimiento e implementación de acciones orientadas a promover la redistribución de los trabajos de cuidado no remunerado y generar transformaciones culturales en torno a este tema.
En enero se definió la hoja de ruta y se elaboró el plan operativo. En febrero comenzó su seguimiento, con las primeras acciones de implementación y el acompañamiento técnico al Comité de Cuidado de Mujeres de Bogotá (CCMB), fortaleciendo su rol como secretaría técnica. Marzo marcó el inicio territorial de Laboratorio de Soluciones con públicos no tradicionales y la articulación con Estudio Plural para el diseño de materiales de Caleidoscopio.
Durante abril, se armonizó el plan de acción con lineamientos de la Subsecretaría y se implementaron acciones de Laboratorio de Soluciones con el Cuerpo Oficial de Bomberos (23 participantes), mientras que Caleidoscopio alcanzó 474 participantes en espacios educativos y comunitarios. Se implementaron matrices de seguimiento que fortalecen el monitoreo y permiten ajustes metodológicos.
En mayo se mantuvo la coherencia con el plan indicativo, logrando 275 personas participantes en acciones de Laboratorio de Soluciones y 221 en Caleidoscopio. En junio, se ejecutaron 33 actividades, con 780 personas alcanzadas. Caleidoscopio desarrolló 18 acciones en instituciones educativas y Centros Amar, sumando 404 participantes; Laboratorio de Soluciones realizó 15 acciones en jardines, universidades, eventos culturales y centros sociales, con 376 personas.
Durante el mes, se actualizaron matrices metodológicas, se ajustó el documento operativo de Laboratorio de Soluciones según comentarios técnicos, y se sistematizó el seguimiento mediante herramientas como la matriz de avances semanales, reporte de actividades y ejecución.</t>
  </si>
  <si>
    <t>Ejecución técnica consolidada: Se avanzó de manera sostenida en la implementación territorial de las estrategias Laboratorio de Soluciones y Caleidoscopio, alcanzando un acumulado de más de 2.200 personas participantes en seis meses, en espacios educativos, comunitarios, institucionales y culturales.
Ajuste metodológico basado en evidencia: Se actualizaron las matrices de consistencia, COM-B y modelo ecológico feminista, fortaleciendo la teoría de cambio de Laboratorio de Soluciones y alineando los documentos operativos con orientaciones técnicas de la Subsecretaría.
Planeación estratégica articulada: El plan operativo mensual fue diligenciado en coherencia con el plan indicativo y los soportes técnicos, lo que ha permitido una trazabilidad clara y una mejor orientación de la gestión de la Línea de Cuidado.
Monitoreo eficiente y continuo: Se mantuvo el uso de herramientas como las matrices de avances semanales, reporte de actividades y ejecución, que permiten identificar logros, obstáculos y proyecciones, mejorando la toma de decisiones.
Acompañamiento institucional sostenido: Se mantuvo el apoyo técnico al CCMB, fortaleciendo su capacidad de liderazgo como secretaría técnica de la Instancia de Cuidado y aportando a la gobernanza distrital del cuidado con enfoque de género.</t>
  </si>
  <si>
    <t>Durante julio se consolidaron avances significativos en la implementación de la Línea de Cuidado, con base en la matriz del Plan Operativo y en articulación con el plan de acción de la Subsecretaría del Cuidado y Políticas de Igualdad. Se registraron acciones en planeación, articulación, implementación y seguimiento, especialmente en las estrategias Caleidoscopio y Laboratorio de Soluciones. Desde esta última se realizaron 24 actividades en escenarios comunitarios e institucionales como Centros Día, Secretaría de Integración Social, CAFAM, Oliveto Pasta y Café, y la Manzana del Cuidado El Camino, enfocadas en la redistribución del trabajo de cuidado no remunerado, corresponsabilidad y transformación cultural. Por su parte, Caleidoscopio desarrolló 22 acciones en colegios y espacios comunitarios, incluyendo el Colegio Cristóbal Colón, los Centros Amar y varias IED, donde se reflexionó sobre el cuidado desde una perspectiva interseccional, con énfasis en infancia y juventud. El seguimiento se garantizó mediante las matrices de reporte de julio y seguimiento semanal, asegurando trazabilidad y consolidación de información.</t>
  </si>
  <si>
    <t>Entre enero y julio de 2025, la Línea de Cuidado de la Estrategia de Transformaciones Culturales ha consolidado avances importantes en planeación, articulación, implementación y seguimiento, con acciones orientadas a promover la redistribución del trabajo de cuidado no remunerado y a generar transformaciones culturales. En enero se definió la hoja de ruta y el plan operativo; en febrero se inició el acompañamiento técnico al Comité de Cuidado de Mujeres de Bogotá (CCMB) como secretaría técnica. En marzo comenzó la implementación territorial de Laboratorio de Soluciones y el trabajo conjunto con Estudio Plural para los materiales pedagógicos de Caleidoscopio. Abril permitió la armonización del plan de acción con la Subsecretaría, e incluyó actividades con el Cuerpo Oficial de Bomberos (23 personas) y 474 participantes en Caleidoscopio. En mayo, se mantuvo la coherencia con el plan indicativo, alcanzando 496 personas en ambas estrategias. En junio se realizaron 33 actividades, con 780 personas participantes. En julio se consolidó el trabajo territorial con 24 actividades de Laboratorio de Soluciones en Centros Día, empresas y manzanas del cuidado, y 22 acciones de Caleidoscopio en colegios y espacios comunitarios, alcanzando públicos diversos. A lo largo del periodo, se actualizaron las matrices metodológicas, se ajustó el documento operativo y se implementaron herramientas de seguimiento que fortalecen la trazabilidad, la toma de decisiones y la calidad técnica de las acciones.</t>
  </si>
  <si>
    <t xml:space="preserve">Fortalecimiento de la articulación institucional. Las acciones se desarrollaron en coherencia con la matriz del Plan Operativo y el plan de acción de la Subsecretaría del Cuidado y Políticas de Igualdad, lo que permitió alinear esfuerzos estratégicos e integrar la perspectiva de cuidado en distintos niveles de la gestión pública.
Avance en la implementación territorial de las estrategias. Se desarrollaron 24 actividades del Laboratorio de Soluciones en espacios comunitarios e institucionales como Centros Día, empresas privadas y Manzanas del Cuidado, abordando la redistribución del trabajo de cuidado no remunerado y promoviendo la corresponsabilidad social.
 La estrategia Caleidoscopio llevó a cabo 22 acciones en colegios y espacios comunitarios, integrando reflexiones sobre el cuidado desde una perspectiva interseccional, con énfasis en niñas, niños y adolescentes, fortaleciendo así los procesos pedagógicos y culturales desde edades tempranas.
Mejora en los mecanismos de seguimiento y evaluación. La actualización de las matrices de reporte y el seguimiento semanal permitieron garantizar la trazabilidad de las acciones, mejorar la toma de decisiones y asegurar la calidad técnica de las intervenciones, consolidando una gestión basada en evidencia.
•	Consolidación de capacidades para la apuesta metodológica y teórica de cambio cultural. Las acciones desarrolladas durante julio contribuyeron directamente a sensibilizar y movilizar a públicos diversos sobre la redistribución del cuidado, ampliando el impacto territorial de la estrategia y fortaleciendo su capacidad transformadora en la vida cotidiana de las comunidades.
</t>
  </si>
  <si>
    <t>Durante el mes de agosto se diligenció la matriz del plan operativo, registrando avances en articulación, planeación, implementación y seguimiento de las estrategias Caleidoscopio y Laboratorio de Soluciones, en articulación con el plan de acción indicativo de la Subsecretaría y en coherencia con los soportes de la tarea 2.
El equipo de la Línea de Cuidado desarrolló acciones orientadas a la transformación cultural en torno a la redistribución del trabajo de cuidado, fortaleciendo su proyección territorial en Bogotá. En total, se realizaron 58 actividades.
La estrategia Laboratorio de Soluciones comprendió 21 actividades en escenarios como IED Toberín sede C, Cantón Norte, Alcaldía Local de Engativá, Jardín Social Palermo Sur, JAC La Cabaña, I.E.D Las Américas, Jardín SDIS La Esperanza, parque Carabelas, CUR Compensar, Manzana del Cuidado Fontanar del Río, Casa Respiro Engativá, Fundanita, Fundación Yemayá, entre otros.
Por su parte, Caleidoscopio se implementó con 37 actividades en espacios como la I.E.D Las Américas, I.E.D Francisco de Paula, Instituto Julio María Matovelle, I.E.D Gloria Valencia, I.E.D Rufino José Cuervo, Centro AMAR San Cristóbal, Centro AMAR Mártires II, I.E.D Ciudad de Bogotá, I.E.D Diego Montaña Cuéllar, entre otros.
El seguimiento se registró en la matriz de reporte de actividades, que incluyó el número de personas participantes según género. Asimismo, se realizaron reuniones de orientación y programación los días 1, 8, 15 y 29 de agosto.
Adicionalmente, se brindó acompañamiento técnico al CCMB y al proceso eleccionario. Se avanzó en la socialización de la resolución de convocatoria al proceso de elección y en la continuación de las inscripciones. También se redactó una nueva resolución para modificar el cronograma.</t>
  </si>
  <si>
    <t>Entre enero y agosto de 2025, la Línea de Cuidado de la Estrategia de Transformaciones Culturales ha consolidado avances en planeación, articulación, implementación y seguimiento, con acciones orientadas a promover la redistribución del trabajo de cuidado no remunerado y generar transformaciones culturales.
En enero se definió la hoja de ruta y el plan operativo; en febrero se inició el acompañamiento técnico al Comité de Cuidado de Mujeres de Bogotá (CCMB) como secretaría técnica. En marzo comenzó la implementación territorial de Laboratorio de Soluciones y la producción de materiales pedagógicos de Caleidoscopio junto con Estudio Plural. Abril permitió armonizar el plan de acción con la Subsecretaría e incluyó actividades con el Cuerpo de Bomberos y 474 participantes en Caleidoscopio. En mayo se alcanzaron 496 personas entre ambas estrategias. En junio se desarrollaron 33 actividades con 780 personas participantes. Julio consolidó 24 actividades de Laboratorio de Soluciones en Centros Día, empresas y Manzanas del Cuidado, y 22 acciones de Caleidoscopio en colegios y espacios comunitarios.
En agosto, se realizaron 58 actividades: 21 en Laboratorio de Soluciones (IED Toberín, Cantón Norte, Engativá, entre otros) y 37 en Caleidoscopio (colegios, Centros AMAR, comunidad rural y urbana). Se registraron avances en la matriz operativa en coherencia con los soportes de la tarea 2. También se desarrollaron reuniones de seguimiento los días 1, 8, 15 y 29 de agosto.
Adicionalmente, se brindó acompañamiento técnico al CCMB en el proceso eleccionario, avanzando en la socialización de la resolución de convocatoria y la redacción de una nueva resolución para modificar el cronograma.</t>
  </si>
  <si>
    <t>Acompañamiento técnico para el fortalecimiento del derecho a la participación de las mujeres en las diferentes instancias priorizadas, para el posicionamiento de sus agendas.</t>
  </si>
  <si>
    <t>Tarea 1: Elaborar del Plan Operativo de la Acción de Transformación Cultural</t>
  </si>
  <si>
    <t>Tarea 2. Implementar los Encuentros Comunitarios y Acciones Narrativas para la sensibilización y transformación cultural en torno a la redistribución del cuidado.</t>
  </si>
  <si>
    <t>Tarea 3. Realizar el seguimiento, evaluación y sistematización sobre el desarrollo de la acción de transformación cultural</t>
  </si>
  <si>
    <t>Tarea 4. Realizar las acciones pertinentes para el desarrollo de la secretaría técnica del Consejo Consultivo de Mujeres de Bogotá, Mesa Coordinadora, Espacio Autonomo, Espacio Ampliado, según las funciones establecidas en el Decreto 364 de 2021.</t>
  </si>
  <si>
    <t xml:space="preserve">Se desarrolla el proceso de proyección del plan operativo de la Línea de Cuidado, que incluye lo referente a las estrategias Laboratorio de Soluciones y Caleidoscopio. En este plan operativo se encuentra registrada la propuesta de distribución de actividades para el año, discriminadas por hitos de Planeación, seguimiento y formación, Articulación, Laboratorio de Soluciones y Caleidoscopio. En el caso de cada hito se hace, a su vez, una desagregación en actividades y productos con los que se da cumplimiento al esquema de operación de la Línea. </t>
  </si>
  <si>
    <t>Diseño Plan Operativo Línea de Cuidado 2025</t>
  </si>
  <si>
    <t>Se realiza el registro de seguimiento de las acciones desarrolladas con el equipo de profesionales de territorialización de la Línea de Cuidado en el marco del cumplimiento del plan de acción según lo proyectado en la matriz del plan operativo. En esta se registran las acciones, principalmente asociadas al hito de Planeación, seguimiento y formación, atendiendo a que el proceso que se lleva con el equipo se ha concentrado en la provisión de línea técnica para proceder con la construcción de documentos técnicos y metodológicos, así como con la orientación en términos de distribución de cargas y responsabilidades.
En esta matriz se puede identificar el comportamiento del porcentaje ponderado de cada una de las estrategias/acciones, en correspondencia con los avances de cada una de las actividades que las integran.
Adicionalmente, en esta versión se incluye una hoja dentro de la matriz en la que se realiza un resumen sobre las acciones y la proyección de calendario de implementación de las dos estrategias que componen la Línea de Cuidado: Laboratorio de Soluciones y Caleidoscopio.</t>
  </si>
  <si>
    <t xml:space="preserve">Acción no programada para el periodo reportado </t>
  </si>
  <si>
    <t>Se lleva a cabo reunión extraordinaria de la Mesa Coordinadora el 5 de febrero y reunión ordinaria el 26 de febrero. En esta última la Dirección de Eliminación de Violencias contra las Mujeres y Acceso a la Justicia, la Dirección de Territorialización de Derechos y Participación y de la Estrategia para la Autonomía Económica de las Mujeres resolvieron las inquietudes de las consultivas. El 24 de febrero la Dirección de Derechos y Diseño de Política presentó el informe del Trazador Presupuestal de Igualdad y Equidad de Género - TPIEG.
Finalmente, a través de tres mesas de trabajo (07, 14 y 17 de febrero) la secretaría técnica apoyó la sistematización de propuestas del ccmb para el proceso eleccionario de las nuevas integrantes de la instancia.
Se avanzó significativamente en el plan de acción mediante la realización de diversas reuniones de proyección enfocadas en la resolución del proceso eleccionario del Consejo Consultivo. Estas reuniones permitieron revisar los avances alcanzados hasta el momento, ajustar las estrategias necesarias y garantizar que todos los involucrados estuvieran alineados con los objetivos establecidos. Se discutieron los aspectos clave del proceso electoral, buscando optimizar la transparencia y eficiencia de las elecciones.</t>
  </si>
  <si>
    <t>Plan operativo Línea de Cuidado Febrero 2025</t>
  </si>
  <si>
    <t>Actas, matriz de análisis y resolución elecciones 2025</t>
  </si>
  <si>
    <t xml:space="preserve">Se realiza el registro de seguimiento de las acciones desarrolladas con el equipo de profesionales de territorialización de la Línea de Cuidado en el marco del cumplimiento del plan de acción según lo proyectado en la matriz del plan operativo. En esta se registran las acciones que, a corte de marzo, se han alcanzado en los hitos de planeación, articulación e implementación de la estrategia Laboratorio de Soluciones. Esto permite dar trazabilidad al avance en la gestión de la Línea de Cuidado.
Como hito principal del diligenciamiento de este instrumento, se encuentra el registro del avance en la territorialización de metodologías para la redistribución de trabajos de cuidado no remunerados, que se han enfocado en la estrategia Laboratorio de Soluciones. </t>
  </si>
  <si>
    <t>Se implementaron durante el mes de marzo 4 jornadas para la sesibilización y transformación cultural en torno a la redistribución de trabajos de cuidado no remunerados. En estas jornadas, que se desarrollaron en 3 ocasiones a través de la metodología "A cuidar se aprende" con el operador de transporte La Rolita (1er grupo: 23 personas; 2do grupo: 20 personas; 3er grupo: 15 personas) y en una adicional mediante la metodología "¿Cuántas manos se necesitan para cuidar?" en la Carrera Atlética por el Cuidado del Parque El Tunal (16 personas). Con estas actividades se avanza en el proceso de territorialización de la Línea de Cuidado, permitiendo poner en diálogo con personas en diferentes etapas de ciclo vital y escenarios de convivencia la operación de estereotipos que se ha traducido en una sobrecarga de tareas de cuidado a las mujeres y, por ello, suponen un obstáculo para el ejercicio pleno de sus derechos.</t>
  </si>
  <si>
    <t>Se ha desarrollado un proceso de interlocución con Estudio Plural en el marco de la definición de elementos necesarios para el desarrollo de la estrategia Caleidoscopio. Estas conversaciones han incluido la exposición del modelo operativo de la Línea de Cuidado junto con el cronograma proyectado del diseño y la producción de los elementos y metodologías, así como del proceso de transferencia metodológica que dejará las capacidades instaladas en el equipo para la réplica de lo diseñado de acuerdo con las orientaciones en su producción.</t>
  </si>
  <si>
    <t>Se lleva a cabo reunión ordinaria de la Mesa Coordinadora el 26 de marzo en la que participó la Dirección del Sistema Distrital del Cuidado. El mismo día se apoyó la elaboración de acta en reunión del Espacio Autónomo.
En cuanto a los Sectores de la PPMYEG, la Secretaría Técnica gestionó dos  espacios: una mesa técnica con el IPES en el que Consejeras Consultivas entregaron observaciones y propuestas para el proyecto de Protocolo para la Administración y Gestión para el Aprovechamiento Económico del Espacio Público construido para la actividad de Plazas Distritales de Mercado (PDM) y abastecimiento de alimentos (18 de marzo)  y la participación de dos consultivas en el Diálogo Ciudadano “Más voces – más bienestar con mujeres” convocado por la Secretaría Distrital de Salud el 26 de marzo.
El proceso eleccionario ha avanzado de manera significativa en el mes de marzo, con reuniones sostenidas tanto con el IDPAC como con los equipos responsables de su ejecución. Estas instancias de coordinación han permitido alinear criterios, compartir responsabilidades y definir los próximos pasos. Asimismo, se han realizado encuentros con el equipo interno para comenzar a implementar la metodología seleccionada, asegurando que todos los actores comprendan sus roles y se garantice una ejecución ordenada, transparente y eficiente del proceso electoral.</t>
  </si>
  <si>
    <t>Plan operativo Línea de Cuidado Marzo 2025</t>
  </si>
  <si>
    <t>Anexos implementación</t>
  </si>
  <si>
    <t>Articulación Línea de Cuidado - Estudio Plural</t>
  </si>
  <si>
    <t>https://secretariadistritald.sharepoint.com/:f:/s/ContratacinSPI-2022/Ehv2x27SxbJCiS7mkFcGNqoBGGidU4iOUlmiIv0uZdV_rg?e=ENJZzh</t>
  </si>
  <si>
    <t>Se realiza el ajuste en la formulación del plan de acción en el formato compartido por la Subsecretaria, en el que se registra la información correspondiente a encargados, hitos y actividades de la Línea de Cuidado. Con esto, queda armonizada la proyección del plan de acción de la Línea de Cuidado con las formulaciones institucionales de la Secretaría de la Mujer, lo que permitirá un seguimiento que opere bajo los mismos parámetros de seguimiento del resto de dependencias de la subsecretaría. Este cuenta con la proyección de acciones de la estrategia Laboratorio de Soluciones.</t>
  </si>
  <si>
    <t xml:space="preserve">En cuanto a la implementación de acciones de la Línea de cuidado, para la estrategia Laboratorio de Soluciones  Laboratorio de Soluciones, se han realizado actividades el Cuerpo Oficial de Bomberos de Bogotá, logrando una participación acumulada de 23 personas en el mes de abril.
Por su parte, la estrategia Caleidoscopio se ha desarrollado en diversas instituciones educativas distritales —como la IED Rogelio Salmona, IED Gustavo Restrepo, Colegio Ramón B. Jimeno, Colegio Taller Psicopedagógico de Los Andes— y en espacios como la Mesa Estudiantil de Engativá, alcanzando una participación total de 474 niñas, niños y adolescentes en el mes de abril.
</t>
  </si>
  <si>
    <t>Se ha diseñado y empezado a implementar dos matrices de seguimiento con el equipo territorial. La primera está relacionada con el resumen de avances y obstáculos relacionados semanalmente, para identificar posibilidades de mejora y la necesidad de activar planes de contingencia por parte del equipo de la Línea de Cuidado. La segunda realiza un seguimiento a la programación diaria de acciones, que incluye tanto actividades de articulación como jornadas de implementación metodológica de las dos estrategias de la Línea de Cuidado. Con estos dos instrumentos se avanza en el monitoreo de la implementación metodológica, lo que permite identificar necesidades de ajuste en la implementación de acciones y, además, facilita la información sobre implementaciones para el diseño e implementación de herramientas de evaluación.</t>
  </si>
  <si>
    <t>Se lleva a cabo reunión ordinaria de la Mesa Coordinadora el 30 de abril; La reunión ordinaria del Espacio Autónomo no se desarrolla por falta de quórum; La Secretaría Técnica gestionó con la Dirección de Derechos y Diseño de Política la participación de 5 consejeras consultivas en un grupo focal el 08 de abril para la construcción participativa del Plan de participación POT.
Se avanzó en la formalización del proceso eleccionario con la elaboración de la resolución correspondiente, la cual fue puesta en consideración de la Oficina Jurídica para su respectiva revisión. Una vez obtenida su validación, el documento fue publicado en LegalBog, con el objetivo de garantizar la transparencia del proceso y permitir la participación ciudadana a través de comentarios y observaciones que fortalezcan la legitimidad y el carácter participativo de la convocatoria.</t>
  </si>
  <si>
    <t>Tarea 1 - Abril</t>
  </si>
  <si>
    <t>Anexos implementación abril</t>
  </si>
  <si>
    <t>Herramientas de seguimiento a la implementación - Abril</t>
  </si>
  <si>
    <t>https://secretariadistritald.sharepoint.com/:f:/s/ContratacinSPI-2022/EhmlPC3FLMRCjvnA0Gzwv3MBCTquvDEw5myLJn8o_C2DKQ?e=HfezEq</t>
  </si>
  <si>
    <t>Se realiza el diligenciamiento del plan operativo con la información correspondiente al mes de mayo, dando cuenta de los avances en los procesos de implementación, seguimiento y articulación que hasta el momento se han realizado. Esta información se registra en coherencia con los soportes de implementación de la tarea 2 y en armonización con el plan de accion indicativo compartido en el periodo anterior por la subsecretaria.</t>
  </si>
  <si>
    <t>En términos de la implementación de acciones de cuidado, para el caso de la estrategia de Laboratorio de Soluciones, se realizaron acciones con padres, madres y cuidadores/as de la IED Rogelio Salmona, el Gimnasio Los Alerces, la Universidad Central, Centros Día, Cuerpo Oficial de Bomberos de Bogotá y personas asistentes a la Plaza de Mercado del Quirigua y el Festival Festibienestar. Con estas implementaciones, se logró un acumulado de participantes de 275 personas.
En cuanto a la estrategia Caleidoscopio, se realizaron implementaciones en los Colegios Betania, Gimnasio Los Alerces, IED Rogelio Salmona, Tomás Cipriano, Centro Amar y niños, niñas y adolescentes acompañantes de las jugadoras del torneo de fútbol femenino en la Escuela Superior de Administración Pública. Con ello, se alcanza un acumulado de participantes de 221 personas.</t>
  </si>
  <si>
    <t>Durante el mes de mayo, se dio continuidad al uso de estas matrices, las cuales permitieron consolidar y sistematizar información sobre 19 jornadas de implementación territorial en el marco de ambas estrategias, alcanzando un total de 496 participantes acumulados en el mes. El seguimiento detallado posibilitó identificar puntos críticos logísticos y operativos, así como ajustar tiempos y recursos en función de las dinámicas específicas de cada jornada. Además, se fortaleció el análisis cualitativo sobre la participación, permitiendo retroalimentar tanto las metodologías empleadas como los enfoques de articulación institucional. El uso continuo de estas matrices ha contribuido a la toma de decisiones más informada, y a mantener un flujo de información constante entre el equipo territorial y el equipo central de la Línea de Cuidado.</t>
  </si>
  <si>
    <t>La reunión ordinaria de la Mesa Coordinadora de mayo se aplazó para el 04 de junio por solicitud de las Consejeras Consultivas. La Secretaría Técnica acompañó dos mesas de trabajo para avanzar en la matriz de plan de trabajo, sujeto a validación de la plenaria del Espacio Autónomo (14 y 21 de mayo) y dos sesiones extraordinarias del Espacio Autónomo (07 y 26 de mayo). El 05 de mayo se realizó una mesa de trabajo con la Dirección de Derechos y Diseño de Política de la SDMujer para formular propuestas a incluir en el plan de participación POT y el mismo día la Dirección de Eliminación de Violencias y Acceso a la Justicia facilitó una sesión para repasar la Ruta única de Atención a Mujeres víctimas de violencias y en riesgo de feminicidio – RUA. Se avanzó en la formalización del proceso eleccionario con la elaboración de la resolución correspondiente, la cual fue firmada por la doctora Laura Tami el 30 de mayo de 2025. </t>
  </si>
  <si>
    <t>Tarea 1. Mayo</t>
  </si>
  <si>
    <t>Anexos implementación Mayo</t>
  </si>
  <si>
    <t>Herramientas de seguimiento a la implementación - Mayo</t>
  </si>
  <si>
    <t>https://secretariadistritald.sharepoint.com/:f:/s/ContratacinSPI-2022/Ei8mHemClRFAo8tm8yMphVIB44768Ns8ZT1aARBTLXd88w?e=iBFYlx</t>
  </si>
  <si>
    <t>Se realiza el diligenciamiento del plan operativo con la información que corresponde al mes de junio, dando cuenta en avances asociados a hitos de articulación, planeación y seguimiento e implementación de las estrategias de transformación cultural de la Línea de Cuidado. Esta información se registra en coherencia con los soportes relacionados en el cumplimiento de la tarea 2 y en armonización con el plan de acción indicativo previamente provisto por la subsecretaria.</t>
  </si>
  <si>
    <t>Durante el mes de junio, la gestión del equipo de la Línea de Cuidado permitió avanzar en la implementación de acciones desde las dos estrategias que hacen parte de ella. En el caso de la estrategia Caleidoscopio, se desarrollaron 18 acciones de implementación en escenarios como Centros Amar, Instituciones Educativas Distritales Francisco de Paula Santander, Simón Bolívar y Paraíso Mirador y los colegios Liceo Moderno Betania y Salto del Ángel. Con estas implementaciones se logró la participación de 404 niñas, niños y adolescentes.
En cuanto a la estrategia Laboratorio de Soluciones, se desarrollaron durante el mes un acumulado de 15 acciones en escenarios tales como Centros Día, Jardín San Jerónimo Yuste, Festival Calma en la Ciudad, Universidad Central, Organización Pro-Educar, Hogar Infantil Camitas Blancas, IDPYBA, entre otros. En este caso, se logró un acumulado de participación de 376 personas.
Así, en el acumulado de las 33 acciones desarrolladas por el equipo durante el mes, se alcanza un total de 780 personas participantes en actividades para la redistribución de trabajos de cuidado no remunerados.</t>
  </si>
  <si>
    <t>Durante el mes de junio se mantuvo el monitoreo de acciones de implementación y articulación a través de las herramientas de seguimiento que se han reportado con anterioridad. Estas incluyen la matriz de avances semanales, en la que se destacan los principales hitos en la gestión del equipo, señalando a la par los obstáculos y proyecciones generales; la matriz de reporte de actividades, en la que se relaciona la información de actividades programadas, realizadas y canceladas, tanto de articulación como de implementación, relacionando allí también el número de personas participantes en cada espacio; y la matriz de ejecución, que resume la implementación de acciones por cada una de las estrategias.
El uso de estas herramientas de seguimiento ha permitido contar con información precisa para el reporte de información y para la gestión correspondiente a la línea de Cuidado de Transformaciones Culturales.</t>
  </si>
  <si>
    <t>La reunión ordinaria de la Mesa Coordinadora de mayo se realizó el 04 de junio por solicitud de las Consejeras Consultivas, además se realizó la mesa coordinadora y espacio autonomo en junio 25.Mesas de trabajo (el 5 de mayo) en torno al proceso de formulación del Plan Anual de Participación del Sistema de Participación Territorial (SPT) del POT. Acompañamiento técnico para la elaboración del Plan de Acción de la instancia a través de sesiones: 4 de junio donde finalmente se valida. Presentación de la Ruta única de Atención a Mujeres víctimas de violencias y en riesgo de feminicidio – RUA por parte de la  Dirección de Eliminación de Violencias y Acceso a la Justicia el 05 de mayo. Presentación del balance de los Presupuestos Participativos del Sector Mujeres el 11 de junio por parte de la Dirección de Territorialización de Derechos y Participación. 
En el mes de junio, se ha realizado la socialización de la Resolución 168 del 30 de mayo de 2025 ha avanzado de manera significativa, tanto al interior de la Secretaría Distrital de la Mujer como en diversos espacios de participación ciudadana. Internamente, se han realizado reuniones informativas con los equipos misionales y territoriales para garantizar una comprensión integral del proceso eleccionario y articular acciones pedagógicas en los territorios. De forma paralela, la resolución ha sido presentada en encuentros con organizaciones de mujeres, promoviendo el diálogo y la difusión amplia de los requisitos y etapas del proceso electoral del Consejo Consultivo de Mujeres para el período 2025-2028.</t>
  </si>
  <si>
    <t>Tarea 1. Junio</t>
  </si>
  <si>
    <t>Se realiza durante el mes de julio el respectivo diligenciamiento de la matriz de plan operativo, dando cuenta de los avances en los componentes relacionados con la articulación, planeación, implementación y seguimiento de las estrategias de transformación cultural Caleidoscopio y Laboratorio de Soluciones. Esta información se registra manteniendo coherencia con los soportes relacionados en la tarea 2 y en armonización con el plan de acción indicativo provisto previamente por la subsecretaria.</t>
  </si>
  <si>
    <t>Durante el mes de julio, el equipo de gestión territorial realizó la implementación de acciones en las dos estrategias de la Línea para avanzar con la territorialización de acciones para la distribución de trabajos de cuidado no remunerados en Bogotá. En el caso de la estrategia Laboratorio de Soluciones, se desarrollaron 24 acciones en escenarios como Centros Día, Caja de Compensación CAFAM, Secretaría de Integración Social, Oliveto Pasta y Café, Salón Comunal La Cabaña, Manzana del Cuidado El Camino, entre otros.
En cuanto a la estrategia Caleidoscopio, durante el mes de julio se realizaron 22 personas en escenarios como el Colegio Cristóbal Colón, Centros Amar de Chapinero, Usaquén, Mártires, IED Fanny Mikey, IED Ciudad de Bogotá, IED Paraíso Mirador, IED Francisco de Paula Santander, entre otros.
Así, la implementación conjunta de actividades durante este periodo para la Línea de Cuidado asciente a 46 actividades en total.</t>
  </si>
  <si>
    <t>Para el mes de julio se realizó el seguimiento habitual en las herramientas dispuestas con anterioridad para el registro de la información sobre las implementaciones y articulaciones que se desarrollan desde el equipo de gestión territorial de la Línea de Cuidado. En este periodo, esta información reposa en la matriz de reporte de actividades de julio, así como en la matriz de seguimiento semanal, que en conjunto brindan el panorama de la implementación de acciones en general.</t>
  </si>
  <si>
    <t>El 01 de julio se llevó a cabo la primera sesión del Espacio Ampliado del CCMB con participación del Alcalde Mayor y seretarioas/os.
El 30 de julio se llevó a cabo la sesión ordinaria de la Mesa Coordinadora del CCM. En ella, la Dirección de Derechos y Diseño de Políticas presentó el balance de la PPMYEG.
En articulación con los sectores de la Aminsitración Distrital, el 15 de julio consejeras consultivas participaron en un espacio convocado por el Observatorio de Espacio Público del DADEP para recibir sus recomendaciones con relación al informe "Mujeres y Espacio Público"</t>
  </si>
  <si>
    <t>Tarea 1. Julio</t>
  </si>
  <si>
    <t>Tarea 3. Julio</t>
  </si>
  <si>
    <t>https://secretariadistritald.sharepoint.com/:f:/s/ContratacinSPI-2022/EoEA0vL3KKFCnvFh2GizhWABVwks0HO8ergYF2KudkKEog?e=ScEU7O</t>
  </si>
  <si>
    <t>Durante el mes de agosto se llevó a cabo el diligenciamiento correspondiente de la matriz del plan operativo, registrando los avances obtenidos en los componentes de articulación, planeación, implementación y seguimiento de las estrategias de transformación cultural: Caleidoscopio y Laboratorio de Soluciones. Este registro se realizó de manera coherente con los soportes consignados en la tarea 2 y en articulación con el plan de acción indicativo previamente entregado por la Subsecretaría.</t>
  </si>
  <si>
    <t>Durante el mes de agosto, el equipo de la Línea de Cuidado desarrolló un proceso de impementación de acciones para la transformación cultural en la redistribución del cuidado que permitió avanzar en la proyección institucional en Bogotá. Para el cumplimiento de dicha proyección en lo referente a la estrategia Laboratorio de Soluciones, se desarrollaron 22 actividades en escenarios como la IED Toberín sede C, Cantón Norte, Alcaldía Local de Engativá, Jardín Social Palermo Sur, JAC La Cabaña, I.E.D Las Américas, Jardín SDIS La Esperanza, parque Carabelas, CUR Compensar, Manzana del Cuidado Fontanar del Río, Casa Respiro Engativá, Fundanita, Fundación Yemayá, entre otros.
En relación con la estrategia Caleidoscopio, se realizaron 
En cuanto a la estrategia Caleidoscopio, durante el mes de agosto se realizaron 36 actividades en escenarios como la I.E.D Las Américas, I.E.D Francisco de Paula, Instituto Julio María Matovelle, I.E.D Gloria Valencia, I.E.D Rufino José Cuervo, Centro AMAR San Cristóbal, Centro AMAR Mártires II, I.E.D Ciudad de Bogotá, I.E.D Diego Montaña Cuéllar, I.E.D Pablo Neruda, Colegio Ciudad de Bogotá I.E.D, Colegio Liceo Moderno Betania, I.E.D Toberín sede B, Colegio I.E.D Las Américas - JT, Vereda Usminia e I.E.D Rural El Destino.
Así, la implementación conjunta de actividades durante este periodo para la Línea de Cuidado asciente a 58 actividades en total.</t>
  </si>
  <si>
    <t>El seguimiento de la gestión de la Línea de Cuidado durante el mes de agosto se realizó a partir del instrumento de seguimiento relacionado en la matriz de reporte de actividades, en la que se registraron los procesos de articulación e implementación que fueron desarrollados, así como la información correspondiente a los escenarios en los que estos tuvieron lugar. Adicionalmente, en este instrumento se incluyó para este mes la relación de hombres y mujeres participantes, atendiendo a la necesidad de identificar estos datos para procesos de reporte de información.
También fueron desarrolladas reuniones de seguimiento a través de las que se realizaron ejercicios de orientación, revisión de prioridades, programación de acciones y otros aspectos relacionados con la gestión territorial y administrativa propia de la Línea de Cuidado de Transformaciones culturales. Estas reuniones se realizaron el 1, 8, 15 y 29 de agosto.</t>
  </si>
  <si>
    <t xml:space="preserve">El 27 de agosto se llevó a cabo la sesión ordinaria de la Mesa Coordinadora del CCM. En reunión el 8 y el 15 de agosto la SDMujer, específicamente la Dirección de Eliminación de Violencias y Acceso a la Justicia y el despacho, presentaron observaciones frente al proyecto de acuerdo elaborado por las consejeras consultivas para la modificación del acuerdo 526 de 2013 y resolvieron dudas técnicas y relacionadas con el proceso legislativo en el concejo de Bogotá. El 12 de agosto la Dirección de Territorialización de Derechos y Participación presentó a las consejeras consultivas los conceptos de gasto de Dotación de Manzanas del Cuidado y Dotación de Casas de Igualdad y resolvió las inquietudes frente a su implementación.
Durante el mes de agosto, en el marco del proceso eleccionario al Consejo Consultivo de Mujeres de Bogotá, 2025-2028, se realizaron varias acciones para dar cumplimiento a la nueva resolución 0252 del 2 de agosto del 2025, la cual fijó un nuevo cronograma, ampliando las inscripciones hasta el 28 de agosto a las 11:59PM, a través de la plataforma VOTEC. Por ende, se dispuso de un cronograma con espacios de socialización de la información del proceso y la orientación al registro de las organizaciones, grupos o redes votantes y las candidaturas, a través de dicha plataforma. Se gestionaron y articularon jornadas presenciales con las CIOM, intervenciones en los COLMYEG, webinars  con el IDPAC, jornadas de inscripción con alcaldías y en la zona rural de Usme. 
Se remitieron más de 3.000 correos y mensajes a través de WhatsApp a los registros de las bases de datos internas y externas (propias, del IDPAC y recogidas en espacios de socializaciones virtuales y presenciales). Se emitieron piezas comunicativas sobre las fechas relevantes y de información del proceso. El jueves 28 de agosto se cerraron las inscripciones al proceso, obteniendo un registro de 226 organizaciones, grupos o redes de votantes y 76 candidaturas. Por otro lado, se realizó la jornada informativa de carácter obligatorio con las candidaturas, tanto en la modalidad presencial como virtual, contando con la participación activa y con la articulación de los equipos de la Dirección de Territorialización y de la Dirección de Derechos de la SDMujer. </t>
  </si>
  <si>
    <t>Tarea 1. Agosto</t>
  </si>
  <si>
    <t>Tarea 2. Agosto</t>
  </si>
  <si>
    <t>Tarea 3. Agosto</t>
  </si>
  <si>
    <t>https://secretariadistritald.sharepoint.com/:f:/s/ContratacinSPI-2022/Et322ssfjXFKr7j-h8MFSwYBdA9Nu1LRZlCgkGuP_bea6g?e=3wLaMw</t>
  </si>
  <si>
    <t>Desarrollar 3 acciones de transformación cultural efectivas para prevenir las violencias contra las mujeres, incluyendo campañas educativas.</t>
  </si>
  <si>
    <t xml:space="preserve"> Servicio de Promoción de la Garantia de Derechos </t>
  </si>
  <si>
    <t>Número de acciones de transformación cultural desarrolladas para prevenir las violencias contra las mujeres a través de mecanismos de cambio cultural y campañas educativas</t>
  </si>
  <si>
    <t xml:space="preserve">Si bien la actividad no está programada para este periodo, durante el mes de enero se avanzó en las entrevistas y contratacion del equipo de territorializacion de la estrategia de Transformaciones Culturales. </t>
  </si>
  <si>
    <t>Actividad no programada para el periodo. Se avanzó en las entrevistas y contratacion del equipo de territorializacion de la estrategia de Transformaciones Culturales.</t>
  </si>
  <si>
    <t xml:space="preserve">Si bien la actividad no está programada para este periodo, durante el mes de febrero se avanzó en las entrevistas y contratacion del equipo de territorializacion de la estrategia de Transformaciones Culturales. 	</t>
  </si>
  <si>
    <t xml:space="preserve">Actividad no programada para el periodo. Se avanzó en las entrevistas y contratacion del equipo de territorializacion de la estrategia de Transformaciones Culturales.	</t>
  </si>
  <si>
    <t>Se avanzó en la estructura inicial y el desarrollo de la estructura del documento metodologico sobre prevención del feminicidio. Se adelantó la revision de los marcos normativos, institucionales, enfoques y conceptos relacionados, así como en parte de la acción de diagnostico.</t>
  </si>
  <si>
    <t xml:space="preserve">Avances en el documento metodológico de la acción de cambio de cultural de prevencion del feminicidio, </t>
  </si>
  <si>
    <t>Inició de la revisión de diagnostico de la línea de prevencion de feminicidio de cara a definir la acción de cambio cultural.</t>
  </si>
  <si>
    <t xml:space="preserve">Se avanzó en el desarrolló de la matriz COMB de la línea de prevención del feminicidio, con miras a identificar las oportunidades, capacidades y motivaciones relacionadas. Este es uno de los momentos claves en la construcción de acciones de transformación cultural. </t>
  </si>
  <si>
    <t xml:space="preserve">Avances en la articulación inicial con entre ETC y DEVAJ para degininr un espacio de trabajo con el equipo de SAAT para la propuesta de acción de prevención de feminicidio. </t>
  </si>
  <si>
    <t xml:space="preserve">Identificacion de los factores culturales que permitiran pensar y construir la estrategia de transformación cultural para la prevención del feminicidio </t>
  </si>
  <si>
    <t>Se formuló la teoría de cambio de la estrategia, a partir del análisis de línea base y la matriz COM-B. Esta identifica actores, factores culturales, comportamientos deseados, mecanismos de cambio y acciones de transformación cultural en cada nivel del Modelo Ecológico Funcional (MEF).
La propuesta fue presentada a la Subsecretaría de Cuidado y Políticas de Igualdad y a la Dirección de Eliminación de Violencias, como primer espacio de retroalimentación institucional.
Finalmente, se elaboró el documento inicial de seguimiento de la estrategia, enmarcado en “De lo privado a lo público”, con el propósito de evaluar avances, aprendizajes y cambios en prácticas, discursos y actitudes desde un enfoque territorial, pedagógico y simbólico.</t>
  </si>
  <si>
    <t>Pa el mes de mayo se avanzó en la construccion de la estrategia de transformacion cultural para la prevención del feminicidio, esto significa, la construcción de la linea base, de la teoria de cambio y la descripción inicial de las metodologías propuestas. Asi mismo en la primera socialización con los equipos del OMEG y SFCO - DEVAJ</t>
  </si>
  <si>
    <t>Construccion de la estrategia de transformacion cultural para la prevención del feminicidio.</t>
  </si>
  <si>
    <t>Se avanzó en el desarrollo de las metodologias de cada una de las acciones de la estrategia de prevención del feminicidio y  en la identificación de las articulaciones y la poblacion y espacios a intervenir. 
De igual forma se realizaron las primeras reuniones y alianzas para los pilotajes e implementación de las acciones con las localidades de Suba y de Santa Fe. 
De igual forma se aterrizó un apropuesta de indicadores e instrumentos de seguimiento y evaluación de la estrategia.</t>
  </si>
  <si>
    <t xml:space="preserve">Se consolidó la estrategia de transformacion cultural para la prevención del feminicidio, esto significa, la construcción de la linea base, de la teoria de cambio y la descripción de las metodologías de cada acción propuesta, la gestión para la articulación y los pilotajes de las primeras acciones con Suba Y Santa Fe, dos de las localidades priorizadas. </t>
  </si>
  <si>
    <t>Alianzas para la implementación de la estrategia de transformacion cultural para la prevención del feminicidio.</t>
  </si>
  <si>
    <t xml:space="preserve">Durante el mes de julio se avanzó en definir un a propuesta de nombre e identidad visual de la estrategia de prevencion del feminicidio "Tu Voz, del dolor a la prevención" , lo que permitió desarrollar el nombre de las acciones Tu Voz Sostiene, Tu Voz Reconoce, Tu Voz Ampifica y Tu Voz Transforma con los diferentes actores claves de la estrategia. 
De igual forma se avanzó en las acciones piloto de dos acciones Tu Voz Reconoce y Sostiene, lo que permitió que se realizaran los ajustes a las metodologias propuestas. 
Asi mismo, se avanzó en la definición de los indicadores y con ello en la definicion del instrumento de seguimiento de la estrategia que permitirá revisar la evaluación de la misma y realizar los ajustes del caso de acuerdo con el análisis de los reportes del equipo territorial de la Línea de Prevencion de Violencias contra Las Mujeres. </t>
  </si>
  <si>
    <t>Con la construcción de la linea base, de la teoria de cambio y la descripción de las metodologías de cada acción propuesta, la gestión para la articulación, los pilotajes y el instrumento de seguimeinto de la misma</t>
  </si>
  <si>
    <t xml:space="preserve">Una estrategia de prevención del feminicido con mayor estructura y soporte técnico, metodologico y de implementación en lo territorial. </t>
  </si>
  <si>
    <t xml:space="preserve">Durante el mes de agosto se avanzó en tres (3) temas importantes para la estrategia de prevención del feminicidio. La primera fue el desarrollo de las metodologias Tu Voz Sostiene, Tu Voz Reconoce, Tu Voz Amplifica y Tu Voz Transforma que han permitido avanzaar en la gestion e implementacion territorial. 
Lo segundo fue la retroalimentación recibida por personas expertas en prevencion del feminicidio, de violencias contra las mujeres, de cambio cultural, quienes manifestaron que la campaña “permite sensibilizar para la prevención” y genera espacios de diálogo relevantes. Por ejemplo, un participante observa que la iniciativa, “desde la sensibilización (es) un ejercicio interesante, como acupuntura social”, pues amplifica las voces y empatiza con las víctimas. Otra persona destaca que la estrategia “apunta a un vacío no abordado desde la corresponsabilidad”, al impulsar reflexiones relevantes que antes no se daban. 
Y por último, se avanzó en el desarrolle de los indicadores en línea con los objetivos de la estrategia y cada una de las metodologías. </t>
  </si>
  <si>
    <t xml:space="preserve">Se consolidó la estrategia de transformacion cultural para la prevención del feminicidio, esto significa, la construcción de la linea base, de la teoria de cambio y la descripción de las metodologías de cada acción propuesta, la gestión para la articulación y los pilotajes, una accion de retroalimentación por personas expertas y la definición de los indicadores de gestión, resultados y cambio cultural.  </t>
  </si>
  <si>
    <t>Tarea 1. Realizar la planificación y diseño metodológico de la acción de transformación cultural.</t>
  </si>
  <si>
    <t>Tarea 2. Adelantar los encuentros comunitarios y activaciones territoriales para la prevención de violencias a través actividades formativas y pedagógicas con la comunidad.</t>
  </si>
  <si>
    <t>Tarea 3: Realizar el  seguimiento monitoreo y evaluación de la acción implementada</t>
  </si>
  <si>
    <t xml:space="preserve">Se construyó la estructura de documento técnico sobre la acción de cambio cultural programada para 2025, la cuel es prevencion del feminicidio. Se avanzó en el desarrollo de los marcos normativos, institucional y la revisión inicial del diagnostico. </t>
  </si>
  <si>
    <t>https://secretariadistritald.sharepoint.com/:f:/s/ContratacinSPI-2022/Es-b_H1wJWFOkiMXT-fMYaoBJtg0Oh095Yjk43F76RKTvQ?e=Gg6nLS</t>
  </si>
  <si>
    <t xml:space="preserve">Se adelantó la construccion de la matriz COMB de la estrategia de prevencion del feminicidio a partir de los hallazgos del documento de linea base de la estrategia. Esta matriz, contiene un primer planteamiento delproblema, las capacidades, oportunidades y motivaciones encontradas en la investigacion cualitativa y cuantitativa sobre feminicidio. </t>
  </si>
  <si>
    <t xml:space="preserve">Se construyó la propuesta de articulación entre la ETC y la DEVAJ alrededor de las acciones de prevención de violencia contra las mujeres, especificamente la propuesta inicial de aproximación del equipo de ETC con con los mecanismos institucionales de atención y seguimiento a mujeres en riesgo de feminicidio: Sistema de Alerta Temprana (SAAT). </t>
  </si>
  <si>
    <t>Se avanzó en una reunión de trabajo con el Observatorio Nacional de Feminicidio donde se le presento la apuesta de construir  una estrategia de prevención del feminicidio desde un enfoque de transformación cultural. Se socializaron los avances de la linea base a la fecha. Se acordó un espacio de entrevista semiestructurada con el fin  de profundizar en los factores culturales del feminicidio desde una mirada crítica.</t>
  </si>
  <si>
    <t xml:space="preserve">Primera versión Matriz COMB Prevención del Feminicidio </t>
  </si>
  <si>
    <t>Propuesta de articulación para las acciones de Prevención del Feminicidio entre ETC y DEVAJ</t>
  </si>
  <si>
    <t>25 04 2025 Acta de reunión entre ETC y Observatorio Nacional de Feminicidios</t>
  </si>
  <si>
    <t xml:space="preserve">Resultado del documento de Línea base de la estrategia de prevención del feminicidio y construcción de la matriz COMB, se planteó la teoría de cambio de la estrtegia de prevención del feminicidio. En esta teoria se definió quienes reproducen los comportamientos problemáticos en cada uno de los niveles del MEF, los factores cultrales asociados, el comportamiento deseado, el mecanismo de cambio y la acción de transformación cultural propuesta para cada uno de los niveles y actores identificados. </t>
  </si>
  <si>
    <t xml:space="preserve">Se realizó la presentacion de la teoria de cambio y las acciones de transformación cultural de la estrategia de prevención de feminicidio con la Subsecretaria de Cuidado y Politas de Igualdad, la Subsecretaría de Fortalecimiento de Oportunidades y Capacidades - Dirección de Eliminacion de Violencias y Acceso a la Justicia como el primer filtro de retroalimentación de la propuesta. </t>
  </si>
  <si>
    <t xml:space="preserve">Se construyó la primera propuesta de documento de seguimiento de la estrategia de transformación cultural para la prevención del feminicidio. Esta propuesta de evaluación se enmarca en la estrategia de transformación cultural y comportamental “De lo privado a lo público” (nombre inicial de la propuesta) y busca identificar avances, aprendizajes y desafíos en la implementación de las acciones, así como medir cambios en actitudes, prácticas y discursos desde un enfoque territorial, pedagógico y simbólico.
Esta propuesta está en proceso de validación de tal suerte que sea coherente con los objetivos y las acciones de cambio cultural propuestas. </t>
  </si>
  <si>
    <t>Tarea 1 - Teoria de cambio prevención del feminicidio.</t>
  </si>
  <si>
    <t>Tarea 2. Acta de Presentación y seguimiento a la propuesta de Transformación para la prevención del feminicidio con SCPI – SFOC/DEVAJ</t>
  </si>
  <si>
    <t>Tarea 3. Propuesta de Evaluación de la Estrategia de Transformación Cultural para la Prevención del Feminicidio en Bogotá.pdf</t>
  </si>
  <si>
    <t xml:space="preserve">Para el mes de junio se avanzó en la propuesta inicial de acciones de transformación cultural para la prevención del feminicidio. Estas acciones se desarrollaron a partir de los niveles del modelo ecologico feminista en los que se concentrarán las acciones: el relacional con las redes de apoyo cercanas a las mujeres, y el comunitarios con los medios de comunicación comunitarios y locales. Asi mismo se plantearon las posibles articulaciones y publicos, una versión inicial de indicadores para la medición y los materiles requeridos para la implementación de las mismas. 
</t>
  </si>
  <si>
    <t xml:space="preserve">En razón a la priorización de las localidades por mayor número de feminicidios en Kennedy, Suba y Ciudad Bolívar y aquellas con la tasa de feminicidios más alta de la ciudad (OMEG, 2025), Los Mártires, Santa Fé y Tunjuelito, se avanzó en la articulación con las alianzas locales de Suba y Santa Fe para presentar a las Alcaldías Locales y sus equipo la estrategia de prevención del feminicidio y consolidar espacios de articulación para realizar las acciones pedagogicas comunitarias. En ese orden, se realizó la reunión de presentación de la estrategia a la Gerencia de Soluciones en Suba con quienes se articuló un espacio de pilotaje con la comunidad de la UPL Tibabuyes - sector Bilbao - Berlín de una de las acciones de la estrategia el dia 5 de julio de 2025. 
</t>
  </si>
  <si>
    <t xml:space="preserve">Se ajustó la propuesta de indicadores e instrumentos de seguimiento y evaluación de la estrategia de prevención del feminicidio. Este ajuste responde al desarrollo metodologico de las acciones a realizar con las redes de apoyo cercano y los medios comunitarios  a la definición clara de los objetivos de cada una de ellas. </t>
  </si>
  <si>
    <t>Tarea 1. Propuesta TC Prevención de Feminicidio.xlsx</t>
  </si>
  <si>
    <t>Tarea 2. Articulación Gerencia de las Soluciones Alcaldía Local de Suba.pdf</t>
  </si>
  <si>
    <t>Tarea 3. Propuesta ajustada de seguimiento y evaluación de estrategia de prevencion del feminicidio..docx</t>
  </si>
  <si>
    <r>
      <rPr>
        <sz val="11"/>
        <color rgb="FF000000"/>
        <rFont val="Arial"/>
      </rPr>
      <t xml:space="preserve">Durante este mes, se avanzó en la revisión por el Despacho, la SCPI y la OAC de la primera propuesta de acciones cambio cultural para la prevención del feminicidio denomidada inicialmente "De lo Privado a lo Público". 
Resultado de esta revision, se acordó que la OAC realizaría varias propuestas de nombre e identidad visual de la estrategia con el fin de hacerla coherente con la apuesta de la SdMujeres. 
Se realizó el ajuste del nombre de la estrategia a "Tu Voz, transforma el dolor en prevención" y se le dió identidad visual y gráfica a partir de reconocer </t>
    </r>
    <r>
      <rPr>
        <i/>
        <sz val="11"/>
        <color rgb="FF000000"/>
        <rFont val="Arial"/>
      </rPr>
      <t>"la voz como la fuerza de nuestra existencia: decir es afirmarnos, nombrar es crear, hablar es habitar el mundo. Cada voz merece un espacio. Cada historia importa y merece ser escuchada y representada a través de la memoria, enlazada con una acción significativa."</t>
    </r>
    <r>
      <rPr>
        <sz val="11"/>
        <color rgb="FF000000"/>
        <rFont val="Arial"/>
      </rPr>
      <t xml:space="preserve">  
Asi mismo se definieron los colores morado reconociendo la historia del feminismo y la lucha de las mujeres, y el naranja como la representación de la prevención de las violencias contra las mujeres.</t>
    </r>
  </si>
  <si>
    <t xml:space="preserve">Como resultado del primer planteamiento metodológico de las acciones de cambio cultural para la prevención del feminicidio Tu Voz Sostiene y Tu Voz Reconoce, y los avances en la articulación para su implementación en dos de las localidades priorizadas, durente el mes de julio se realizaron los pilotos de estas dos acciones en las localidades de Suba y Santa Fe. 
El 5 de julio se realizó el piloto de Tu Voz Sostiene en la localidad de Suba, en la UPL Tibabuyes - Cra 147 a con calle 142, en articulación con la Gerencia de las Soluciones de la Alcaldía Local. En este piloto se contó con la participación de 28 personas de la comunidad. 
Por otra parte, el 8 de julio se realizó el piloto de la accion Tu Voz Reconoce con un grupo de 9 mujeres de la Red de Mujeres Emprendoras de la localidad de Santa Fe en la CIOM de la localidad. 
Resultado de estos pilotajes se plantearon ajustes a las metodologias propuestas en clave de la disposicion de los elementos pedagogicos de las acciones y de los momentos finales de reflexión. Se vio necesario tener una guía de primeros auxilios psicologicos que se activarán cuando se presentara desborde emocional por parte de las mujeres participantes. 
</t>
  </si>
  <si>
    <t>Durante el mes de julio se avanzó en la revisión de la propuesta de indicadores para la estrategia para la prevención del feminicidio a partir de consideraciones que vincularán análisis cualitativo de los compromisos de acompañamimento de las redes de apoyo consignados en el diario para la prevencion del feminicidio. 
En ese sentido se creó el formulario de reporte de las acciones Tu Voz que permite hacerle seguimiento a la estrategia.</t>
  </si>
  <si>
    <t>Tarea 1: diseño de estrategia Tu Voz</t>
  </si>
  <si>
    <t>Tarea 2: pilotajes acciones Tu Voz</t>
  </si>
  <si>
    <t>Tarea 3: indicadores y reporte estrategia Tu Voz</t>
  </si>
  <si>
    <t xml:space="preserve">Para el mes de agosto se desarrollaron de manera conjunta con el equipo de la Línea de Prevención de Violencias contra Las Mujeres las metodologias de las acciones que conforman la estrategia para la prevencion del feminicidio: Tu Voz Sostiene, Tu Voz Reconoce, Tu Voz Amplifica y Tu Voz Transforma. </t>
  </si>
  <si>
    <t xml:space="preserve">Realizados los pilotos en el mes de julio, se definió para el mes de agosto a brir un espacio de diálogo colectivo de la estrategia Tu Voz: del dolor a la prevención, en el que expertas, expertos y representantes de entidades distritales aporten al fortalecimiento técnico, conceptual y metodológico de la propuesta con el fin de afinar su fundamentación, validar sus mecanismos de cambio cultural y reforzar su articulación institucional, a partir de una conversación situada, plural y constructiva. 
Este espacio, realizado con 18 personas expertas en prevención de violencias de género, cambio cultural y prevención del feminicidio tuvo como objetivo generar un diálogo técnico, reflexivo y constructivo sobre la propuesta de la estrategia de prevención de feminicidios “Tu Voz”. Se busca una retroalimentación que permita fortalecer el enfoque conceptual, la coherencia metodológica y la relevancia cultural y práctica de las acciones propuestas. 
Resultado de este espacio, se realizó la sistematización de las observaciones realizadas en colectivo durante el espacio, asi como la sistemación de las fichas técnicas en las que cada persona invitada describió los puntos específicos a revisar, la retroalimentación de las acciones Tu Voz Sostiene, Tu Voz Reconoce y Tu voz Amplifica.
Esta sistematizacion será el punto clave de los ajustes a las acciones y metodologías. </t>
  </si>
  <si>
    <t>Se elaboró la versión ajustada de los indicadores de la Linea de Prevención de Violencia contra las Mujeres entre ellos, la estrategia para la prevención del feminicidio Tu Voz, del dolor a la prevención. Esta nueva propuesta reune las observaciones de la Subsecretaria de Cuidado y de Políticas de Igualdad relacionadas con la definición de indicadores de gestión, de resultados y de cambio cultural, en los que fuera claro: la definición del indicador, la forma de medición, el momento de su levantamiento y cómo se sistematiza y analisa. 
Esta versión se encuentra en revisión por parte de la Subsecretaria de Cuidado y de Políticas de Igualdad.</t>
  </si>
  <si>
    <t>Tarea 1: metodologías Tu Voz</t>
  </si>
  <si>
    <t xml:space="preserve">Tarea 2: Acción tu Voz Cuenta </t>
  </si>
  <si>
    <t>Tarea 3: indicadores de la estrategia para la prevención del feminicidio</t>
  </si>
  <si>
    <t>Medir el avance en la implementación de acciones de transformación cultural orientadas a la eliminación de estereotipos negativos y la promoción del ejercicio de los derechos de las mujeres, a través de procesos desarrollados con las comunidades, fortaleciendo su participación y apropiación.</t>
  </si>
  <si>
    <t>Acciones de transformación cultural implementadas</t>
  </si>
  <si>
    <t xml:space="preserve">Número de acciones de transformación cultural que corresponden a ecnuentros con ciudadania, a travez de acciones, pedagogicas, artisticas, y comunicativas, para la eliminación de estereotipos negativos contra las mujeres y la promoción de sus derechos. </t>
  </si>
  <si>
    <t>Participación en las acciones de transformación cultural</t>
  </si>
  <si>
    <t>Número de personas participantes en las estrategias de transformación cultural</t>
  </si>
  <si>
    <t>Listados de asistencia, reportes de actividades</t>
  </si>
  <si>
    <t>Socialización e implementación de la hoja de ruta con instancias distritales y submesas</t>
  </si>
  <si>
    <t>Acompañamiento técnico y articulación con la Submesa para la garantía y seguimiento de los derechos de las mujeres, diversidades y disidencias sexuales y de género, así como con el Puesto de Mando Unificado (PMU) y dos instancias de participación priorizadas.</t>
  </si>
  <si>
    <t>Actas de reunión, informes de seguimiento</t>
  </si>
  <si>
    <t>Sumatoria de las acciones de transformación + participantes en la estrategia + número de socializaciones realizadas</t>
  </si>
  <si>
    <t>Documento técnico de Balance en la carpeta de One Dirve de la estrategia de tranformaciones culturales</t>
  </si>
  <si>
    <t xml:space="preserve">El indicador permite cuantificar el número de acciones de transformación cultura implementadas con las comunidades, para la promoción de los derechos de las mujeres y la equidad de género en 2025. </t>
  </si>
  <si>
    <t>1. Transformación Cultural: Proceso de cambio en prácticas, actitudes y comportamientos sociales que permite la eliminación de estereotipos de género y fomenta la equidad.
2. Mecanismos de Cambio Cultural: Estrategias específicas utilizadas para generar modificaciones sostenibles en normas sociales y estructuras simbólicas.
	3. Narrativa de Cambio: Construcción discursiva que orienta la comunicación y el sentido de las acciones de transformación cultural.
	4. Encuentros Comunitarios: Espacios de diálogo, formación e intercambio en los que la ciudadanía participa activamente en las estrategias de transformación cultural.</t>
  </si>
  <si>
    <t>Implementar 3 acciones de transformación cultural que promuevan y garanticen el libre ejercicio de los derechos de las mujeres y la equidad de género a través de mecanismos de cambio cultural y comportamental desarrollados con las comunidades</t>
  </si>
  <si>
    <t>Número de acciones de transformación cultural que promuevan la eliminación de estereotipos negativos, y garanticen el libre ejercicio de los derechos de las mujeres implementadas, desarrolladas con las comunidades</t>
  </si>
  <si>
    <t xml:space="preserve">No programada para el periodo reportado </t>
  </si>
  <si>
    <t>No programada para el periodo reportado</t>
  </si>
  <si>
    <t>Durante el mes de febrero se avanzó en los procesos de empalme sobre la Submesa de Género en el marco del Decreto 053 y se participó de la mesa extraordinaria el pasado 25 de febrero para la coordinación del acompañamiento del 8M. También se realizaron las solicitudes desde la Subsecretaría del Cuidado de Cuidado y Políticas de Igualdad a otras dependencias para el acompañamiento de profesionales en los PMU.
Además de lo anterior, se realizó contratación de la profesional de apoyo técnico al CTPD y se hizo reunión de empalme de la gestión realizada.</t>
  </si>
  <si>
    <t>Se realiza acompañamiento técnico a la submesa de género tal como lo estipula el Decreto 053 de 2023 y se asiste a los PMU programados, en especial al de la conmemoración del 8M. Se acompaña técnicamente al CTPD, se realiza la primera reunión e esta vigencia.</t>
  </si>
  <si>
    <t>Se realiza acompañamiento técnico a la submesa de género tal como lo estipula el Decreto 053 de 2023, PMU y CTPD.</t>
  </si>
  <si>
    <t>Se realiza acompañamiento técnico a la submesa de género tal como lo estipula el Decreto 053 de 2023 y se asiste al PMU programado. Se acompaña técnicamente al CTPD, se realiza la  reunión Plan de Acción 2025.</t>
  </si>
  <si>
    <t>Se realiza acompañamiento técnico a la submesa de género tal como lo estipula el Decreto 053 de 2023, PMU, CTPD y CDPS.</t>
  </si>
  <si>
    <t xml:space="preserve">Durante mayo se inició la elaboración del diagnóstico de la estrategia de transformación cultural para eliminar estereotipos hacia mujeres que realizan actividades sexuales pagadas, desarrollando su enfoque metodológico, marcos teóricos y análisis inicial desde el modelo ecológico feminista. Paralelamente, se mantuvo el acompañamiento técnico al CTPD y a la Submesa de Género del Consejo Consultivo de Mujeres, participando en sesiones de trabajo y fortaleciendo la articulación con los procesos de transformación cultural.
Se realiza acompañamiento técnico a la submesa de género tal como lo estipula el Decreto 053 de 2023 y se asiste a los PMU y capacitaciones programadas. Se acompaña técnicamente al CTPD, se realiza la  reunión Plan de Acción 2025. se realiza sesión de CDPS y UAT </t>
  </si>
  <si>
    <t>Se ha garantizado el acompañamiento técnico a la Submesa de Género del Consejo Consultivo de Mujeres, conforme al Decreto 053 de 2023. En febrero se participó en la mesa extraordinaria para la coordinación interinstitucional del 8M y se realizaron solicitudes para el acompañamiento de profesionales en los PMU desde la Subsecretaría del Cuidado y Políticas de Igualdad. Igualmente, se contrató la profesional de apoyo técnico al CTPD y se sostuvo una reunión de empalme. En marzo y abril se brindó seguimiento a los compromisos institucionales y se avanzó en la planificación del Plan de Acción 2025 con participación en espacios de articulación. Durante mayo se mantuvo el acompañamiento técnico al CTPD y a la Submesa de Género, incluyendo participación en mesas de trabajo e intercambio metodológico para el fortalecimiento de la estrategia de transformación cultural. En paralelo, se avanzó en la estructuración del diagnóstico de la estrategia orientada a eliminar estereotipos negativos hacia mujeres que realizan actividades sexuales pagadas. Este documento integra marcos teóricos y metodológicos sólidos (modelo ecológico feminista, modelo EAST y teorías interseccionales), una problematización cultural del estigma y un análisis inicial por niveles (individual, relacional y comunitario), lo que permite consolidar bases técnicas y éticas para una intervención transformadora.
Se realiza acompañamiento técnico a la submesa de género tal como lo estipula el Decreto 053 de 2023, PMU, CTPD y CDPS.</t>
  </si>
  <si>
    <t>Durante el presente periodo se consolidaron avances clave en la formulación de la estrategia cultural para la eliminación de estereotipos hacia mujeres que realizan actividades sexuales pagadas. Se completó el análisis del nivel societal del modelo ecológico feminista, identificando cómo las estructuras normativas, mediáticas y políticas reproducen el estigma. También se amplió la revisión de diagnósticos institucionales, estudios académicos y saberes comunitarios, visibilizando su fragmentación y la subutilización del conocimiento territorial. A partir de estos insumos, se construyó una nueva sección del diagnóstico que precisa el problema cultural central, detalla comportamientos sociales problemáticos, patrones de exclusión simbólica y factores que legitiman la violencia cultural. Esta sección integró por primera vez datos del OMEG, fortaleciendo la solidez metodológica y el anclaje estructural del análisis. Paralelamente, se avanzó en la revisión de lineamientos y experiencias previas en eliminación de estereotipos, lo cual permitió esbozar un esquema preliminar para el diseño de encuentros comunitarios y activaciones territoriales, orientados a transformar imaginarios sociales y narrativas discriminatorias.
Adicionalmente, se participó en la Submesa para la garantía de derechos de mujeres, diversidades y disidencias sexuales, construyendo una agenda conjunta con la Secretaría de Gobierno e impulsando la creación de un formulario de caracterización de organizaciones de mujeres. También se propuso un laboratorio de investigación sobre VBG en contextos de protesta social, en articulación con el Observatorio de Mujeres y el Observatorio de Conflictividad Social. Se realizó una primera visita a la Manzana del Cuidado en La Gaitana y una reunión de seguimiento con las consultivas para replantear estrategias. Se avanzó en la gestión interdireccional para un espacio de cualificación en trazadores presupuestales y se remitió la Guía de Caja de Herramientas para retroalimentación.</t>
  </si>
  <si>
    <t>A junio de 2025 se ha garantizado el acompañamiento técnico sostenido a la Submesa de Género del Consejo Consultivo de Mujeres, en cumplimiento del Decreto 053 de 2023, así como a otros espacios institucionales como los Puestos de Mando Unificado (PMU), el Consejo Territorial de Planeación Distrital (CTPD) y el Consejo Distrital de Política Social (CDPS). En febrero se participó en la mesa extraordinaria de la Submesa para coordinar el acompañamiento del 8M y se gestionó el fortalecimiento de la presencia institucional en los PMU. Asimismo, se contrató una profesional de apoyo técnico al CTPD y se adelantó el empalme con la gestión previa.
Durante los meses siguientes se mantuvo el seguimiento a compromisos institucionales, la participación en espacios intersectoriales y el fortalecimiento metodológico de las estrategias de transformación cultural. En este marco, se consolidó el diagnóstico de la estrategia para la eliminación de estereotipos negativos hacia mujeres que realizan actividades sexuales pagadas. Este insumo desarrolla una lectura crítica desde el modelo ecológico feminista, el enfoque interseccional y el modelo EAST, incorporando por primera vez datos cuantitativos del OMEG, así como una problematización del estigma como violencia cultural estructural. Además, se diseñó un esquema preliminar para los encuentros comunitarios y activaciones territoriales que se proyectan para el segundo semestre, asegurando pertinencia cultural y articulación con actores locales.</t>
  </si>
  <si>
    <t xml:space="preserve">Durante julio se consolidó la primera fase diagnóstica de la acción de transformación cultural, con el desarrollo del ejercicio de acupuntura cultural que permitió identificar y sistematizar diez comportamientos sociales problemáticos vinculados al estigma hacia mujeres que realizan actividades sexuales pagadas. Esta matriz analítica definió ejes prioritarios de intervención y alimentó la construcción de la teoría del cambio. En paralelo, se fortalecieron los criterios metodológicos para los encuentros comunitarios y activaciones territoriales, delimitando públicos, territorios y mecanismos con base en esta sistematización. Se proyecta el inicio de estas acciones en agosto. Además, se participó en la Submesa de garantía de derechos para mujeres y diversidades, avanzando en compromisos interinstitucionales para construir un protocolo conjunto de atención a las VBG. También se articularon acciones con el Observatorio de Mujeres y se participó en los PMU. Se gestionó una mesa presencial ante el CTPD sin asistencia de las consultivas.
</t>
  </si>
  <si>
    <t>Al mes de julio se consolidaron avances significativos en el marco de la estrategia de transformación cultural orientada a eliminar estereotipos negativos hacia mujeres que realizan actividades sexuales pagadas. Se desarrolló el enfoque metodológico, se profundizó el diagnóstico desde el modelo ecológico feminista y se construyó una matriz de comportamientos sociales problemáticos, herramienta que permitió identificar funciones culturales, barreras simbólicas y posibles mecanismos de transformación, sirviendo como base para la teoría del cambio. También se diseñaron los criterios metodológicos de los encuentros comunitarios y activaciones territoriales, cuyo despliegue iniciará en agosto.
En paralelo, se fortaleció el acompañamiento técnico a espacios de articulación institucional como la Submesa de Garantía de Derechos y el CTPD. Se apoyaron procesos de revisión normativa y rutas de atención a las VBG, se impulsó la creación de un formulario de caracterización de organizaciones y se avanzó en la coordinación interinstitucional para la formulación de un protocolo conjunto. Se participó de los PMU, en los que se garantizó el direccionamiento de casos de violencias. Además, se propuso un laboratorio de investigación sobre VBG en el marco de la protesta social, en articulación con el Observatorio de Mujeres y el Observatorio de Conflictividad Social.
Durante el periodo, también se sostuvo la participación en espacios como la Submesa de Género del Decreto 053 y se acompañó al CTPD en su agenda de trabajo, reuniones y procesos de cualificación.</t>
  </si>
  <si>
    <t xml:space="preserve"> Durante el mes de agosto se consolidaron avances clave en el fortalecimiento técnico y metodológico de las acciones para la eliminación de estereotipos negativos hacia las mujeres. Se realizaron ajustes sustantivos al documento diagnóstico sobre mujeres que ejercen actividades sexuales pagadas, ampliando análisis, reorganizando su estructura y afinando hallazgos; el documento se encuentra en revisión por parte de la Subsecretaría de Cuidado y Políticas de Igualdad. En paralelo, se formuló el plan de trabajo para encuentros comunitarios y activaciones territoriales, proyectando su implementación entre septiembre y diciembre, incluyendo una reunión de articulación con la Dirección de Enfoque Diferencial, encuentros con mujeres, y un primer pilotaje de la acción transformadora.
También se actualizó el documento metodológico de la acción sobre estereotipos en el fútbol, integrando aprendizajes de pilotajes anteriores y precisando indicadores e instrumentos de medición. En el marco de la Submesa de Garantía de Derechos, se elaboró el primer avance del “Protocolo para la atención de VBG en contextos de protesta”, el cual fue remitido a entidades clave para su retroalimentación. Aunque no se logró convocar sesión por coyuntura de manifestaciones, se participó activamente en los Puestos de Mando Unificado (PMU). Además, se sostuvo una primera reunión con la Dirección de Gestión del Conocimiento (OMEG) para avanzar en el diseño de grupos focales, y se redefinieron estrategias de cumplimiento en reunión de revisión del plan de trabajo liderada por la Subsecretaria Juliana Londoño.</t>
  </si>
  <si>
    <t>AVANCE Y LOGROS ACUMULADOS – ENERO A AGOSTO
Durante el año 2025 se ha consolidado una línea estratégica enfocada en la transformación cultural para eliminar estereotipos negativos hacia las mujeres, con énfasis en aquellas que ejercen actividades sexuales pagadas. Desde febrero, se inició el empalme técnico con las instancias consultivas y de articulación interinstitucional, incluyendo la Submesa de Género y el CTPD. A partir de mayo, se avanzó en la elaboración del diagnóstico cultural, integrando el modelo ecológico feminista, el análisis de estructuras simbólicas y datos del OMEG. En julio, se desarrolló el ejercicio de acupuntura cultural, sistematizando diez comportamientos sociales problemáticos que perpetúan el estigma, sus funciones sociales, factores de persistencia y niveles de transformación potencial. Esto permitió formular la teoría del cambio e identificar puntos estratégicos de intervención.
En paralelo, se fortaleció el enfoque metodológico de las acciones comunitarias. Se diseñó una matriz para la planificación de encuentros comunitarios, activaciones territoriales y un primer pilotaje, a desarrollarse entre septiembre y diciembre. Se articuló este enfoque con equipos locales y con la Dirección de Enfoque Diferencial, priorizando la viabilidad operativa y el carácter innovador de las intervenciones.
También se participó activamente en los PMU, se lideró el primer borrador del “Protocolo para la atención de VBG en contextos de protesta social” y se fortalecieron vínculos con el OMEG para el diseño metodológico de grupos focales. A lo largo del año, se ha mantenido un acompañamiento técnico constante a la Submesa de Género y al CTPD, asegurando la coherencia entre los procesos de transformación cultural y los mecanismos de seguimiento de la política pública.</t>
  </si>
  <si>
    <t xml:space="preserve">Tarea 1. Estructurar el documento metodológico y operativo de la acción de transformación cultural, asegurando que responda a los objetivos estratégicos de promoción de los derechos de las mujeres y la eliminación de estereotipos negativos. </t>
  </si>
  <si>
    <t xml:space="preserve">Tarea 2. Desarrollar, sistematizar y evaluar encuentros comunitarios, activaciones territoriales y estrategias narrativas para la eliminación de estereotipos negativos y promover el ejercicio de los derechos de las mujeres. </t>
  </si>
  <si>
    <t>Tarea 4.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 y el acompañamiento técnico al Puesto de mando Unificado (PMU)</t>
  </si>
  <si>
    <t>Tarea 5. Socializar e implementar la hoja de ruta para incorporar los enfoques de derechos de las mujeres, de género y diferencial,mediante el acompañamiento técnico a dos instancias de participación del Distrito Capital, priorizadas por la Subsecretaría del Cuidado y Políticas de Igualdad</t>
  </si>
  <si>
    <t xml:space="preserve">PONDERACIÓN DE LA TAREA
</t>
  </si>
  <si>
    <t>Durante el mes de febrero se avanzó en los procesos de empalme sobre la Submesa de Género en el marco del Decreto 053 y se participó de la mesa extraordinaria el pasado 25 de febrero para la coordinación del acompañamiento del 8M. También se realizaron las solicitudes desde la Subsecretaría del Cuidado de Cuidado y Políticas de Igualdad a otras dependencias para el acompañamiento de profesionales en los PMU</t>
  </si>
  <si>
    <t>Se realizó contratación de la profesional de apoyo técnico al CTPD, se hizo reunión de empalme de la gestión realizada y propuestas para el plan de acción a desarrollar en el 2025</t>
  </si>
  <si>
    <t>https://secretariadistritald.sharepoint.com/:f:/s/ContratacinSPI-2022/En1XjRmhpnZArqp5Z9RtUb4BwquI7by1guShYMlkofRdhg?e=fEdRzy</t>
  </si>
  <si>
    <t>https://secretariadistritald.sharepoint.com/:f:/s/ContratacinSPI-2022/En1jizlREHNFrK_Vx-3WpTcB1nY_89SAHUVBfL6PGotP1Q?e=ir59XF</t>
  </si>
  <si>
    <t>0%%</t>
  </si>
  <si>
    <t>Durante el mes de marzo se realizó un espacio de reunión con la Dirección de Derechos Humanos de la Secretaría de Gobierno para la construcción conjunta del plan de trabajo para la vigencia 2025 de la Submesa de Género en el marco del Decreto 053, también se participó en espacios para la organización de las movilizaciones del 8M y de forma mixta en los diferentes Puestos de Mando Unificado citados para la atención y seguimiento de la protesta social y la manifestación pública</t>
  </si>
  <si>
    <t>Durante el mes de marzo se realizó la primera reunión con las consejeras ante el CTPD y la Subsecretaría de la Subsecretaría del Cuidado y Políticas de Igualdad y el equipo de corresponsabilidad, producto de este espacio se construyó una propuesta de plan de trabajo para la vigencia 2025, la cuál será presentada, retroalimentada y avalada por las consejeras en la reunión del próximo 9 de abril</t>
  </si>
  <si>
    <t>https://secretariadistritald.sharepoint.com/:f:/s/ContratacinSPI-2022/EuZTVIZlTJ1Grune5rATzwYBiLLDtTqS5C9KWki-deO34g?e=HM57Kk</t>
  </si>
  <si>
    <t>https://secretariadistritald.sharepoint.com/:f:/s/ContratacinSPI-2022/Eno_HkUCetJImVkTOYSHCLkBJtK4zPxMO5NbOpomYw15zQ?e=2bQ3Tv</t>
  </si>
  <si>
    <t>En el marco del proceso de estructuración metodológica y operativa de la acción de transformación cultural orientada a eliminar los estereotipos negativos hacia las mujeres que ejercen actividades sexuales pagadas en Bogotá, se ha desarrollado el primer componente clave del diagnóstico: la identificación preliminar del problema. Este avance se alinea con el protocolo IDEARR y responde a los enfoques del modelo COM-B y el modelo ecológico feminista.
A partir de una revisión crítica de documentos base y experiencias previas en estrategias distritales, se formuló una hipótesis inicial del problema, evitando afirmaciones sin sustento empírico y planteando preguntas orientadoras que guiarán la validación mediante fuentes secundarias. Asimismo, se diseñó una propuesta metodológica ajustada a las condiciones del proceso, priorizando el uso de información existente y evitando metodologías extensas como grupos focales.
Como parte operativa del avance, se estructuró una matriz de sistematización de fuentes secundarias que permitirá organizar y analizar de manera rigurosa los datos disponibles en torno a narrativas, discursos institucionales, datos sociodemográficos y normativas que configuran los estereotipos sociales sobre el trabajo sexual. Este insumo constituye una base sólida para continuar con el diagnóstico cultural y comportamental que sustente el diseño de intervenciones transformadoras, pertinentes y alineadas con los derechos de las mujeres.</t>
  </si>
  <si>
    <t>Durante el mes de abril se realizó un espacio de reunión con la Dirección de Derechos Humanos de la Secretaría de Gobierno y las entidades participantes del Decreto 053, donde se presentó y avaló el plan de trabajo para el 2025, también se hace el llamado a que las entidades que tengan en su misionalidad el acercamiento a organizaciones de mujeres para que puedan invitarlas y posteriormente vincularlas a esta instancia.  También se participó de forma mixta en los diferentes Puestos de Mando Unificado citados para la atención y seguimiento de la protesta social y la manifestación pública</t>
  </si>
  <si>
    <t>Durante el mes de abril se realizó la segunda reunión con las consejeras ante el CTPD y la Subsecretaría de la Subsecretaría del Cuidado y Políticas de Igualdad y el equipo de corresponsabilidad, donde se hizo la presentación de la propuesta de trabajo, y se determinaron como se van a desarrollar las actividades concertadas para la vigencia 2025. También se les hizo la invitación a la rendición de cuentas que realizó la Secretaría de la Mujer de la vigencia 2024. Se realizó primera UAT del CDPS</t>
  </si>
  <si>
    <t>Tarea 1-Actividad 5</t>
  </si>
  <si>
    <t>https://secretariadistritald.sharepoint.com/:f:/s/ContratacinSPI-2022/ErsUk_dV3-tHjxr0Cvd4CRABJNUFhydBs7DOlv8puWYQoA?e=THS3dF</t>
  </si>
  <si>
    <t>https://secretariadistritald.sharepoint.com/:f:/s/ContratacinSPI-2022/EjsblzJXLnlKqoDEh3J__ygBHE4nsMkZ0NnJ2ISbWIbD1Q?e=gnQbxl</t>
  </si>
  <si>
    <t>Durante mayo se inició la elaboración del documento diagnóstico de la estrategia de transformación cultural orientada a eliminar estereotipos negativos hacia mujeres que realizan actividades sexuales pagadas. El avance incluyó el desarrollo de la introducción, el propósito, el enfoque metodológico y el posicionamiento ético y político del diagnóstico. Se definió una problematización del estigma desde una perspectiva cultural y se estructuraron los marcos teóricos: el modelo ecológico feminista y el modelo EAST, articulados con teorías feministas interseccionales (Federici, Fraser, Segato, hooks, Gago, entre otras). Se justificó el uso de fuentes secundarias como base metodológica, con enfoque interpretativo y riguroso. Finalmente, se avanzó en el análisis preliminar por niveles del modelo ecológico feminista, abordando dimensiones subjetivas, vinculares y comunitarias del estigma, lo cual consolida una base analítica robusta para orientar las intervenciones transformadoras de la estrategia.</t>
  </si>
  <si>
    <t>Durante el mes de mayo no ser realizó la reunión de la Submesa para la garantía y seguimiento de los derechos de las mujeres, diversidades, disidencias de género y sexuales, por motivo del aumento de manifestaciones a nivel distrital. Sin embargo, se realizaron gestiones para contactar las organizaciones de mujeres para que hagan parte de esta instancia. También se participó de forma mixta en los diferentes Puestos de Mando Unificado citados para la atención y seguimiento de la protesta social y la manifestación pública.
Por parte de la Secretaría Distrital de la Mujer, se hicieron las articulaciones y se inició el proceso de capacitación a las contratistas de la Subsecretaría del Cuidado y Políticas de Igualdad en el Decreto 053 de 2023</t>
  </si>
  <si>
    <t xml:space="preserve">Durante el mes de mayo se hizo el envió del acta de la reunión del acta de la reunión del mes de abril, donde se estableció una ruta de trabajo y se iniciaron las gestiones para su cumplimiento por parte del equipo de corresponsabilidad de la Subsecretaría de la Subsecretaría del Cuidado y Políticas de Igualdad, donde se concretó la primera visita a la Manzana del Cuidado de Suba, ubicada en el CADE La Gaitana
Se realizó primera sesión del Consejo distrital de Política Social el 13 de mayo de 2025, a la cual asistió la Secretaria Laura Tami, el 15 de mayo se realizó la segunda sesión de a UAT del CDPS </t>
  </si>
  <si>
    <t>Tarea 1_Actividad 5</t>
  </si>
  <si>
    <t>https://secretariadistritald.sharepoint.com/:f:/s/ContratacinSPI-2022/Es8OqCRjIE5EuHKYh4LK_iYBRHLg89cUHV-J87zGlAiE1w?e=VVEd3u</t>
  </si>
  <si>
    <t>https://secretariadistritald.sharepoint.com/:f:/s/ContratacinSPI-2022/Ehfs7XLcJO9Cp8fPdD1cKCUBD1G2sVqtAMgOsOPF-eiReg?e=ddUMIb</t>
  </si>
  <si>
    <t>Durante el presente periodo se avanzó de manera sustantiva en la consolidación de los componentes finales del diagnóstico estratégico para la formulación de la estrategia cultural. En primer lugar, se completó el análisis del nivel societal del modelo ecológico feminista, permitiendo identificar cómo las estructuras normativas, políticas y mediáticas contribuyen a la reproducción del estigma hacia las mujeres que realizan actividades sexuales pagadas. Posteriormente, se desarrolló la revisión ampliada de diagnósticos institucionales, estudios académicos y producción comunitaria existente, destacando la fragmentación de la evidencia disponible y la subutilización de los saberes construidos desde los territorios y las organizaciones sociales. Como resultado de ese análisis, se construyó una nueva sección orientada a precisar el problema cultural central que da origen a esta estrategia, identificando comportamientos sociales problemáticos, patrones de exclusión persistentes y factores simbólicos que legitiman la violencia cultural. Esta sección incorporó por primera vez datos cuantitativos del Observatorio de Mujeres y Equidad de Género (OMEG), fortaleciendo la solidez metodológica y situando con mayor precisión las dimensiones estructurales del problema. Este avance constituye un insumo clave para la siguiente fase, en la que se iniciará el diseño de los ejes estratégicos de intervención cultural y comportamental.</t>
  </si>
  <si>
    <t>Se realizó una primera revisión interna de lineamientos y experiencias previas en la eliminación de estereotipos negativos hacia las mujeres, con el fin de proponer el enfoque metodológico de las acciones proyectadas para el segundo semestre. A partir de esta revisión, se definió un primer esquema para el diseño de los encuentros comunitarios y activaciones territoriales, que serán articulados con los equipos locales en las localidades priorizadas.</t>
  </si>
  <si>
    <t>Durante el mes de junio se realizó la reunión de la Submesa para la garantía y seguimiento de los derechos de las mujeres, diversidades, disidencias de género y sexuales, donde de forma articulada con la Dirección de Derechos Humanos de la Secretaría de Gobierno, se creó la agenda para la reunión. Se estableció la importancia de avanzar en la creación de un formulario de caracterización de nuevas organizaciones de mujeres en sus diversidades y diferencias y de realizar la revisión de los protocolos de acción de atención de las VBG en cada entidad.
Por parte de la Secretaría Distrital de la Mujer, se propuso un laboratorio de investigación para establecer recomendaciones para la atención de VBG en los espacios de protesta social, donde se buscará articular con el Observatorio de Mujeres y Equidad de Género y desde la Secretaría de Gobierno con el Observatorio de Conflictividad Social.
También se participó de los Puesto de Mando Unificado (PMU) en modalidad mixta, presencial y virtual, donde la Secretaría de la Mujer siempre estuvo en disposición de recibir y direccionar casos de abuso o violencias basadas en género en el marco de la protesta social y la manifestación pública de acuerdo con la oferta de la entidad</t>
  </si>
  <si>
    <t>Durante el mes de junio se realizó la primera visita a la Manzana del Cuidado ubicada en el CADE La Gaitana, en la cual no se logró la participación de las consultivas. Se realiza una reunión de seguimiento al plan de trabajo con el fin de establecer una nuevas estrategias para dar cumplimiento de este.
Se avanzó en la gestión con la Dirección de Derechos y Diseño de Políticas para realizar el espacio de cualificación en el trazador presupuestal de la PPMYEG, también se envió para revisión y retroalimentación la “Guía de Caja de Herramientas” a las consultivas.
El Consejo Distrital de Política social no se reunió este mes</t>
  </si>
  <si>
    <t>Tarea1_Actividad5</t>
  </si>
  <si>
    <t>Tarea2_Actividad5</t>
  </si>
  <si>
    <t xml:space="preserve">Durante el mes de julio se consolidaron los avances correspondientes al ejercicio de acupuntura cultural, fundamental para delimitar con precisión los comportamientos sociales problemáticos y persistentes que perpetúan la estigmatización de las mujeres que realizan actividades sexuales pagadas. Como resultado de este análisis, se construyó una tabla analítica que sistematiza diez comportamientos clave, sus funciones sociales, factores de persistencia y niveles de transformación potencial, sirviendo como insumo base para la construcción de la teoría del cambio.
Esta herramienta metodológica permitió identificar puntos estratégicos de intervención que combinan alta relevancia cultural con viabilidad operativa, orientando la formulación de acciones transformadoras que sean disruptivas, innovadoras y efectivas, evitando formatos tradicionales poco incidentes. Con ello, se cierra la primera gran fase diagnóstica del documento y se deja listo el insumo para iniciar la etapa de formulación estratégica bajo el modelo IDEARR.
</t>
  </si>
  <si>
    <t>Durante el mes de julio se avanzó en el fortalecimiento metodológico de las acciones territoriales proyectadas para el segundo semestre. A partir de la matriz de identificación y análisis de comportamientos sociales problemáticos construida en el marco de la estrategia, se delimitaron los ejes narrativos y culturales prioritarios que orientarán los contenidos y enfoques de los encuentros comunitarios y activaciones territoriales.
Este insumo permitió afinar los criterios para la selección de públicos, territorios y mecanismos de intervención, asegurando que las acciones respondan a factores estructurales y simbólicos relevantes para la eliminación de estereotipos negativos hacia las mujeres. Los encuentros proyectados se realizarán en articulación con los equipos locales y con acompañamiento técnico del programa, dando inicio en el mes de agosto.</t>
  </si>
  <si>
    <t>Durante el mes de julio se realizó la reunión de la Submesa para la garantía y seguimiento de los derechos de las mujeres, diversidades, disidencias de género y sexuales, donde se avanzó con las entidades en conceptualizar las VBG, rutas de atención, articulación con otras entidades, identificación de un protocolo interno, lineamientos u otros insumos, dependencias encargadas de acompañar los casos, capacitaciones o sensibilizaciones para mitigar las VBG, y acompañamiento psicojurídico.
Como compromiso de este espacio la Secretaría de Gobierno, la Secretaría de Integración Social y la Secretaría de la Mujer serán las encargadas de iniciar el proceso de construcción del documento del protocolo, y presentar un primer avance en la sesión de agosto.
Por parte de la Secretaría Distrital de la Mujer, se avanzó en la articular con el Observatorio de Mujeres y Equidad de Género y en reuniones con dos organizaciones para invitarlas a participar de esta instancia.
También se participó de los Puesto de Mando Unificado (PMU) en modalidad mixta, presencial y virtual, donde la Secretaría de la Mujer siempre estuvo en disposición de recibir y direccionar casos de abuso o violencias basadas en género en el marco de la protesta social y la manifestación pública de acuerdo con la oferta de la entidad</t>
  </si>
  <si>
    <t xml:space="preserve">
En el acompañamiento a las consultivas ante el CTPD, se gestionó una Mesa de Trabajo Presencial para realizar las observaciones a la Guía de la Caja de Herramientas, sin embargo, no se logró desarrollar el espacio puesto que no asistieron las consejeras y se hace la solicitud por correo para avanzar en la actualización</t>
  </si>
  <si>
    <t>Tarea1_actividad5</t>
  </si>
  <si>
    <t>Tarea2_actividad5</t>
  </si>
  <si>
    <t>https://secretariadistritald.sharepoint.com/:f:/s/ContratacinSPI-2022/Eq-CDiV7GDlClzFbNtc7yBUBDJn_yHr_DGNtnDthW0YnpA?e=sgDycP</t>
  </si>
  <si>
    <t>https://secretariadistritald.sharepoint.com/:f:/s/ContratacinSPI-2022/EiwslB6Eas9NtUGxrHTymPAB-o057WoaIwPqnYP2lKZAnw?e=aQcfAa</t>
  </si>
  <si>
    <t>Durante el mes de agosto se avanzó en el fortalecimiento de los insumos técnicos para las acciones de eliminación de estereotipos negativos. En particular, se realizaron ajustes sustantivos al documento de diagnóstico sobre mujeres que ejercen actividades sexuales pagadas, reorganizando la estructura del índice, ampliando los análisis previos y precisando la información disponible. Este documento se encuentra actualmente en revisión por parte de la Subsecretaría de Cuidado y Políticas de Igualdad.
De manera complementaria, se actualizó el documento de la acción sobre estereotipos en el fútbol, incorporando aprendizajes derivados de ejercicios de pilotaje e iteración. Esta actualización permitió definir con mayor claridad el alcance de las acciones, los indicadores asociados y los mecanismos de medición, aportando solidez metodológica a la estrategia.</t>
  </si>
  <si>
    <t>Durante el mes de agosto se formuló el plan de trabajo correspondiente al segundo semestre de 2025 para el componente comunitario de la estrategia de transformación cultural orientada a eliminar estereotipos negativos hacia mujeres que ejercen actividades sexuales pagadas. Este plan abarca los meses de septiembre a diciembre e incluye acciones de articulación institucional, socialización del diagnóstico, encuentros con mujeres y pilotajes territoriales de la acción cultural.
Como punto de partida, se prevé una reunión con la Dirección de Enfoque Diferencial de la Secretaría de la Mujer para presentar los hallazgos del diagnóstico, comprender condiciones institucionales y territoriales, y acordar mecanismos de implementación conjunta. A partir de dicha articulación, se contempla la realización de dos encuentros comunitarios en los meses de octubre y noviembre, diseñados metodológicamente a partir de los comportamientos sociales problemáticos identificados y sus narrativas asociadas.
Finalmente, se proyecta iniciar el pilotaje de la acción transformadora entre finales de noviembre e inicios de diciembre, priorizando un mecanismo innovador, de bajo costo y alta incidencia simbólica, basado en las recomendaciones derivadas del ejercicio de acupuntura cultural. Todas estas acciones serán sistematizadas para retroalimentar la estrategia y sus posibles escalamientos.</t>
  </si>
  <si>
    <t>Durante el mes de agosto, se realiza el primer avance del “Protocolo para la atención de VBG en espacios de manifestación pública y protesta social” donde se comparte para sus aportes a la Secretaría Distrital de Gobierno- Dirección de Derechos Humanos y Subsecretaria para la Gobernabilidad y Garantía de Derechos, y la Secretaria Distrital de Integración Social- Subdirección de Asuntos LGBTI. Debido a las manifestaciones que se presentaron durante el mes no se logra realizar la reunión de la Submesa.
Por parte de la Secretaría Distrital de la Mujer, se realizó la primera reunión de asesoría con la Dirección de Gestión del Conocimiento (OMEG), donde se dialogo sobre la información requerida para la construcción de la metodología de grupos focales.
También se participó de los Puesto de Mando Unificado (PMU) en modalidad mixta, presencial y virtual, donde la Secretaría de la Mujer siempre estuvo en disposición de recibir y direccionar casos de abuso o violencias basadas en género en el marco de la protesta social y la manifestación pública de acuerdo con la oferta de la entidad</t>
  </si>
  <si>
    <t>Durante el mes de agosto en la revisión del plan de trabajo por parte de la Subsecretaria Juliana Martínez Londoño, se definieron nuevas estrategias que permitan el cumplimiento de cada uno de los temas solicitados al inicio de la vigencia</t>
  </si>
  <si>
    <t>https://secretariadistritald.sharepoint.com/:f:/s/ContratacinSPI-2022/Erk0pcrjNMFApyAi0GKDhEsBk87sT6imf-llrEQCOYacSw?e=GTclFq</t>
  </si>
  <si>
    <t>https://secretariadistritald.sharepoint.com/:f:/s/ContratacinSPI-2022/ElixzHzDfgFBqQCFf0XauMoBZ7RsNhPjNLNNfgY2i6l_VQ?e=AqH92O</t>
  </si>
  <si>
    <t>Código</t>
  </si>
  <si>
    <t>Versión</t>
  </si>
  <si>
    <t>Fecha de Emisión</t>
  </si>
  <si>
    <t>META PLAN DE DESARROLLO</t>
  </si>
  <si>
    <t>Página</t>
  </si>
  <si>
    <t>Página 3 de 7</t>
  </si>
  <si>
    <t xml:space="preserve">                                                 REPORTE INDICADOR META PDD</t>
  </si>
  <si>
    <t>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</si>
  <si>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5 - Igualdad de género</t>
  </si>
  <si>
    <t>5.4 . Reconocer y valorar los cuidados y el trabajo doméstico no remunerados mediante servicios públicos, infraestructuras y políticas de protección social, y promoviendo la responsabilidad compartida en el hogar y la familia, según proceda en cada país</t>
  </si>
  <si>
    <t>3969 - Porcentaje de implementación de la estrategia de transformación cultural</t>
  </si>
  <si>
    <t>22.5%</t>
  </si>
  <si>
    <t>26.25%</t>
  </si>
  <si>
    <t>18.75%</t>
  </si>
  <si>
    <t>EJECUCIÓN MENSUAL INDICADOR PDD</t>
  </si>
  <si>
    <t xml:space="preserve">Durante enero, se avanzó en la selección e inicio del proceso de contratación del equipo responsable de la formulación de documentos técnicos de Transformaciones Culturales. Paralelamente, se inició la elaboración de guías metodológicas para la formulación de estrategias que serán implementadas en 2025. Estas guías proporcionan orientaciones iniciales para el desarrollo de las acciones previstas en el programa.
Asimismo, se llevó a cabo una reunión interinstitucional con la Secretaría de Gobierno, Transmilenio, Metro de Bogotá, la Veeduría de Mujeres y Consejeras Locales de Seguridad, con el propósito de revisar las acciones conjuntas en el marco de la visita CHANGE PÚBLICA. Este espacio permitió fortalecer la coordinación entre entidades y plantear estrategias preliminares en prevención de violencias en el espacio público.
Por otro lado, se inició la estructuración del plan operativo de la Línea de Cuidado, que contempla acciones como Laboratorio de Soluciones y Caleidoscopio. En este plan se establecen los hitos principales de planeación, seguimiento, articulación y desarrollo de actividades con comunidades.
</t>
  </si>
  <si>
    <t>En el primer mes del año, se llevaron a cabo acciones fundamentales para la implementación de las estrategias de transformación cultural previstas en 2025. Se avanzó en la preparación del equipo técnico y en la elaboración de lineamientos metodológicos que servirán como base para la formulación de documentos técnicos.
En términos de articulación interinstitucional, se desarrolló una reunión clave para la alineación de esfuerzos en prevención de violencias en el espacio público. Además, se inició la planificación operativa de la Línea de Cuidado, definiendo un esquema de trabajo que permitirá orientar las actividades en los próximos meses</t>
  </si>
  <si>
    <t>En febrero, se realizaron mesas de trabajo internas para definir y priorizar las estrategias de transformación cultural que serán desarrolladas en 2025. Como resultado, se establecieron tres líneas de acción:
	•	Corresponsabilidad y cuidado: Estrategia “Caleidoscopio”, dirigida a niños, niñas y adolescentes, enfocada en la reflexión sobre el cuidado y la distribución de tareas.
	•	Prevención de violencias: Estrategia “Prevención de feminicidios”, orientada a la reducción de factores de riesgo asociados a este delito.
	•	Derechos y eliminación de estereotipos: Estrategia para el reconocimiento de derechos de mujeres que realizan Actividades Sexuales Pagas, con un enfoque en el abordaje de estereotipos.
Para la definición de estas estrategias, se llevaron a cabo reuniones los días 4, 5, 13, 14 y 17 de febrero, donde se revisaron enfoques conceptuales y metodológicos. También se diseñaron guías de elaboración para los documentos técnicos y manuales operativos, estableciendo criterios orientadores para la estructuración de insumos desde Transformaciones Culturales.
En este período, se realizó la primera socialización de la estrategia de prevención del acoso, liderada por la Secretaría de Gobierno, con el propósito de coordinar acciones y establecer lineamientos para su incorporación en intervenciones territoriales.</t>
  </si>
  <si>
    <t>Al cierre de febrero, se han completado varias acciones que contribuyen a la estructuración y proyección de las estrategias de transformación cultural programadas para el año. Se avanzó en la priorización de estrategias a través de mesas de trabajo, estableciendo tres líneas de acción enfocadas en cuidado, prevención de violencias y eliminación de estereotipos.
Se diseñaron y ajustaron guías metodológicas para la formulación de documentos técnicos, asegurando que las estrategias cuenten con un marco conceptual y operativo estructurado. Además, se realizó el primer espacio de socialización de la estrategia de prevención del acoso, con el fin de fortalecer la articulación interinstitucional y alinear acciones con las entidades participantes.
Durante estos dos meses, se han llevado a cabo acciones clave para la planificación operativa y metodológica del programa, sentando bases para la ejecución de las estrategias en los meses siguientes.</t>
  </si>
  <si>
    <r>
      <rPr>
        <sz val="11"/>
        <color rgb="FF000000"/>
        <rFont val="Arial"/>
      </rPr>
      <t xml:space="preserve">en marzo se avanzó en: 1. términos documentales con la actualización de la línea de base de la estrategia de Caleidoscopio, así como del diagnóstico sobre feminicidio. Esto permitió consolidar un ejercicio de búsqueda documental de fuentes internacionales, nacionales y locales, que incluyó datos estadísticos, referencias académicas y marcos normativos.                     2. En términos del ejercicio de articulación interna con las diferentes dependencias de la SdMujer, se realizó 5 articulación y trabajo conjunto con:  la Dirección de Comunicaciones, Dirección de Derechos y Diseño de Política, con la Dirección de Eliminación de Violencias y Acceso a la Justicia y con el SIDICU. De esta manera, se llevó a cabo la trasversalización de acciones de Transformaciones Culturales y el fortalecimiento de acciones desde diferentes direcciones.
Por otra parte, se desarrollaron acciones con 3 instituciones distritales:  Secretaría de Cultura, Recreación y Deporte y Secretaría de Gobierno. 
</t>
    </r>
    <r>
      <rPr>
        <b/>
        <sz val="11"/>
        <color rgb="FF000000"/>
        <rFont val="Arial"/>
      </rPr>
      <t>3.</t>
    </r>
    <r>
      <rPr>
        <sz val="11"/>
        <color rgb="FF000000"/>
        <rFont val="Arial"/>
      </rPr>
      <t xml:space="preserve"> Se diseñaron el documento de meotodología "A Cuidar se Aprende" y la presentación de soporte para la realización de ejercicios de transversalización de los enfoques de transformación cultural y derechos humanos de las mujeres con entidades del Distrito.                                             4. En el marco del proceso de territorialización de la estrategia Laboratorio de Soluciones de la Línea de Cuidado de Transformaciones Culturales, se implementaron durante el mes de marzo 4 jornadas para la sesibilización y transformación cultural en torno a la redistribución de trabajos de cuidado no remunerados.</t>
    </r>
  </si>
  <si>
    <t xml:space="preserve">Al cierre de marzo, se han completado varias acciones que contribuyen a la estructuración y proyección de las estrategias de transformación cultural a partir de sus líneas de cuidado con caleidoscopio y laboratorio de soluciones y desde la línea de prevención de violencia contra las mujeres a través de la estrategia de prevención del acoso en el transporte y espacio público programadas para el año. Se avanzó en la priorización de estrategias a través de mesas de trabajo, estableciendo las líneas de diagnóstico sobre feminicidio, la consolidación de la estrategia de Caleidoscopio y la nueva metodología de la exopsición "acoso entre líneas" con el acompañamiento de la U. del Bosque.  Se han fortalecido las articulaciones de la estrategia hacia afuera con entidades publicas y privadas para lograr la puesta en marcha de acciones en calle, donde se fortalezcan los objetivos de las líneas y la capacidad de acción del equipo y su implementación en escenarios interinstitucionales, así como su componente de visibilización hacia afuera. </t>
  </si>
  <si>
    <t>Las evidencias se encuentran contenidas en las actividades 1, 2, 3 y 4 del respectivo reporte</t>
  </si>
  <si>
    <t>Durante abril de 2025, se consolidaron avances operativos, técnicos y estratégicos clave para la implementación de la Estrategia de Transformaciones Culturales, orientada al cambio comportamental en tres frentes: redistribución del cuidado, prevención de violencias y eliminación de estereotipos negativos sobre las mujeres. Se realizaron cuatro reuniones de seguimiento técnico con el equipo, en las que se ajustaron cronogramas, se priorizaron acciones mensuales y se revisaron hitos anuales por cada línea de trabajo.
Se consolidó el informe mensual, incorporando avances, retos y proyecciones de corto plazo. En paralelo, se avanzó en la construcción de líneas base para las estrategias de prevención del feminicidio y Caleidoscopio, a partir de marcos normativos, literatura y estadísticas. Estos insumos nutren la formulación de teorías de cambio y objetivos específicos.
En la Línea de Cuidado, se diseñó una matriz de portafolio metodológico que organiza las herramientas del Laboratorio de Soluciones por pilares, objetivos, públicos y requerimientos. Caleidoscopio logró impactar a 474 niñas, niños y adolescentes durante el mes, y el Laboratorio de Soluciones benefició a 23 personas del Cuerpo Oficial de Bomberos.
Se dio inicio al diagnóstico para la acción de eliminación de estereotipos hacia mujeres que ejercen actividades sexuales pagadas. Además, se desarrolló la matriz COM-B para la estrategia de prevención del feminicidio.
En articulación interna, se avanzó en planes de acción conjuntos con otras direcciones de la Secretaría. Externamente, se fortalecieron vínculos con SCRD, Secretaría de Educación, Secretaría de Gobierno, Plural y DVV Internacional. Finalmente, se implementaron dos sistemas de seguimiento (diario y semanal), y se fortalecieron los procesos de formación y asistencia técnica para transversalizar los enfoques de género y transformación cultural en toda la estrategia.</t>
  </si>
  <si>
    <t>Durante los primeros cuatro meses del 2025 se consolidaron bases sólidas para la implementación sostenida y situada de la Estrategia de Transformaciones Culturales. Se validó la estructura técnica y metodológica para la elaboración de documentos estratégicos, alineados con los enfoques de derechos humanos de las mujeres y transformación cultural. Se avanzó en la construcción de diagnósticos y líneas base para las estrategias de prevención del feminicidio y Caleidoscopio, junto con la sistematización de portafolios metodológicos para las líneas de cuidado y prevención de violencias, insumos clave para los protocolos operativos en curso.
A nivel operativo, se mantuvieron reuniones periódicas de seguimiento técnico, priorización de hitos y cronogramas formativos. Se consolidaron informes mensuales y matrices de seguimiento para el monitoreo y ajuste de acciones. Las estrategias Laboratorio de Soluciones y Caleidoscopio iniciaron su implementación territorial, alcanzando a 497 personas entre ciudadanía adulta, niñas, niños y adolescentes. Se inició el diagnóstico para la acción de eliminación de estereotipos hacia mujeres que realizan actividades sexuales pagadas.
Se fortalecieron las articulaciones internas con direcciones como la DDDP, SIDICU, DEVAJ y OMEG, lo que permitió planes de acción conjuntos y coordinación con el Metro de Bogotá. Se avanzó en el desarrollo de una narrativa comunicativa transversal y se generaron sinergias con actores clave como la Secretaría de Cultura, Secretaría de Educación, Plural y DVV International. Estos avances posicionan la Estrategia como una apuesta integral para transformar imaginarios, prevenir violencias y redistribuir el cuidado en Bogotá.</t>
  </si>
  <si>
    <t>Durante mayo de 2025, se consolidaron avances operativos, técnicos y estratégicos clave para la implementación de la Estrategia de Transformaciones Culturales, orientada al cambio comportamental en tres frentes: redistribución del cuidado, prevención de violencias y eliminación de estereotipos negativos sobre las mujeres. Se realizaron cuatro reuniones de seguimiento técnico con el equipo, en las que se ajustaron cronogramas, se priorizaron acciones mensuales y se revisaron hitos anuales por cada línea de trabajo.
Se finalizaron los documentos operativos de las estrategias de Laboratorio de Soluciones y Prevención del acoso sexual en el espacio y transporte publico y fueron enviado para visto buenos de la SCPI.  
En la Línea de Prevención de Violencias, se finalizó la LB de Prevencion de Feminicidio y se avanzó en la matriz COMB y de teoria de cambio. En esta se realizó la primera propuesta de acciones de cambio cultural para la prevención del feminicidio. Resultado de esto se realizo la presentación de esta propuesta a las direcciones del OMEG, DEVAJ - SFCO, Ofiana Asesora de Alianzas Estratégicas y Despacho para su retraoalimentacion. 
En la Línea de Cuidado, se avanzó en la construcción de LB de la estrateia de Caleidoscopio en al enalisis de fuentes docuentales y marco conceptual. Caleidoscopio logró impactar a 221 niñas, niños y adolescentes durante el mes con el sector Educación, y el Laboratorio de Soluciones benefició a 275 personas con mayor impacto en la Semana Distrital por las Familias. 
Se dio inicio al diagnóstico para la acción de eliminación de estereotipos hacia mujeres que ejercen actividades sexuales pagadas. Además, se desarrolló la matriz COM-B para la estrategia de prevención del feminicidio.
En articulación interna, se avanzó en planes de acción conjuntos con otras direcciones de la Secretaría. Externamente, se fortalecieron vínculos con SCRD, Secretaría de Educación, Secretaria de Integracion Social - Centros Dias, Secretaría de Gobierno, Plural y DVV Internacional. Finalmente, se implementaron dos sistemas de seguimiento (diario y semanal), y se fortalecieron los procesos de formación y asistencia técnica para transversalizar los enfoques de género y transformación cultural en toda la estrategia.</t>
  </si>
  <si>
    <t xml:space="preserve">Durante los primeros cinco meses del 2025 se consolidaron bases sólidas para la implementación sostenida y situada de la Estrategia de Transformaciones Culturales. 
- Se validó la estructura técnica y metodológica para la elaboración de documentos estratégicos, alineados con los enfoques de derechos humanos de las mujeres y transformación cultural. 
- Se finalizó la construcción de diagnósticos y líneas base para la estrategia de prevención del feminicidio y se avanzó en la LB de la estrategia de Caleidoscopio, junto con la sistematización de portafolios metodológicos para las líneas de cuidado y prevención de violencias, insumos clave para los protocolos operativos en curso.
- Se finalizaron los documentos operativos de las estrategias de Laboratorio de Soluciones y Prevención del acoso sexual en el espacio y transporte publico y fueron enviado para visto buenos de la SCPI.
A nivel operativo 
- Se mantuvieron reuniones periódicas de seguimiento técnico, priorización de hitos y cronogramas formativos. Se consolidaron informes mensuales y matrices de seguimiento para el monitoreo y ajuste de acciones. 
- Las estrategias Laboratorio de Soluciones y Caleidoscopio mantiene su implementación territorial, alcanzando a 497 personas entre ciudadanía adulta, niñas, niños y adolescentes. Se inició el diagnóstico para la acción de eliminación de estereotipos hacia mujeres que realizan actividades sexuales pagadas.
- La Estrategia de prevención de acoso sexual sigue realizando acciones territoriales logrando en mayo un total de 229 personas.
Sobre Articulaciones:
- Se fortalecieron las articulaciones internas con direcciones como la DDDP, SIDICU, DEVAJ y OMEG, lo que permitió planes de acción conjuntos y coordinación con el Metro de Bogotá. 
- Se avanzó en el desarrollo de una narrativa comunicativa transversal y se generaron sinergias con actores clave como la Secretaría de Cultura y Transmilenio que esta siendo ajustada para a la implementación de acciones de prevención de acoso sexual.  
- Asi mismo se avanzó en la articulacion con la Secretaría de Educación y la estrategia Entornos Escolares Inspiradores, Secretaria d eIntegración Social, Plural y DVV International. 
</t>
  </si>
  <si>
    <t>1. Fortalecimiento en la implementación de acciones y metodologías acotadas a diferentes grupos poblacionales orientadas al cambio comportamental en 3 lineas de trabajo de la estrategia: redistribución del cuidado, prevención de violencias y eliminación de estereotipos negativos sobre las mujeres.                                             2. Alineación de las acciones con los enfoques de derechos y transformación cultural, lo que asegura coherencia conceptual y legitimidad institucional.                      3. Consolidación de varias articulación interinstitucional, genrando alianzas, apoyos y trabajo conjunto con entidades públicas, privadas y cooperantes.</t>
  </si>
  <si>
    <t xml:space="preserve">Durante el mes de junio de 2025, se consolidaron avances operativos, técnicos y metológicos claves para la implementación de la Estrategia de Transformaciones Culturales, orientadas en tres líneas: redistribución del cuidado, prevención de violencias y eliminación de estereotipos negativos sobre las mujeres. Se realizaron cuatro reuniones de seguimiento técnico con el equipo en las que se revisaron las implementaciones del equipo territorial, las articulaciones institucionales, los avances técnicos y metodológicos de cada una de las líneas y se priorizaron acciones mensuales. 
Desde la línea de investigación se actualizó la matriz de consistencia de la estrategia Laboratorio de Soluciones y se ajustaron los apartados de justificación y base conceptual del documento operativo. También se armonizaron las matrices de consistencia, COM-B y modelo ecológico feminista, e incluyeron como anexos los documentos metodológicos para facilitar la implementación y replicabilidad. Se elaboró el documento de teoría de cambio de la estrategia de prevención del feminicidio, clave para la formulación de la estrategia.
En cuanto a la línea de Cuidado se han implementado las metodologías de la estrategias de Caleidoscopio en 18 espacios en entornos escolares y con la estrategia de Laboratorio de Soluciones se ejecutaron acciones en 33 espacios diferentes, con un mayor impacto en este último y consolidando la participación de un total de 780 personas entre niños, niñas , adolescentes y adultos. Asimismo, se ha realizado el seguimiento al equipo territorial en los instrumentos designados para tal fin, donde se reportan hitos, obstáculos y proyecciones sobre la gestión y que permiten hacer balances semanales de los objetivos propuestos. 
Respecto a la línea de Prevención de Violencias se avanzó en el documento técnico y metodológico sobre prevención del feminicidio desde el modelo ecológico feminista para iniciar con la estrategia desde ese marco. Se realizó la primera propuesta de indicadores e instrumento de seguimiento. Se avanzó en la identificación de las articulaciones, población y espacios a intervenir, donde se priorizaron 6 localidades (Kennedy, Suba y Ciudad Bolívar, Los Mártires, Santa Fé y Tunjuelito). Para la línea de pevención del acoso en el espacio y transporte público se consolidaron apoyos y nuevas implementaciones con la empresa Metro de Bogotá y se ha movido la exposición "acoso entre líneas" en 2 escenarios.  
Desde la estrategia de Transformaciones se ha acompañado dos sesiones de la Mesa Coordinadora, incluyendo un espacio autónomo solicitado por las Consejeras Consultivas. Se han desarrollado mesas de trabajo sobre la formulación del Plan Anual de Participación del Sistema de Participación Territorial (SPT) del POT y se brindó acompañamiento técnico a la instancia para la elaboración y validación de su Plan de Acción. 
En articulaciones se han fortalecido alianzas internas con algunas direcciones misionales (Territorialización, SIDICU, Comunicaciones y DDDP) y entidades externas (DADEP, SCJ,TransMilenio, SCRD, IDARTES, Metro, SED, IDPAC y el Cuerpo de Bomberos, Secretaría de Gobierno, Plural y DVV) en el marco de la estrategia y las líneas de cuidado y Prevención de violencias. </t>
  </si>
  <si>
    <t>Durante el primer semestre del 2025 se consolidaron bases sólidas para la implementación sostenida de la Estrategia de Transformaciones Culturales.
- Se ajustó la estructura técnica y metodológica de las líneas base de laboratorio de soluciones. Se construyó el documento de teoría de cambio de la estrategia de prevención del feminicidio, clave para la formulación de las metodologías de implementación, realizando también la primera propuesta de de indicadores e instrumento de seguimineto. Se realizaron los últimos ajustes al documento operativo de la estrategia de prevención de acoso sexual en el espacio y el transporte público en los acápites de la justificación y las metodologías de la estrategia alineados a los comentarios de la SCPI. Se realizaron los ajustes al documento en relación con el marco institucional de la PPMYEG, el Plan de Desarrollo de Bogotá y la Estrategia Mujeres, y también sobre los anexos metodológicos correspondientes a la estrategia.
En términos operativos: Se mantuvieron reuniones semanales de seguimiento técnico, revisión de hitos, monitoreo de acciones y proyeccción de articulaciones e implementaciones para cada línea. Se realizó seguimiento a los avances, cambios, dificultades y proyecciones de las implementaciones en campo por parte de los líderes de cada una de las líneas al equipo territorial a través del diligenciamiento de las matrices e instrumentos dispuestos para ello. Desde la línea de TCNR con sus estrategias, a saber: Laboratorio de Soluciones y Caleidoscopio, se mantuvieron implementaciones en 33 espacios diferentes con una participacion de 780 personas entre ciudadanía adulta y niños, nilas y adolescentes. Se continúa con la implementación de la exposición "acoso entre líneas" en el marco de la estrategia de prevención de violencias en el espacio y transporte público. 
En cuanto a las articulaciones se han fortalecido escenarios de participación con las direcciones misionales de la Secretaría de la Mujer y con entidades distritales y privadas claves para consolidar la implementación de la estrategia y continuar con la transversalización del enfoque de transformaciones culturales y de género en diferentes escenarios y bajo las metodologías propuestas. Asimismo, se han fortalecido los espacios de trabajo con la Oficina de Comunicaciones de la Secretaría de la Mujer para dar continuidad al seguimiento de las acciones comunicativas de la estrategia de Transformaciones Culturales.</t>
  </si>
  <si>
    <t>1. Fortalecimiento en la implementación de acciones y metodologías acotadas a diferentes grupos poblacionales orientadas al cambio comportamental en 3 líneas de trabajo de la estrategia: redistribución del cuidado, prevención de violencias y eliminación de estereotipos negativos sobre las mujeres.                                             2. Alineación de las acciones con los enfoques de derechos y transformación cultural, lo que asegura coherencia conceptual y legitimidad institucional.                      3. Consolidación de varias articulaciones interinstitucionales, generando alianzas, apoyos y trabajo conjunto con entidades públicas, privadas y cooperantes.</t>
  </si>
  <si>
    <t>Las evidencias se encuentran contenidas en las actividades 1, 2, 3, 4 y 5 del respectivo reporte</t>
  </si>
  <si>
    <t xml:space="preserve">Durante julio de 2025, la Estrategia de Transformaciones Culturales alcanzó avances significativos en sus líneas de trabajo, consolidando la articulación institucional, el despliegue territorial y el fortalecimiento metodológico.
Línea de Cuidado: Se ejecutaron 24 actividades del Laboratorio de Soluciones en escenarios comunitarios e institucionales (Centros Día, empresas y Manzanas del Cuidado), promoviendo la redistribución del trabajo de cuidado no remunerado. Asimismo, Caleidoscopio realizó 22 acciones en colegios y espacios comunitarios, integrando el enfoque interseccional del cuidado con énfasis en niñas, niños y adolescentes. Estos procesos fortalecieron la implementación territorial y la calidad técnica de las intervenciones mediante herramientas de seguimiento y trazabilidad.
Línea de Prevención de Violencias: Se presentó la versión intermedia del documento operativo de la estrategia Tu Voz, transforma el dolor en prevención, que recibió validación institucional, ajustes de identidad visual y fortalecimiento conceptual. Además, se desarrollaron los pilotos de las acciones Tu Voz Sostiene (localidad de Suba) y Tu Voz Reconoce (localidad de Santa Fe), los cuales permitieron ajustar las metodologías, incluyendo recomendaciones como la incorporación de guías de primeros auxilios psicológicos. Se creó un formulario de reporte que facilita el seguimiento técnico de la estrategia.
Transformación de los estereotipos hacia mujeres que ejercen actividades sexuales pagadas: Se consolidó la primera fase diagnóstica mediante un ejercicio de acupuntura cultural, que identificó 10 comportamientos sociales problemáticos y permitió construir una matriz analítica de transformación. Esta matriz alimenta la teoría del cambio e informa el diseño metodológico de activaciones comunitarias proyectadas para agosto. Paralelamente, se fortaleció la articulación interinstitucional a través de la Submesa de Garantía de Derechos, el CTPD y los PMU, impulsando acciones coordinadas frente a las violencias basadas en género (VBG).
</t>
  </si>
  <si>
    <t xml:space="preserve">En estos siete meses, la estrategia de Transformaciones Culturales consolidó avances estructurales que han fortalecido su enfoque metodológico, su despliegue territorial y su capacidad de articulación institucional de manera transversal en los siguientes terminos: 
*Seguimiento y verificación de compromisos, donde se estableció un sistema permanente de seguimiento técnico y metodológico a cada línea de trabajo, que ha permitido mejorar la planificación, la ejecución y la calidad de las acciones en campo.
*Articulación institucional, logrando afianzar alianzas con entidades internas y externas, promoviendo sinergias que fortalecen la implementación distrital de la estrategia.
*Fortalecimiento territorial, consolidando más los equipos en territorio, mejorando su capacidad operativa y potenciando su impacto en escenarios comunitarios e institucionales.
*Participación y visibilización institucional, donde se han generado espacios de participación que han reforzado la apropiación institucional de la estrategia y de los enfoques de cambio cultural.
*Sistematización y enfoque investigativo con lo que se han desarrollado herramientas de seguimiento, matrices metodológicas e informes de avances, que aportan a la toma de decisiones y robustecen la fundamentación técnica de cada línea.
Algunos logros desde las líneas fueron: 
*Cuidado: Se diseñó e implementó el plan operativo, se lideró el acompañamiento técnico al Comité de Cuidado de Mujeres de Bogotá y se desarrollaron más de 120 actividades en campo con las estrategias Laboratorio de Soluciones y Caleidoscopio. Además, se formuló la matriz de consistencia de Caleidoscopio.
* Prevención de Violencias: Se formuló y presentó la estrategia Tu Voz, transforma el dolor en prevención, a partir de insumos metodológicos y conceptuales como la teoría del cambio y la línea base. Se diseñaron y pilotearon acciones en territorio (Tu Voz Sostiene, Tu Voz Reconoce) y se avanzó en el desarrollo de mecanismos de seguimiento, incluyendo un formulario de reporte y una propuesta de indicadores con perspectiva cualitativa.
*Transformación de estereotipos hacia mujeres que ejercen ASP:
Se consolidó un enfoque metodológico basado en el modelo ecológico feminista, una matriz de comportamientos sociales problemáticos y los lineamientos para encuentros comunitarios. Se promovió la coordinación interinstitucional con diversas instancias (CTPD, Submesa de Género, PMU, Observatorio de Mujeres), y se propuso un laboratorio de investigación sobre VBG en protestas sociales.
</t>
  </si>
  <si>
    <t xml:space="preserve">1.	fortalecimiento del enfoque territorial con impacto directo en comunidades. A través de las estrategias Laboratorio de Soluciones y Caleidoscopio, se realizaron más de 120 actividades en campo que promovieron la redistribución del trabajo de cuidado no remunerado y generaron reflexiones sobre el cuidado desde una perspectiva interseccional, beneficiando a diversos grupos poblacionales, especialmente mujeres, niñas, niños y adolescentes.
2.	Desarrollo y consolidación de insumos metodológicos y técnicos.
Se avanzó en la construcción de documentos clave como la matriz de consistencia de Caleidoscopio y la versión intermedia del documento operativo de Tu Voz, transforma el dolor en prevención. Estos productos fortalecen conceptualmente las líneas de trabajo y garantizan coherencia técnica en su implementación.
3.	Aumento de la articulación interinstitucional y posicionamiento estratégico. La participación activa en espacios como la Submesa de Garantía de Derechos, el CTPD y los PMU permitió coordinar acciones frente a las violencias basadas en género y avanzar en la formulación de rutas y protocolos conjuntos, fortaleciendo la presencia e influencia de la estrategia a nivel distrital.
4.	Mejora de la capacidad de seguimiento, evaluación y toma de decisiones. La implementación de herramientas como formularios de reporte, matrices de seguimiento y la sistematización de comportamientos culturales problemáticos han permitido mejorar la trazabilidad de las acciones, afinar las metodologías y sustentar las decisiones estratégicas con base en evidencia.
</t>
  </si>
  <si>
    <r>
      <rPr>
        <sz val="11"/>
        <color rgb="FF000000"/>
        <rFont val="Arial"/>
      </rPr>
      <t xml:space="preserve">Durante el mes de agosto de 2025 se alcanzaron importantes progresos en la implementación de la Estrategia de Transformaciones Culturales, destacándose los siguientes:
</t>
    </r>
    <r>
      <rPr>
        <b/>
        <sz val="11"/>
        <color rgb="FF000000"/>
        <rFont val="Arial"/>
      </rPr>
      <t xml:space="preserve">1.	Seguimiento y gestión territorial
</t>
    </r>
    <r>
      <rPr>
        <sz val="11"/>
        <color rgb="FF000000"/>
        <rFont val="Arial"/>
      </rPr>
      <t xml:space="preserve">o	Se llevaron a cabo reuniones de seguimiento semanal los días 05, 19, 20 y 26 de agosto, en las que participaron orientadores de las líneas de Prevención de Violencias, Redistribución del Cuidado y apoyos transversales.
o	Estos encuentros permitieron verificar compromisos, dar seguimiento a articulaciones institucionales, priorizar alianzas estratégicas, fortalecer la participación de los equipos territoriales y consolidar el enfoque de cambio cultural desde lo metodológico, investigativo y documental.
</t>
    </r>
    <r>
      <rPr>
        <b/>
        <sz val="11"/>
        <color rgb="FF000000"/>
        <rFont val="Arial"/>
      </rPr>
      <t xml:space="preserve">2.	Avances documentales y metodológicos
</t>
    </r>
    <r>
      <rPr>
        <sz val="11"/>
        <color rgb="FF000000"/>
        <rFont val="Arial"/>
      </rPr>
      <t xml:space="preserve">o	Se elaboró una propuesta de la Línea de Base del Laboratorio de Soluciones, incluyendo un análisis del cuidado como desigualdad estructural, como fenómeno cultural, la relación con las políticas del cuidado, las condiciones para su transformación cultural y un capítulo de conclusiones.
o	Se ajustó el documento operativo de la estrategia “Tu Voz, transforma el dolor en prevención” según observaciones de la Subsecretaría de Cuidado y Políticas de Igualdad, especialmente en la descripción metodológica, la claridad conceptual y los indicadores de seguimiento.
o	Se presentó la segunda versión del Laboratorio de Soluciones, incorporando indicadores y mecanismos de evaluación, y se remitió la primera versión de la estrategia Caleidoscopio siguiendo lineamientos técnicos de la Subsecretaría y la Dirección de Transformaciones Culturales.
</t>
    </r>
    <r>
      <rPr>
        <b/>
        <sz val="11"/>
        <color rgb="FF000000"/>
        <rFont val="Arial"/>
      </rPr>
      <t xml:space="preserve">3.	Articulaciones institucionales y comunitarias
</t>
    </r>
    <r>
      <rPr>
        <sz val="11"/>
        <color rgb="FF000000"/>
        <rFont val="Arial"/>
      </rPr>
      <t xml:space="preserve">o	Se sostuvieron reuniones con entidades como el SENA, la Secretaría de Educación Distrital, el IDRD, la Universidad El Bosque, DVV Internacional, Metro Bogotá, entre otras, para definir acciones conjuntas, permisos en escenarios públicos y alianzas en proyectos estratégicos.
o	Se participó en la cuarta Mesa de Transformación Cultural y Cuidado, en la UTA 67 del Sistema Distrital de Cuidado, y en encuentros con la Red Colombiana de Periodistas con Perspectiva de Género, Casas de Igualdad de Oportunidades y Manzanas del Cuidado.
</t>
    </r>
    <r>
      <rPr>
        <b/>
        <sz val="11"/>
        <color rgb="FF000000"/>
        <rFont val="Arial"/>
      </rPr>
      <t xml:space="preserve">4.	Implementación territorial de estrategias
</t>
    </r>
    <r>
      <rPr>
        <sz val="11"/>
        <color rgb="FF000000"/>
        <rFont val="Arial"/>
      </rPr>
      <t xml:space="preserve">o	La Línea de Cuidado implementó 58 actividades en escenarios comunitarios, educativos y sociales de Bogotá, con registro diferenciado de participación de hombres y mujeres.
o	La estrategia Caleidoscopio desarrolló 36 actividades en instituciones educativas, Centros AMAR y espacios comunitarios, mientras que el Laboratorio de Soluciones ejecutó 22 actividades en colegios, jardines sociales, casas de cuidado y parques.
</t>
    </r>
    <r>
      <rPr>
        <b/>
        <sz val="11"/>
        <color rgb="FF000000"/>
        <rFont val="Arial"/>
      </rPr>
      <t xml:space="preserve">5.	Prevención de violencias contra las mujeres
</t>
    </r>
    <r>
      <rPr>
        <sz val="11"/>
        <color rgb="FF000000"/>
        <rFont val="Arial"/>
      </rPr>
      <t xml:space="preserve">o	Se adelantaron espacios de validación técnica de la estrategia “Tu Voz”, con participación de 18 expertas y expertos en género, prevención del feminicidio y cambio cultural.
o	Se ajustaron los indicadores de la línea de Prevención de Violencias, incorporando sugerencias de la Subsecretaría para precisar la definición, medición y sistematización de datos.
</t>
    </r>
    <r>
      <rPr>
        <b/>
        <sz val="11"/>
        <color rgb="FF000000"/>
        <rFont val="Arial"/>
      </rPr>
      <t xml:space="preserve">6.	Otros avances estratégicos
</t>
    </r>
    <r>
      <rPr>
        <sz val="11"/>
        <color rgb="FF000000"/>
        <rFont val="Arial"/>
      </rPr>
      <t xml:space="preserve">o	Se formuló el plan de trabajo comunitario para la estrategia de eliminación de estereotipos hacia mujeres en actividades sexuales pagadas, que incluye articulación institucional, encuentros comunitarios y pilotajes territoriales.
o	Se construyó un protocolo preliminar de atención de VBG en espacios de protesta social, en articulación con la Secretaría de Gobierno y la Secretaría de Integración Social.
o	Se adelantó el proceso electoral al Consejo Consultivo de Mujeres 2025–2028, logrando el registro de 226 organizaciones, grupos o redes y 76 candidaturas, mediante jornadas presenciales, virtuales y articulaciones con IDPAC, CIOM y alcaldías locales.
</t>
    </r>
  </si>
  <si>
    <r>
      <rPr>
        <sz val="11"/>
        <color rgb="FF000000"/>
        <rFont val="Arial"/>
      </rPr>
      <t xml:space="preserve">De manera acumulada, la Estrategia de Transformaciones Culturales ha consolidado avances que reflejan su impacto y fortalecimiento en el Distrito:
</t>
    </r>
    <r>
      <rPr>
        <b/>
        <sz val="11"/>
        <color rgb="FF000000"/>
        <rFont val="Arial"/>
      </rPr>
      <t xml:space="preserve">1.	Consolidación institucional y metodológica
</t>
    </r>
    <r>
      <rPr>
        <sz val="11"/>
        <color rgb="FF000000"/>
        <rFont val="Arial"/>
      </rPr>
      <t xml:space="preserve">o	Se han producido y ajustado documentos estratégicos clave (Laboratorio de Soluciones, Caleidoscopio, Tu Voz), con bases conceptuales sólidas, indicadores claros y metodologías de evaluación coherentes.
o	Se ha fortalecido la capacidad técnica de las líneas de trabajo, integrando análisis de género, enfoque cultural y herramientas de seguimiento sistemático.
</t>
    </r>
    <r>
      <rPr>
        <b/>
        <sz val="11"/>
        <color rgb="FF000000"/>
        <rFont val="Arial"/>
      </rPr>
      <t xml:space="preserve">2.	Ampliación de la presencia territorial
</t>
    </r>
    <r>
      <rPr>
        <sz val="11"/>
        <color rgb="FF000000"/>
        <rFont val="Arial"/>
      </rPr>
      <t xml:space="preserve">o	Se ha ampliado la ejecución de actividades en instituciones educativas, espacios comunitarios, parques, jardines sociales y escenarios de cuidado, alcanzando a población diversa en distintos sectores de Bogotá.
o	La sistematización de datos de participación (por sexo y contexto) ha enriquecido la medición de impactos y facilitado la planeación estratégica.
</t>
    </r>
    <r>
      <rPr>
        <b/>
        <sz val="11"/>
        <color rgb="FF000000"/>
        <rFont val="Arial"/>
      </rPr>
      <t xml:space="preserve">3.	Fortalecimiento de articulaciones interinstitucionales
</t>
    </r>
    <r>
      <rPr>
        <sz val="11"/>
        <color rgb="FF000000"/>
        <rFont val="Arial"/>
      </rPr>
      <t xml:space="preserve">o	La estrategia ha establecido vínculos con entidades distritales, educativas, comunitarias y de cooperación internacional, lo que garantiza mayor sostenibilidad, respaldo de implementación e incidencia en la agenda distrital.
</t>
    </r>
    <r>
      <rPr>
        <b/>
        <sz val="11"/>
        <color rgb="FF000000"/>
        <rFont val="Arial"/>
      </rPr>
      <t xml:space="preserve">4.	Avances en prevención de violencias contra las mujeres
</t>
    </r>
    <r>
      <rPr>
        <sz val="11"/>
        <color rgb="FF000000"/>
        <rFont val="Arial"/>
      </rPr>
      <t xml:space="preserve">o	La estrategia “Tu Voz” ha sido validada y ajustada con aportes técnicos, lo que la posiciona como una herramienta innovadora para la prevención del feminicidio y las violencias contra las mujeres desde un enfoque de transformación cultural.
o	Se ha promovido un abordaje integral del cuidado, la redistribución equitativa de cargas y la resignificación de prácticas sociales en clave de igualdad de género.
</t>
    </r>
    <r>
      <rPr>
        <b/>
        <sz val="11"/>
        <color rgb="FF000000"/>
        <rFont val="Arial"/>
      </rPr>
      <t xml:space="preserve">5.	Innovación en enfoques y procesos comunitarios
</t>
    </r>
    <r>
      <rPr>
        <sz val="11"/>
        <color rgb="FF000000"/>
        <rFont val="Arial"/>
      </rPr>
      <t>o	Se ha proyectado la implementación de acciones piloto con enfoque de acupuntura cultural y metodologías participativas, priorizando intervenciones de alto impacto simbólico y escalabilidad.
o	El trabajo con sectores poblacionales específicos (como mujeres en actividades sexuales pagadas o comunidades rurales) ha ampliado el alcance y la pertinencia de las acciones.</t>
    </r>
  </si>
  <si>
    <r>
      <rPr>
        <sz val="11"/>
        <color rgb="FF000000"/>
        <rFont val="Arial"/>
      </rPr>
      <t xml:space="preserve">
</t>
    </r>
    <r>
      <rPr>
        <b/>
        <sz val="11"/>
        <color rgb="FF000000"/>
        <rFont val="Arial"/>
      </rPr>
      <t xml:space="preserve">1.	Fortalecimiento de la gestión institucional y territorial: </t>
    </r>
    <r>
      <rPr>
        <sz val="11"/>
        <color rgb="FF000000"/>
        <rFont val="Arial"/>
      </rPr>
      <t xml:space="preserve">Las reuniones periódicas de seguimiento y los ejercicios de planeación conjunta han permitido optimizar la coordinación entre líneas, garantizar el cumplimiento de compromisos y mejorar la capacidad de respuesta de los equipos territoriales.
</t>
    </r>
    <r>
      <rPr>
        <b/>
        <sz val="11"/>
        <color rgb="FF000000"/>
        <rFont val="Arial"/>
      </rPr>
      <t xml:space="preserve">2.	Mejora técnica y metodológica de las estrategias: </t>
    </r>
    <r>
      <rPr>
        <sz val="11"/>
        <color rgb="FF000000"/>
        <rFont val="Arial"/>
      </rPr>
      <t xml:space="preserve">La elaboración y ajuste de documentos estratégicos (Laboratorio de Soluciones, Caleidoscopio, Tu Voz) consolidan marcos conceptuales más robustos, con metodologías coherentes e indicadores claros para el seguimiento y la evaluación.
</t>
    </r>
    <r>
      <rPr>
        <b/>
        <sz val="11"/>
        <color rgb="FF000000"/>
        <rFont val="Arial"/>
      </rPr>
      <t xml:space="preserve">3.	Ampliación de la cobertura y participación comunitaria: </t>
    </r>
    <r>
      <rPr>
        <sz val="11"/>
        <color rgb="FF000000"/>
        <rFont val="Arial"/>
      </rPr>
      <t xml:space="preserve">La ejecución de más de 58 actividades en distintos escenarios (educativos, comunitarios, sociales y de cuidado) favorece la llegada a diversas poblaciones urbanas y rurales. El registro diferenciado de participación de mujeres y hombres fortalece la capacidad de medir impactos reales en términos de igualdad y equidad.
</t>
    </r>
    <r>
      <rPr>
        <b/>
        <sz val="11"/>
        <color rgb="FF000000"/>
        <rFont val="Arial"/>
      </rPr>
      <t xml:space="preserve">4.	Fortalecimiento de la articulación interinstitucional: </t>
    </r>
    <r>
      <rPr>
        <sz val="11"/>
        <color rgb="FF000000"/>
        <rFont val="Arial"/>
      </rPr>
      <t>Las alianzas con entidades distritales, sector educativo, cooperación internacional y organizaciones comunitarias generan mayor sostenibilidad y respaldo a las acciones de transformación cultural. Esto asegura que las estrategias tengan incidencia y puedan escalarse a nuevos escenarios.
5</t>
    </r>
    <r>
      <rPr>
        <b/>
        <sz val="11"/>
        <color rgb="FF000000"/>
        <rFont val="Arial"/>
      </rPr>
      <t>.	Contribución a la prevención de violencias contra las mujeres</t>
    </r>
    <r>
      <rPr>
        <sz val="11"/>
        <color rgb="FF000000"/>
        <rFont val="Arial"/>
      </rPr>
      <t xml:space="preserve">: La estrategia “Tu Voz” aporta un enfoque innovador para la prevención del feminicidio, articulando experticia técnica y participación comunitaria. Los ajustes metodológicos y de indicadores garantizan que las acciones sean pertinentes, medibles y sostenibles en el tiempo.
</t>
    </r>
    <r>
      <rPr>
        <b/>
        <sz val="11"/>
        <color rgb="FF000000"/>
        <rFont val="Arial"/>
      </rPr>
      <t xml:space="preserve">6.	Innovación en enfoques de intervención: </t>
    </r>
    <r>
      <rPr>
        <sz val="11"/>
        <color rgb="FF000000"/>
        <rFont val="Arial"/>
      </rPr>
      <t xml:space="preserve">La inclusión de metodologías como la acupuntura cultural, el enfoque comunitario y la resignificación simbólica permiten implementar acciones de alta incidencia y potencial de réplica. Estas prácticas innovadoras favorecen la apropiación social y cultural de los cambios propuestos.
</t>
    </r>
  </si>
  <si>
    <t>Formula indicador:</t>
  </si>
  <si>
    <t>Avance mensual</t>
  </si>
  <si>
    <t>Elaboró</t>
  </si>
  <si>
    <t>Firma</t>
  </si>
  <si>
    <t>Aprobó (Según aplique Gerenta de proyecto, Líder técnica y responsable de proceso)</t>
  </si>
  <si>
    <t>Revisó (Oficina Asesora de Planeación)</t>
  </si>
  <si>
    <t>VoBo:</t>
  </si>
  <si>
    <t>Nombre</t>
  </si>
  <si>
    <t>Juan David Cortés González</t>
  </si>
  <si>
    <t>Juliana Martínez Londoño</t>
  </si>
  <si>
    <t>Nombre:</t>
  </si>
  <si>
    <t>Cargo</t>
  </si>
  <si>
    <t>Líder Técnico Proyecto 8198</t>
  </si>
  <si>
    <t>Subsecretaria del Cuidado y Políticas de Igualdad</t>
  </si>
  <si>
    <t>Cargo:</t>
  </si>
  <si>
    <t>Iván Felipe Vargas Aldana</t>
  </si>
  <si>
    <t>Contratista apoyo financiero</t>
  </si>
  <si>
    <t>Porcentaje de implementación de la estrategia de transformación cultural</t>
  </si>
  <si>
    <t>Medir el avance de implementación de la estrategia de transformación cultural, que posibilite la redistribución de los trabajos de cuidado, la prevención de las violencias contra las mujeres y la transformación de imaginarios discriminatorios, que limitan el ejercicio de sus derechos.</t>
  </si>
  <si>
    <t>Porcentaje 0-100</t>
  </si>
  <si>
    <t>% de avance Estrategias de transformación cultural</t>
  </si>
  <si>
    <t>% de avance Estrategias de transformación cultural del PI 8198</t>
  </si>
  <si>
    <t>Las estrategias de transformación cultural son todas aquellas acciones y herramientas metodológicas que permiten generar cambios sostenibles en las prácticas y actitudes de las personas frente a los trabajos de cuidado y equidad de género.</t>
  </si>
  <si>
    <t>Documento oficial</t>
  </si>
  <si>
    <t>% de avance Estrategias de transformación cultural del PI 8222</t>
  </si>
  <si>
    <t>Sumatoria del % de avance Estrategias de transformación cultural del PI 8198 + Sumatoria de % de avance de Estrategias de transformación cultural del PI 8222</t>
  </si>
  <si>
    <t>Hace referencia al Porcentaje de avance de las estrategias de  transformación cultural implementadas por los proyectos de inversión 8198 y 8222 que se encuentran asociados a la Meta PDD No 2047</t>
  </si>
  <si>
    <t>Acción de Transformación Cultural: Estrategia implementada para modificar imaginarios y prácticas sociales relacionadas con la equidad de género, a través de actividades pedagógicas, artísticas, comunitarias y narrativas.
Mecanismos de Cambio Cultural: Herramientas metodológicas que permiten generar cambios sostenibles en las prácticas y actitudes de las personas frente a los trabajos de cuidado y equidad de género.</t>
  </si>
  <si>
    <t>Para el cumplimiento de este indicador concurren las acciones desarrolladas por los proyectos de inversion 8198 y 8222, por cuanto el logro de las actividades alcanzadas en cada uno de estos proyectos, aportan al cumplimiento de la programacion del indicador de la Meta PDD “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El 25% del avance de la meta en el año, sera reportado por el proyecto de inversión 8222 y el 75% restante será reportado por el proyecto de inversión 8198</t>
  </si>
  <si>
    <t>PRODUCTO - MGA</t>
  </si>
  <si>
    <t>Página 4 de 7</t>
  </si>
  <si>
    <t>EJECUCIÓN PRESUPUESTAL DEL PRODUCTO I TRIMESTRE</t>
  </si>
  <si>
    <t>OBJETIVO ESPECIFICO</t>
  </si>
  <si>
    <t>Implementar un programa integral de transformación cultural que promueva la equidad en la distribución del trabajo de cuidado no remunerado, la prevención de violencias basadas en género y el formento de los derechos de las mujeres</t>
  </si>
  <si>
    <r>
      <rPr>
        <b/>
        <sz val="11"/>
        <color rgb="FF000000"/>
        <rFont val="Arial"/>
        <family val="2"/>
      </rPr>
      <t xml:space="preserve">Producto 1
</t>
    </r>
    <r>
      <rPr>
        <sz val="11"/>
        <color rgb="FF000000"/>
        <rFont val="Arial"/>
        <family val="2"/>
      </rPr>
      <t xml:space="preserve">Documentos de lineamientos técnicos </t>
    </r>
  </si>
  <si>
    <t>Apoyar 5 ejercicios de transversalización del enfoque de transformación cultural y derechos humanos de las mujeres, a otras dependencias de la Secretaria de la Mujer y entidades del distrito</t>
  </si>
  <si>
    <r>
      <rPr>
        <b/>
        <sz val="11"/>
        <color rgb="FF000000"/>
        <rFont val="Arial"/>
        <family val="2"/>
      </rPr>
      <t xml:space="preserve">Producto 2
</t>
    </r>
    <r>
      <rPr>
        <sz val="11"/>
        <color rgb="FF000000"/>
        <rFont val="Arial"/>
        <family val="2"/>
      </rPr>
      <t xml:space="preserve">Servicio de promoción de la garantía de derechos </t>
    </r>
  </si>
  <si>
    <t>Desarrollar 3 acciones de transformación cultural efectivas para prevenir las violencias contra las mujeres, incluyendo campañas educativas</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</si>
  <si>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</si>
  <si>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</si>
  <si>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</si>
  <si>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</si>
  <si>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</si>
  <si>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</si>
  <si>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</si>
  <si>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</si>
  <si>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</si>
  <si>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</si>
  <si>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</si>
  <si>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</si>
  <si>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</si>
  <si>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</si>
  <si>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</si>
  <si>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</si>
  <si>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</si>
  <si>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</si>
  <si>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</si>
  <si>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</si>
  <si>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</si>
  <si>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</si>
  <si>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</si>
  <si>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</si>
  <si>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</si>
  <si>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</si>
  <si>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</si>
  <si>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</si>
  <si>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</si>
  <si>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</si>
  <si>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</si>
  <si>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</si>
  <si>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</si>
  <si>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</si>
  <si>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</si>
  <si>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Linea Base
(Corte 31 diciembre 2023)</t>
  </si>
  <si>
    <t>Meta Plan
(TotaL PMR
10 Años)</t>
  </si>
  <si>
    <t>Total
programado</t>
  </si>
  <si>
    <t>Total
ejecutado</t>
  </si>
  <si>
    <t>Prog.</t>
  </si>
  <si>
    <t>Ejec.</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</si>
  <si>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</si>
  <si>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</si>
  <si>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</si>
  <si>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</si>
  <si>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</si>
  <si>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</si>
  <si>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 xml:space="preserve">
8210</t>
  </si>
  <si>
    <t>Número de atenciones efectivas a situaciones de violencias contra las mujeres a través de la Línea Púrpura Distrital</t>
  </si>
  <si>
    <t xml:space="preserve">
8205</t>
  </si>
  <si>
    <t>Número de personas informadas a partir de la implementación de estrategias de divulgación pedagógica con enfoques de género y  derechos</t>
  </si>
  <si>
    <t xml:space="preserve">
8207</t>
  </si>
  <si>
    <t>Número de mujeres en posible riesgo de feminicidio con acompañamiento jurídico y psicosocial en el marco del sistema articulado de alertas tempranas (SAAT)</t>
  </si>
  <si>
    <t>Número de mujeres participantes en las actividades implementadas en el marco de los Planes Locales de Seguridad para las Mujeres</t>
  </si>
  <si>
    <t>SI</t>
  </si>
  <si>
    <t>Número de mujeres víctimas de violencias y su sistema familiar, acogidas y atendidas a través del modelo de Casas Refugio incluyendo modalidad intermedia de acogida y ruralidad</t>
  </si>
  <si>
    <t>Número de atenciones a mujeres víctimas de violencias, a través de las Duplas de atención psicosocial</t>
  </si>
  <si>
    <t>Número de atenciones (asesorías y orientaciones) a través de la Estrategia intersectorial para la prevención y atención a víctimas de violencia de género con énfasis en violencia sexual y feminicidio</t>
  </si>
  <si>
    <t>Mujeres atendidas en Casas de Justicia, escenarios de fiscalía y sede central</t>
  </si>
  <si>
    <t>10</t>
  </si>
  <si>
    <t>Estudios y/o investigaciones producidas sobre la situación en derechos de las mujes, actualizados,  publicados  y divulgados en el OMEG</t>
  </si>
  <si>
    <t>Servicio de información estadística en temas de género. Concertado SASP</t>
  </si>
  <si>
    <t>Número de Estudios y/o investigaciones producidas por el Observatorio de Mujer y Equidad de Género</t>
  </si>
  <si>
    <t xml:space="preserve">
8181</t>
  </si>
  <si>
    <t>Número de Estudios y/o investigaciones  divulgadas por el Observatorio de Mujer y Equidad de Género</t>
  </si>
  <si>
    <t>7</t>
  </si>
  <si>
    <t>Promover el desarrollo y fortalecimiento de las capacidades y habilidades de las mujeres, con el fin de lograr el ejercicio real y efectivo de sus derechos y la igualdad de oportunidades</t>
  </si>
  <si>
    <t>Servicio de promoción de la garantía de derechos</t>
  </si>
  <si>
    <t>Número de orientaciones y acompañamientos psicosociales a mujeres a través de las Casas de Igualdad de Oportunidades para las Mujeres</t>
  </si>
  <si>
    <t xml:space="preserve">
8223</t>
  </si>
  <si>
    <t>Número de mujeres vinculadas a procesos de las Casas de Igualdad de Oportunidades</t>
  </si>
  <si>
    <t>Número de orientaciones y asesorías socio jurídicas con enfoque de derechos de las mujeres y enfoque de género a través de las Casas de Igualdad de Oportunidades para las Mujeres</t>
  </si>
  <si>
    <t>Atenciones socio jurídicas brindadas a través de la Estrategia Casa de Todas, a mujeres que realizan actividades sexuales pagadas</t>
  </si>
  <si>
    <t xml:space="preserve">8221
</t>
  </si>
  <si>
    <t>Número de atenciones psicosociales brindadas a través de la Estrategia Casa de Todas, a mujeres que realizan actividades sexuales pagadas</t>
  </si>
  <si>
    <t>Número de atenciones en trabajo social brindadas a través de la Estrategia Casa de Todas, a mujeres que realizan actividades sexuales pagadas</t>
  </si>
  <si>
    <t>Servicio de educación informal</t>
  </si>
  <si>
    <t>Número de Mujeres formadas en derechos a través de procesos de desarrollo de capacidades en los Centros de Inclusión Digital</t>
  </si>
  <si>
    <t xml:space="preserve">
8190</t>
  </si>
  <si>
    <t>8</t>
  </si>
  <si>
    <t>Desarrollo de capacidades de incidencia, liderazgo, empoderamiento y participación política</t>
  </si>
  <si>
    <t>Servicio de formación para la participación ciudadana y liderazgo político.</t>
  </si>
  <si>
    <t>Número de mujeres vinculadas a procesos formativos para el desarrollo de capacidades de incidencia, liderazgo, empoderamiento y participación política</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</si>
  <si>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</si>
  <si>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</si>
  <si>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</si>
  <si>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</si>
  <si>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 xml:space="preserve">
8219</t>
  </si>
  <si>
    <t>Número de personas vinculadas a los talleres de cambio cultural</t>
  </si>
  <si>
    <t>Actividad 3:Implementar 3 acciones de transformación cultural que promuevan la redistribución equitativa de las labores del cuidado en Bogotá</t>
  </si>
  <si>
    <t xml:space="preserve">Para el mes de febrero no se ejecuto el indicador. </t>
  </si>
  <si>
    <t xml:space="preserve">Se desarrollaron la implementación de las siguientes metodologías:
1. A cuidar se aprende - Grupo 1, La Rolita/Taller Perdomo. 27 de marzo de 2025. 24 participantes.
2. A cuidar se aprende - Grupo 2, La Rolita/Taller Perdomo. 28 de marzo de 2025. 15 participantes.
3. A cuidar se aprende - Grupo 3, La Rolita/Parking Tunal. 28 de marzo de 2025. 20 participantes.
4. A cuidar se aprende. Empresa de Acueducto y Alcantarillado de Bogotá. Virtual. 19 de marzo de 2024. 8 participantes.
5. ¿Cuántas manos se necesitan para cuidar?, Carrera Atlética por el Cuidado/Parque El Tunal. 29 de marzo de 2025. 16 participantes. </t>
  </si>
  <si>
    <t>Se realizó durante el mes la implementación de las siguientes actividades: 
1. Colegio Ramón B Jimeno. 22 de abril. 130 personas (en implementaciones simultáneas)
2. IED Gustavo Restrepo. 29 de abril. 275 participantes (en implementaciones simultánteas)
3. IED Abel Rodríguez. 23 de abril. 39 participantes (en implementaciones simultáneas)
4. Taller Psicopedagógico Los Andes. 80 participantes.
5. Estación de Bomberos Restrepo. 23 y 30 de abril. 20 participantes.</t>
  </si>
  <si>
    <t>Se realizó durante el mes la implementación de las siguientes actividades: 
- Liceo Moderno Betania. 6 de mayo. 39 personas.
- Liceo Moderno Betania. 14 de mayo. 58 personas
- Gimnasio Los Alerces. 20 de mayo. 56 personas (en implementaciones simultáneas)
- IED Rogelio Salmona. 68 personas (en implementaciones simultáneas).
- IED Rogelio Salmona. 02 de mayo. 29 personas.
- Liceo Moderno Betania. 7 de mayo. 18 personas
- Salón social Emprendedores del Pacífico. 14 de mayo. 12 personas
- Plaza de Mercado Quirigua. 16 de mayo. 20 personas
- Festibienestar. 18 de mayo. 39 personas
- Organización ASOPRA. 21 de mayo. 12 personas
- Gimnasio Los Alerces. 21 de mayo. 30 personas.
- Universidad Central. 24 de mayo. 15 personas.
- Centro Día Montaña del Saber. 100 personas</t>
  </si>
  <si>
    <t>Durante el mes de julio, la gestión del equipo de la Línea de Cuidado permitió avanzar en la implementación de acciones desde las dos estrategias que la componen. En el caso de la estrategia Caleidoscopio, se desarrollaron 27 acciones de implementación en escenarios como el Colegio Distrital Cristóbal Colón, los Centros Amar de la Secretaría de Integración Social y diversos espacios comunitarios. Estas intervenciones promovieron reflexiones sobre el cuidado con enfoque interseccional y diferencial, logrando la participación de 566 niñas, niños, adolescentes.
En cuanto a la estrategia Laboratorio de Soluciones, se llevaron a cabo 39 acciones en escenarios comunitarios e institucionales como Centros Día, la Manzana del Cuidado El Camino, la sede administrativa de CAFAM, el restaurante Oliveto Pasta y Café, y sedes de la Secretaría de Integración Social. Estas actividades se enfocaron en la redistribución del trabajo de cuidado no remunerado y la corresponsabilidad, alcanzando un total de 849 personas participantes.</t>
  </si>
  <si>
    <t>Durante el mes de agosto, la gestión del equipo de la Línea de Cuidado permitió avanzar en la implementación de acciones desde las dos estrategias que la componen. En el caso de la estrategia Caleidoscopio, se desarrollaron 37 acciones de implementación en escenarios como la I.E.D Las Américas, I.E.D Francisco de Paula, Instituto Julio María Matovelle, I.E.D Gloria Valencia, I.E.D Rufino José Cuervo, Centro AMAR San Cristóbal, Centro AMAR Mártires II, I.E.D Ciudad de Bogotá, I.E.D Diego Montaña Cuéllar, entre otros. Estas intervenciones promovieron reflexiones sobre el cuidado con enfoque interseccional y diferencial, logrando la participación de 983 niñas, niños y adolescentes.
En cuanto a la estrategia Laboratorio de Soluciones, se llevaron a cabo 21 acciones en escenarios comunitarios e institucionales como la IED Toberín sede C, Cantón Norte, Alcaldía Local de Engativá, Jardín Social Palermo Sur, JAC La Cabaña, I.E.D Las Américas, Jardín SDIS La Esperanza, parque Carabelas, CUR Compensar, Manzana del Cuidado Fontanar del Río, Casa Respiro Engativá, Fundanita, Fundación Yemayá, entre otros. Estas actividades se enfocaron en la redistribución del trabajo de cuidado no remunerado y la corresponsabilidad, alcanzando un total de 386 personas participantes.</t>
  </si>
  <si>
    <t>Fortalecimiento de capacidad institucional a nivel meso que mejore los procesos misionales de la entidad</t>
  </si>
  <si>
    <t>Servicios para la planeación y sistemas de gestión y comunicación estratégica</t>
  </si>
  <si>
    <t xml:space="preserve">Porcentaje de avance de la formulación y/o implementación planeación y sistemas de gestión </t>
  </si>
  <si>
    <t>Stock</t>
  </si>
  <si>
    <t>Infraestructura Tecnológica y documental (Sistemas de Información y Tecnologia y Gestión documental)</t>
  </si>
  <si>
    <t>Numero y/o porcentaje de avance en el desarrollo, mantenimiento o adquisión de hardware o software</t>
  </si>
  <si>
    <r>
      <t xml:space="preserve">En cuanto a la estrategia </t>
    </r>
    <r>
      <rPr>
        <b/>
        <sz val="11"/>
        <color theme="1"/>
        <rFont val="Calibri"/>
        <scheme val="minor"/>
      </rPr>
      <t>Laboratorio de Soluciones</t>
    </r>
    <r>
      <rPr>
        <sz val="11"/>
        <color theme="1"/>
        <rFont val="Calibri"/>
        <scheme val="minor"/>
      </rPr>
      <t xml:space="preserve">, se llevaron a cabo </t>
    </r>
    <r>
      <rPr>
        <b/>
        <sz val="11"/>
        <color theme="1"/>
        <rFont val="Calibri"/>
        <scheme val="minor"/>
      </rPr>
      <t>21 acciones</t>
    </r>
    <r>
      <rPr>
        <sz val="11"/>
        <color theme="1"/>
        <rFont val="Calibri"/>
        <scheme val="minor"/>
      </rPr>
      <t xml:space="preserve"> en escenarios comunitarios e institucionales como la IED Toberín sede C, Cantón Norte, Alcaldía Local de Engativá, Jardín Social Palermo Sur, JAC La Cabaña, I.E.D Las Américas, Jardín SDIS La Esperanza, parque Carabelas, CUR Compensar, Manzana del Cuidado Fontanar del Río, Casa Respiro Engativá, Fundanita, Fundación Yemayá, entre otros. Estas actividades se enfocaron en la redistribución del trabajo de cuidado no remunerado y la corresponsabilidad, alcanzando un total de </t>
    </r>
    <r>
      <rPr>
        <b/>
        <sz val="11"/>
        <color theme="1"/>
        <rFont val="Calibri"/>
        <scheme val="minor"/>
      </rPr>
      <t>386 personas participantes</t>
    </r>
    <r>
      <rPr>
        <sz val="11"/>
        <color theme="1"/>
        <rFont val="Calibri"/>
        <scheme val="minor"/>
      </rPr>
      <t>.</t>
    </r>
  </si>
  <si>
    <t>Sistema de gestión documental actualizado</t>
  </si>
  <si>
    <t>Capacidad</t>
  </si>
  <si>
    <t xml:space="preserve">Número </t>
  </si>
  <si>
    <t>listas despegables</t>
  </si>
  <si>
    <t>tipo meta</t>
  </si>
  <si>
    <t>TIPO ACTIVIDAD</t>
  </si>
  <si>
    <t>Localidad</t>
  </si>
  <si>
    <t>tipo indicador</t>
  </si>
  <si>
    <t>Frecuencia</t>
  </si>
  <si>
    <t>Tipo de cálculo</t>
  </si>
  <si>
    <t>Responsable</t>
  </si>
  <si>
    <t>Subsecretarias</t>
  </si>
  <si>
    <t>No desagregada</t>
  </si>
  <si>
    <t>Usaquen</t>
  </si>
  <si>
    <t>Semanal</t>
  </si>
  <si>
    <t>Dirección de Estratificación</t>
  </si>
  <si>
    <t>Subsecretaría de Planeación y Política</t>
  </si>
  <si>
    <t>Desagregada</t>
  </si>
  <si>
    <t>Chapinero</t>
  </si>
  <si>
    <t>Quincenal</t>
  </si>
  <si>
    <t>Dirección de Cartografía</t>
  </si>
  <si>
    <t>Subsecretaría de gestión financiera</t>
  </si>
  <si>
    <t>Santafe</t>
  </si>
  <si>
    <t>Dirección de Registros Sociales</t>
  </si>
  <si>
    <t>Subsecretaría de coordinación operativa</t>
  </si>
  <si>
    <t>San Cristóbal</t>
  </si>
  <si>
    <t>Dirección de Información y Estadística</t>
  </si>
  <si>
    <t>Subsecretaría de inspección, vigilancia y control de vivienda</t>
  </si>
  <si>
    <t>Usme</t>
  </si>
  <si>
    <t>Impacto</t>
  </si>
  <si>
    <t>Subsecretaría jurídica</t>
  </si>
  <si>
    <t>Tunjuelito</t>
  </si>
  <si>
    <t>Otro</t>
  </si>
  <si>
    <t>Dirección de gestión corporativa y control interno</t>
  </si>
  <si>
    <t>Bosa</t>
  </si>
  <si>
    <t>Kennedy</t>
  </si>
  <si>
    <t>Fontibón</t>
  </si>
  <si>
    <t>Engativá</t>
  </si>
  <si>
    <t>Suba</t>
  </si>
  <si>
    <t>Barrios Unidos</t>
  </si>
  <si>
    <t>Teusaquillo</t>
  </si>
  <si>
    <t>Mártires</t>
  </si>
  <si>
    <t>Antonio Nariño</t>
  </si>
  <si>
    <t>Puente Aranda</t>
  </si>
  <si>
    <t>Candelaria</t>
  </si>
  <si>
    <t>Producto PMR</t>
  </si>
  <si>
    <t>Metas</t>
  </si>
  <si>
    <t>Rafael Uribe Uribe</t>
  </si>
  <si>
    <t>Ciudad Bolívar</t>
  </si>
  <si>
    <t>Política y lineamientos del hábitat</t>
  </si>
  <si>
    <t>100% de polígonos identificados de control y prevención, monitoreados en áreas susceptibles de  ocupación ilegal</t>
  </si>
  <si>
    <t>Sumapaz</t>
  </si>
  <si>
    <t>Vivienda para todos</t>
  </si>
  <si>
    <t>Incrementar a un 90% la sostenibilidad del SIG en el Gobierno Distrital.</t>
  </si>
  <si>
    <t>Intervenciones integrales del hábitat</t>
  </si>
  <si>
    <t>Iniciar 150.000 viviendas en Bogotá</t>
  </si>
  <si>
    <t>Recuperación, incorporación, vida urbana y control de la ilegalidad</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</si>
  <si>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</si>
  <si>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Transparencia, gestión pública y servicio a la ciudadanía</t>
  </si>
  <si>
    <t>Iniciar 60.000 viviendas VIS en Bogotá</t>
  </si>
  <si>
    <t>80 hectáreas útiles para vivienda de interés social gestionadas</t>
  </si>
  <si>
    <t>Ejecutar el Plan de Innovación, Uso y Apropiación de las tecnologías de la información y las comunicaciones ejecutadas al 100%</t>
  </si>
  <si>
    <t>Objetivos estrategicos</t>
  </si>
  <si>
    <t>Brindar asistencia técnica a 81 prestadores de los servicios públicos de acueducto identificados</t>
  </si>
  <si>
    <t>Garantizar que  el 100% de los hogares comunitarios, FAMIS y sustitutos del ICBF, notificados a las empresas prestadoras, reciban las tarifas diferenciales de servicios públicos, contenidas en el artículo 214 de la Ley 1753 de 2015 y el acuerdo 325 de 2008</t>
  </si>
  <si>
    <t>Contribuir al acceso a una vivienda adecuada y asequible para los hogares de Bogotá</t>
  </si>
  <si>
    <t>Crear programas de asistencia técnica para mejoramiento de vivienda</t>
  </si>
  <si>
    <t xml:space="preserve">Contribuir al mejoramiento del entorno </t>
  </si>
  <si>
    <t>Gestionar 10 intervenciones integrales de mejoramiento en los territorios priorizados</t>
  </si>
  <si>
    <t>Controlar la enajenación y arrendamiento de vivienda, la urbanización y construcción del hábitat en el Distrito Capital</t>
  </si>
  <si>
    <t>Fortalecer la gestión transparente de la acción pública al servicio de la comunidad</t>
  </si>
  <si>
    <t>Edad</t>
  </si>
  <si>
    <t>entias</t>
  </si>
  <si>
    <t>Sexo</t>
  </si>
  <si>
    <t>condicion</t>
  </si>
  <si>
    <t xml:space="preserve"> </t>
  </si>
  <si>
    <t>0 - 5 años</t>
  </si>
  <si>
    <t>Afrodescendiente</t>
  </si>
  <si>
    <t>Hombre</t>
  </si>
  <si>
    <t>Mujeres</t>
  </si>
  <si>
    <t>6 - 12 años</t>
  </si>
  <si>
    <t>Indígenas</t>
  </si>
  <si>
    <t>Mujer</t>
  </si>
  <si>
    <t>Jóvenes</t>
  </si>
  <si>
    <t>13 - 17 años</t>
  </si>
  <si>
    <t>Raizales</t>
  </si>
  <si>
    <t>En condición de discapacidad</t>
  </si>
  <si>
    <t>18 - 26 años</t>
  </si>
  <si>
    <t>Rom</t>
  </si>
  <si>
    <t>LGBTI</t>
  </si>
  <si>
    <t>27 - 59 años</t>
  </si>
  <si>
    <t>Habitante de calle</t>
  </si>
  <si>
    <t>60 en adelante</t>
  </si>
  <si>
    <t>Adulto mayor</t>
  </si>
  <si>
    <t>CONTROL DE CAMBIOS</t>
  </si>
  <si>
    <t>Página 7 de 7</t>
  </si>
  <si>
    <t>CONTROL DE CAMBIOS EN EL PLAN DE ACCIÓN</t>
  </si>
  <si>
    <t>Actualización programación mensual del indicador de la Meta PDD No 2047</t>
  </si>
  <si>
    <t>Se ajustó la programación mensual y anual del indicador PDD, teniendo en cuenta que el proyecto de inversión 8198 tiene asociadas 5 actividades a la Meta PDD y el proyecto 8222 tiene dos actividades asociadas a la misma Meta. Dado que el aplicativo SEGPLAN sólo permite registrar una única información consolidada, el proyecto 8198 aportará el 75% al cumplimiento de la Meta PDD y el proyecto 8222 el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</si>
</sst>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3" formatCode="_-* #,##0.00_-;\-* #,##0.00_-;_-* &quot;-&quot;??_-;_-@_-"/>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00%"/>
  </numFmts>
  <fonts count="7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6"/>
      <color theme="1"/>
      <name val="Calibri"/>
      <family val="2"/>
    </font>
    <font>
      <b/>
      <sz val="11"/>
      <color theme="1"/>
      <name val="Calibri"/>
      <family val="2"/>
    </font>
    <font>
      <sz val="11"/>
      <name val="Calibri"/>
      <family val="2"/>
    </font>
    <font>
      <sz val="10"/>
      <color theme="1"/>
      <name val="Calibri"/>
      <family val="2"/>
    </font>
    <font>
      <b/>
      <sz val="8"/>
      <color theme="1"/>
      <name val="Calibri"/>
      <family val="2"/>
    </font>
    <font>
      <b/>
      <sz val="10"/>
      <color theme="1"/>
      <name val="Calibri"/>
      <family val="2"/>
    </font>
    <font>
      <b/>
      <sz val="12"/>
      <color theme="1"/>
      <name val="Arial"/>
      <family val="2"/>
    </font>
    <font>
      <b/>
      <sz val="11"/>
      <color theme="1"/>
      <name val="Arial"/>
      <family val="2"/>
    </font>
    <font>
      <sz val="14"/>
      <color theme="1"/>
      <name val="Arial"/>
      <family val="2"/>
    </font>
    <font>
      <sz val="11"/>
      <color theme="1"/>
      <name val="Calibri"/>
      <family val="2"/>
      <scheme val="minor"/>
    </font>
    <font>
      <sz val="9"/>
      <color rgb="FF333333"/>
      <name val="Verdana"/>
      <family val="2"/>
    </font>
    <font>
      <sz val="10"/>
      <name val="Arial"/>
      <family val="2"/>
    </font>
    <font>
      <sz val="11"/>
      <name val="Arial"/>
      <family val="2"/>
    </font>
    <font>
      <b/>
      <sz val="11"/>
      <name val="Arial"/>
      <family val="2"/>
    </font>
    <font>
      <sz val="11"/>
      <color theme="1"/>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b/>
      <sz val="1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b/>
      <sz val="11"/>
      <color rgb="FF000000"/>
      <name val="Arial"/>
      <family val="2"/>
    </font>
    <font>
      <sz val="11"/>
      <color rgb="FF000000"/>
      <name val="Arial"/>
      <family val="2"/>
    </font>
    <font>
      <sz val="9"/>
      <color rgb="FF333333"/>
      <name val="Segoe UI"/>
      <family val="2"/>
    </font>
    <font>
      <sz val="11"/>
      <color rgb="FF000000"/>
      <name val="Calibri"/>
      <family val="2"/>
      <scheme val="minor"/>
    </font>
    <font>
      <b/>
      <sz val="10"/>
      <name val="Arial"/>
      <family val="2"/>
    </font>
    <font>
      <b/>
      <sz val="11"/>
      <color theme="0"/>
      <name val="Arial"/>
      <family val="2"/>
    </font>
    <font>
      <b/>
      <sz val="11"/>
      <color indexed="10"/>
      <name val="Arial"/>
      <family val="2"/>
    </font>
    <font>
      <sz val="11"/>
      <color theme="6" tint="-0.249977111117893"/>
      <name val="Arial"/>
      <family val="2"/>
    </font>
    <font>
      <sz val="11"/>
      <color rgb="FFC00000"/>
      <name val="Arial"/>
      <family val="2"/>
    </font>
    <font>
      <sz val="11"/>
      <color rgb="FF002060"/>
      <name val="Arial"/>
      <family val="2"/>
    </font>
    <font>
      <sz val="10"/>
      <color rgb="FF000000"/>
      <name val="Arial"/>
      <family val="2"/>
    </font>
    <font>
      <sz val="10"/>
      <color theme="1"/>
      <name val="Arial"/>
      <family val="2"/>
    </font>
    <font>
      <sz val="11"/>
      <color rgb="FF000000"/>
      <name val="Arial"/>
    </font>
    <font>
      <b/>
      <sz val="11"/>
      <color rgb="FF000000"/>
      <name val="Arial"/>
    </font>
    <font>
      <sz val="11"/>
      <color rgb="FF000000"/>
      <name val="Arial"/>
      <charset val="1"/>
    </font>
    <font>
      <sz val="11"/>
      <color theme="1"/>
      <name val="Arial"/>
    </font>
    <font>
      <sz val="9"/>
      <color theme="1"/>
      <name val="Arial"/>
    </font>
    <font>
      <sz val="9"/>
      <color theme="1"/>
      <name val="Arial"/>
      <family val="2"/>
    </font>
    <font>
      <sz val="9"/>
      <color rgb="FF000000"/>
      <name val="Arial"/>
      <charset val="1"/>
    </font>
    <font>
      <i/>
      <sz val="11"/>
      <color rgb="FF000000"/>
      <name val="Arial"/>
    </font>
    <font>
      <b/>
      <sz val="11"/>
      <color theme="1"/>
      <name val="Calibri"/>
      <scheme val="minor"/>
    </font>
    <font>
      <sz val="11"/>
      <color rgb="FF000000"/>
      <name val="Calibri"/>
      <scheme val="minor"/>
    </font>
  </fonts>
  <fills count="28">
    <fill>
      <patternFill patternType="none"/>
    </fill>
    <fill>
      <patternFill patternType="gray125"/>
    </fill>
    <fill>
      <patternFill patternType="solid">
        <fgColor rgb="FFE5B8B7"/>
        <bgColor rgb="FFE5B8B7"/>
      </patternFill>
    </fill>
    <fill>
      <patternFill patternType="solid">
        <fgColor rgb="FFB6DDE8"/>
        <bgColor rgb="FFB6DDE8"/>
      </patternFill>
    </fill>
    <fill>
      <patternFill patternType="solid">
        <fgColor rgb="FFCCC0D9"/>
        <bgColor rgb="FFCCC0D9"/>
      </patternFill>
    </fill>
    <fill>
      <patternFill patternType="solid">
        <fgColor rgb="FFC2D69B"/>
        <bgColor rgb="FFC2D69B"/>
      </patternFill>
    </fill>
    <fill>
      <patternFill patternType="solid">
        <fgColor rgb="FFFFFF00"/>
        <bgColor rgb="FFFFFF00"/>
      </patternFill>
    </fill>
    <fill>
      <patternFill patternType="solid">
        <fgColor rgb="FFFFFFFF"/>
        <bgColor rgb="FFFFFFFF"/>
      </patternFill>
    </fill>
    <fill>
      <patternFill patternType="solid">
        <fgColor theme="8" tint="0.59999389629810485"/>
        <bgColor rgb="FFB6DDE8"/>
      </patternFill>
    </fill>
    <fill>
      <patternFill patternType="solid">
        <fgColor theme="8" tint="0.59999389629810485"/>
        <bgColor indexed="64"/>
      </patternFill>
    </fill>
    <fill>
      <patternFill patternType="solid">
        <fgColor theme="8" tint="0.59999389629810485"/>
        <bgColor rgb="FFE5B8B7"/>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59999389629810485"/>
        <bgColor indexed="64"/>
      </patternFill>
    </fill>
    <fill>
      <patternFill patternType="solid">
        <fgColor rgb="FFCCC0DA"/>
        <bgColor rgb="FF000000"/>
      </patternFill>
    </fill>
    <fill>
      <patternFill patternType="solid">
        <fgColor rgb="FFFFFFFF"/>
        <bgColor indexed="64"/>
      </patternFill>
    </fill>
    <fill>
      <patternFill patternType="solid">
        <fgColor rgb="FFFFFFFF"/>
        <bgColor rgb="FF000000"/>
      </patternFill>
    </fill>
    <fill>
      <patternFill patternType="solid">
        <fgColor theme="4" tint="-0.499984740745262"/>
        <bgColor indexed="64"/>
      </patternFill>
    </fill>
    <fill>
      <patternFill patternType="solid">
        <fgColor theme="6" tint="0.79998168889431442"/>
        <bgColor indexed="64"/>
      </patternFill>
    </fill>
  </fills>
  <borders count="1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style="medium">
        <color indexed="64"/>
      </top>
      <bottom style="thin">
        <color indexed="64"/>
      </bottom>
      <diagonal/>
    </border>
    <border>
      <left/>
      <right style="medium">
        <color rgb="FF000000"/>
      </right>
      <top style="medium">
        <color indexed="64"/>
      </top>
      <bottom style="medium">
        <color indexed="64"/>
      </bottom>
      <diagonal/>
    </border>
    <border>
      <left style="thin">
        <color indexed="64"/>
      </left>
      <right style="medium">
        <color rgb="FF000000"/>
      </right>
      <top/>
      <bottom style="medium">
        <color indexed="64"/>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medium">
        <color indexed="64"/>
      </top>
      <bottom/>
      <diagonal/>
    </border>
    <border>
      <left style="medium">
        <color rgb="FF000000"/>
      </left>
      <right style="thin">
        <color indexed="64"/>
      </right>
      <top style="thin">
        <color indexed="64"/>
      </top>
      <bottom/>
      <diagonal/>
    </border>
    <border>
      <left style="thin">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indexed="64"/>
      </left>
      <right style="medium">
        <color rgb="FF000000"/>
      </right>
      <top style="medium">
        <color rgb="FF000000"/>
      </top>
      <bottom/>
      <diagonal/>
    </border>
    <border>
      <left/>
      <right style="thin">
        <color rgb="FF000000"/>
      </right>
      <top style="thin">
        <color indexed="64"/>
      </top>
      <bottom style="thin">
        <color indexed="64"/>
      </bottom>
      <diagonal/>
    </border>
    <border>
      <left style="medium">
        <color rgb="FF000000"/>
      </left>
      <right/>
      <top/>
      <bottom/>
      <diagonal/>
    </border>
    <border>
      <left style="medium">
        <color indexed="64"/>
      </left>
      <right style="medium">
        <color rgb="FF000000"/>
      </right>
      <top/>
      <bottom/>
      <diagonal/>
    </border>
    <border>
      <left/>
      <right/>
      <top style="thin">
        <color indexed="64"/>
      </top>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rgb="FF000000"/>
      </top>
      <bottom style="medium">
        <color rgb="FF000000"/>
      </bottom>
      <diagonal/>
    </border>
  </borders>
  <cellStyleXfs count="24">
    <xf numFmtId="0" fontId="0" fillId="0" borderId="0"/>
    <xf numFmtId="9" fontId="18" fillId="0" borderId="0" applyFont="0" applyFill="0" applyBorder="0" applyAlignment="0" applyProtection="0"/>
    <xf numFmtId="0" fontId="20" fillId="0" borderId="9"/>
    <xf numFmtId="0" fontId="7" fillId="0" borderId="9"/>
    <xf numFmtId="165" fontId="7" fillId="0" borderId="9" applyFont="0" applyFill="0" applyBorder="0" applyAlignment="0" applyProtection="0"/>
    <xf numFmtId="168" fontId="7" fillId="0" borderId="9" applyFont="0" applyFill="0" applyBorder="0" applyAlignment="0" applyProtection="0"/>
    <xf numFmtId="9" fontId="7" fillId="0" borderId="9" applyFont="0" applyFill="0" applyBorder="0" applyAlignment="0" applyProtection="0"/>
    <xf numFmtId="170" fontId="7" fillId="0" borderId="9" applyFont="0" applyFill="0" applyBorder="0" applyAlignment="0" applyProtection="0"/>
    <xf numFmtId="164" fontId="7" fillId="0" borderId="9" applyFont="0" applyFill="0" applyBorder="0" applyAlignment="0" applyProtection="0"/>
    <xf numFmtId="9" fontId="20" fillId="0" borderId="9" applyFont="0" applyFill="0" applyBorder="0" applyAlignment="0" applyProtection="0"/>
    <xf numFmtId="9" fontId="26" fillId="0" borderId="9" applyFont="0" applyFill="0" applyBorder="0" applyAlignment="0" applyProtection="0"/>
    <xf numFmtId="172" fontId="30" fillId="0" borderId="45" applyNumberFormat="0" applyAlignment="0" applyProtection="0">
      <alignment horizontal="right" vertical="center"/>
    </xf>
    <xf numFmtId="172" fontId="30" fillId="0" borderId="46" applyNumberFormat="0" applyAlignment="0" applyProtection="0">
      <alignment horizontal="left" vertical="center" indent="1"/>
    </xf>
    <xf numFmtId="0" fontId="31" fillId="0" borderId="46" applyAlignment="0" applyProtection="0">
      <alignment horizontal="left" vertical="center" indent="1"/>
    </xf>
    <xf numFmtId="0" fontId="32" fillId="18" borderId="9" applyNumberFormat="0" applyAlignment="0" applyProtection="0">
      <alignment horizontal="left" vertical="center" indent="1"/>
    </xf>
    <xf numFmtId="172" fontId="34" fillId="0" borderId="45" applyNumberFormat="0" applyFill="0" applyBorder="0" applyAlignment="0" applyProtection="0">
      <alignment horizontal="right" vertical="center"/>
    </xf>
    <xf numFmtId="0" fontId="27" fillId="0" borderId="9" applyNumberFormat="0" applyFill="0" applyBorder="0" applyAlignment="0" applyProtection="0"/>
    <xf numFmtId="0" fontId="6" fillId="0" borderId="9"/>
    <xf numFmtId="43" fontId="42" fillId="0" borderId="0" applyFont="0" applyFill="0" applyBorder="0" applyAlignment="0" applyProtection="0"/>
    <xf numFmtId="0" fontId="5" fillId="0" borderId="9"/>
    <xf numFmtId="0" fontId="51" fillId="0" borderId="9"/>
    <xf numFmtId="0" fontId="4" fillId="0" borderId="9"/>
    <xf numFmtId="0" fontId="3" fillId="0" borderId="9"/>
    <xf numFmtId="0" fontId="2" fillId="0" borderId="9"/>
  </cellStyleXfs>
  <cellXfs count="975">
    <xf numFmtId="0" fontId="0" fillId="0" borderId="0" xfId="0"/>
    <xf numFmtId="0" fontId="8" fillId="0" borderId="0" xfId="0" applyFont="1"/>
    <xf numFmtId="0" fontId="10" fillId="0" borderId="1" xfId="0" applyFont="1" applyBorder="1" applyAlignment="1">
      <alignment horizontal="center"/>
    </xf>
    <xf numFmtId="166" fontId="12" fillId="0" borderId="1" xfId="0" applyNumberFormat="1" applyFont="1" applyBorder="1" applyAlignment="1">
      <alignment vertical="center"/>
    </xf>
    <xf numFmtId="0" fontId="12" fillId="0" borderId="0" xfId="0" applyFont="1"/>
    <xf numFmtId="0" fontId="10" fillId="0" borderId="0" xfId="0" applyFont="1" applyAlignment="1">
      <alignment horizontal="left"/>
    </xf>
    <xf numFmtId="0" fontId="13" fillId="2" borderId="1" xfId="0" applyFont="1" applyFill="1" applyBorder="1" applyAlignment="1">
      <alignment horizont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wrapText="1"/>
    </xf>
    <xf numFmtId="166"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2" fontId="12" fillId="0" borderId="1" xfId="0" applyNumberFormat="1" applyFont="1" applyBorder="1" applyAlignment="1">
      <alignment horizontal="center" vertical="center"/>
    </xf>
    <xf numFmtId="166" fontId="8" fillId="0" borderId="0" xfId="0" applyNumberFormat="1" applyFont="1"/>
    <xf numFmtId="166" fontId="14" fillId="0" borderId="1" xfId="0" applyNumberFormat="1" applyFont="1" applyBorder="1" applyAlignment="1">
      <alignment horizontal="center" vertical="center"/>
    </xf>
    <xf numFmtId="6" fontId="12" fillId="0" borderId="1" xfId="0" applyNumberFormat="1" applyFont="1" applyBorder="1"/>
    <xf numFmtId="0" fontId="12" fillId="0" borderId="0" xfId="0" applyFont="1" applyAlignment="1">
      <alignment vertical="center" textRotation="90" wrapText="1"/>
    </xf>
    <xf numFmtId="0" fontId="12" fillId="0" borderId="0" xfId="0" applyFont="1" applyAlignment="1">
      <alignment horizontal="left" vertical="center" wrapText="1"/>
    </xf>
    <xf numFmtId="9" fontId="12" fillId="6" borderId="1" xfId="0" applyNumberFormat="1" applyFont="1" applyFill="1" applyBorder="1" applyAlignment="1">
      <alignment horizontal="center" vertical="center"/>
    </xf>
    <xf numFmtId="0" fontId="14" fillId="6" borderId="1" xfId="0" applyFont="1" applyFill="1" applyBorder="1" applyAlignment="1">
      <alignment horizontal="center" vertical="center"/>
    </xf>
    <xf numFmtId="167" fontId="12" fillId="0" borderId="1" xfId="0" applyNumberFormat="1" applyFont="1" applyBorder="1" applyAlignment="1">
      <alignment horizontal="center" vertical="center"/>
    </xf>
    <xf numFmtId="167" fontId="14" fillId="0" borderId="1" xfId="0" applyNumberFormat="1" applyFont="1" applyBorder="1" applyAlignment="1">
      <alignment horizontal="center" vertical="center"/>
    </xf>
    <xf numFmtId="166" fontId="14" fillId="0" borderId="1" xfId="0" applyNumberFormat="1" applyFont="1" applyBorder="1" applyAlignment="1">
      <alignment vertical="center"/>
    </xf>
    <xf numFmtId="9" fontId="12" fillId="0" borderId="1" xfId="0" applyNumberFormat="1" applyFont="1" applyBorder="1" applyAlignment="1">
      <alignment horizontal="center" vertical="center"/>
    </xf>
    <xf numFmtId="0" fontId="19" fillId="0" borderId="0" xfId="0" applyFont="1"/>
    <xf numFmtId="0" fontId="11" fillId="0" borderId="13" xfId="0" applyFont="1" applyBorder="1"/>
    <xf numFmtId="0" fontId="14" fillId="9" borderId="1" xfId="0" applyFont="1" applyFill="1" applyBorder="1" applyAlignment="1">
      <alignment horizontal="center" wrapText="1"/>
    </xf>
    <xf numFmtId="0" fontId="14"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wrapText="1"/>
    </xf>
    <xf numFmtId="0" fontId="14" fillId="11" borderId="1" xfId="0" applyFont="1" applyFill="1" applyBorder="1" applyAlignment="1">
      <alignment horizontal="center" vertical="center" wrapText="1"/>
    </xf>
    <xf numFmtId="0" fontId="14" fillId="11" borderId="1" xfId="0" applyFont="1" applyFill="1" applyBorder="1" applyAlignment="1">
      <alignment horizontal="center" vertical="center"/>
    </xf>
    <xf numFmtId="0" fontId="14" fillId="12" borderId="1" xfId="0" applyFont="1" applyFill="1" applyBorder="1" applyAlignment="1">
      <alignment horizontal="center" wrapText="1"/>
    </xf>
    <xf numFmtId="0" fontId="14" fillId="12" borderId="1" xfId="0" applyFont="1" applyFill="1" applyBorder="1" applyAlignment="1">
      <alignment horizontal="center" vertical="center" wrapText="1"/>
    </xf>
    <xf numFmtId="0" fontId="14" fillId="12" borderId="1" xfId="0" applyFont="1" applyFill="1" applyBorder="1" applyAlignment="1">
      <alignment horizontal="center" vertical="center"/>
    </xf>
    <xf numFmtId="0" fontId="14" fillId="13" borderId="1" xfId="0" applyFont="1" applyFill="1" applyBorder="1" applyAlignment="1">
      <alignment horizontal="center" wrapText="1"/>
    </xf>
    <xf numFmtId="0" fontId="14" fillId="13" borderId="1" xfId="0" applyFont="1" applyFill="1" applyBorder="1" applyAlignment="1">
      <alignment horizontal="center" vertical="center" wrapText="1"/>
    </xf>
    <xf numFmtId="0" fontId="14" fillId="13" borderId="1" xfId="0" applyFont="1" applyFill="1" applyBorder="1" applyAlignment="1">
      <alignment horizontal="center" vertical="center"/>
    </xf>
    <xf numFmtId="0" fontId="23" fillId="0" borderId="9" xfId="3" applyFont="1" applyAlignment="1">
      <alignment vertical="center"/>
    </xf>
    <xf numFmtId="0" fontId="22" fillId="14" borderId="9" xfId="2" applyFont="1" applyFill="1" applyAlignment="1">
      <alignment vertical="center" wrapText="1"/>
    </xf>
    <xf numFmtId="0" fontId="22" fillId="14" borderId="23" xfId="2" applyFont="1" applyFill="1" applyBorder="1" applyAlignment="1">
      <alignment vertical="center" wrapText="1"/>
    </xf>
    <xf numFmtId="0" fontId="22" fillId="0" borderId="23" xfId="2" applyFont="1" applyBorder="1" applyAlignment="1">
      <alignment vertical="center" wrapText="1"/>
    </xf>
    <xf numFmtId="0" fontId="22" fillId="0" borderId="9" xfId="2" applyFont="1" applyAlignment="1">
      <alignment vertical="center" wrapText="1"/>
    </xf>
    <xf numFmtId="0" fontId="22" fillId="0" borderId="9" xfId="2" applyFont="1" applyAlignment="1">
      <alignment horizontal="center" vertical="center" wrapText="1"/>
    </xf>
    <xf numFmtId="0" fontId="24" fillId="0" borderId="9" xfId="3" applyFont="1" applyAlignment="1">
      <alignment horizontal="center" vertical="center"/>
    </xf>
    <xf numFmtId="0" fontId="23" fillId="0" borderId="9" xfId="3" applyFont="1" applyAlignment="1">
      <alignment horizontal="center" vertical="center"/>
    </xf>
    <xf numFmtId="0" fontId="22" fillId="14" borderId="23" xfId="2" applyFont="1" applyFill="1" applyBorder="1" applyAlignment="1">
      <alignment horizontal="center" vertical="center" wrapText="1"/>
    </xf>
    <xf numFmtId="0" fontId="25" fillId="14" borderId="9" xfId="2" applyFont="1" applyFill="1" applyAlignment="1">
      <alignment horizontal="center" vertical="center" wrapText="1"/>
    </xf>
    <xf numFmtId="0" fontId="22" fillId="14" borderId="9" xfId="2" applyFont="1" applyFill="1" applyAlignment="1">
      <alignment horizontal="center" vertical="center" wrapText="1"/>
    </xf>
    <xf numFmtId="0" fontId="25" fillId="0" borderId="9" xfId="2" applyFont="1" applyAlignment="1">
      <alignment horizontal="center" vertical="center" wrapText="1"/>
    </xf>
    <xf numFmtId="0" fontId="22" fillId="16" borderId="9" xfId="2" applyFont="1" applyFill="1" applyAlignment="1">
      <alignment vertical="center" wrapText="1"/>
    </xf>
    <xf numFmtId="0" fontId="22" fillId="15" borderId="18" xfId="2" applyFont="1" applyFill="1" applyBorder="1" applyAlignment="1">
      <alignment horizontal="center" vertical="center" wrapText="1"/>
    </xf>
    <xf numFmtId="0" fontId="22" fillId="15" borderId="19" xfId="2" applyFont="1" applyFill="1" applyBorder="1" applyAlignment="1">
      <alignment horizontal="center" vertical="center" wrapText="1"/>
    </xf>
    <xf numFmtId="169" fontId="23" fillId="0" borderId="24" xfId="5" applyNumberFormat="1" applyFont="1" applyBorder="1" applyAlignment="1">
      <alignment vertical="center"/>
    </xf>
    <xf numFmtId="169" fontId="23" fillId="0" borderId="25" xfId="5" applyNumberFormat="1" applyFont="1" applyBorder="1" applyAlignment="1">
      <alignment vertical="center"/>
    </xf>
    <xf numFmtId="0" fontId="22" fillId="15" borderId="36" xfId="2" applyFont="1" applyFill="1" applyBorder="1" applyAlignment="1">
      <alignment vertical="center" wrapText="1"/>
    </xf>
    <xf numFmtId="169" fontId="23" fillId="0" borderId="37" xfId="5" applyNumberFormat="1" applyFont="1" applyBorder="1" applyAlignment="1">
      <alignment vertical="center"/>
    </xf>
    <xf numFmtId="169" fontId="23" fillId="0" borderId="39" xfId="5" applyNumberFormat="1" applyFont="1" applyBorder="1" applyAlignment="1">
      <alignment vertical="center"/>
    </xf>
    <xf numFmtId="0" fontId="22" fillId="15" borderId="27" xfId="2" applyFont="1" applyFill="1" applyBorder="1" applyAlignment="1">
      <alignment vertical="center" wrapText="1"/>
    </xf>
    <xf numFmtId="169" fontId="23" fillId="0" borderId="28" xfId="5" applyNumberFormat="1" applyFont="1" applyBorder="1" applyAlignment="1">
      <alignment vertical="center"/>
    </xf>
    <xf numFmtId="0" fontId="23" fillId="0" borderId="9" xfId="3" applyFont="1"/>
    <xf numFmtId="0" fontId="22" fillId="17" borderId="17" xfId="2" applyFont="1" applyFill="1" applyBorder="1" applyAlignment="1">
      <alignment vertical="center" wrapText="1"/>
    </xf>
    <xf numFmtId="169" fontId="23" fillId="0" borderId="29" xfId="5" applyNumberFormat="1" applyFont="1" applyBorder="1" applyAlignment="1">
      <alignment vertical="center"/>
    </xf>
    <xf numFmtId="0" fontId="23" fillId="0" borderId="9" xfId="3" applyFont="1" applyAlignment="1">
      <alignment horizontal="center" vertical="center" wrapText="1"/>
    </xf>
    <xf numFmtId="0" fontId="35" fillId="0" borderId="9" xfId="3" applyFont="1" applyAlignment="1">
      <alignment vertical="center"/>
    </xf>
    <xf numFmtId="0" fontId="37" fillId="15" borderId="37" xfId="2" applyFont="1" applyFill="1" applyBorder="1" applyAlignment="1">
      <alignment horizontal="center" vertical="center" wrapText="1"/>
    </xf>
    <xf numFmtId="0" fontId="36" fillId="0" borderId="37" xfId="3" applyFont="1" applyBorder="1" applyAlignment="1">
      <alignment horizontal="center" vertical="center"/>
    </xf>
    <xf numFmtId="0" fontId="17" fillId="0" borderId="9" xfId="3" applyFont="1" applyAlignment="1">
      <alignment vertical="center"/>
    </xf>
    <xf numFmtId="9" fontId="23" fillId="0" borderId="39" xfId="1" applyFont="1" applyBorder="1" applyAlignment="1">
      <alignment vertical="center"/>
    </xf>
    <xf numFmtId="0" fontId="22" fillId="15" borderId="41" xfId="2" applyFont="1" applyFill="1" applyBorder="1" applyAlignment="1">
      <alignment vertical="center" wrapText="1"/>
    </xf>
    <xf numFmtId="0" fontId="22" fillId="0" borderId="41" xfId="2" applyFont="1" applyBorder="1" applyAlignment="1">
      <alignment vertical="center" wrapText="1"/>
    </xf>
    <xf numFmtId="0" fontId="23" fillId="0" borderId="0" xfId="0" applyFont="1"/>
    <xf numFmtId="15" fontId="23" fillId="0" borderId="36" xfId="0" applyNumberFormat="1" applyFont="1" applyBorder="1" applyAlignment="1">
      <alignment horizontal="center" vertical="center" wrapText="1"/>
    </xf>
    <xf numFmtId="0" fontId="23" fillId="0" borderId="37" xfId="0" applyFont="1" applyBorder="1" applyAlignment="1">
      <alignment horizontal="center" vertical="center" wrapText="1"/>
    </xf>
    <xf numFmtId="14" fontId="23" fillId="0" borderId="36" xfId="0" applyNumberFormat="1" applyFont="1" applyBorder="1" applyAlignment="1">
      <alignment horizontal="center" vertical="center" wrapText="1"/>
    </xf>
    <xf numFmtId="0" fontId="23" fillId="0" borderId="36"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7" xfId="0" applyFont="1" applyBorder="1" applyAlignment="1">
      <alignment vertical="center" wrapText="1"/>
    </xf>
    <xf numFmtId="0" fontId="23" fillId="0" borderId="37" xfId="0" applyFont="1" applyBorder="1" applyAlignment="1">
      <alignment vertical="top" wrapText="1"/>
    </xf>
    <xf numFmtId="0" fontId="23" fillId="0" borderId="37" xfId="0" applyFont="1" applyBorder="1" applyAlignment="1">
      <alignment vertical="center"/>
    </xf>
    <xf numFmtId="0" fontId="23" fillId="14" borderId="23" xfId="3" applyFont="1" applyFill="1" applyBorder="1" applyAlignment="1">
      <alignment vertical="center"/>
    </xf>
    <xf numFmtId="0" fontId="23" fillId="14" borderId="9" xfId="3" applyFont="1" applyFill="1" applyAlignment="1">
      <alignment vertical="center"/>
    </xf>
    <xf numFmtId="0" fontId="22" fillId="14" borderId="30" xfId="2" applyFont="1" applyFill="1" applyBorder="1" applyAlignment="1">
      <alignment horizontal="center" vertical="center" wrapText="1"/>
    </xf>
    <xf numFmtId="0" fontId="21" fillId="0" borderId="0" xfId="0" applyFont="1" applyAlignment="1">
      <alignment vertical="center"/>
    </xf>
    <xf numFmtId="0" fontId="21" fillId="0" borderId="23" xfId="2" applyFont="1" applyBorder="1" applyAlignment="1">
      <alignment horizontal="center" vertical="center" wrapText="1"/>
    </xf>
    <xf numFmtId="0" fontId="22" fillId="0" borderId="9" xfId="2" applyFont="1" applyAlignment="1">
      <alignment horizontal="center" vertical="center"/>
    </xf>
    <xf numFmtId="0" fontId="40" fillId="0" borderId="9" xfId="0" applyFont="1" applyBorder="1" applyAlignment="1">
      <alignment horizontal="left" vertical="center" wrapText="1"/>
    </xf>
    <xf numFmtId="0" fontId="22" fillId="0" borderId="41" xfId="0" applyFont="1" applyBorder="1" applyAlignment="1">
      <alignment horizontal="left" vertical="center" wrapText="1"/>
    </xf>
    <xf numFmtId="0" fontId="22" fillId="0" borderId="9" xfId="2" applyFont="1" applyAlignment="1">
      <alignment vertical="center"/>
    </xf>
    <xf numFmtId="0" fontId="22" fillId="0" borderId="41" xfId="2" applyFont="1" applyBorder="1" applyAlignment="1">
      <alignment horizontal="center" vertical="center" wrapText="1"/>
    </xf>
    <xf numFmtId="0" fontId="22" fillId="0" borderId="9" xfId="0" applyFont="1" applyBorder="1" applyAlignment="1">
      <alignment horizontal="left" vertical="center" wrapText="1"/>
    </xf>
    <xf numFmtId="0" fontId="22" fillId="0" borderId="9" xfId="0" applyFont="1" applyBorder="1" applyAlignment="1">
      <alignment horizontal="center" vertical="center" wrapText="1"/>
    </xf>
    <xf numFmtId="0" fontId="22" fillId="20" borderId="9" xfId="2" applyFont="1" applyFill="1" applyAlignment="1">
      <alignment vertical="center" wrapText="1"/>
    </xf>
    <xf numFmtId="0" fontId="21" fillId="20" borderId="0" xfId="0" applyFont="1" applyFill="1" applyAlignment="1">
      <alignment vertical="center"/>
    </xf>
    <xf numFmtId="0" fontId="22" fillId="20" borderId="9" xfId="2" applyFont="1" applyFill="1" applyAlignment="1">
      <alignment horizontal="center" vertical="center"/>
    </xf>
    <xf numFmtId="0" fontId="5" fillId="0" borderId="9" xfId="19"/>
    <xf numFmtId="0" fontId="5" fillId="0" borderId="9" xfId="19" applyAlignment="1">
      <alignment horizontal="center"/>
    </xf>
    <xf numFmtId="0" fontId="30" fillId="0" borderId="37" xfId="12" quotePrefix="1" applyNumberFormat="1" applyBorder="1" applyAlignment="1">
      <alignment horizontal="center" vertical="center" wrapText="1"/>
    </xf>
    <xf numFmtId="0" fontId="30" fillId="0" borderId="37" xfId="12" quotePrefix="1" applyNumberFormat="1" applyBorder="1" applyAlignment="1">
      <alignment horizontal="left" vertical="center" wrapText="1"/>
    </xf>
    <xf numFmtId="37" fontId="30" fillId="0" borderId="37" xfId="11" applyNumberFormat="1" applyBorder="1" applyAlignment="1">
      <alignment horizontal="center" vertical="center"/>
    </xf>
    <xf numFmtId="0" fontId="30" fillId="0" borderId="36" xfId="12" quotePrefix="1" applyNumberFormat="1" applyBorder="1" applyAlignment="1">
      <alignment horizontal="center" vertical="center" wrapText="1"/>
    </xf>
    <xf numFmtId="37" fontId="30" fillId="0" borderId="58" xfId="19" applyNumberFormat="1" applyFont="1" applyBorder="1" applyAlignment="1">
      <alignment horizontal="center" vertical="center"/>
    </xf>
    <xf numFmtId="37" fontId="30" fillId="0" borderId="56" xfId="19" applyNumberFormat="1" applyFont="1" applyBorder="1" applyAlignment="1">
      <alignment horizontal="center" vertical="center"/>
    </xf>
    <xf numFmtId="0" fontId="30" fillId="0" borderId="27" xfId="12" quotePrefix="1" applyNumberFormat="1" applyBorder="1" applyAlignment="1">
      <alignment horizontal="center" vertical="center" wrapText="1"/>
    </xf>
    <xf numFmtId="0" fontId="30" fillId="0" borderId="28" xfId="12" quotePrefix="1" applyNumberFormat="1" applyBorder="1" applyAlignment="1">
      <alignment horizontal="left" vertical="center" wrapText="1"/>
    </xf>
    <xf numFmtId="0" fontId="30" fillId="0" borderId="28" xfId="12" quotePrefix="1" applyNumberFormat="1" applyBorder="1" applyAlignment="1">
      <alignment horizontal="center" vertical="center" wrapText="1"/>
    </xf>
    <xf numFmtId="0" fontId="30" fillId="0" borderId="55" xfId="12" quotePrefix="1" applyNumberFormat="1" applyBorder="1" applyAlignment="1">
      <alignment horizontal="center" vertical="center" wrapText="1"/>
    </xf>
    <xf numFmtId="0" fontId="30" fillId="0" borderId="59" xfId="12" quotePrefix="1" applyNumberFormat="1" applyBorder="1" applyAlignment="1">
      <alignment horizontal="left" vertical="center" wrapText="1"/>
    </xf>
    <xf numFmtId="0" fontId="30" fillId="0" borderId="59" xfId="12" quotePrefix="1" applyNumberFormat="1" applyBorder="1" applyAlignment="1">
      <alignment horizontal="center" vertical="center" wrapText="1"/>
    </xf>
    <xf numFmtId="37" fontId="30" fillId="0" borderId="64" xfId="11" applyNumberFormat="1" applyBorder="1" applyAlignment="1">
      <alignment horizontal="right" vertical="center"/>
    </xf>
    <xf numFmtId="0" fontId="5" fillId="0" borderId="60" xfId="19" applyBorder="1" applyAlignment="1">
      <alignment horizontal="right" wrapText="1"/>
    </xf>
    <xf numFmtId="0" fontId="5" fillId="0" borderId="39" xfId="19" applyBorder="1" applyAlignment="1">
      <alignment horizontal="right" wrapText="1"/>
    </xf>
    <xf numFmtId="0" fontId="5" fillId="0" borderId="39" xfId="19" applyBorder="1" applyAlignment="1">
      <alignment horizontal="right"/>
    </xf>
    <xf numFmtId="37" fontId="30" fillId="0" borderId="71" xfId="11" applyNumberFormat="1" applyBorder="1" applyAlignment="1">
      <alignment horizontal="right" vertical="center"/>
    </xf>
    <xf numFmtId="0" fontId="5" fillId="0" borderId="29" xfId="19" applyBorder="1" applyAlignment="1">
      <alignment horizontal="right"/>
    </xf>
    <xf numFmtId="0" fontId="5" fillId="20" borderId="9" xfId="19" applyFill="1"/>
    <xf numFmtId="0" fontId="23" fillId="0" borderId="59" xfId="3" applyFont="1" applyBorder="1" applyAlignment="1">
      <alignment vertical="center" wrapText="1"/>
    </xf>
    <xf numFmtId="43" fontId="46" fillId="15" borderId="70" xfId="18" applyFont="1" applyFill="1" applyBorder="1" applyAlignment="1">
      <alignment horizontal="center" vertical="center" wrapText="1"/>
    </xf>
    <xf numFmtId="43" fontId="46" fillId="15" borderId="73" xfId="18" applyFont="1" applyFill="1" applyBorder="1" applyAlignment="1">
      <alignment horizontal="center" vertical="center" wrapText="1"/>
    </xf>
    <xf numFmtId="43" fontId="46" fillId="15" borderId="74" xfId="18" applyFont="1" applyFill="1" applyBorder="1" applyAlignment="1">
      <alignment horizontal="center" vertical="center" wrapText="1"/>
    </xf>
    <xf numFmtId="0" fontId="22" fillId="15" borderId="22" xfId="3" applyFont="1" applyFill="1" applyBorder="1" applyAlignment="1">
      <alignment horizontal="center" vertical="center" wrapText="1"/>
    </xf>
    <xf numFmtId="0" fontId="22" fillId="15" borderId="41" xfId="3" applyFont="1" applyFill="1" applyBorder="1" applyAlignment="1">
      <alignment horizontal="center" vertical="center" wrapText="1"/>
    </xf>
    <xf numFmtId="0" fontId="44" fillId="0" borderId="41" xfId="0" applyFont="1" applyBorder="1" applyAlignment="1">
      <alignment horizontal="center" vertical="center"/>
    </xf>
    <xf numFmtId="0" fontId="44" fillId="0" borderId="41" xfId="0" applyFont="1" applyBorder="1" applyAlignment="1">
      <alignment vertical="center"/>
    </xf>
    <xf numFmtId="0" fontId="44" fillId="0" borderId="41" xfId="2" applyFont="1" applyBorder="1" applyAlignment="1">
      <alignment horizontal="center" wrapText="1"/>
    </xf>
    <xf numFmtId="0" fontId="44" fillId="0" borderId="41" xfId="2" applyFont="1" applyBorder="1" applyAlignment="1">
      <alignment horizontal="center" vertical="center" wrapText="1"/>
    </xf>
    <xf numFmtId="0" fontId="44" fillId="0" borderId="41" xfId="2" applyFont="1" applyBorder="1" applyAlignment="1">
      <alignment vertical="center" wrapText="1"/>
    </xf>
    <xf numFmtId="0" fontId="21" fillId="20" borderId="9" xfId="0" applyFont="1" applyFill="1" applyBorder="1" applyAlignment="1">
      <alignment vertical="center"/>
    </xf>
    <xf numFmtId="0" fontId="21" fillId="0" borderId="41" xfId="0" applyFont="1" applyBorder="1" applyAlignment="1">
      <alignment vertical="center"/>
    </xf>
    <xf numFmtId="0" fontId="5" fillId="0" borderId="67" xfId="19" applyBorder="1" applyAlignment="1">
      <alignment vertical="center"/>
    </xf>
    <xf numFmtId="0" fontId="0" fillId="0" borderId="59" xfId="0" applyBorder="1" applyAlignment="1">
      <alignment vertical="center"/>
    </xf>
    <xf numFmtId="0" fontId="5" fillId="0" borderId="59" xfId="19" applyBorder="1" applyAlignment="1">
      <alignment vertical="center"/>
    </xf>
    <xf numFmtId="0" fontId="5" fillId="0" borderId="59" xfId="19" applyBorder="1" applyAlignment="1">
      <alignment horizontal="right" vertical="center"/>
    </xf>
    <xf numFmtId="0" fontId="5" fillId="0" borderId="40" xfId="19" applyBorder="1" applyAlignment="1">
      <alignment vertical="center"/>
    </xf>
    <xf numFmtId="0" fontId="0" fillId="0" borderId="37" xfId="0" applyBorder="1" applyAlignment="1">
      <alignment vertical="center"/>
    </xf>
    <xf numFmtId="0" fontId="5" fillId="0" borderId="37" xfId="19" applyBorder="1" applyAlignment="1">
      <alignment vertical="center"/>
    </xf>
    <xf numFmtId="0" fontId="5" fillId="0" borderId="68" xfId="19" applyBorder="1" applyAlignment="1">
      <alignment vertical="center"/>
    </xf>
    <xf numFmtId="0" fontId="0" fillId="0" borderId="28" xfId="0" applyBorder="1" applyAlignment="1">
      <alignment vertical="center"/>
    </xf>
    <xf numFmtId="0" fontId="5" fillId="0" borderId="28" xfId="19" applyBorder="1" applyAlignment="1">
      <alignment vertical="center"/>
    </xf>
    <xf numFmtId="0" fontId="5" fillId="0" borderId="70" xfId="19" applyBorder="1" applyAlignment="1">
      <alignment horizontal="right" vertical="center"/>
    </xf>
    <xf numFmtId="0" fontId="21" fillId="15" borderId="41" xfId="2" applyFont="1" applyFill="1" applyBorder="1" applyAlignment="1">
      <alignment vertical="center" wrapText="1"/>
    </xf>
    <xf numFmtId="0" fontId="21" fillId="15" borderId="41" xfId="0" applyFont="1" applyFill="1" applyBorder="1" applyAlignment="1">
      <alignment vertical="center"/>
    </xf>
    <xf numFmtId="0" fontId="21" fillId="0" borderId="41" xfId="2" applyFont="1" applyBorder="1" applyAlignment="1">
      <alignment vertical="center" wrapText="1"/>
    </xf>
    <xf numFmtId="0" fontId="47" fillId="11" borderId="27" xfId="19" applyFont="1" applyFill="1" applyBorder="1" applyAlignment="1">
      <alignment horizontal="center" vertical="center" wrapText="1"/>
    </xf>
    <xf numFmtId="0" fontId="22" fillId="15" borderId="43" xfId="3" applyFont="1" applyFill="1" applyBorder="1" applyAlignment="1">
      <alignment horizontal="center" vertical="center" wrapText="1"/>
    </xf>
    <xf numFmtId="0" fontId="16" fillId="15" borderId="43" xfId="3" applyFont="1" applyFill="1" applyBorder="1" applyAlignment="1">
      <alignment vertical="center" wrapText="1"/>
    </xf>
    <xf numFmtId="0" fontId="23" fillId="0" borderId="22" xfId="3" applyFont="1" applyBorder="1" applyAlignment="1">
      <alignment vertical="center" wrapText="1"/>
    </xf>
    <xf numFmtId="0" fontId="16" fillId="0" borderId="49" xfId="3" applyFont="1" applyBorder="1" applyAlignment="1">
      <alignment horizontal="center" vertical="center" wrapText="1"/>
    </xf>
    <xf numFmtId="0" fontId="16" fillId="0" borderId="50" xfId="3" applyFont="1" applyBorder="1" applyAlignment="1">
      <alignment horizontal="center" vertical="center" wrapText="1"/>
    </xf>
    <xf numFmtId="0" fontId="16" fillId="0" borderId="51" xfId="3" applyFont="1" applyBorder="1" applyAlignment="1">
      <alignment horizontal="center" vertical="center" wrapText="1"/>
    </xf>
    <xf numFmtId="0" fontId="16" fillId="15" borderId="43" xfId="3" applyFont="1" applyFill="1" applyBorder="1" applyAlignment="1">
      <alignment horizontal="center" vertical="center" wrapText="1"/>
    </xf>
    <xf numFmtId="9" fontId="23" fillId="0" borderId="61" xfId="3" applyNumberFormat="1" applyFont="1" applyBorder="1" applyAlignment="1">
      <alignment horizontal="center" vertical="center" wrapText="1"/>
    </xf>
    <xf numFmtId="9" fontId="16" fillId="0" borderId="63" xfId="3" applyNumberFormat="1" applyFont="1" applyBorder="1" applyAlignment="1">
      <alignment horizontal="center" vertical="center" wrapText="1"/>
    </xf>
    <xf numFmtId="0" fontId="23" fillId="0" borderId="34" xfId="3" applyFont="1" applyBorder="1" applyAlignment="1">
      <alignment horizontal="center" vertical="center" wrapText="1"/>
    </xf>
    <xf numFmtId="0" fontId="48" fillId="0" borderId="34" xfId="3" applyFont="1" applyBorder="1" applyAlignment="1">
      <alignment horizontal="center" vertical="center" wrapText="1"/>
    </xf>
    <xf numFmtId="0" fontId="23" fillId="0" borderId="22" xfId="3" applyFont="1" applyBorder="1" applyAlignment="1">
      <alignment horizontal="center" vertical="center"/>
    </xf>
    <xf numFmtId="0" fontId="23" fillId="0" borderId="21" xfId="3" applyFont="1" applyBorder="1" applyAlignment="1">
      <alignment horizontal="center" vertical="center"/>
    </xf>
    <xf numFmtId="0" fontId="21" fillId="0" borderId="41" xfId="0" applyFont="1" applyBorder="1" applyAlignment="1">
      <alignment horizontal="left" vertical="center" wrapText="1"/>
    </xf>
    <xf numFmtId="0" fontId="45" fillId="15" borderId="41" xfId="2" applyFont="1" applyFill="1" applyBorder="1" applyAlignment="1">
      <alignment vertical="center" wrapText="1"/>
    </xf>
    <xf numFmtId="0" fontId="45" fillId="15" borderId="41" xfId="0" applyFont="1" applyFill="1" applyBorder="1" applyAlignment="1">
      <alignment vertical="center"/>
    </xf>
    <xf numFmtId="0" fontId="22" fillId="0" borderId="41" xfId="0" applyFont="1" applyBorder="1" applyAlignment="1">
      <alignment horizontal="center" vertical="center"/>
    </xf>
    <xf numFmtId="0" fontId="22" fillId="0" borderId="41" xfId="2" applyFont="1" applyBorder="1" applyAlignment="1">
      <alignment horizontal="center" wrapText="1"/>
    </xf>
    <xf numFmtId="0" fontId="23" fillId="0" borderId="41" xfId="3" applyFont="1" applyBorder="1" applyAlignment="1">
      <alignment vertical="center"/>
    </xf>
    <xf numFmtId="0" fontId="21" fillId="15" borderId="41" xfId="2" applyFont="1" applyFill="1" applyBorder="1" applyAlignment="1">
      <alignment horizontal="center" vertical="center" wrapText="1"/>
    </xf>
    <xf numFmtId="0" fontId="21" fillId="20" borderId="0" xfId="0" applyFont="1" applyFill="1" applyAlignment="1">
      <alignment horizontal="center" vertical="center"/>
    </xf>
    <xf numFmtId="37" fontId="30" fillId="0" borderId="59" xfId="11" applyNumberFormat="1" applyBorder="1" applyAlignment="1">
      <alignment horizontal="center" vertical="center"/>
    </xf>
    <xf numFmtId="37" fontId="30" fillId="0" borderId="60" xfId="11" applyNumberFormat="1" applyBorder="1" applyAlignment="1">
      <alignment horizontal="center" vertical="center"/>
    </xf>
    <xf numFmtId="0" fontId="0" fillId="0" borderId="55" xfId="0" applyBorder="1" applyAlignment="1">
      <alignment horizontal="center" vertical="center"/>
    </xf>
    <xf numFmtId="37" fontId="30" fillId="0" borderId="39" xfId="11" applyNumberFormat="1" applyBorder="1" applyAlignment="1">
      <alignment horizontal="center" vertical="center"/>
    </xf>
    <xf numFmtId="0" fontId="0" fillId="0" borderId="36" xfId="0" applyBorder="1" applyAlignment="1">
      <alignment horizontal="center" vertical="center"/>
    </xf>
    <xf numFmtId="37" fontId="30" fillId="0" borderId="28" xfId="11" applyNumberFormat="1" applyBorder="1" applyAlignment="1">
      <alignment horizontal="center" vertical="center"/>
    </xf>
    <xf numFmtId="37" fontId="30" fillId="0" borderId="29" xfId="11" applyNumberFormat="1" applyBorder="1" applyAlignment="1">
      <alignment horizontal="center" vertical="center"/>
    </xf>
    <xf numFmtId="0" fontId="0" fillId="0" borderId="27" xfId="0" applyBorder="1" applyAlignment="1">
      <alignment horizontal="center" vertical="center"/>
    </xf>
    <xf numFmtId="0" fontId="26" fillId="0" borderId="37" xfId="20" applyFont="1" applyBorder="1" applyAlignment="1">
      <alignment horizontal="left" vertical="center" wrapText="1"/>
    </xf>
    <xf numFmtId="0" fontId="49" fillId="0" borderId="9" xfId="20" applyFont="1" applyAlignment="1">
      <alignment horizontal="left" vertical="top"/>
    </xf>
    <xf numFmtId="1" fontId="49" fillId="0" borderId="1" xfId="20" applyNumberFormat="1" applyFont="1" applyBorder="1" applyAlignment="1">
      <alignment horizontal="center" vertical="center" shrinkToFit="1"/>
    </xf>
    <xf numFmtId="0" fontId="26" fillId="0" borderId="1" xfId="20" applyFont="1" applyBorder="1" applyAlignment="1">
      <alignment horizontal="center" vertical="center" wrapText="1"/>
    </xf>
    <xf numFmtId="0" fontId="49" fillId="22" borderId="9" xfId="20" applyFont="1" applyFill="1" applyAlignment="1">
      <alignment horizontal="left" vertical="top" wrapText="1"/>
    </xf>
    <xf numFmtId="0" fontId="49" fillId="22" borderId="9" xfId="20" applyFont="1" applyFill="1" applyAlignment="1">
      <alignment horizontal="left" vertical="top"/>
    </xf>
    <xf numFmtId="0" fontId="49" fillId="0" borderId="9" xfId="20" applyFont="1" applyAlignment="1">
      <alignment horizontal="left" vertical="top" wrapText="1"/>
    </xf>
    <xf numFmtId="0" fontId="50" fillId="11" borderId="1" xfId="20" applyFont="1" applyFill="1" applyBorder="1" applyAlignment="1">
      <alignment horizontal="center" vertical="center" wrapText="1"/>
    </xf>
    <xf numFmtId="0" fontId="26" fillId="0" borderId="37" xfId="20" applyFont="1" applyBorder="1" applyAlignment="1">
      <alignment vertical="center" wrapText="1"/>
    </xf>
    <xf numFmtId="0" fontId="26" fillId="0" borderId="10" xfId="20" applyFont="1" applyBorder="1" applyAlignment="1">
      <alignment vertical="center" wrapText="1"/>
    </xf>
    <xf numFmtId="0" fontId="26" fillId="0" borderId="12" xfId="20" applyFont="1" applyBorder="1" applyAlignment="1">
      <alignment horizontal="center" vertical="center" wrapText="1"/>
    </xf>
    <xf numFmtId="0" fontId="16" fillId="0" borderId="9" xfId="3" applyFont="1" applyAlignment="1">
      <alignment horizontal="center" vertical="center" wrapText="1"/>
    </xf>
    <xf numFmtId="0" fontId="22" fillId="15" borderId="20" xfId="2" applyFont="1" applyFill="1" applyBorder="1" applyAlignment="1">
      <alignment vertical="center" wrapText="1"/>
    </xf>
    <xf numFmtId="0" fontId="22" fillId="15" borderId="22" xfId="2" applyFont="1" applyFill="1" applyBorder="1" applyAlignment="1">
      <alignment vertical="center" wrapText="1"/>
    </xf>
    <xf numFmtId="0" fontId="23" fillId="0" borderId="64" xfId="3" applyFont="1" applyBorder="1" applyAlignment="1">
      <alignment vertical="center" wrapText="1"/>
    </xf>
    <xf numFmtId="43" fontId="46" fillId="15" borderId="81" xfId="18" applyFont="1" applyFill="1" applyBorder="1" applyAlignment="1">
      <alignment horizontal="center" vertical="center" wrapText="1"/>
    </xf>
    <xf numFmtId="0" fontId="23" fillId="0" borderId="84" xfId="3" applyFont="1" applyBorder="1" applyAlignment="1">
      <alignment vertical="center" wrapText="1"/>
    </xf>
    <xf numFmtId="0" fontId="23" fillId="0" borderId="89" xfId="3" applyFont="1" applyBorder="1" applyAlignment="1">
      <alignment vertical="center" wrapText="1"/>
    </xf>
    <xf numFmtId="169" fontId="23" fillId="0" borderId="9" xfId="3" applyNumberFormat="1" applyFont="1" applyAlignment="1">
      <alignment vertical="center"/>
    </xf>
    <xf numFmtId="169" fontId="23" fillId="0" borderId="37" xfId="5" applyNumberFormat="1" applyFont="1" applyFill="1" applyBorder="1" applyAlignment="1">
      <alignment vertical="center"/>
    </xf>
    <xf numFmtId="169" fontId="23" fillId="0" borderId="28" xfId="5" applyNumberFormat="1" applyFont="1" applyFill="1" applyBorder="1" applyAlignment="1">
      <alignment vertical="center"/>
    </xf>
    <xf numFmtId="0" fontId="44" fillId="15" borderId="41" xfId="2" applyFont="1" applyFill="1" applyBorder="1" applyAlignment="1">
      <alignment vertical="center" wrapText="1"/>
    </xf>
    <xf numFmtId="0" fontId="0" fillId="0" borderId="9" xfId="0" applyBorder="1"/>
    <xf numFmtId="0" fontId="23" fillId="0" borderId="37" xfId="0" applyFont="1" applyBorder="1" applyAlignment="1">
      <alignment horizontal="justify" vertical="center" wrapText="1"/>
    </xf>
    <xf numFmtId="0" fontId="0" fillId="0" borderId="36" xfId="0" applyBorder="1"/>
    <xf numFmtId="0" fontId="0" fillId="0" borderId="37" xfId="0" applyBorder="1"/>
    <xf numFmtId="0" fontId="0" fillId="0" borderId="27" xfId="0" applyBorder="1"/>
    <xf numFmtId="0" fontId="0" fillId="0" borderId="28" xfId="0" applyBorder="1"/>
    <xf numFmtId="0" fontId="26" fillId="0" borderId="10" xfId="20" applyFont="1" applyBorder="1" applyAlignment="1">
      <alignment horizontal="center" vertical="center" wrapText="1"/>
    </xf>
    <xf numFmtId="0" fontId="22" fillId="0" borderId="41" xfId="0" applyFont="1" applyBorder="1" applyAlignment="1">
      <alignment horizontal="center" vertical="center" wrapText="1"/>
    </xf>
    <xf numFmtId="0" fontId="22" fillId="15" borderId="34" xfId="3" applyFont="1" applyFill="1" applyBorder="1" applyAlignment="1">
      <alignment horizontal="center" vertical="center" wrapText="1"/>
    </xf>
    <xf numFmtId="0" fontId="26" fillId="0" borderId="1" xfId="20" applyFont="1" applyBorder="1" applyAlignment="1">
      <alignment vertical="center" wrapText="1"/>
    </xf>
    <xf numFmtId="0" fontId="22" fillId="15" borderId="17" xfId="2" applyFont="1" applyFill="1" applyBorder="1" applyAlignment="1">
      <alignment vertical="center" wrapText="1"/>
    </xf>
    <xf numFmtId="10" fontId="23" fillId="0" borderId="23" xfId="3" applyNumberFormat="1" applyFont="1" applyBorder="1" applyAlignment="1">
      <alignment horizontal="center" vertical="center"/>
    </xf>
    <xf numFmtId="0" fontId="23" fillId="0" borderId="34" xfId="3" applyFont="1" applyBorder="1" applyAlignment="1">
      <alignment horizontal="center" vertical="center"/>
    </xf>
    <xf numFmtId="10" fontId="23" fillId="0" borderId="97" xfId="3" applyNumberFormat="1" applyFont="1" applyBorder="1" applyAlignment="1">
      <alignment horizontal="center" vertical="center"/>
    </xf>
    <xf numFmtId="0" fontId="22" fillId="15" borderId="101" xfId="3" applyFont="1" applyFill="1" applyBorder="1" applyAlignment="1">
      <alignment horizontal="center" vertical="center" wrapText="1"/>
    </xf>
    <xf numFmtId="171" fontId="23" fillId="0" borderId="23" xfId="3" applyNumberFormat="1" applyFont="1" applyBorder="1" applyAlignment="1">
      <alignment horizontal="center" vertical="center"/>
    </xf>
    <xf numFmtId="171" fontId="23" fillId="0" borderId="97" xfId="3" applyNumberFormat="1" applyFont="1" applyBorder="1" applyAlignment="1">
      <alignment horizontal="center" vertical="center"/>
    </xf>
    <xf numFmtId="0" fontId="26" fillId="0" borderId="7" xfId="20" applyFont="1" applyBorder="1" applyAlignment="1">
      <alignment horizontal="center" vertical="center" wrapText="1"/>
    </xf>
    <xf numFmtId="0" fontId="21" fillId="0" borderId="41" xfId="2" applyFont="1" applyBorder="1" applyAlignment="1">
      <alignment horizontal="center" vertical="center" wrapText="1"/>
    </xf>
    <xf numFmtId="0" fontId="50" fillId="23" borderId="1" xfId="20" applyFont="1" applyFill="1" applyBorder="1" applyAlignment="1">
      <alignment horizontal="center" vertical="center" wrapText="1"/>
    </xf>
    <xf numFmtId="0" fontId="23" fillId="0" borderId="41" xfId="3" applyFont="1" applyBorder="1" applyAlignment="1">
      <alignment vertical="center" wrapText="1"/>
    </xf>
    <xf numFmtId="0" fontId="49" fillId="0" borderId="9" xfId="20" applyFont="1" applyAlignment="1">
      <alignment horizontal="left" vertical="center"/>
    </xf>
    <xf numFmtId="0" fontId="5" fillId="0" borderId="39" xfId="19" applyBorder="1" applyAlignment="1">
      <alignment horizontal="right" vertical="center" wrapText="1"/>
    </xf>
    <xf numFmtId="0" fontId="5" fillId="0" borderId="9" xfId="19" applyAlignment="1">
      <alignment vertical="center"/>
    </xf>
    <xf numFmtId="0" fontId="5" fillId="0" borderId="9" xfId="19" applyAlignment="1">
      <alignment horizontal="center" vertical="center"/>
    </xf>
    <xf numFmtId="0" fontId="23" fillId="0" borderId="0" xfId="3" applyFont="1" applyBorder="1" applyAlignment="1">
      <alignment vertical="center"/>
    </xf>
    <xf numFmtId="0" fontId="16" fillId="0" borderId="0" xfId="3" applyFont="1" applyBorder="1" applyAlignment="1">
      <alignment vertical="center"/>
    </xf>
    <xf numFmtId="0" fontId="16" fillId="0" borderId="9" xfId="3" applyFont="1" applyAlignment="1">
      <alignment vertical="center"/>
    </xf>
    <xf numFmtId="3" fontId="53" fillId="0" borderId="37" xfId="0" applyNumberFormat="1" applyFont="1" applyBorder="1" applyAlignment="1">
      <alignment vertical="center"/>
    </xf>
    <xf numFmtId="0" fontId="53" fillId="0" borderId="37" xfId="0" applyFont="1" applyBorder="1" applyAlignment="1">
      <alignment vertical="center"/>
    </xf>
    <xf numFmtId="0" fontId="53" fillId="0" borderId="24" xfId="0" applyFont="1" applyBorder="1" applyAlignment="1">
      <alignment vertical="center"/>
    </xf>
    <xf numFmtId="3" fontId="53" fillId="0" borderId="28" xfId="0" applyNumberFormat="1" applyFont="1" applyBorder="1" applyAlignment="1">
      <alignment vertical="center"/>
    </xf>
    <xf numFmtId="0" fontId="53" fillId="0" borderId="28" xfId="0" applyFont="1" applyBorder="1" applyAlignment="1">
      <alignment vertical="center"/>
    </xf>
    <xf numFmtId="9" fontId="23" fillId="0" borderId="29" xfId="1" applyFont="1" applyBorder="1" applyAlignment="1">
      <alignment vertical="center"/>
    </xf>
    <xf numFmtId="2" fontId="23" fillId="0" borderId="9" xfId="3" applyNumberFormat="1" applyFont="1" applyAlignment="1">
      <alignment vertical="center"/>
    </xf>
    <xf numFmtId="0" fontId="55" fillId="0" borderId="37" xfId="19" applyFont="1" applyBorder="1" applyAlignment="1">
      <alignment vertical="center"/>
    </xf>
    <xf numFmtId="0" fontId="55" fillId="0" borderId="37" xfId="19" applyFont="1" applyBorder="1" applyAlignment="1">
      <alignment vertical="center" wrapText="1"/>
    </xf>
    <xf numFmtId="0" fontId="48" fillId="0" borderId="22" xfId="3" applyFont="1" applyBorder="1" applyAlignment="1">
      <alignment horizontal="center" vertical="center"/>
    </xf>
    <xf numFmtId="173" fontId="23" fillId="0" borderId="23" xfId="3" applyNumberFormat="1" applyFont="1" applyBorder="1" applyAlignment="1">
      <alignment horizontal="center" vertical="center"/>
    </xf>
    <xf numFmtId="173" fontId="36" fillId="0" borderId="37" xfId="3" applyNumberFormat="1" applyFont="1" applyBorder="1" applyAlignment="1">
      <alignment horizontal="center" vertical="center"/>
    </xf>
    <xf numFmtId="171" fontId="23" fillId="0" borderId="62" xfId="3" applyNumberFormat="1" applyFont="1" applyBorder="1" applyAlignment="1">
      <alignment horizontal="center" vertical="center" wrapText="1"/>
    </xf>
    <xf numFmtId="171" fontId="23" fillId="0" borderId="44" xfId="3" applyNumberFormat="1" applyFont="1" applyBorder="1" applyAlignment="1">
      <alignment horizontal="center" vertical="center" wrapText="1"/>
    </xf>
    <xf numFmtId="0" fontId="53" fillId="0" borderId="22" xfId="0" applyFont="1" applyBorder="1"/>
    <xf numFmtId="0" fontId="53" fillId="0" borderId="34" xfId="0" applyFont="1" applyBorder="1" applyAlignment="1">
      <alignment wrapText="1"/>
    </xf>
    <xf numFmtId="0" fontId="53" fillId="25" borderId="34" xfId="0" applyFont="1" applyFill="1" applyBorder="1" applyAlignment="1">
      <alignment horizontal="center" vertical="center" wrapText="1"/>
    </xf>
    <xf numFmtId="14" fontId="23" fillId="0" borderId="37" xfId="0" applyNumberFormat="1" applyFont="1" applyBorder="1" applyAlignment="1">
      <alignment horizontal="center" vertical="center" wrapText="1"/>
    </xf>
    <xf numFmtId="169" fontId="23" fillId="0" borderId="48" xfId="5" applyNumberFormat="1" applyFont="1" applyFill="1" applyBorder="1" applyAlignment="1">
      <alignment vertical="center"/>
    </xf>
    <xf numFmtId="0" fontId="21" fillId="0" borderId="9" xfId="2" applyFont="1" applyAlignment="1">
      <alignment horizontal="center" vertical="center" wrapText="1"/>
    </xf>
    <xf numFmtId="0" fontId="15" fillId="0" borderId="9" xfId="0" applyFont="1" applyBorder="1" applyAlignment="1">
      <alignment horizontal="left" vertical="center" wrapText="1"/>
    </xf>
    <xf numFmtId="0" fontId="56" fillId="0" borderId="41" xfId="2" applyFont="1" applyBorder="1" applyAlignment="1">
      <alignment horizontal="center" vertical="center" wrapText="1"/>
    </xf>
    <xf numFmtId="0" fontId="5" fillId="0" borderId="61" xfId="19" applyBorder="1" applyAlignment="1">
      <alignment vertical="center"/>
    </xf>
    <xf numFmtId="0" fontId="5" fillId="0" borderId="1" xfId="19" applyBorder="1" applyAlignment="1">
      <alignment horizontal="center" vertical="center"/>
    </xf>
    <xf numFmtId="10" fontId="36" fillId="0" borderId="37" xfId="3" applyNumberFormat="1" applyFont="1" applyBorder="1" applyAlignment="1">
      <alignment horizontal="center" vertical="center"/>
    </xf>
    <xf numFmtId="0" fontId="23" fillId="0" borderId="41" xfId="3" applyFont="1" applyBorder="1" applyAlignment="1">
      <alignment horizontal="center" vertical="center"/>
    </xf>
    <xf numFmtId="0" fontId="22" fillId="15" borderId="17" xfId="3" applyFont="1" applyFill="1" applyBorder="1" applyAlignment="1">
      <alignment horizontal="center" vertical="center" wrapText="1"/>
    </xf>
    <xf numFmtId="0" fontId="22" fillId="15" borderId="20" xfId="3" applyFont="1" applyFill="1" applyBorder="1" applyAlignment="1">
      <alignment horizontal="center" vertical="center" wrapText="1"/>
    </xf>
    <xf numFmtId="0" fontId="23" fillId="0" borderId="20" xfId="3" applyFont="1" applyBorder="1" applyAlignment="1">
      <alignment horizontal="center" vertical="center"/>
    </xf>
    <xf numFmtId="0" fontId="22" fillId="15" borderId="26" xfId="3" applyFont="1" applyFill="1" applyBorder="1" applyAlignment="1">
      <alignment horizontal="center" vertical="center" wrapText="1"/>
    </xf>
    <xf numFmtId="0" fontId="22" fillId="15" borderId="28" xfId="2" applyFont="1" applyFill="1" applyBorder="1" applyAlignment="1">
      <alignment horizontal="center" vertical="center" wrapText="1"/>
    </xf>
    <xf numFmtId="0" fontId="22" fillId="15" borderId="27" xfId="2" applyFont="1" applyFill="1" applyBorder="1" applyAlignment="1">
      <alignment horizontal="center" vertical="center" wrapText="1"/>
    </xf>
    <xf numFmtId="0" fontId="23" fillId="0" borderId="42" xfId="3" applyFont="1" applyBorder="1" applyAlignment="1">
      <alignment horizontal="center" vertical="center"/>
    </xf>
    <xf numFmtId="0" fontId="5" fillId="20" borderId="9" xfId="19" applyFill="1" applyAlignment="1">
      <alignment horizontal="center"/>
    </xf>
    <xf numFmtId="0" fontId="47" fillId="15" borderId="28" xfId="19" applyFont="1" applyFill="1" applyBorder="1" applyAlignment="1">
      <alignment horizontal="center" vertical="center" wrapText="1"/>
    </xf>
    <xf numFmtId="0" fontId="23" fillId="0" borderId="9" xfId="22" applyFont="1" applyAlignment="1">
      <alignment horizontal="left" vertical="center"/>
    </xf>
    <xf numFmtId="0" fontId="16" fillId="22" borderId="37" xfId="22" applyFont="1" applyFill="1" applyBorder="1" applyAlignment="1">
      <alignment horizontal="left" vertical="center"/>
    </xf>
    <xf numFmtId="0" fontId="16" fillId="22" borderId="37" xfId="22" applyFont="1" applyFill="1" applyBorder="1" applyAlignment="1">
      <alignment horizontal="center" vertical="center"/>
    </xf>
    <xf numFmtId="0" fontId="52" fillId="0" borderId="37" xfId="22" applyFont="1" applyBorder="1" applyAlignment="1">
      <alignment horizontal="left" vertical="center"/>
    </xf>
    <xf numFmtId="0" fontId="53" fillId="0" borderId="37" xfId="22" applyFont="1" applyBorder="1" applyAlignment="1">
      <alignment vertical="center" wrapText="1"/>
    </xf>
    <xf numFmtId="0" fontId="53" fillId="0" borderId="61" xfId="22" applyFont="1" applyBorder="1" applyAlignment="1">
      <alignment horizontal="left" vertical="center" wrapText="1"/>
    </xf>
    <xf numFmtId="0" fontId="53" fillId="0" borderId="59" xfId="22" applyFont="1" applyBorder="1" applyAlignment="1">
      <alignment vertical="center" wrapText="1"/>
    </xf>
    <xf numFmtId="0" fontId="52" fillId="22" borderId="37" xfId="22" applyFont="1" applyFill="1" applyBorder="1" applyAlignment="1">
      <alignment horizontal="left" vertical="center"/>
    </xf>
    <xf numFmtId="0" fontId="53" fillId="22" borderId="59" xfId="22" applyFont="1" applyFill="1" applyBorder="1" applyAlignment="1">
      <alignment vertical="center" wrapText="1"/>
    </xf>
    <xf numFmtId="0" fontId="53" fillId="0" borderId="59" xfId="22" applyFont="1" applyBorder="1" applyAlignment="1">
      <alignment horizontal="left" vertical="center" wrapText="1"/>
    </xf>
    <xf numFmtId="0" fontId="53" fillId="22" borderId="59" xfId="22" applyFont="1" applyFill="1" applyBorder="1" applyAlignment="1">
      <alignment horizontal="left" vertical="center" wrapText="1"/>
    </xf>
    <xf numFmtId="0" fontId="48" fillId="0" borderId="9" xfId="22" applyFont="1" applyAlignment="1">
      <alignment horizontal="left" vertical="center"/>
    </xf>
    <xf numFmtId="0" fontId="52" fillId="0" borderId="37" xfId="22" applyFont="1" applyBorder="1" applyAlignment="1">
      <alignment horizontal="left" vertical="center" wrapText="1"/>
    </xf>
    <xf numFmtId="0" fontId="48" fillId="0" borderId="59" xfId="22" applyFont="1" applyBorder="1" applyAlignment="1">
      <alignment horizontal="left" vertical="center" wrapText="1"/>
    </xf>
    <xf numFmtId="0" fontId="52" fillId="22" borderId="37" xfId="22" applyFont="1" applyFill="1" applyBorder="1" applyAlignment="1">
      <alignment horizontal="center" vertical="center"/>
    </xf>
    <xf numFmtId="0" fontId="53" fillId="0" borderId="37" xfId="22" applyFont="1" applyBorder="1" applyAlignment="1">
      <alignment horizontal="left" vertical="center" wrapText="1"/>
    </xf>
    <xf numFmtId="0" fontId="53" fillId="14" borderId="40" xfId="22" applyFont="1" applyFill="1" applyBorder="1" applyAlignment="1">
      <alignment horizontal="left" vertical="center" wrapText="1"/>
    </xf>
    <xf numFmtId="0" fontId="53" fillId="14" borderId="37" xfId="22" applyFont="1" applyFill="1" applyBorder="1" applyAlignment="1">
      <alignment horizontal="left" vertical="center" wrapText="1"/>
    </xf>
    <xf numFmtId="0" fontId="52" fillId="0" borderId="37" xfId="22" quotePrefix="1" applyFont="1" applyBorder="1" applyAlignment="1">
      <alignment horizontal="left" vertical="center" wrapText="1"/>
    </xf>
    <xf numFmtId="0" fontId="52" fillId="0" borderId="109" xfId="22" applyFont="1" applyBorder="1" applyAlignment="1">
      <alignment horizontal="left" vertical="center"/>
    </xf>
    <xf numFmtId="0" fontId="53" fillId="0" borderId="75" xfId="22" applyFont="1" applyBorder="1" applyAlignment="1">
      <alignment horizontal="left" vertical="center" wrapText="1"/>
    </xf>
    <xf numFmtId="173" fontId="23" fillId="0" borderId="110" xfId="3" applyNumberFormat="1" applyFont="1" applyBorder="1" applyAlignment="1">
      <alignment horizontal="center" vertical="center"/>
    </xf>
    <xf numFmtId="0" fontId="16" fillId="15" borderId="44" xfId="3" applyFont="1" applyFill="1" applyBorder="1" applyAlignment="1">
      <alignment horizontal="left" vertical="center"/>
    </xf>
    <xf numFmtId="0" fontId="16" fillId="15" borderId="41" xfId="3" applyFont="1" applyFill="1" applyBorder="1" applyAlignment="1">
      <alignment vertical="center"/>
    </xf>
    <xf numFmtId="0" fontId="16" fillId="15" borderId="44" xfId="3" applyFont="1" applyFill="1" applyBorder="1" applyAlignment="1">
      <alignment horizontal="left" vertical="center" wrapText="1"/>
    </xf>
    <xf numFmtId="0" fontId="16" fillId="15" borderId="42" xfId="3" applyFont="1" applyFill="1" applyBorder="1" applyAlignment="1">
      <alignment horizontal="left" vertical="center"/>
    </xf>
    <xf numFmtId="0" fontId="16" fillId="15" borderId="42" xfId="3" applyFont="1" applyFill="1" applyBorder="1" applyAlignment="1">
      <alignment horizontal="left" vertical="center" wrapText="1"/>
    </xf>
    <xf numFmtId="0" fontId="23" fillId="0" borderId="20" xfId="3" applyFont="1" applyBorder="1" applyAlignment="1">
      <alignment horizontal="left" vertical="center"/>
    </xf>
    <xf numFmtId="0" fontId="16" fillId="15" borderId="43" xfId="3" applyFont="1" applyFill="1" applyBorder="1" applyAlignment="1">
      <alignment horizontal="left" vertical="center"/>
    </xf>
    <xf numFmtId="0" fontId="16" fillId="15" borderId="43" xfId="3" applyFont="1" applyFill="1" applyBorder="1" applyAlignment="1">
      <alignment horizontal="left" vertical="center" wrapText="1"/>
    </xf>
    <xf numFmtId="0" fontId="58" fillId="14" borderId="9" xfId="2" applyFont="1" applyFill="1" applyAlignment="1">
      <alignment vertical="center" wrapText="1"/>
    </xf>
    <xf numFmtId="0" fontId="21" fillId="14" borderId="9" xfId="2" applyFont="1" applyFill="1" applyAlignment="1">
      <alignment vertical="center" wrapText="1"/>
    </xf>
    <xf numFmtId="0" fontId="21" fillId="14" borderId="35" xfId="2" applyFont="1" applyFill="1" applyBorder="1" applyAlignment="1">
      <alignment vertical="center" wrapText="1"/>
    </xf>
    <xf numFmtId="0" fontId="23" fillId="14" borderId="9" xfId="23" applyFont="1" applyFill="1" applyAlignment="1">
      <alignment vertical="center"/>
    </xf>
    <xf numFmtId="0" fontId="23" fillId="0" borderId="9" xfId="23" applyFont="1" applyAlignment="1">
      <alignment vertical="center"/>
    </xf>
    <xf numFmtId="0" fontId="23" fillId="20" borderId="9" xfId="23" applyFont="1" applyFill="1" applyAlignment="1">
      <alignment vertical="center"/>
    </xf>
    <xf numFmtId="0" fontId="44" fillId="0" borderId="9" xfId="2" applyFont="1" applyAlignment="1">
      <alignment vertical="center" wrapText="1"/>
    </xf>
    <xf numFmtId="0" fontId="23" fillId="0" borderId="9" xfId="23" applyFont="1"/>
    <xf numFmtId="0" fontId="21" fillId="20" borderId="9" xfId="23" applyFont="1" applyFill="1" applyAlignment="1">
      <alignment vertical="center"/>
    </xf>
    <xf numFmtId="0" fontId="23" fillId="14" borderId="9" xfId="23" applyFont="1" applyFill="1"/>
    <xf numFmtId="0" fontId="44" fillId="0" borderId="41" xfId="23" applyFont="1" applyBorder="1" applyAlignment="1">
      <alignment horizontal="center" vertical="center"/>
    </xf>
    <xf numFmtId="0" fontId="44" fillId="0" borderId="41" xfId="23" applyFont="1" applyBorder="1" applyAlignment="1">
      <alignment vertical="center"/>
    </xf>
    <xf numFmtId="0" fontId="22" fillId="20" borderId="9" xfId="23" applyFont="1" applyFill="1" applyAlignment="1">
      <alignment horizontal="left" vertical="center" wrapText="1"/>
    </xf>
    <xf numFmtId="0" fontId="22" fillId="0" borderId="41" xfId="23" applyFont="1" applyBorder="1" applyAlignment="1">
      <alignment vertical="center" wrapText="1"/>
    </xf>
    <xf numFmtId="0" fontId="21" fillId="14" borderId="9" xfId="23" applyFont="1" applyFill="1" applyAlignment="1">
      <alignment vertical="center"/>
    </xf>
    <xf numFmtId="0" fontId="21" fillId="0" borderId="9" xfId="23" applyFont="1" applyAlignment="1">
      <alignment vertical="center"/>
    </xf>
    <xf numFmtId="0" fontId="45" fillId="15" borderId="41" xfId="23" applyFont="1" applyFill="1" applyBorder="1" applyAlignment="1">
      <alignment vertical="center"/>
    </xf>
    <xf numFmtId="0" fontId="22" fillId="20" borderId="9" xfId="23" applyFont="1" applyFill="1" applyAlignment="1">
      <alignment horizontal="center" vertical="center" wrapText="1"/>
    </xf>
    <xf numFmtId="0" fontId="22" fillId="15" borderId="22" xfId="23" applyFont="1" applyFill="1" applyBorder="1" applyAlignment="1">
      <alignment horizontal="center" vertical="center" wrapText="1"/>
    </xf>
    <xf numFmtId="0" fontId="23" fillId="14" borderId="9" xfId="23" applyFont="1" applyFill="1" applyAlignment="1">
      <alignment horizontal="center" vertical="center" wrapText="1"/>
    </xf>
    <xf numFmtId="0" fontId="23" fillId="0" borderId="9" xfId="23" applyFont="1" applyAlignment="1">
      <alignment horizontal="center" vertical="center" wrapText="1"/>
    </xf>
    <xf numFmtId="0" fontId="22" fillId="15" borderId="41" xfId="23" applyFont="1" applyFill="1" applyBorder="1" applyAlignment="1">
      <alignment horizontal="center" vertical="center" wrapText="1"/>
    </xf>
    <xf numFmtId="0" fontId="22" fillId="11" borderId="41" xfId="23" applyFont="1" applyFill="1" applyBorder="1" applyAlignment="1">
      <alignment horizontal="center" vertical="center" wrapText="1"/>
    </xf>
    <xf numFmtId="0" fontId="33" fillId="0" borderId="111" xfId="23" applyFont="1" applyBorder="1" applyAlignment="1">
      <alignment horizontal="left" vertical="center" wrapText="1"/>
    </xf>
    <xf numFmtId="0" fontId="38" fillId="0" borderId="65" xfId="23" applyFont="1" applyBorder="1" applyAlignment="1">
      <alignment horizontal="center" vertical="center" wrapText="1"/>
    </xf>
    <xf numFmtId="0" fontId="38" fillId="0" borderId="67" xfId="23" applyFont="1" applyBorder="1" applyAlignment="1">
      <alignment horizontal="center" vertical="center" wrapText="1"/>
    </xf>
    <xf numFmtId="0" fontId="38" fillId="0" borderId="55" xfId="23" applyFont="1" applyBorder="1" applyAlignment="1">
      <alignment horizontal="center" vertical="center" wrapText="1"/>
    </xf>
    <xf numFmtId="0" fontId="38" fillId="0" borderId="112" xfId="23" applyFont="1" applyBorder="1" applyAlignment="1">
      <alignment horizontal="center" vertical="center" wrapText="1"/>
    </xf>
    <xf numFmtId="0" fontId="38" fillId="0" borderId="56" xfId="23" applyFont="1" applyBorder="1" applyAlignment="1">
      <alignment horizontal="center" vertical="center" wrapText="1"/>
    </xf>
    <xf numFmtId="0" fontId="33" fillId="0" borderId="113" xfId="23" applyFont="1" applyBorder="1" applyAlignment="1">
      <alignment horizontal="left" vertical="center" wrapText="1"/>
    </xf>
    <xf numFmtId="0" fontId="38" fillId="0" borderId="26" xfId="23" applyFont="1" applyBorder="1" applyAlignment="1">
      <alignment horizontal="center" vertical="center" wrapText="1"/>
    </xf>
    <xf numFmtId="0" fontId="38" fillId="0" borderId="27" xfId="23" applyFont="1" applyBorder="1" applyAlignment="1">
      <alignment horizontal="center" vertical="center" wrapText="1"/>
    </xf>
    <xf numFmtId="0" fontId="38" fillId="0" borderId="68" xfId="23" applyFont="1" applyBorder="1" applyAlignment="1">
      <alignment horizontal="center" vertical="center" wrapText="1"/>
    </xf>
    <xf numFmtId="0" fontId="38" fillId="0" borderId="114" xfId="23" applyFont="1" applyBorder="1" applyAlignment="1">
      <alignment horizontal="center" vertical="center" wrapText="1"/>
    </xf>
    <xf numFmtId="0" fontId="38" fillId="0" borderId="115" xfId="23" applyFont="1" applyBorder="1" applyAlignment="1">
      <alignment horizontal="center" vertical="center" wrapText="1"/>
    </xf>
    <xf numFmtId="0" fontId="22" fillId="15" borderId="116" xfId="23" applyFont="1" applyFill="1" applyBorder="1" applyAlignment="1">
      <alignment horizontal="center" vertical="center" wrapText="1"/>
    </xf>
    <xf numFmtId="0" fontId="33" fillId="0" borderId="53" xfId="23" applyFont="1" applyBorder="1" applyAlignment="1">
      <alignment horizontal="left" vertical="center" wrapText="1"/>
    </xf>
    <xf numFmtId="0" fontId="33" fillId="0" borderId="57" xfId="23" applyFont="1" applyBorder="1" applyAlignment="1">
      <alignment horizontal="left" vertical="center" wrapText="1"/>
    </xf>
    <xf numFmtId="0" fontId="33" fillId="0" borderId="109" xfId="23" applyFont="1" applyBorder="1" applyAlignment="1">
      <alignment horizontal="left" vertical="center" wrapText="1"/>
    </xf>
    <xf numFmtId="0" fontId="38" fillId="0" borderId="62" xfId="23" applyFont="1" applyBorder="1" applyAlignment="1">
      <alignment horizontal="center" vertical="center" wrapText="1"/>
    </xf>
    <xf numFmtId="0" fontId="38" fillId="0" borderId="117" xfId="23" applyFont="1" applyBorder="1" applyAlignment="1">
      <alignment horizontal="center" vertical="center" wrapText="1"/>
    </xf>
    <xf numFmtId="0" fontId="38" fillId="0" borderId="75" xfId="23" applyFont="1" applyBorder="1" applyAlignment="1">
      <alignment horizontal="center" vertical="center" wrapText="1"/>
    </xf>
    <xf numFmtId="0" fontId="23" fillId="0" borderId="27" xfId="23" applyFont="1" applyBorder="1" applyAlignment="1">
      <alignment vertical="center"/>
    </xf>
    <xf numFmtId="0" fontId="23" fillId="0" borderId="29" xfId="23" applyFont="1" applyBorder="1" applyAlignment="1">
      <alignment vertical="center"/>
    </xf>
    <xf numFmtId="0" fontId="23" fillId="20" borderId="29" xfId="23" applyFont="1" applyFill="1" applyBorder="1" applyAlignment="1">
      <alignment vertical="center"/>
    </xf>
    <xf numFmtId="0" fontId="23" fillId="0" borderId="28" xfId="23" applyFont="1" applyBorder="1" applyAlignment="1">
      <alignment vertical="center"/>
    </xf>
    <xf numFmtId="0" fontId="22" fillId="0" borderId="41" xfId="23" applyFont="1" applyBorder="1" applyAlignment="1">
      <alignment horizontal="center" vertical="center" wrapText="1"/>
    </xf>
    <xf numFmtId="0" fontId="29" fillId="0" borderId="27" xfId="23" applyFont="1" applyBorder="1" applyAlignment="1">
      <alignment horizontal="center" vertical="center"/>
    </xf>
    <xf numFmtId="0" fontId="40" fillId="0" borderId="119" xfId="0" applyFont="1" applyBorder="1" applyAlignment="1">
      <alignment vertical="center" wrapText="1"/>
    </xf>
    <xf numFmtId="0" fontId="0" fillId="0" borderId="23" xfId="0" applyBorder="1"/>
    <xf numFmtId="0" fontId="40" fillId="0" borderId="17" xfId="0" applyFont="1" applyBorder="1" applyAlignment="1">
      <alignment vertical="center" wrapText="1"/>
    </xf>
    <xf numFmtId="0" fontId="40" fillId="0" borderId="41" xfId="0" applyFont="1" applyBorder="1" applyAlignment="1">
      <alignment vertical="center" wrapText="1"/>
    </xf>
    <xf numFmtId="0" fontId="53" fillId="0" borderId="34" xfId="3" applyFont="1" applyBorder="1" applyAlignment="1">
      <alignment horizontal="center" vertical="center" wrapText="1"/>
    </xf>
    <xf numFmtId="0" fontId="22" fillId="15" borderId="44" xfId="3" applyFont="1" applyFill="1" applyBorder="1" applyAlignment="1">
      <alignment horizontal="center" vertical="center" wrapText="1"/>
    </xf>
    <xf numFmtId="0" fontId="23" fillId="0" borderId="41" xfId="3" applyFont="1" applyBorder="1" applyAlignment="1">
      <alignment horizontal="center" vertical="center" wrapText="1"/>
    </xf>
    <xf numFmtId="0" fontId="16" fillId="0" borderId="41" xfId="3" applyFont="1" applyBorder="1" applyAlignment="1">
      <alignment horizontal="center" vertical="center"/>
    </xf>
    <xf numFmtId="0" fontId="23" fillId="0" borderId="43" xfId="3" applyFont="1" applyBorder="1" applyAlignment="1">
      <alignment horizontal="center" vertical="center"/>
    </xf>
    <xf numFmtId="0" fontId="22" fillId="15" borderId="37" xfId="2" applyFont="1" applyFill="1" applyBorder="1" applyAlignment="1">
      <alignment horizontal="center" vertical="center" wrapText="1"/>
    </xf>
    <xf numFmtId="0" fontId="22" fillId="15" borderId="23" xfId="3" applyFont="1" applyFill="1" applyBorder="1" applyAlignment="1">
      <alignment horizontal="center" vertical="center" wrapText="1"/>
    </xf>
    <xf numFmtId="1" fontId="23" fillId="0" borderId="41" xfId="3" applyNumberFormat="1" applyFont="1" applyBorder="1" applyAlignment="1">
      <alignment horizontal="center" vertical="center"/>
    </xf>
    <xf numFmtId="0" fontId="23" fillId="0" borderId="23" xfId="3" applyFont="1" applyBorder="1" applyAlignment="1">
      <alignment horizontal="center" vertical="center"/>
    </xf>
    <xf numFmtId="0" fontId="53" fillId="0" borderId="97" xfId="0" applyFont="1" applyBorder="1" applyAlignment="1">
      <alignment horizontal="center" vertical="center" wrapText="1"/>
    </xf>
    <xf numFmtId="2" fontId="23" fillId="0" borderId="23" xfId="3" applyNumberFormat="1" applyFont="1" applyBorder="1" applyAlignment="1">
      <alignment horizontal="center" vertical="center"/>
    </xf>
    <xf numFmtId="2" fontId="23" fillId="0" borderId="26" xfId="3" applyNumberFormat="1" applyFont="1" applyBorder="1" applyAlignment="1">
      <alignment horizontal="center" vertical="center"/>
    </xf>
    <xf numFmtId="0" fontId="23" fillId="0" borderId="26" xfId="3" applyFont="1" applyBorder="1" applyAlignment="1">
      <alignment horizontal="center" vertical="center"/>
    </xf>
    <xf numFmtId="0" fontId="22" fillId="11" borderId="37" xfId="3" applyFont="1" applyFill="1" applyBorder="1" applyAlignment="1">
      <alignment horizontal="center" vertical="center"/>
    </xf>
    <xf numFmtId="10" fontId="22" fillId="15" borderId="37" xfId="3" applyNumberFormat="1" applyFont="1" applyFill="1" applyBorder="1" applyAlignment="1">
      <alignment horizontal="center" vertical="center"/>
    </xf>
    <xf numFmtId="9" fontId="22" fillId="15" borderId="37" xfId="3" applyNumberFormat="1" applyFont="1" applyFill="1" applyBorder="1" applyAlignment="1">
      <alignment horizontal="center" vertical="center"/>
    </xf>
    <xf numFmtId="10" fontId="22" fillId="15" borderId="37" xfId="0" applyNumberFormat="1" applyFont="1" applyFill="1" applyBorder="1" applyAlignment="1">
      <alignment horizontal="center" vertical="center"/>
    </xf>
    <xf numFmtId="9" fontId="22" fillId="19" borderId="37" xfId="0" applyNumberFormat="1" applyFont="1" applyFill="1" applyBorder="1" applyAlignment="1">
      <alignment horizontal="center" vertical="center"/>
    </xf>
    <xf numFmtId="9" fontId="22" fillId="15" borderId="37" xfId="0" applyNumberFormat="1" applyFont="1" applyFill="1" applyBorder="1" applyAlignment="1">
      <alignment horizontal="center" vertical="center"/>
    </xf>
    <xf numFmtId="10" fontId="22" fillId="15" borderId="37" xfId="18" applyNumberFormat="1" applyFont="1" applyFill="1" applyBorder="1" applyAlignment="1">
      <alignment horizontal="center" vertical="center"/>
    </xf>
    <xf numFmtId="43" fontId="22" fillId="15" borderId="37" xfId="18" applyFont="1" applyFill="1" applyBorder="1" applyAlignment="1">
      <alignment horizontal="center" vertical="center"/>
    </xf>
    <xf numFmtId="43" fontId="22" fillId="19" borderId="37" xfId="18" applyFont="1" applyFill="1" applyBorder="1" applyAlignment="1">
      <alignment horizontal="center" vertical="center"/>
    </xf>
    <xf numFmtId="0" fontId="22" fillId="15" borderId="37" xfId="0" applyFont="1" applyFill="1" applyBorder="1" applyAlignment="1">
      <alignment horizontal="center" vertical="center"/>
    </xf>
    <xf numFmtId="9" fontId="16" fillId="0" borderId="37" xfId="0" applyNumberFormat="1" applyFont="1" applyBorder="1" applyAlignment="1">
      <alignment horizontal="center" vertical="center"/>
    </xf>
    <xf numFmtId="9" fontId="16" fillId="14" borderId="37" xfId="0" applyNumberFormat="1" applyFont="1" applyFill="1" applyBorder="1" applyAlignment="1">
      <alignment horizontal="center" vertical="center"/>
    </xf>
    <xf numFmtId="2" fontId="23" fillId="0" borderId="42" xfId="3" applyNumberFormat="1" applyFont="1" applyBorder="1" applyAlignment="1">
      <alignment horizontal="center" vertical="center"/>
    </xf>
    <xf numFmtId="0" fontId="53" fillId="0" borderId="41" xfId="3" applyFont="1" applyBorder="1" applyAlignment="1">
      <alignment horizontal="center" vertical="center" wrapText="1"/>
    </xf>
    <xf numFmtId="0" fontId="53" fillId="0" borderId="34" xfId="3" applyFont="1" applyBorder="1" applyAlignment="1">
      <alignment horizontal="left" vertical="center" wrapText="1"/>
    </xf>
    <xf numFmtId="9" fontId="22" fillId="15" borderId="37" xfId="0" applyNumberFormat="1" applyFont="1" applyFill="1" applyBorder="1" applyAlignment="1">
      <alignment horizontal="center"/>
    </xf>
    <xf numFmtId="10" fontId="22" fillId="15" borderId="37" xfId="18" applyNumberFormat="1" applyFont="1" applyFill="1" applyBorder="1" applyAlignment="1">
      <alignment horizontal="center"/>
    </xf>
    <xf numFmtId="43" fontId="22" fillId="15" borderId="37" xfId="18" applyFont="1" applyFill="1" applyBorder="1" applyAlignment="1">
      <alignment horizontal="center"/>
    </xf>
    <xf numFmtId="9" fontId="16" fillId="0" borderId="37" xfId="0" applyNumberFormat="1" applyFont="1" applyBorder="1" applyAlignment="1">
      <alignment horizontal="center"/>
    </xf>
    <xf numFmtId="9" fontId="16" fillId="14" borderId="37" xfId="0" applyNumberFormat="1" applyFont="1" applyFill="1" applyBorder="1" applyAlignment="1">
      <alignment horizontal="center"/>
    </xf>
    <xf numFmtId="2" fontId="23" fillId="0" borderId="41" xfId="3" applyNumberFormat="1" applyFont="1" applyBorder="1" applyAlignment="1">
      <alignment horizontal="center" vertical="center"/>
    </xf>
    <xf numFmtId="0" fontId="23" fillId="0" borderId="41" xfId="21" applyFont="1" applyBorder="1" applyAlignment="1">
      <alignment horizontal="center" vertical="center" wrapText="1"/>
    </xf>
    <xf numFmtId="0" fontId="23" fillId="0" borderId="34" xfId="21" applyFont="1" applyBorder="1" applyAlignment="1">
      <alignment horizontal="center" vertical="center" wrapText="1"/>
    </xf>
    <xf numFmtId="0" fontId="23" fillId="0" borderId="100" xfId="3" applyFont="1" applyBorder="1" applyAlignment="1">
      <alignment horizontal="center" vertical="center"/>
    </xf>
    <xf numFmtId="0" fontId="22" fillId="15" borderId="97" xfId="3" applyFont="1" applyFill="1" applyBorder="1" applyAlignment="1">
      <alignment horizontal="center" vertical="center" wrapText="1"/>
    </xf>
    <xf numFmtId="0" fontId="23" fillId="0" borderId="97" xfId="3" applyFont="1" applyBorder="1" applyAlignment="1">
      <alignment horizontal="center" vertical="center"/>
    </xf>
    <xf numFmtId="10" fontId="22" fillId="15" borderId="61" xfId="3" applyNumberFormat="1" applyFont="1" applyFill="1" applyBorder="1" applyAlignment="1">
      <alignment horizontal="center" vertical="center"/>
    </xf>
    <xf numFmtId="9" fontId="22" fillId="15" borderId="61" xfId="3" applyNumberFormat="1" applyFont="1" applyFill="1" applyBorder="1" applyAlignment="1">
      <alignment horizontal="center" vertical="center"/>
    </xf>
    <xf numFmtId="0" fontId="22" fillId="15" borderId="38" xfId="2" applyFont="1" applyFill="1" applyBorder="1" applyAlignment="1">
      <alignment horizontal="center" vertical="center" wrapText="1"/>
    </xf>
    <xf numFmtId="0" fontId="22" fillId="11" borderId="59" xfId="3" applyFont="1" applyFill="1" applyBorder="1" applyAlignment="1">
      <alignment horizontal="center" vertical="center"/>
    </xf>
    <xf numFmtId="2" fontId="23" fillId="0" borderId="97" xfId="3" applyNumberFormat="1" applyFont="1" applyBorder="1" applyAlignment="1">
      <alignment horizontal="center" vertical="center"/>
    </xf>
    <xf numFmtId="0" fontId="22" fillId="15" borderId="98" xfId="3" applyFont="1" applyFill="1" applyBorder="1" applyAlignment="1">
      <alignment horizontal="center" vertical="center" wrapText="1"/>
    </xf>
    <xf numFmtId="0" fontId="23" fillId="0" borderId="99" xfId="3" applyFont="1" applyBorder="1" applyAlignment="1">
      <alignment horizontal="center" vertical="center"/>
    </xf>
    <xf numFmtId="0" fontId="22" fillId="15" borderId="1" xfId="2" applyFont="1" applyFill="1" applyBorder="1" applyAlignment="1">
      <alignment horizontal="center" vertical="center" wrapText="1"/>
    </xf>
    <xf numFmtId="0" fontId="22" fillId="11" borderId="1" xfId="3" applyFont="1" applyFill="1" applyBorder="1" applyAlignment="1">
      <alignment horizontal="center" vertical="center"/>
    </xf>
    <xf numFmtId="0" fontId="22" fillId="14" borderId="9" xfId="3" applyFont="1" applyFill="1" applyAlignment="1">
      <alignment horizontal="center" vertical="center"/>
    </xf>
    <xf numFmtId="10" fontId="22" fillId="15" borderId="1" xfId="3" applyNumberFormat="1" applyFont="1" applyFill="1" applyBorder="1" applyAlignment="1">
      <alignment horizontal="center" vertical="center"/>
    </xf>
    <xf numFmtId="9" fontId="22" fillId="15" borderId="1" xfId="3" applyNumberFormat="1" applyFont="1" applyFill="1" applyBorder="1" applyAlignment="1">
      <alignment horizontal="center" vertical="center"/>
    </xf>
    <xf numFmtId="10" fontId="22" fillId="15" borderId="1" xfId="0" applyNumberFormat="1" applyFont="1" applyFill="1" applyBorder="1" applyAlignment="1">
      <alignment horizontal="center" vertical="center"/>
    </xf>
    <xf numFmtId="10" fontId="22" fillId="14" borderId="9" xfId="0" applyNumberFormat="1" applyFont="1" applyFill="1" applyBorder="1" applyAlignment="1">
      <alignment horizontal="center" vertical="center"/>
    </xf>
    <xf numFmtId="9" fontId="22" fillId="14" borderId="9" xfId="3" applyNumberFormat="1" applyFont="1" applyFill="1" applyAlignment="1">
      <alignment horizontal="center" vertical="center"/>
    </xf>
    <xf numFmtId="9" fontId="22" fillId="19" borderId="1" xfId="0" applyNumberFormat="1" applyFont="1" applyFill="1" applyBorder="1" applyAlignment="1">
      <alignment horizontal="center" vertical="center"/>
    </xf>
    <xf numFmtId="9" fontId="22" fillId="14" borderId="9" xfId="0" applyNumberFormat="1" applyFont="1" applyFill="1" applyBorder="1" applyAlignment="1">
      <alignment horizontal="center" vertical="center"/>
    </xf>
    <xf numFmtId="9" fontId="22" fillId="15" borderId="1" xfId="0" applyNumberFormat="1" applyFont="1" applyFill="1" applyBorder="1" applyAlignment="1">
      <alignment horizontal="center"/>
    </xf>
    <xf numFmtId="10" fontId="22" fillId="15" borderId="1" xfId="18" applyNumberFormat="1" applyFont="1" applyFill="1" applyBorder="1" applyAlignment="1">
      <alignment horizontal="center"/>
    </xf>
    <xf numFmtId="43" fontId="22" fillId="15" borderId="1" xfId="18" applyFont="1" applyFill="1" applyBorder="1" applyAlignment="1">
      <alignment horizontal="center"/>
    </xf>
    <xf numFmtId="43" fontId="22" fillId="19" borderId="1" xfId="18" applyFont="1" applyFill="1" applyBorder="1" applyAlignment="1">
      <alignment horizontal="center" vertical="center"/>
    </xf>
    <xf numFmtId="10" fontId="22" fillId="14" borderId="9" xfId="18" applyNumberFormat="1" applyFont="1" applyFill="1" applyBorder="1" applyAlignment="1">
      <alignment horizontal="center"/>
    </xf>
    <xf numFmtId="43" fontId="22" fillId="14" borderId="9" xfId="18" applyFont="1" applyFill="1" applyBorder="1" applyAlignment="1">
      <alignment horizontal="center" vertical="center"/>
    </xf>
    <xf numFmtId="0" fontId="22" fillId="15" borderId="1" xfId="0" applyFont="1" applyFill="1" applyBorder="1" applyAlignment="1">
      <alignment horizontal="center" vertical="center"/>
    </xf>
    <xf numFmtId="9" fontId="16" fillId="0" borderId="1" xfId="0" applyNumberFormat="1" applyFont="1" applyBorder="1" applyAlignment="1">
      <alignment horizontal="center"/>
    </xf>
    <xf numFmtId="9" fontId="16" fillId="14" borderId="1" xfId="0" applyNumberFormat="1" applyFont="1" applyFill="1" applyBorder="1" applyAlignment="1">
      <alignment horizontal="center"/>
    </xf>
    <xf numFmtId="9" fontId="16" fillId="14" borderId="9" xfId="0" applyNumberFormat="1" applyFont="1" applyFill="1" applyBorder="1" applyAlignment="1">
      <alignment horizontal="center"/>
    </xf>
    <xf numFmtId="0" fontId="23" fillId="0" borderId="34" xfId="3" applyFont="1" applyBorder="1" applyAlignment="1">
      <alignment horizontal="left" vertical="center" wrapText="1"/>
    </xf>
    <xf numFmtId="0" fontId="23" fillId="0" borderId="22" xfId="3" applyFont="1" applyBorder="1" applyAlignment="1">
      <alignment horizontal="center" vertical="center" wrapText="1"/>
    </xf>
    <xf numFmtId="0" fontId="5" fillId="0" borderId="37" xfId="19" applyBorder="1" applyAlignment="1">
      <alignment vertical="center" wrapText="1"/>
    </xf>
    <xf numFmtId="169" fontId="23" fillId="0" borderId="25" xfId="5" applyNumberFormat="1" applyFont="1" applyBorder="1" applyAlignment="1">
      <alignment horizontal="center" vertical="center"/>
    </xf>
    <xf numFmtId="9" fontId="23" fillId="0" borderId="39" xfId="1" applyFont="1" applyBorder="1" applyAlignment="1">
      <alignment horizontal="center" vertical="center"/>
    </xf>
    <xf numFmtId="169" fontId="23" fillId="0" borderId="39" xfId="5" applyNumberFormat="1" applyFont="1" applyBorder="1" applyAlignment="1">
      <alignment horizontal="center" vertical="center"/>
    </xf>
    <xf numFmtId="9" fontId="23" fillId="0" borderId="29" xfId="5" applyNumberFormat="1" applyFont="1" applyBorder="1" applyAlignment="1">
      <alignment horizontal="center" vertical="center"/>
    </xf>
    <xf numFmtId="0" fontId="23" fillId="0" borderId="1" xfId="3" applyFont="1" applyBorder="1" applyAlignment="1">
      <alignment horizontal="center" vertical="center" wrapText="1"/>
    </xf>
    <xf numFmtId="0" fontId="22" fillId="15" borderId="32" xfId="3" applyFont="1" applyFill="1" applyBorder="1" applyAlignment="1">
      <alignment horizontal="center" vertical="center" wrapText="1"/>
    </xf>
    <xf numFmtId="0" fontId="23" fillId="0" borderId="1" xfId="3" applyFont="1" applyBorder="1" applyAlignment="1">
      <alignment horizontal="left" vertical="center" wrapText="1"/>
    </xf>
    <xf numFmtId="0" fontId="21" fillId="0" borderId="41" xfId="0" applyFont="1" applyBorder="1" applyAlignment="1">
      <alignment horizontal="center" vertical="center"/>
    </xf>
    <xf numFmtId="0" fontId="23" fillId="0" borderId="22" xfId="3" applyFont="1" applyBorder="1" applyAlignment="1">
      <alignment horizontal="left" vertical="center" wrapText="1"/>
    </xf>
    <xf numFmtId="2" fontId="23" fillId="0" borderId="34" xfId="3" applyNumberFormat="1" applyFont="1" applyBorder="1" applyAlignment="1">
      <alignment horizontal="center" vertical="center"/>
    </xf>
    <xf numFmtId="10" fontId="23" fillId="0" borderId="123" xfId="3" applyNumberFormat="1" applyFont="1" applyBorder="1" applyAlignment="1">
      <alignment horizontal="center" vertical="center"/>
    </xf>
    <xf numFmtId="2" fontId="23" fillId="0" borderId="43" xfId="3" applyNumberFormat="1" applyFont="1" applyBorder="1" applyAlignment="1">
      <alignment horizontal="center" vertical="center"/>
    </xf>
    <xf numFmtId="0" fontId="1" fillId="0" borderId="37" xfId="19" applyFont="1" applyBorder="1" applyAlignment="1">
      <alignment vertical="center" wrapText="1"/>
    </xf>
    <xf numFmtId="0" fontId="1" fillId="0" borderId="40" xfId="19" applyFont="1" applyBorder="1" applyAlignment="1">
      <alignment vertical="center" wrapText="1"/>
    </xf>
    <xf numFmtId="0" fontId="1" fillId="0" borderId="0" xfId="0" applyFont="1"/>
    <xf numFmtId="0" fontId="23" fillId="0" borderId="21" xfId="3" applyFont="1" applyBorder="1" applyAlignment="1">
      <alignment horizontal="center" vertical="center" wrapText="1"/>
    </xf>
    <xf numFmtId="0" fontId="64" fillId="0" borderId="41" xfId="3" applyFont="1" applyBorder="1" applyAlignment="1">
      <alignment horizontal="left" vertical="center" wrapText="1"/>
    </xf>
    <xf numFmtId="0" fontId="0" fillId="0" borderId="37" xfId="0" applyBorder="1" applyAlignment="1">
      <alignment horizontal="center" vertical="center"/>
    </xf>
    <xf numFmtId="0" fontId="5" fillId="0" borderId="37" xfId="19" applyBorder="1" applyAlignment="1">
      <alignment horizontal="center" vertical="center"/>
    </xf>
    <xf numFmtId="0" fontId="0" fillId="0" borderId="38" xfId="0" applyBorder="1" applyAlignment="1">
      <alignment horizontal="center" vertical="center"/>
    </xf>
    <xf numFmtId="0" fontId="5" fillId="0" borderId="38" xfId="19" applyBorder="1" applyAlignment="1">
      <alignment horizontal="center" vertical="center"/>
    </xf>
    <xf numFmtId="0" fontId="0" fillId="0" borderId="40" xfId="0" applyBorder="1" applyAlignment="1">
      <alignment horizontal="center" vertical="center"/>
    </xf>
    <xf numFmtId="0" fontId="73" fillId="0" borderId="1" xfId="0" applyFont="1" applyBorder="1" applyAlignment="1">
      <alignment vertical="center" wrapText="1"/>
    </xf>
    <xf numFmtId="169" fontId="23" fillId="27" borderId="37" xfId="5" applyNumberFormat="1" applyFont="1" applyFill="1" applyBorder="1" applyAlignment="1">
      <alignment vertical="center"/>
    </xf>
    <xf numFmtId="0" fontId="12" fillId="0" borderId="0" xfId="0" applyFont="1" applyAlignment="1">
      <alignment horizontal="center" vertical="center" textRotation="90" wrapText="1"/>
    </xf>
    <xf numFmtId="0" fontId="0" fillId="0" borderId="0" xfId="0"/>
    <xf numFmtId="0" fontId="12" fillId="4" borderId="2" xfId="0" applyFont="1" applyFill="1" applyBorder="1" applyAlignment="1">
      <alignment horizontal="center" vertical="center" wrapText="1"/>
    </xf>
    <xf numFmtId="0" fontId="11" fillId="0" borderId="3" xfId="0" applyFont="1" applyBorder="1"/>
    <xf numFmtId="0" fontId="11" fillId="0" borderId="4" xfId="0" applyFont="1" applyBorder="1"/>
    <xf numFmtId="0" fontId="10" fillId="0" borderId="9" xfId="0" applyFont="1" applyBorder="1" applyAlignment="1">
      <alignment horizontal="left" vertical="top"/>
    </xf>
    <xf numFmtId="0" fontId="12" fillId="0" borderId="2" xfId="0" applyFont="1" applyBorder="1" applyAlignment="1">
      <alignment horizontal="center" vertical="center"/>
    </xf>
    <xf numFmtId="0" fontId="12" fillId="2" borderId="2" xfId="0" applyFont="1" applyFill="1" applyBorder="1" applyAlignment="1">
      <alignment horizontal="center" vertical="center" wrapText="1"/>
    </xf>
    <xf numFmtId="0" fontId="10" fillId="0" borderId="0" xfId="0" applyFont="1" applyAlignment="1">
      <alignment horizontal="left"/>
    </xf>
    <xf numFmtId="0" fontId="12" fillId="3"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1" fillId="12" borderId="3" xfId="0" applyFont="1" applyFill="1" applyBorder="1"/>
    <xf numFmtId="0" fontId="11" fillId="12" borderId="4" xfId="0" applyFont="1" applyFill="1" applyBorder="1"/>
    <xf numFmtId="0" fontId="9" fillId="0" borderId="0" xfId="0" applyFont="1" applyAlignment="1">
      <alignment horizontal="center"/>
    </xf>
    <xf numFmtId="0" fontId="9" fillId="0" borderId="0" xfId="0" applyFont="1" applyAlignment="1">
      <alignment horizontal="center" vertical="center" wrapText="1"/>
    </xf>
    <xf numFmtId="0" fontId="10" fillId="0" borderId="0" xfId="0" applyFont="1" applyAlignment="1">
      <alignment horizontal="right" vertical="center"/>
    </xf>
    <xf numFmtId="0" fontId="10" fillId="0" borderId="12" xfId="0" applyFont="1" applyBorder="1" applyAlignment="1">
      <alignment horizontal="center"/>
    </xf>
    <xf numFmtId="0" fontId="11" fillId="0" borderId="13" xfId="0" applyFont="1" applyBorder="1"/>
    <xf numFmtId="166" fontId="12" fillId="0" borderId="12" xfId="0" applyNumberFormat="1" applyFont="1" applyBorder="1" applyAlignment="1">
      <alignment vertical="center"/>
    </xf>
    <xf numFmtId="0" fontId="10" fillId="0" borderId="0" xfId="0" applyFont="1" applyAlignment="1">
      <alignment horizontal="left" vertical="top"/>
    </xf>
    <xf numFmtId="0" fontId="12" fillId="0" borderId="11" xfId="0" applyFont="1" applyBorder="1" applyAlignment="1">
      <alignment horizontal="center" vertical="center" textRotation="90"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0" borderId="4" xfId="0" applyFont="1" applyBorder="1" applyAlignment="1">
      <alignment horizontal="center" vertical="center"/>
    </xf>
    <xf numFmtId="0" fontId="12" fillId="5" borderId="2" xfId="0" applyFont="1" applyFill="1" applyBorder="1" applyAlignment="1">
      <alignment horizontal="center" vertical="center" wrapText="1"/>
    </xf>
    <xf numFmtId="0" fontId="52" fillId="15" borderId="38" xfId="22" applyFont="1" applyFill="1" applyBorder="1" applyAlignment="1">
      <alignment horizontal="center" vertical="center" wrapText="1"/>
    </xf>
    <xf numFmtId="0" fontId="52" fillId="15" borderId="40" xfId="22" applyFont="1" applyFill="1" applyBorder="1" applyAlignment="1">
      <alignment horizontal="center" vertical="center" wrapText="1"/>
    </xf>
    <xf numFmtId="0" fontId="57" fillId="26" borderId="38" xfId="22" applyFont="1" applyFill="1" applyBorder="1" applyAlignment="1">
      <alignment horizontal="center" vertical="center"/>
    </xf>
    <xf numFmtId="0" fontId="57" fillId="26" borderId="40" xfId="22" applyFont="1" applyFill="1" applyBorder="1" applyAlignment="1">
      <alignment horizontal="center" vertical="center"/>
    </xf>
    <xf numFmtId="0" fontId="16" fillId="15" borderId="38" xfId="22" applyFont="1" applyFill="1" applyBorder="1" applyAlignment="1">
      <alignment horizontal="center" vertical="center" wrapText="1"/>
    </xf>
    <xf numFmtId="0" fontId="16" fillId="15" borderId="40" xfId="22" applyFont="1" applyFill="1" applyBorder="1" applyAlignment="1">
      <alignment horizontal="center" vertical="center" wrapText="1"/>
    </xf>
    <xf numFmtId="0" fontId="52" fillId="22" borderId="38" xfId="22" applyFont="1" applyFill="1" applyBorder="1" applyAlignment="1">
      <alignment horizontal="left" vertical="center"/>
    </xf>
    <xf numFmtId="0" fontId="52" fillId="22" borderId="40" xfId="22" applyFont="1" applyFill="1" applyBorder="1" applyAlignment="1">
      <alignment horizontal="left" vertical="center"/>
    </xf>
    <xf numFmtId="0" fontId="52" fillId="22" borderId="38" xfId="22" applyFont="1" applyFill="1" applyBorder="1" applyAlignment="1">
      <alignment horizontal="left" vertical="center" wrapText="1"/>
    </xf>
    <xf numFmtId="0" fontId="52" fillId="22" borderId="40" xfId="22" applyFont="1" applyFill="1" applyBorder="1" applyAlignment="1">
      <alignment horizontal="left" vertical="center" wrapText="1"/>
    </xf>
    <xf numFmtId="0" fontId="16" fillId="0" borderId="109" xfId="22" applyFont="1" applyBorder="1" applyAlignment="1">
      <alignment horizontal="center" vertical="center"/>
    </xf>
    <xf numFmtId="0" fontId="16" fillId="0" borderId="75" xfId="22" applyFont="1" applyBorder="1" applyAlignment="1">
      <alignment horizontal="center" vertical="center"/>
    </xf>
    <xf numFmtId="0" fontId="52" fillId="15" borderId="38" xfId="22" applyFont="1" applyFill="1" applyBorder="1" applyAlignment="1">
      <alignment horizontal="center" vertical="center"/>
    </xf>
    <xf numFmtId="0" fontId="52" fillId="15" borderId="40" xfId="22" applyFont="1" applyFill="1" applyBorder="1" applyAlignment="1">
      <alignment horizontal="center" vertical="center"/>
    </xf>
    <xf numFmtId="0" fontId="52" fillId="22" borderId="38" xfId="22" applyFont="1" applyFill="1" applyBorder="1" applyAlignment="1">
      <alignment horizontal="center" vertical="center"/>
    </xf>
    <xf numFmtId="0" fontId="52" fillId="22" borderId="40" xfId="22" applyFont="1" applyFill="1" applyBorder="1" applyAlignment="1">
      <alignment horizontal="center" vertical="center"/>
    </xf>
    <xf numFmtId="0" fontId="53" fillId="14" borderId="38" xfId="22" applyFont="1" applyFill="1" applyBorder="1" applyAlignment="1">
      <alignment horizontal="left" vertical="center" wrapText="1"/>
    </xf>
    <xf numFmtId="0" fontId="53" fillId="14" borderId="40" xfId="22" applyFont="1" applyFill="1" applyBorder="1" applyAlignment="1">
      <alignment horizontal="left" vertical="center" wrapText="1"/>
    </xf>
    <xf numFmtId="0" fontId="23" fillId="0" borderId="37" xfId="0" applyFont="1" applyBorder="1" applyAlignment="1">
      <alignment horizontal="center" vertical="center"/>
    </xf>
    <xf numFmtId="0" fontId="23" fillId="0" borderId="38" xfId="3" applyFont="1" applyBorder="1" applyAlignment="1">
      <alignment horizontal="center" vertical="center"/>
    </xf>
    <xf numFmtId="0" fontId="23" fillId="0" borderId="40" xfId="3" applyFont="1" applyBorder="1" applyAlignment="1">
      <alignment horizontal="center" vertical="center"/>
    </xf>
    <xf numFmtId="43" fontId="23" fillId="0" borderId="37" xfId="18" applyFont="1" applyBorder="1" applyAlignment="1">
      <alignment horizontal="center" vertical="center"/>
    </xf>
    <xf numFmtId="0" fontId="23" fillId="0" borderId="38" xfId="0" applyFont="1" applyBorder="1" applyAlignment="1">
      <alignment horizontal="left" vertical="center" wrapText="1"/>
    </xf>
    <xf numFmtId="0" fontId="23" fillId="0" borderId="40" xfId="0" applyFont="1" applyBorder="1" applyAlignment="1">
      <alignment horizontal="left" vertical="center"/>
    </xf>
    <xf numFmtId="0" fontId="23" fillId="0" borderId="37" xfId="0" applyFont="1" applyBorder="1" applyAlignment="1">
      <alignment horizontal="left" vertical="center" wrapText="1"/>
    </xf>
    <xf numFmtId="0" fontId="59" fillId="0" borderId="38" xfId="3" applyFont="1" applyBorder="1" applyAlignment="1">
      <alignment horizontal="center" vertical="center" wrapText="1"/>
    </xf>
    <xf numFmtId="0" fontId="59" fillId="0" borderId="40" xfId="3" applyFont="1" applyBorder="1" applyAlignment="1">
      <alignment horizontal="center" vertical="center" wrapText="1"/>
    </xf>
    <xf numFmtId="0" fontId="64" fillId="0" borderId="38" xfId="3" applyFont="1" applyBorder="1" applyAlignment="1">
      <alignment horizontal="left" vertical="center" wrapText="1"/>
    </xf>
    <xf numFmtId="0" fontId="61" fillId="0" borderId="40" xfId="3" applyFont="1" applyBorder="1" applyAlignment="1">
      <alignment horizontal="left" vertical="center" wrapText="1"/>
    </xf>
    <xf numFmtId="0" fontId="53" fillId="0" borderId="38" xfId="3" applyFont="1" applyBorder="1" applyAlignment="1">
      <alignment horizontal="left" vertical="center" wrapText="1"/>
    </xf>
    <xf numFmtId="0" fontId="53" fillId="0" borderId="40" xfId="3" applyFont="1" applyBorder="1" applyAlignment="1">
      <alignment horizontal="left" vertical="center" wrapText="1"/>
    </xf>
    <xf numFmtId="0" fontId="53" fillId="0" borderId="38" xfId="3" applyFont="1" applyBorder="1" applyAlignment="1">
      <alignment vertical="center" wrapText="1"/>
    </xf>
    <xf numFmtId="0" fontId="53" fillId="0" borderId="40" xfId="3" applyFont="1" applyBorder="1" applyAlignment="1">
      <alignment vertical="center" wrapText="1"/>
    </xf>
    <xf numFmtId="0" fontId="27" fillId="0" borderId="38" xfId="16" applyBorder="1" applyAlignment="1">
      <alignment horizontal="center" vertical="center"/>
    </xf>
    <xf numFmtId="0" fontId="27" fillId="0" borderId="40" xfId="16" applyBorder="1" applyAlignment="1">
      <alignment horizontal="center" vertical="center"/>
    </xf>
    <xf numFmtId="0" fontId="23" fillId="0" borderId="37" xfId="0" applyFont="1" applyBorder="1" applyAlignment="1">
      <alignment horizontal="left" vertical="center"/>
    </xf>
    <xf numFmtId="0" fontId="23" fillId="0" borderId="37" xfId="0" applyFont="1" applyBorder="1" applyAlignment="1">
      <alignment horizontal="center" vertical="center" wrapText="1"/>
    </xf>
    <xf numFmtId="0" fontId="22" fillId="15" borderId="20" xfId="3" applyFont="1" applyFill="1" applyBorder="1" applyAlignment="1">
      <alignment horizontal="center" vertical="center" wrapText="1"/>
    </xf>
    <xf numFmtId="0" fontId="22" fillId="15" borderId="22" xfId="3" applyFont="1" applyFill="1" applyBorder="1" applyAlignment="1">
      <alignment horizontal="center" vertical="center" wrapText="1"/>
    </xf>
    <xf numFmtId="0" fontId="23" fillId="0" borderId="20" xfId="3" applyFont="1" applyBorder="1" applyAlignment="1">
      <alignment horizontal="left" vertical="center" wrapText="1"/>
    </xf>
    <xf numFmtId="0" fontId="23" fillId="0" borderId="21" xfId="3" applyFont="1" applyBorder="1" applyAlignment="1">
      <alignment horizontal="left" vertical="center" wrapText="1"/>
    </xf>
    <xf numFmtId="0" fontId="23" fillId="0" borderId="20" xfId="3" applyFont="1" applyBorder="1" applyAlignment="1">
      <alignment horizontal="center" vertical="center"/>
    </xf>
    <xf numFmtId="0" fontId="23" fillId="0" borderId="22" xfId="3" applyFont="1" applyBorder="1" applyAlignment="1">
      <alignment horizontal="center" vertical="center"/>
    </xf>
    <xf numFmtId="0" fontId="23" fillId="0" borderId="21" xfId="3" applyFont="1" applyBorder="1" applyAlignment="1">
      <alignment horizontal="center" vertical="center"/>
    </xf>
    <xf numFmtId="0" fontId="27" fillId="0" borderId="38" xfId="16" applyBorder="1" applyAlignment="1">
      <alignment horizontal="center" vertical="center" wrapText="1"/>
    </xf>
    <xf numFmtId="0" fontId="27" fillId="0" borderId="40" xfId="16" applyBorder="1" applyAlignment="1">
      <alignment horizontal="center" vertical="center" wrapText="1"/>
    </xf>
    <xf numFmtId="0" fontId="23" fillId="0" borderId="38" xfId="3" applyFont="1" applyBorder="1" applyAlignment="1">
      <alignment horizontal="left" vertical="center" wrapText="1"/>
    </xf>
    <xf numFmtId="0" fontId="23" fillId="0" borderId="40" xfId="3" applyFont="1" applyBorder="1" applyAlignment="1">
      <alignment horizontal="left" vertical="center" wrapText="1"/>
    </xf>
    <xf numFmtId="0" fontId="60" fillId="0" borderId="40" xfId="3" applyFont="1" applyBorder="1" applyAlignment="1">
      <alignment horizontal="left" vertical="center" wrapText="1"/>
    </xf>
    <xf numFmtId="171" fontId="22" fillId="15" borderId="38" xfId="3" applyNumberFormat="1" applyFont="1" applyFill="1" applyBorder="1" applyAlignment="1">
      <alignment horizontal="center" vertical="center" wrapText="1"/>
    </xf>
    <xf numFmtId="171" fontId="22" fillId="15" borderId="40" xfId="3" applyNumberFormat="1" applyFont="1" applyFill="1" applyBorder="1" applyAlignment="1">
      <alignment horizontal="center" vertical="center"/>
    </xf>
    <xf numFmtId="0" fontId="23" fillId="0" borderId="37" xfId="3" applyFont="1" applyBorder="1" applyAlignment="1">
      <alignment horizontal="left" vertical="center" wrapText="1"/>
    </xf>
    <xf numFmtId="0" fontId="22" fillId="15" borderId="44" xfId="3" applyFont="1" applyFill="1" applyBorder="1" applyAlignment="1">
      <alignment horizontal="center" vertical="center" wrapText="1"/>
    </xf>
    <xf numFmtId="0" fontId="22" fillId="15" borderId="43" xfId="3" applyFont="1" applyFill="1" applyBorder="1" applyAlignment="1">
      <alignment horizontal="center" vertical="center" wrapText="1"/>
    </xf>
    <xf numFmtId="0" fontId="64" fillId="0" borderId="20" xfId="3" applyFont="1" applyBorder="1" applyAlignment="1">
      <alignment horizontal="left" vertical="center" wrapText="1"/>
    </xf>
    <xf numFmtId="0" fontId="23" fillId="0" borderId="21" xfId="3" applyFont="1" applyBorder="1" applyAlignment="1">
      <alignment horizontal="left" vertical="center"/>
    </xf>
    <xf numFmtId="0" fontId="23" fillId="0" borderId="22" xfId="3" applyFont="1" applyBorder="1" applyAlignment="1">
      <alignment horizontal="left" vertical="center" wrapText="1"/>
    </xf>
    <xf numFmtId="0" fontId="23" fillId="0" borderId="20" xfId="3" applyFont="1" applyBorder="1" applyAlignment="1">
      <alignment horizontal="center" vertical="center" wrapText="1"/>
    </xf>
    <xf numFmtId="0" fontId="67" fillId="0" borderId="20" xfId="3" applyFont="1" applyBorder="1" applyAlignment="1">
      <alignment horizontal="left" vertical="top" wrapText="1"/>
    </xf>
    <xf numFmtId="0" fontId="23" fillId="0" borderId="22" xfId="3" applyFont="1" applyBorder="1" applyAlignment="1">
      <alignment horizontal="left" vertical="top"/>
    </xf>
    <xf numFmtId="0" fontId="67" fillId="0" borderId="20" xfId="3" applyFont="1" applyBorder="1" applyAlignment="1">
      <alignment horizontal="left" vertical="center" wrapText="1"/>
    </xf>
    <xf numFmtId="0" fontId="23" fillId="0" borderId="22" xfId="3" applyFont="1" applyBorder="1" applyAlignment="1">
      <alignment horizontal="left" vertical="center"/>
    </xf>
    <xf numFmtId="0" fontId="53" fillId="0" borderId="20" xfId="3" applyFont="1" applyBorder="1" applyAlignment="1">
      <alignment horizontal="left" vertical="center" wrapText="1"/>
    </xf>
    <xf numFmtId="0" fontId="48" fillId="0" borderId="22" xfId="3" applyFont="1" applyBorder="1" applyAlignment="1">
      <alignment horizontal="left" vertical="center" wrapText="1"/>
    </xf>
    <xf numFmtId="0" fontId="53" fillId="0" borderId="22" xfId="3" applyFont="1" applyBorder="1" applyAlignment="1">
      <alignment horizontal="left" vertical="center" wrapText="1"/>
    </xf>
    <xf numFmtId="0" fontId="16" fillId="15" borderId="20" xfId="3" applyFont="1" applyFill="1" applyBorder="1" applyAlignment="1">
      <alignment horizontal="center" vertical="center"/>
    </xf>
    <xf numFmtId="0" fontId="16" fillId="15" borderId="21" xfId="3" applyFont="1" applyFill="1" applyBorder="1" applyAlignment="1">
      <alignment horizontal="center" vertical="center"/>
    </xf>
    <xf numFmtId="0" fontId="16" fillId="15" borderId="22" xfId="3" applyFont="1" applyFill="1" applyBorder="1" applyAlignment="1">
      <alignment horizontal="center" vertical="center"/>
    </xf>
    <xf numFmtId="0" fontId="16" fillId="0" borderId="20" xfId="3" applyFont="1" applyBorder="1" applyAlignment="1">
      <alignment horizontal="center" vertical="center" wrapText="1"/>
    </xf>
    <xf numFmtId="0" fontId="16" fillId="0" borderId="21" xfId="3" applyFont="1" applyBorder="1" applyAlignment="1">
      <alignment horizontal="center" vertical="center" wrapText="1"/>
    </xf>
    <xf numFmtId="0" fontId="16" fillId="0" borderId="22" xfId="3" applyFont="1" applyBorder="1" applyAlignment="1">
      <alignment horizontal="center" vertical="center" wrapText="1"/>
    </xf>
    <xf numFmtId="9" fontId="16" fillId="0" borderId="26" xfId="3" applyNumberFormat="1" applyFont="1" applyBorder="1" applyAlignment="1">
      <alignment horizontal="center" vertical="center"/>
    </xf>
    <xf numFmtId="9" fontId="16" fillId="0" borderId="34" xfId="3" applyNumberFormat="1" applyFont="1" applyBorder="1" applyAlignment="1">
      <alignment horizontal="center" vertical="center"/>
    </xf>
    <xf numFmtId="0" fontId="16" fillId="0" borderId="20" xfId="3" applyFont="1" applyBorder="1" applyAlignment="1">
      <alignment horizontal="left" vertical="center"/>
    </xf>
    <xf numFmtId="0" fontId="16" fillId="0" borderId="21" xfId="3" applyFont="1" applyBorder="1" applyAlignment="1">
      <alignment horizontal="left" vertical="center"/>
    </xf>
    <xf numFmtId="0" fontId="16" fillId="0" borderId="22" xfId="3" applyFont="1" applyBorder="1" applyAlignment="1">
      <alignment horizontal="left" vertical="center"/>
    </xf>
    <xf numFmtId="0" fontId="23" fillId="14" borderId="20" xfId="3" applyFont="1" applyFill="1" applyBorder="1" applyAlignment="1">
      <alignment horizontal="left" vertical="center" wrapText="1"/>
    </xf>
    <xf numFmtId="0" fontId="23" fillId="14" borderId="22" xfId="3" applyFont="1" applyFill="1" applyBorder="1" applyAlignment="1">
      <alignment horizontal="left" vertical="center" wrapText="1"/>
    </xf>
    <xf numFmtId="0" fontId="16" fillId="0" borderId="41" xfId="3" applyFont="1" applyBorder="1" applyAlignment="1">
      <alignment horizontal="center" vertical="center"/>
    </xf>
    <xf numFmtId="0" fontId="23" fillId="0" borderId="37" xfId="3" applyFont="1" applyBorder="1" applyAlignment="1">
      <alignment horizontal="center" vertical="center"/>
    </xf>
    <xf numFmtId="0" fontId="23" fillId="0" borderId="40" xfId="3" applyFont="1" applyBorder="1" applyAlignment="1">
      <alignment horizontal="center" vertical="center" wrapText="1"/>
    </xf>
    <xf numFmtId="0" fontId="59" fillId="7" borderId="38" xfId="0" applyFont="1" applyFill="1" applyBorder="1" applyAlignment="1">
      <alignment horizontal="center" vertical="center" wrapText="1"/>
    </xf>
    <xf numFmtId="0" fontId="59" fillId="7" borderId="40" xfId="0" applyFont="1" applyFill="1" applyBorder="1" applyAlignment="1">
      <alignment horizontal="center" vertical="center" wrapText="1"/>
    </xf>
    <xf numFmtId="0" fontId="40" fillId="0" borderId="20" xfId="0" applyFont="1" applyBorder="1" applyAlignment="1">
      <alignment horizontal="left" vertical="center" wrapText="1"/>
    </xf>
    <xf numFmtId="0" fontId="40" fillId="0" borderId="21" xfId="0" applyFont="1" applyBorder="1" applyAlignment="1">
      <alignment horizontal="left" vertical="center" wrapText="1"/>
    </xf>
    <xf numFmtId="0" fontId="40" fillId="0" borderId="22" xfId="0" applyFont="1" applyBorder="1" applyAlignment="1">
      <alignment horizontal="left" vertical="center" wrapText="1"/>
    </xf>
    <xf numFmtId="0" fontId="22" fillId="0" borderId="17" xfId="2" applyFont="1" applyBorder="1" applyAlignment="1">
      <alignment horizontal="center" vertical="center"/>
    </xf>
    <xf numFmtId="0" fontId="22" fillId="0" borderId="33" xfId="2" applyFont="1" applyBorder="1" applyAlignment="1">
      <alignment horizontal="center" vertical="center"/>
    </xf>
    <xf numFmtId="0" fontId="22" fillId="0" borderId="32" xfId="2" applyFont="1" applyBorder="1" applyAlignment="1">
      <alignment horizontal="center" vertical="center"/>
    </xf>
    <xf numFmtId="0" fontId="22" fillId="0" borderId="23" xfId="2" applyFont="1" applyBorder="1" applyAlignment="1">
      <alignment horizontal="center" vertical="center"/>
    </xf>
    <xf numFmtId="0" fontId="22" fillId="0" borderId="9" xfId="2" applyFont="1" applyAlignment="1">
      <alignment horizontal="center" vertical="center"/>
    </xf>
    <xf numFmtId="0" fontId="22" fillId="0" borderId="31" xfId="2" applyFont="1" applyBorder="1" applyAlignment="1">
      <alignment horizontal="center" vertical="center"/>
    </xf>
    <xf numFmtId="0" fontId="22" fillId="0" borderId="26" xfId="2" applyFont="1" applyBorder="1" applyAlignment="1">
      <alignment horizontal="center" vertical="center"/>
    </xf>
    <xf numFmtId="0" fontId="22" fillId="0" borderId="35" xfId="2" applyFont="1" applyBorder="1" applyAlignment="1">
      <alignment horizontal="center" vertical="center"/>
    </xf>
    <xf numFmtId="0" fontId="22" fillId="0" borderId="34" xfId="2" applyFont="1" applyBorder="1" applyAlignment="1">
      <alignment horizontal="center" vertical="center"/>
    </xf>
    <xf numFmtId="0" fontId="22" fillId="15" borderId="20" xfId="2" applyFont="1" applyFill="1" applyBorder="1" applyAlignment="1">
      <alignment horizontal="center" vertical="center" wrapText="1"/>
    </xf>
    <xf numFmtId="0" fontId="22" fillId="15" borderId="21" xfId="2" applyFont="1" applyFill="1" applyBorder="1" applyAlignment="1">
      <alignment horizontal="center" vertical="center" wrapText="1"/>
    </xf>
    <xf numFmtId="0" fontId="22" fillId="15" borderId="22" xfId="2" applyFont="1" applyFill="1" applyBorder="1" applyAlignment="1">
      <alignment horizontal="center" vertical="center" wrapText="1"/>
    </xf>
    <xf numFmtId="0" fontId="22" fillId="0" borderId="17" xfId="2" applyFont="1" applyBorder="1" applyAlignment="1">
      <alignment horizontal="left" vertical="center" wrapText="1"/>
    </xf>
    <xf numFmtId="0" fontId="22" fillId="0" borderId="33" xfId="2" applyFont="1" applyBorder="1" applyAlignment="1">
      <alignment horizontal="left" vertical="center" wrapText="1"/>
    </xf>
    <xf numFmtId="0" fontId="22" fillId="0" borderId="32" xfId="2" applyFont="1" applyBorder="1" applyAlignment="1">
      <alignment horizontal="left" vertical="center" wrapText="1"/>
    </xf>
    <xf numFmtId="0" fontId="22" fillId="0" borderId="23" xfId="2" applyFont="1" applyBorder="1" applyAlignment="1">
      <alignment horizontal="left" vertical="center" wrapText="1"/>
    </xf>
    <xf numFmtId="0" fontId="22" fillId="0" borderId="9" xfId="2" applyFont="1" applyAlignment="1">
      <alignment horizontal="left" vertical="center" wrapText="1"/>
    </xf>
    <xf numFmtId="0" fontId="22" fillId="0" borderId="31" xfId="2" applyFont="1" applyBorder="1" applyAlignment="1">
      <alignment horizontal="left" vertical="center" wrapText="1"/>
    </xf>
    <xf numFmtId="0" fontId="22" fillId="0" borderId="26" xfId="2" applyFont="1" applyBorder="1" applyAlignment="1">
      <alignment horizontal="left" vertical="center" wrapText="1"/>
    </xf>
    <xf numFmtId="0" fontId="22" fillId="0" borderId="35" xfId="2" applyFont="1" applyBorder="1" applyAlignment="1">
      <alignment horizontal="left" vertical="center" wrapText="1"/>
    </xf>
    <xf numFmtId="0" fontId="22" fillId="0" borderId="34" xfId="2" applyFont="1" applyBorder="1" applyAlignment="1">
      <alignment horizontal="left" vertical="center" wrapText="1"/>
    </xf>
    <xf numFmtId="0" fontId="22" fillId="0" borderId="41" xfId="2" applyFont="1" applyBorder="1" applyAlignment="1">
      <alignment horizontal="center" vertical="center" wrapText="1"/>
    </xf>
    <xf numFmtId="0" fontId="22" fillId="0" borderId="41" xfId="2" applyFont="1" applyBorder="1" applyAlignment="1">
      <alignment horizontal="left" vertical="center" wrapText="1"/>
    </xf>
    <xf numFmtId="0" fontId="21" fillId="0" borderId="17"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26" xfId="2" applyFont="1" applyBorder="1" applyAlignment="1">
      <alignment horizontal="center" vertical="center" wrapText="1"/>
    </xf>
    <xf numFmtId="0" fontId="22" fillId="15" borderId="41" xfId="2" applyFont="1" applyFill="1" applyBorder="1" applyAlignment="1">
      <alignment horizontal="center" vertical="center" wrapText="1"/>
    </xf>
    <xf numFmtId="0" fontId="22" fillId="15" borderId="41" xfId="2" applyFont="1" applyFill="1" applyBorder="1" applyAlignment="1">
      <alignment horizontal="left" vertical="center" wrapText="1"/>
    </xf>
    <xf numFmtId="0" fontId="23" fillId="0" borderId="41" xfId="3" applyFont="1" applyBorder="1" applyAlignment="1">
      <alignment horizontal="center" vertical="center"/>
    </xf>
    <xf numFmtId="0" fontId="22" fillId="0" borderId="1" xfId="2" applyFont="1" applyBorder="1" applyAlignment="1">
      <alignment horizontal="center" vertical="center" wrapText="1"/>
    </xf>
    <xf numFmtId="0" fontId="22" fillId="14" borderId="9" xfId="2" applyFont="1" applyFill="1" applyAlignment="1">
      <alignment horizontal="left" vertical="center" wrapText="1"/>
    </xf>
    <xf numFmtId="0" fontId="22" fillId="15" borderId="17" xfId="2" applyFont="1" applyFill="1" applyBorder="1" applyAlignment="1">
      <alignment horizontal="left" vertical="center" wrapText="1"/>
    </xf>
    <xf numFmtId="0" fontId="22" fillId="15" borderId="23" xfId="2" applyFont="1" applyFill="1" applyBorder="1" applyAlignment="1">
      <alignment horizontal="left" vertical="center" wrapText="1"/>
    </xf>
    <xf numFmtId="0" fontId="22" fillId="15" borderId="26" xfId="2" applyFont="1" applyFill="1" applyBorder="1" applyAlignment="1">
      <alignment horizontal="left" vertical="center" wrapText="1"/>
    </xf>
    <xf numFmtId="0" fontId="22" fillId="0" borderId="20" xfId="2" applyFont="1" applyBorder="1" applyAlignment="1">
      <alignment horizontal="left" vertical="center" wrapText="1"/>
    </xf>
    <xf numFmtId="0" fontId="22" fillId="0" borderId="21" xfId="2" applyFont="1" applyBorder="1" applyAlignment="1">
      <alignment horizontal="left" vertical="center" wrapText="1"/>
    </xf>
    <xf numFmtId="0" fontId="22" fillId="0" borderId="22" xfId="2" applyFont="1" applyBorder="1" applyAlignment="1">
      <alignment horizontal="left" vertical="center" wrapText="1"/>
    </xf>
    <xf numFmtId="1" fontId="15" fillId="0" borderId="20" xfId="21" applyNumberFormat="1" applyFont="1" applyBorder="1" applyAlignment="1">
      <alignment horizontal="center" vertical="center"/>
    </xf>
    <xf numFmtId="1" fontId="15" fillId="0" borderId="21" xfId="21" applyNumberFormat="1" applyFont="1" applyBorder="1" applyAlignment="1">
      <alignment horizontal="center" vertical="center"/>
    </xf>
    <xf numFmtId="1" fontId="15" fillId="0" borderId="22" xfId="21" applyNumberFormat="1" applyFont="1" applyBorder="1" applyAlignment="1">
      <alignment horizontal="center" vertical="center"/>
    </xf>
    <xf numFmtId="0" fontId="23" fillId="0" borderId="40" xfId="3" applyFont="1" applyBorder="1" applyAlignment="1">
      <alignment horizontal="left" vertical="center"/>
    </xf>
    <xf numFmtId="0" fontId="22" fillId="11" borderId="61" xfId="2" applyFont="1" applyFill="1" applyBorder="1" applyAlignment="1">
      <alignment horizontal="center" vertical="center" wrapText="1"/>
    </xf>
    <xf numFmtId="0" fontId="22" fillId="11" borderId="59" xfId="2" applyFont="1" applyFill="1" applyBorder="1" applyAlignment="1">
      <alignment horizontal="center" vertical="center" wrapText="1"/>
    </xf>
    <xf numFmtId="0" fontId="22" fillId="0" borderId="41" xfId="0" applyFont="1" applyBorder="1" applyAlignment="1">
      <alignment horizontal="center" vertical="center" wrapText="1"/>
    </xf>
    <xf numFmtId="0" fontId="22" fillId="15" borderId="37" xfId="2" applyFont="1" applyFill="1" applyBorder="1" applyAlignment="1">
      <alignment horizontal="center" vertical="center" wrapText="1"/>
    </xf>
    <xf numFmtId="171" fontId="22" fillId="15" borderId="38" xfId="3" applyNumberFormat="1" applyFont="1" applyFill="1" applyBorder="1" applyAlignment="1">
      <alignment horizontal="center" vertical="center"/>
    </xf>
    <xf numFmtId="0" fontId="59" fillId="0" borderId="38" xfId="3" applyFont="1" applyBorder="1" applyAlignment="1">
      <alignment horizontal="left" vertical="center" wrapText="1"/>
    </xf>
    <xf numFmtId="0" fontId="59" fillId="0" borderId="40" xfId="3" applyFont="1" applyBorder="1" applyAlignment="1">
      <alignment horizontal="left" vertical="center" wrapText="1"/>
    </xf>
    <xf numFmtId="9" fontId="23" fillId="15" borderId="38" xfId="3" applyNumberFormat="1" applyFont="1" applyFill="1" applyBorder="1" applyAlignment="1">
      <alignment horizontal="center" vertical="center"/>
    </xf>
    <xf numFmtId="9" fontId="23" fillId="15" borderId="40" xfId="3" applyNumberFormat="1" applyFont="1" applyFill="1" applyBorder="1" applyAlignment="1">
      <alignment horizontal="center" vertical="center"/>
    </xf>
    <xf numFmtId="0" fontId="23" fillId="15" borderId="38" xfId="3" applyFont="1" applyFill="1" applyBorder="1" applyAlignment="1">
      <alignment horizontal="center" vertical="center"/>
    </xf>
    <xf numFmtId="0" fontId="23" fillId="15" borderId="40" xfId="3" applyFont="1" applyFill="1" applyBorder="1" applyAlignment="1">
      <alignment horizontal="center" vertical="center"/>
    </xf>
    <xf numFmtId="0" fontId="23" fillId="0" borderId="38" xfId="0" applyFont="1" applyBorder="1" applyAlignment="1">
      <alignment horizontal="left" vertical="top" wrapText="1"/>
    </xf>
    <xf numFmtId="0" fontId="23" fillId="0" borderId="40" xfId="0" applyFont="1" applyBorder="1" applyAlignment="1">
      <alignment horizontal="left" vertical="top"/>
    </xf>
    <xf numFmtId="0" fontId="67" fillId="0" borderId="37" xfId="0" applyFont="1" applyBorder="1" applyAlignment="1">
      <alignment horizontal="left" vertical="top" wrapText="1"/>
    </xf>
    <xf numFmtId="0" fontId="23" fillId="0" borderId="37" xfId="0" applyFont="1" applyBorder="1" applyAlignment="1">
      <alignment horizontal="left" vertical="top" wrapText="1"/>
    </xf>
    <xf numFmtId="0" fontId="49" fillId="0" borderId="5" xfId="20" applyFont="1" applyBorder="1" applyAlignment="1">
      <alignment horizontal="center" vertical="center" wrapText="1"/>
    </xf>
    <xf numFmtId="0" fontId="49" fillId="0" borderId="7" xfId="20" applyFont="1" applyBorder="1" applyAlignment="1">
      <alignment horizontal="center" vertical="center" wrapText="1"/>
    </xf>
    <xf numFmtId="0" fontId="49" fillId="0" borderId="8" xfId="20" applyFont="1" applyBorder="1" applyAlignment="1">
      <alignment horizontal="center" vertical="center" wrapText="1"/>
    </xf>
    <xf numFmtId="0" fontId="49" fillId="0" borderId="6" xfId="20" applyFont="1" applyBorder="1" applyAlignment="1">
      <alignment horizontal="center" vertical="center" wrapText="1"/>
    </xf>
    <xf numFmtId="0" fontId="49" fillId="0" borderId="9" xfId="20" applyFont="1" applyAlignment="1">
      <alignment horizontal="center" vertical="center" wrapText="1"/>
    </xf>
    <xf numFmtId="0" fontId="49" fillId="0" borderId="11" xfId="20" applyFont="1" applyBorder="1" applyAlignment="1">
      <alignment horizontal="center" vertical="center" wrapText="1"/>
    </xf>
    <xf numFmtId="0" fontId="49" fillId="0" borderId="16" xfId="20" applyFont="1" applyBorder="1" applyAlignment="1">
      <alignment horizontal="center" vertical="center" wrapText="1"/>
    </xf>
    <xf numFmtId="0" fontId="49" fillId="0" borderId="14" xfId="20" applyFont="1" applyBorder="1" applyAlignment="1">
      <alignment horizontal="center" vertical="center" wrapText="1"/>
    </xf>
    <xf numFmtId="0" fontId="49" fillId="0" borderId="15" xfId="20" applyFont="1" applyBorder="1" applyAlignment="1">
      <alignment horizontal="center" vertical="center" wrapText="1"/>
    </xf>
    <xf numFmtId="0" fontId="50" fillId="0" borderId="5" xfId="20" applyFont="1" applyBorder="1" applyAlignment="1">
      <alignment horizontal="center" vertical="center" wrapText="1"/>
    </xf>
    <xf numFmtId="0" fontId="50" fillId="0" borderId="7" xfId="20" applyFont="1" applyBorder="1" applyAlignment="1">
      <alignment horizontal="center" vertical="center" wrapText="1"/>
    </xf>
    <xf numFmtId="0" fontId="50" fillId="0" borderId="16" xfId="20" applyFont="1" applyBorder="1" applyAlignment="1">
      <alignment horizontal="center" vertical="center" wrapText="1"/>
    </xf>
    <xf numFmtId="0" fontId="50" fillId="0" borderId="14" xfId="20" applyFont="1" applyBorder="1" applyAlignment="1">
      <alignment horizontal="center" vertical="center" wrapText="1"/>
    </xf>
    <xf numFmtId="0" fontId="50" fillId="11" borderId="12" xfId="20" applyFont="1" applyFill="1" applyBorder="1" applyAlignment="1">
      <alignment horizontal="center" vertical="center" wrapText="1"/>
    </xf>
    <xf numFmtId="0" fontId="50" fillId="11" borderId="10" xfId="20" applyFont="1" applyFill="1" applyBorder="1" applyAlignment="1">
      <alignment horizontal="center" vertical="center" wrapText="1"/>
    </xf>
    <xf numFmtId="0" fontId="50" fillId="11" borderId="15" xfId="20" applyFont="1" applyFill="1" applyBorder="1" applyAlignment="1">
      <alignment horizontal="center" vertical="center" wrapText="1"/>
    </xf>
    <xf numFmtId="0" fontId="50" fillId="11" borderId="13" xfId="20" applyFont="1" applyFill="1" applyBorder="1" applyAlignment="1">
      <alignment horizontal="center" vertical="center" wrapText="1"/>
    </xf>
    <xf numFmtId="0" fontId="26" fillId="0" borderId="12" xfId="20" applyFont="1" applyBorder="1" applyAlignment="1">
      <alignment horizontal="center" vertical="center" wrapText="1"/>
    </xf>
    <xf numFmtId="0" fontId="26" fillId="0" borderId="10" xfId="20" applyFont="1" applyBorder="1" applyAlignment="1">
      <alignment horizontal="center" vertical="center" wrapText="1"/>
    </xf>
    <xf numFmtId="0" fontId="26" fillId="0" borderId="13" xfId="20" applyFont="1" applyBorder="1" applyAlignment="1">
      <alignment horizontal="center" vertical="center" wrapText="1"/>
    </xf>
    <xf numFmtId="0" fontId="50" fillId="11" borderId="5" xfId="20" applyFont="1" applyFill="1" applyBorder="1" applyAlignment="1">
      <alignment horizontal="center" vertical="center" wrapText="1"/>
    </xf>
    <xf numFmtId="0" fontId="50" fillId="11" borderId="7" xfId="20" applyFont="1" applyFill="1" applyBorder="1" applyAlignment="1">
      <alignment horizontal="center" vertical="center" wrapText="1"/>
    </xf>
    <xf numFmtId="0" fontId="50" fillId="11" borderId="11" xfId="20" applyFont="1" applyFill="1" applyBorder="1" applyAlignment="1">
      <alignment horizontal="center" vertical="center" wrapText="1"/>
    </xf>
    <xf numFmtId="0" fontId="50" fillId="11" borderId="16" xfId="20" applyFont="1" applyFill="1" applyBorder="1" applyAlignment="1">
      <alignment horizontal="center" vertical="center" wrapText="1"/>
    </xf>
    <xf numFmtId="0" fontId="50" fillId="11" borderId="14" xfId="20" applyFont="1" applyFill="1" applyBorder="1" applyAlignment="1">
      <alignment horizontal="center" vertical="center" wrapText="1"/>
    </xf>
    <xf numFmtId="0" fontId="26" fillId="0" borderId="16" xfId="20" applyFont="1" applyBorder="1" applyAlignment="1">
      <alignment horizontal="left" vertical="center" wrapText="1"/>
    </xf>
    <xf numFmtId="0" fontId="26" fillId="0" borderId="14" xfId="20" applyFont="1" applyBorder="1" applyAlignment="1">
      <alignment horizontal="left" vertical="center" wrapText="1"/>
    </xf>
    <xf numFmtId="0" fontId="26" fillId="0" borderId="15" xfId="20" applyFont="1" applyBorder="1" applyAlignment="1">
      <alignment horizontal="left" vertical="center" wrapText="1"/>
    </xf>
    <xf numFmtId="0" fontId="26" fillId="0" borderId="12" xfId="20" applyFont="1" applyBorder="1" applyAlignment="1">
      <alignment horizontal="left" vertical="center" wrapText="1"/>
    </xf>
    <xf numFmtId="0" fontId="26" fillId="0" borderId="10" xfId="20" applyFont="1" applyBorder="1" applyAlignment="1">
      <alignment horizontal="left" vertical="center" wrapText="1"/>
    </xf>
    <xf numFmtId="0" fontId="26" fillId="0" borderId="13" xfId="20" applyFont="1" applyBorder="1" applyAlignment="1">
      <alignment horizontal="left" vertical="center" wrapText="1"/>
    </xf>
    <xf numFmtId="0" fontId="50" fillId="11" borderId="37" xfId="20" applyFont="1" applyFill="1" applyBorder="1" applyAlignment="1">
      <alignment horizontal="center" vertical="center" wrapText="1"/>
    </xf>
    <xf numFmtId="0" fontId="50" fillId="11" borderId="38" xfId="20" applyFont="1" applyFill="1" applyBorder="1" applyAlignment="1">
      <alignment horizontal="center" vertical="center" wrapText="1"/>
    </xf>
    <xf numFmtId="0" fontId="26" fillId="0" borderId="1" xfId="20" applyFont="1" applyBorder="1" applyAlignment="1">
      <alignment horizontal="left" vertical="center" wrapText="1"/>
    </xf>
    <xf numFmtId="9" fontId="26" fillId="0" borderId="12" xfId="20" applyNumberFormat="1" applyFont="1" applyBorder="1" applyAlignment="1">
      <alignment horizontal="center" vertical="center" wrapText="1"/>
    </xf>
    <xf numFmtId="0" fontId="49" fillId="0" borderId="12" xfId="20" applyFont="1" applyBorder="1" applyAlignment="1">
      <alignment horizontal="center" vertical="center" wrapText="1"/>
    </xf>
    <xf numFmtId="0" fontId="49" fillId="0" borderId="10" xfId="20" applyFont="1" applyBorder="1" applyAlignment="1">
      <alignment horizontal="center" vertical="center" wrapText="1"/>
    </xf>
    <xf numFmtId="0" fontId="49" fillId="0" borderId="13" xfId="20" applyFont="1" applyBorder="1" applyAlignment="1">
      <alignment horizontal="center" vertical="center" wrapText="1"/>
    </xf>
    <xf numFmtId="0" fontId="49" fillId="0" borderId="12" xfId="1" applyNumberFormat="1" applyFont="1" applyFill="1" applyBorder="1" applyAlignment="1">
      <alignment horizontal="center" vertical="center" shrinkToFit="1"/>
    </xf>
    <xf numFmtId="0" fontId="49" fillId="0" borderId="10" xfId="1" applyNumberFormat="1" applyFont="1" applyFill="1" applyBorder="1" applyAlignment="1">
      <alignment horizontal="center" vertical="center" shrinkToFit="1"/>
    </xf>
    <xf numFmtId="0" fontId="49" fillId="0" borderId="13" xfId="1" applyNumberFormat="1" applyFont="1" applyFill="1" applyBorder="1" applyAlignment="1">
      <alignment horizontal="center" vertical="center" shrinkToFit="1"/>
    </xf>
    <xf numFmtId="0" fontId="50" fillId="11" borderId="8" xfId="20" applyFont="1" applyFill="1" applyBorder="1" applyAlignment="1">
      <alignment horizontal="center" vertical="center" wrapText="1"/>
    </xf>
    <xf numFmtId="0" fontId="50" fillId="11" borderId="1" xfId="20" applyFont="1" applyFill="1" applyBorder="1" applyAlignment="1">
      <alignment horizontal="center" vertical="center" wrapText="1"/>
    </xf>
    <xf numFmtId="0" fontId="26" fillId="0" borderId="1" xfId="20" applyFont="1" applyBorder="1" applyAlignment="1">
      <alignment horizontal="center" vertical="center" wrapText="1"/>
    </xf>
    <xf numFmtId="0" fontId="49" fillId="0" borderId="16" xfId="20" applyFont="1" applyBorder="1" applyAlignment="1">
      <alignment horizontal="left" vertical="center" wrapText="1"/>
    </xf>
    <xf numFmtId="0" fontId="49" fillId="0" borderId="14" xfId="20" applyFont="1" applyBorder="1" applyAlignment="1">
      <alignment horizontal="left" vertical="center" wrapText="1"/>
    </xf>
    <xf numFmtId="0" fontId="49" fillId="0" borderId="15" xfId="20" applyFont="1" applyBorder="1" applyAlignment="1">
      <alignment horizontal="left" vertical="center" wrapText="1"/>
    </xf>
    <xf numFmtId="0" fontId="54" fillId="0" borderId="12" xfId="20" applyFont="1" applyBorder="1" applyAlignment="1">
      <alignment horizontal="center" vertical="center" wrapText="1"/>
    </xf>
    <xf numFmtId="0" fontId="49" fillId="0" borderId="12" xfId="20" applyFont="1" applyBorder="1" applyAlignment="1">
      <alignment horizontal="center" vertical="top" wrapText="1"/>
    </xf>
    <xf numFmtId="0" fontId="49" fillId="0" borderId="13" xfId="20" applyFont="1" applyBorder="1" applyAlignment="1">
      <alignment horizontal="center" vertical="top" wrapText="1"/>
    </xf>
    <xf numFmtId="0" fontId="23" fillId="0" borderId="38" xfId="3" applyFont="1" applyBorder="1" applyAlignment="1">
      <alignment horizontal="center" vertical="center" wrapText="1"/>
    </xf>
    <xf numFmtId="14" fontId="23" fillId="0" borderId="37" xfId="3" applyNumberFormat="1" applyFont="1" applyBorder="1" applyAlignment="1">
      <alignment horizontal="left" vertical="center" wrapText="1"/>
    </xf>
    <xf numFmtId="0" fontId="23" fillId="0" borderId="37" xfId="3" applyFont="1" applyBorder="1" applyAlignment="1">
      <alignment horizontal="left" vertical="center"/>
    </xf>
    <xf numFmtId="0" fontId="52" fillId="0" borderId="40" xfId="3" applyFont="1" applyBorder="1" applyAlignment="1">
      <alignment horizontal="left" vertical="center" wrapText="1"/>
    </xf>
    <xf numFmtId="0" fontId="53" fillId="0" borderId="38" xfId="0" applyFont="1" applyBorder="1" applyAlignment="1">
      <alignment horizontal="left" vertical="center" wrapText="1"/>
    </xf>
    <xf numFmtId="0" fontId="53" fillId="0" borderId="106" xfId="0" applyFont="1" applyBorder="1" applyAlignment="1">
      <alignment horizontal="left" vertical="center" wrapText="1"/>
    </xf>
    <xf numFmtId="0" fontId="53" fillId="0" borderId="38" xfId="3" applyFont="1" applyBorder="1" applyAlignment="1">
      <alignment horizontal="center" vertical="center" wrapText="1"/>
    </xf>
    <xf numFmtId="0" fontId="53" fillId="0" borderId="40" xfId="3" applyFont="1" applyBorder="1" applyAlignment="1">
      <alignment horizontal="center" vertical="center" wrapText="1"/>
    </xf>
    <xf numFmtId="0" fontId="27" fillId="0" borderId="38" xfId="16" applyFill="1" applyBorder="1" applyAlignment="1">
      <alignment horizontal="center" vertical="center" wrapText="1"/>
    </xf>
    <xf numFmtId="0" fontId="27" fillId="0" borderId="40" xfId="16" applyFill="1" applyBorder="1" applyAlignment="1">
      <alignment horizontal="center" vertical="center" wrapText="1"/>
    </xf>
    <xf numFmtId="0" fontId="62" fillId="0" borderId="38" xfId="3" applyFont="1" applyBorder="1" applyAlignment="1">
      <alignment horizontal="left" vertical="center" wrapText="1"/>
    </xf>
    <xf numFmtId="0" fontId="63" fillId="0" borderId="40" xfId="3" applyFont="1" applyBorder="1" applyAlignment="1">
      <alignment horizontal="left" vertical="center" wrapText="1"/>
    </xf>
    <xf numFmtId="171" fontId="22" fillId="15" borderId="40" xfId="3" applyNumberFormat="1" applyFont="1" applyFill="1" applyBorder="1" applyAlignment="1">
      <alignment horizontal="center" vertical="center" wrapText="1"/>
    </xf>
    <xf numFmtId="0" fontId="49" fillId="0" borderId="12" xfId="20" applyFont="1" applyBorder="1" applyAlignment="1">
      <alignment horizontal="left" vertical="center" wrapText="1"/>
    </xf>
    <xf numFmtId="0" fontId="49" fillId="0" borderId="10" xfId="20" applyFont="1" applyBorder="1" applyAlignment="1">
      <alignment horizontal="left" vertical="center" wrapText="1"/>
    </xf>
    <xf numFmtId="0" fontId="49" fillId="0" borderId="13" xfId="20" applyFont="1" applyBorder="1" applyAlignment="1">
      <alignment horizontal="left" vertical="center" wrapText="1"/>
    </xf>
    <xf numFmtId="0" fontId="49" fillId="0" borderId="37" xfId="20" applyFont="1" applyBorder="1" applyAlignment="1">
      <alignment horizontal="center" vertical="center" wrapText="1"/>
    </xf>
    <xf numFmtId="0" fontId="26" fillId="0" borderId="37" xfId="20" applyFont="1" applyBorder="1" applyAlignment="1">
      <alignment horizontal="left" vertical="center" wrapText="1"/>
    </xf>
    <xf numFmtId="0" fontId="26" fillId="0" borderId="37" xfId="20" applyFont="1" applyBorder="1" applyAlignment="1">
      <alignment horizontal="center" vertical="center" wrapText="1"/>
    </xf>
    <xf numFmtId="0" fontId="26" fillId="0" borderId="5" xfId="20" applyFont="1" applyBorder="1" applyAlignment="1">
      <alignment horizontal="center" vertical="center" wrapText="1"/>
    </xf>
    <xf numFmtId="0" fontId="26" fillId="0" borderId="7" xfId="20" applyFont="1" applyBorder="1" applyAlignment="1">
      <alignment horizontal="center" vertical="center" wrapText="1"/>
    </xf>
    <xf numFmtId="0" fontId="50" fillId="11" borderId="61" xfId="20" applyFont="1" applyFill="1" applyBorder="1" applyAlignment="1">
      <alignment horizontal="center" vertical="center" wrapText="1"/>
    </xf>
    <xf numFmtId="0" fontId="49" fillId="0" borderId="96" xfId="20" applyFont="1" applyBorder="1" applyAlignment="1">
      <alignment horizontal="center" vertical="center" wrapText="1"/>
    </xf>
    <xf numFmtId="0" fontId="49" fillId="0" borderId="47" xfId="20" applyFont="1" applyBorder="1" applyAlignment="1">
      <alignment horizontal="center" vertical="center" wrapText="1"/>
    </xf>
    <xf numFmtId="0" fontId="49" fillId="14" borderId="12" xfId="20" applyFont="1" applyFill="1" applyBorder="1" applyAlignment="1">
      <alignment horizontal="center" vertical="center" wrapText="1"/>
    </xf>
    <xf numFmtId="0" fontId="49" fillId="14" borderId="10" xfId="20" applyFont="1" applyFill="1" applyBorder="1" applyAlignment="1">
      <alignment horizontal="center" vertical="center" wrapText="1"/>
    </xf>
    <xf numFmtId="0" fontId="49" fillId="14" borderId="13" xfId="20" applyFont="1" applyFill="1" applyBorder="1" applyAlignment="1">
      <alignment horizontal="center" vertical="center" wrapText="1"/>
    </xf>
    <xf numFmtId="2" fontId="49" fillId="0" borderId="12" xfId="1" applyNumberFormat="1" applyFont="1" applyFill="1" applyBorder="1" applyAlignment="1">
      <alignment horizontal="center" vertical="center" shrinkToFit="1"/>
    </xf>
    <xf numFmtId="2" fontId="49" fillId="0" borderId="10" xfId="1" applyNumberFormat="1" applyFont="1" applyFill="1" applyBorder="1" applyAlignment="1">
      <alignment horizontal="center" vertical="center" shrinkToFit="1"/>
    </xf>
    <xf numFmtId="2" fontId="49" fillId="0" borderId="13" xfId="1" applyNumberFormat="1" applyFont="1" applyFill="1" applyBorder="1" applyAlignment="1">
      <alignment horizontal="center" vertical="center" shrinkToFit="1"/>
    </xf>
    <xf numFmtId="43" fontId="23" fillId="0" borderId="37" xfId="18" applyFont="1" applyBorder="1" applyAlignment="1">
      <alignment horizontal="center"/>
    </xf>
    <xf numFmtId="0" fontId="23" fillId="0" borderId="37" xfId="0" applyFont="1" applyBorder="1" applyAlignment="1">
      <alignment horizontal="center"/>
    </xf>
    <xf numFmtId="0" fontId="23" fillId="0" borderId="37" xfId="0" applyFont="1" applyBorder="1" applyAlignment="1">
      <alignment horizontal="left" wrapText="1"/>
    </xf>
    <xf numFmtId="0" fontId="23" fillId="0" borderId="37" xfId="3" applyFont="1" applyBorder="1" applyAlignment="1">
      <alignment horizontal="center" vertical="center" wrapText="1"/>
    </xf>
    <xf numFmtId="0" fontId="23" fillId="0" borderId="1" xfId="3" applyFont="1" applyBorder="1" applyAlignment="1">
      <alignment horizontal="center" vertical="center" wrapText="1"/>
    </xf>
    <xf numFmtId="0" fontId="23" fillId="7" borderId="38" xfId="0" applyFont="1" applyFill="1" applyBorder="1" applyAlignment="1">
      <alignment horizontal="left" vertical="top" wrapText="1"/>
    </xf>
    <xf numFmtId="0" fontId="23" fillId="7" borderId="40" xfId="0" applyFont="1" applyFill="1" applyBorder="1" applyAlignment="1">
      <alignment horizontal="left" vertical="top" wrapText="1"/>
    </xf>
    <xf numFmtId="0" fontId="53" fillId="0" borderId="1" xfId="0" applyFont="1" applyBorder="1" applyAlignment="1">
      <alignment horizontal="center" vertical="center" wrapText="1"/>
    </xf>
    <xf numFmtId="0" fontId="23" fillId="0" borderId="22" xfId="3" applyFont="1" applyBorder="1" applyAlignment="1">
      <alignment horizontal="center" vertical="center" wrapText="1"/>
    </xf>
    <xf numFmtId="0" fontId="53" fillId="0" borderId="20" xfId="21" applyFont="1" applyBorder="1" applyAlignment="1">
      <alignment horizontal="left" vertical="center" wrapText="1"/>
    </xf>
    <xf numFmtId="0" fontId="23" fillId="0" borderId="22" xfId="21" applyFont="1" applyBorder="1" applyAlignment="1">
      <alignment horizontal="left" vertical="center" wrapText="1"/>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22" fillId="0" borderId="122" xfId="2" applyFont="1" applyBorder="1" applyAlignment="1">
      <alignment horizontal="center" vertical="center" wrapText="1"/>
    </xf>
    <xf numFmtId="0" fontId="64" fillId="0" borderId="37" xfId="0" applyFont="1" applyBorder="1" applyAlignment="1">
      <alignment horizontal="left" wrapText="1"/>
    </xf>
    <xf numFmtId="0" fontId="23" fillId="0" borderId="37" xfId="0" applyFont="1" applyBorder="1" applyAlignment="1">
      <alignment horizontal="left"/>
    </xf>
    <xf numFmtId="0" fontId="64" fillId="0" borderId="37" xfId="16" applyFont="1" applyBorder="1" applyAlignment="1">
      <alignment horizontal="left" vertical="center" wrapText="1"/>
    </xf>
    <xf numFmtId="0" fontId="27" fillId="0" borderId="38" xfId="16" applyBorder="1" applyAlignment="1">
      <alignment horizontal="left" vertical="center" wrapText="1"/>
    </xf>
    <xf numFmtId="0" fontId="27" fillId="0" borderId="40" xfId="16" applyBorder="1" applyAlignment="1">
      <alignment horizontal="left" vertical="center" wrapText="1"/>
    </xf>
    <xf numFmtId="0" fontId="53" fillId="0" borderId="57" xfId="0" applyFont="1" applyBorder="1" applyAlignment="1">
      <alignment horizontal="left" vertical="center" wrapText="1"/>
    </xf>
    <xf numFmtId="0" fontId="53" fillId="0" borderId="57" xfId="3" applyFont="1" applyBorder="1" applyAlignment="1">
      <alignment horizontal="left" vertical="center" wrapText="1"/>
    </xf>
    <xf numFmtId="0" fontId="53" fillId="0" borderId="40" xfId="0" applyFont="1" applyBorder="1" applyAlignment="1">
      <alignment horizontal="left" vertical="center" wrapText="1"/>
    </xf>
    <xf numFmtId="10" fontId="23" fillId="15" borderId="38" xfId="3" applyNumberFormat="1" applyFont="1" applyFill="1" applyBorder="1" applyAlignment="1">
      <alignment horizontal="center" vertical="center"/>
    </xf>
    <xf numFmtId="10" fontId="23" fillId="15" borderId="40" xfId="3" applyNumberFormat="1" applyFont="1" applyFill="1" applyBorder="1" applyAlignment="1">
      <alignment horizontal="center" vertical="center"/>
    </xf>
    <xf numFmtId="0" fontId="22" fillId="15" borderId="17" xfId="3" applyFont="1" applyFill="1" applyBorder="1" applyAlignment="1">
      <alignment horizontal="center" vertical="center" wrapText="1"/>
    </xf>
    <xf numFmtId="0" fontId="22" fillId="15" borderId="26" xfId="3" applyFont="1" applyFill="1" applyBorder="1" applyAlignment="1">
      <alignment horizontal="center" vertical="center" wrapText="1"/>
    </xf>
    <xf numFmtId="0" fontId="53" fillId="0" borderId="20" xfId="3" applyFont="1" applyBorder="1" applyAlignment="1">
      <alignment horizontal="center" vertical="center" wrapText="1"/>
    </xf>
    <xf numFmtId="0" fontId="53" fillId="0" borderId="22" xfId="3" applyFont="1" applyBorder="1" applyAlignment="1">
      <alignment horizontal="center" vertical="center" wrapText="1"/>
    </xf>
    <xf numFmtId="0" fontId="26" fillId="0" borderId="14" xfId="20" applyFont="1" applyBorder="1" applyAlignment="1">
      <alignment horizontal="center" vertical="center" wrapText="1"/>
    </xf>
    <xf numFmtId="0" fontId="26" fillId="0" borderId="15" xfId="20" applyFont="1" applyBorder="1" applyAlignment="1">
      <alignment horizontal="center" vertical="center" wrapText="1"/>
    </xf>
    <xf numFmtId="0" fontId="23" fillId="0" borderId="1" xfId="3" applyFont="1" applyBorder="1" applyAlignment="1">
      <alignment horizontal="center" vertical="center"/>
    </xf>
    <xf numFmtId="0" fontId="22" fillId="11" borderId="1" xfId="2" applyFont="1" applyFill="1" applyBorder="1" applyAlignment="1">
      <alignment horizontal="center" vertical="center" wrapText="1"/>
    </xf>
    <xf numFmtId="0" fontId="23" fillId="0" borderId="1" xfId="0" applyFont="1" applyBorder="1" applyAlignment="1">
      <alignment horizontal="center"/>
    </xf>
    <xf numFmtId="43" fontId="23" fillId="0" borderId="1" xfId="18" applyFont="1" applyBorder="1" applyAlignment="1">
      <alignment horizontal="center"/>
    </xf>
    <xf numFmtId="0" fontId="23" fillId="0" borderId="1" xfId="0" applyFont="1" applyBorder="1" applyAlignment="1">
      <alignment vertical="center" wrapText="1"/>
    </xf>
    <xf numFmtId="0" fontId="23" fillId="0" borderId="1" xfId="0" applyFont="1" applyBorder="1" applyAlignment="1">
      <alignment vertical="center"/>
    </xf>
    <xf numFmtId="0" fontId="27" fillId="0" borderId="1" xfId="16" applyBorder="1" applyAlignment="1">
      <alignment horizontal="center" vertical="center"/>
    </xf>
    <xf numFmtId="0" fontId="23" fillId="0" borderId="1" xfId="0" applyFont="1" applyBorder="1" applyAlignment="1">
      <alignment horizontal="left" wrapText="1"/>
    </xf>
    <xf numFmtId="0" fontId="23" fillId="0" borderId="1" xfId="0" applyFont="1" applyBorder="1" applyAlignment="1">
      <alignment horizontal="left" vertical="top" wrapText="1"/>
    </xf>
    <xf numFmtId="0" fontId="23" fillId="0" borderId="1" xfId="0" applyFont="1" applyBorder="1" applyAlignment="1">
      <alignment horizontal="left" vertical="top"/>
    </xf>
    <xf numFmtId="0" fontId="23" fillId="0" borderId="1" xfId="0" applyFont="1" applyBorder="1" applyAlignment="1">
      <alignment horizontal="left"/>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3" applyFont="1" applyBorder="1" applyAlignment="1">
      <alignment horizontal="left" vertical="center" wrapText="1"/>
    </xf>
    <xf numFmtId="0" fontId="27" fillId="0" borderId="1" xfId="16" applyBorder="1" applyAlignment="1">
      <alignment horizontal="center" vertical="center" wrapText="1"/>
    </xf>
    <xf numFmtId="0" fontId="53" fillId="0" borderId="12" xfId="0" applyFont="1" applyBorder="1" applyAlignment="1">
      <alignment horizontal="left" vertical="center" wrapText="1"/>
    </xf>
    <xf numFmtId="0" fontId="53" fillId="0" borderId="13" xfId="0" applyFont="1" applyBorder="1" applyAlignment="1">
      <alignment horizontal="left" vertical="center" wrapText="1"/>
    </xf>
    <xf numFmtId="0" fontId="53" fillId="0" borderId="1" xfId="3" applyFont="1" applyBorder="1" applyAlignment="1">
      <alignment horizontal="center" vertical="center" wrapText="1"/>
    </xf>
    <xf numFmtId="0" fontId="59" fillId="0" borderId="1" xfId="3" applyFont="1" applyBorder="1" applyAlignment="1">
      <alignment horizontal="center" vertical="center" wrapText="1"/>
    </xf>
    <xf numFmtId="0" fontId="53" fillId="0" borderId="1" xfId="3" applyFont="1" applyBorder="1" applyAlignment="1">
      <alignment horizontal="left" vertical="center" wrapText="1"/>
    </xf>
    <xf numFmtId="0" fontId="59" fillId="0" borderId="1" xfId="3" applyFont="1" applyBorder="1" applyAlignment="1">
      <alignment horizontal="left" vertical="center" wrapText="1"/>
    </xf>
    <xf numFmtId="0" fontId="53"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171" fontId="22" fillId="15" borderId="1" xfId="3" applyNumberFormat="1" applyFont="1" applyFill="1" applyBorder="1" applyAlignment="1">
      <alignment horizontal="center" vertical="center" wrapText="1"/>
    </xf>
    <xf numFmtId="0" fontId="22" fillId="15" borderId="1" xfId="2" applyFont="1" applyFill="1" applyBorder="1" applyAlignment="1">
      <alignment horizontal="center" vertical="center" wrapText="1"/>
    </xf>
    <xf numFmtId="43" fontId="23" fillId="14" borderId="9" xfId="18" applyFont="1" applyFill="1" applyBorder="1" applyAlignment="1">
      <alignment horizontal="center"/>
    </xf>
    <xf numFmtId="0" fontId="23" fillId="14" borderId="9" xfId="3" applyFont="1" applyFill="1" applyAlignment="1">
      <alignment horizontal="center" vertical="center"/>
    </xf>
    <xf numFmtId="0" fontId="59" fillId="14" borderId="9" xfId="3" applyFont="1" applyFill="1" applyAlignment="1">
      <alignment horizontal="center" vertical="center" wrapText="1"/>
    </xf>
    <xf numFmtId="0" fontId="23" fillId="14" borderId="9" xfId="0" applyFont="1" applyFill="1" applyBorder="1" applyAlignment="1">
      <alignment horizontal="center"/>
    </xf>
    <xf numFmtId="171" fontId="22" fillId="14" borderId="9" xfId="3" applyNumberFormat="1" applyFont="1" applyFill="1" applyAlignment="1">
      <alignment horizontal="center" vertical="center" wrapText="1"/>
    </xf>
    <xf numFmtId="10" fontId="23" fillId="14" borderId="9" xfId="3" applyNumberFormat="1" applyFont="1" applyFill="1" applyAlignment="1">
      <alignment horizontal="center" vertical="center"/>
    </xf>
    <xf numFmtId="0" fontId="59" fillId="14" borderId="9" xfId="3" applyFont="1" applyFill="1" applyAlignment="1">
      <alignment horizontal="left" vertical="center" wrapText="1"/>
    </xf>
    <xf numFmtId="0" fontId="59" fillId="14" borderId="9" xfId="0" applyFont="1" applyFill="1" applyBorder="1" applyAlignment="1">
      <alignment horizontal="center" vertical="center" wrapText="1"/>
    </xf>
    <xf numFmtId="10" fontId="23" fillId="15" borderId="1" xfId="3" applyNumberFormat="1" applyFont="1" applyFill="1" applyBorder="1" applyAlignment="1">
      <alignment horizontal="center" vertical="center"/>
    </xf>
    <xf numFmtId="0" fontId="66" fillId="24" borderId="123" xfId="0" applyFont="1" applyFill="1" applyBorder="1" applyAlignment="1">
      <alignment horizontal="left" wrapText="1"/>
    </xf>
    <xf numFmtId="0" fontId="66" fillId="24" borderId="124" xfId="0" applyFont="1" applyFill="1" applyBorder="1" applyAlignment="1">
      <alignment horizontal="left" wrapText="1"/>
    </xf>
    <xf numFmtId="0" fontId="66" fillId="24" borderId="2" xfId="0" applyFont="1" applyFill="1" applyBorder="1" applyAlignment="1">
      <alignment horizontal="left" vertical="center" wrapText="1"/>
    </xf>
    <xf numFmtId="0" fontId="16" fillId="15" borderId="41" xfId="3" applyFont="1" applyFill="1" applyBorder="1" applyAlignment="1">
      <alignment horizontal="center" vertical="center"/>
    </xf>
    <xf numFmtId="0" fontId="16" fillId="15" borderId="20" xfId="3" applyFont="1" applyFill="1" applyBorder="1" applyAlignment="1">
      <alignment horizontal="center" vertical="center" wrapText="1"/>
    </xf>
    <xf numFmtId="0" fontId="16" fillId="15" borderId="41" xfId="3" applyFont="1" applyFill="1" applyBorder="1" applyAlignment="1">
      <alignment horizontal="center" vertical="center" wrapText="1"/>
    </xf>
    <xf numFmtId="0" fontId="23" fillId="0" borderId="41" xfId="3" applyFont="1" applyBorder="1" applyAlignment="1">
      <alignment horizontal="center" vertical="center" wrapText="1"/>
    </xf>
    <xf numFmtId="0" fontId="16" fillId="0" borderId="20" xfId="3" applyFont="1" applyBorder="1" applyAlignment="1">
      <alignment horizontal="center" vertical="center"/>
    </xf>
    <xf numFmtId="0" fontId="23" fillId="0" borderId="20" xfId="3" applyFont="1" applyBorder="1" applyAlignment="1">
      <alignment horizontal="left" vertical="center"/>
    </xf>
    <xf numFmtId="0" fontId="68" fillId="0" borderId="123" xfId="3" applyFont="1" applyBorder="1" applyAlignment="1">
      <alignment horizontal="left" vertical="top" wrapText="1"/>
    </xf>
    <xf numFmtId="0" fontId="69" fillId="0" borderId="125" xfId="3" applyFont="1" applyBorder="1" applyAlignment="1">
      <alignment horizontal="left" vertical="top"/>
    </xf>
    <xf numFmtId="0" fontId="62" fillId="0" borderId="20" xfId="3" applyFont="1" applyBorder="1" applyAlignment="1">
      <alignment horizontal="left" vertical="center" wrapText="1"/>
    </xf>
    <xf numFmtId="0" fontId="23" fillId="0" borderId="17" xfId="3" applyFont="1" applyBorder="1" applyAlignment="1">
      <alignment horizontal="left" vertical="center" wrapText="1"/>
    </xf>
    <xf numFmtId="0" fontId="22" fillId="15" borderId="104" xfId="3" applyFont="1" applyFill="1" applyBorder="1" applyAlignment="1">
      <alignment horizontal="center" vertical="center" wrapText="1"/>
    </xf>
    <xf numFmtId="0" fontId="22" fillId="15" borderId="105" xfId="3" applyFont="1" applyFill="1" applyBorder="1" applyAlignment="1">
      <alignment horizontal="center" vertical="center" wrapText="1"/>
    </xf>
    <xf numFmtId="0" fontId="53" fillId="14" borderId="102" xfId="0" applyFont="1" applyFill="1" applyBorder="1" applyAlignment="1">
      <alignment horizontal="left" vertical="center" wrapText="1"/>
    </xf>
    <xf numFmtId="0" fontId="53" fillId="14" borderId="103" xfId="0" applyFont="1" applyFill="1" applyBorder="1" applyAlignment="1">
      <alignment horizontal="left" vertical="center" wrapText="1"/>
    </xf>
    <xf numFmtId="0" fontId="23" fillId="0" borderId="44" xfId="3" applyFont="1" applyBorder="1" applyAlignment="1">
      <alignment horizontal="center" vertical="center"/>
    </xf>
    <xf numFmtId="0" fontId="23" fillId="0" borderId="42" xfId="3" applyFont="1" applyBorder="1" applyAlignment="1">
      <alignment horizontal="center" vertical="center"/>
    </xf>
    <xf numFmtId="0" fontId="23" fillId="0" borderId="43" xfId="3" applyFont="1" applyBorder="1" applyAlignment="1">
      <alignment horizontal="center" vertical="center"/>
    </xf>
    <xf numFmtId="0" fontId="23" fillId="0" borderId="41" xfId="3" applyFont="1" applyBorder="1" applyAlignment="1">
      <alignment horizontal="left" vertical="center" wrapText="1"/>
    </xf>
    <xf numFmtId="0" fontId="22" fillId="0" borderId="37" xfId="2" applyFont="1" applyBorder="1" applyAlignment="1">
      <alignment horizontal="center" vertical="center" wrapText="1"/>
    </xf>
    <xf numFmtId="1" fontId="22" fillId="0" borderId="37" xfId="2" applyNumberFormat="1" applyFont="1" applyBorder="1" applyAlignment="1">
      <alignment horizontal="center" vertical="center" wrapText="1"/>
    </xf>
    <xf numFmtId="0" fontId="22" fillId="15" borderId="107" xfId="3" applyFont="1" applyFill="1" applyBorder="1" applyAlignment="1">
      <alignment horizontal="center" vertical="center" wrapText="1"/>
    </xf>
    <xf numFmtId="0" fontId="22" fillId="15" borderId="108" xfId="3" applyFont="1" applyFill="1" applyBorder="1" applyAlignment="1">
      <alignment horizontal="center" vertical="center" wrapText="1"/>
    </xf>
    <xf numFmtId="0" fontId="53" fillId="0" borderId="102" xfId="3" applyFont="1" applyBorder="1" applyAlignment="1">
      <alignment horizontal="left" vertical="center" wrapText="1"/>
    </xf>
    <xf numFmtId="0" fontId="53" fillId="0" borderId="103" xfId="3" applyFont="1" applyBorder="1" applyAlignment="1">
      <alignment horizontal="left" vertical="center" wrapText="1"/>
    </xf>
    <xf numFmtId="0" fontId="22" fillId="15" borderId="23" xfId="3" applyFont="1" applyFill="1" applyBorder="1" applyAlignment="1">
      <alignment horizontal="center" vertical="center" wrapText="1"/>
    </xf>
    <xf numFmtId="0" fontId="53" fillId="24" borderId="1" xfId="0" applyFont="1" applyFill="1" applyBorder="1" applyAlignment="1">
      <alignment horizontal="center"/>
    </xf>
    <xf numFmtId="0" fontId="70" fillId="24" borderId="123" xfId="0" applyFont="1" applyFill="1" applyBorder="1" applyAlignment="1">
      <alignment horizontal="left" vertical="top" wrapText="1"/>
    </xf>
    <xf numFmtId="0" fontId="70" fillId="24" borderId="124" xfId="0" applyFont="1" applyFill="1" applyBorder="1" applyAlignment="1">
      <alignment horizontal="left" vertical="top" wrapText="1"/>
    </xf>
    <xf numFmtId="0" fontId="36" fillId="0" borderId="47" xfId="3" applyFont="1" applyBorder="1" applyAlignment="1">
      <alignment horizontal="center" vertical="center"/>
    </xf>
    <xf numFmtId="0" fontId="64" fillId="0" borderId="102" xfId="3" applyFont="1" applyBorder="1" applyAlignment="1">
      <alignment horizontal="left" vertical="center" wrapText="1"/>
    </xf>
    <xf numFmtId="0" fontId="23" fillId="0" borderId="103" xfId="3" applyFont="1" applyBorder="1" applyAlignment="1">
      <alignment horizontal="left" vertical="center"/>
    </xf>
    <xf numFmtId="0" fontId="50" fillId="23" borderId="12" xfId="20" applyFont="1" applyFill="1" applyBorder="1" applyAlignment="1">
      <alignment horizontal="center" vertical="center" wrapText="1"/>
    </xf>
    <xf numFmtId="0" fontId="50" fillId="23" borderId="10" xfId="20" applyFont="1" applyFill="1" applyBorder="1" applyAlignment="1">
      <alignment horizontal="center" vertical="center" wrapText="1"/>
    </xf>
    <xf numFmtId="0" fontId="50" fillId="23" borderId="13" xfId="20" applyFont="1" applyFill="1" applyBorder="1" applyAlignment="1">
      <alignment horizontal="center" vertical="center" wrapText="1"/>
    </xf>
    <xf numFmtId="0" fontId="50" fillId="23" borderId="37" xfId="20" applyFont="1" applyFill="1" applyBorder="1" applyAlignment="1">
      <alignment horizontal="center" vertical="center" wrapText="1"/>
    </xf>
    <xf numFmtId="0" fontId="50" fillId="23" borderId="7" xfId="20" applyFont="1" applyFill="1" applyBorder="1" applyAlignment="1">
      <alignment horizontal="center" vertical="center" wrapText="1"/>
    </xf>
    <xf numFmtId="0" fontId="50" fillId="23" borderId="8" xfId="20" applyFont="1" applyFill="1" applyBorder="1" applyAlignment="1">
      <alignment horizontal="center" vertical="center" wrapText="1"/>
    </xf>
    <xf numFmtId="1" fontId="49" fillId="0" borderId="12" xfId="1" applyNumberFormat="1" applyFont="1" applyFill="1" applyBorder="1" applyAlignment="1">
      <alignment horizontal="center" vertical="center" shrinkToFit="1"/>
    </xf>
    <xf numFmtId="1" fontId="49" fillId="0" borderId="10" xfId="1" applyNumberFormat="1" applyFont="1" applyFill="1" applyBorder="1" applyAlignment="1">
      <alignment horizontal="center" vertical="center" shrinkToFit="1"/>
    </xf>
    <xf numFmtId="1" fontId="49" fillId="0" borderId="13" xfId="1" applyNumberFormat="1" applyFont="1" applyFill="1" applyBorder="1" applyAlignment="1">
      <alignment horizontal="center" vertical="center" shrinkToFit="1"/>
    </xf>
    <xf numFmtId="0" fontId="50" fillId="23" borderId="5" xfId="20" applyFont="1" applyFill="1" applyBorder="1" applyAlignment="1">
      <alignment horizontal="center" vertical="center" wrapText="1"/>
    </xf>
    <xf numFmtId="0" fontId="50" fillId="23" borderId="11" xfId="20" applyFont="1" applyFill="1" applyBorder="1" applyAlignment="1">
      <alignment horizontal="center" vertical="center" wrapText="1"/>
    </xf>
    <xf numFmtId="0" fontId="50" fillId="23" borderId="16" xfId="20" applyFont="1" applyFill="1" applyBorder="1" applyAlignment="1">
      <alignment horizontal="center" vertical="center" wrapText="1"/>
    </xf>
    <xf numFmtId="0" fontId="50" fillId="23" borderId="14" xfId="20" applyFont="1" applyFill="1" applyBorder="1" applyAlignment="1">
      <alignment horizontal="center" vertical="center" wrapText="1"/>
    </xf>
    <xf numFmtId="0" fontId="50" fillId="23" borderId="15" xfId="20" applyFont="1" applyFill="1" applyBorder="1" applyAlignment="1">
      <alignment horizontal="center" vertical="center" wrapText="1"/>
    </xf>
    <xf numFmtId="169" fontId="23" fillId="0" borderId="63" xfId="5" applyNumberFormat="1" applyFont="1" applyBorder="1" applyAlignment="1">
      <alignment horizontal="center" vertical="center"/>
    </xf>
    <xf numFmtId="169" fontId="23" fillId="0" borderId="51" xfId="5" applyNumberFormat="1" applyFont="1" applyBorder="1" applyAlignment="1">
      <alignment horizontal="center" vertical="center"/>
    </xf>
    <xf numFmtId="169" fontId="23" fillId="0" borderId="87" xfId="5" applyNumberFormat="1" applyFont="1" applyBorder="1" applyAlignment="1">
      <alignment horizontal="center" vertical="center"/>
    </xf>
    <xf numFmtId="169" fontId="23" fillId="0" borderId="75" xfId="5" applyNumberFormat="1" applyFont="1" applyBorder="1" applyAlignment="1">
      <alignment horizontal="center" vertical="center"/>
    </xf>
    <xf numFmtId="169" fontId="23" fillId="0" borderId="47" xfId="5" applyNumberFormat="1" applyFont="1" applyBorder="1" applyAlignment="1">
      <alignment horizontal="center" vertical="center"/>
    </xf>
    <xf numFmtId="169" fontId="23" fillId="0" borderId="85" xfId="5" applyNumberFormat="1" applyFont="1" applyBorder="1" applyAlignment="1">
      <alignment horizontal="center" vertical="center"/>
    </xf>
    <xf numFmtId="169" fontId="23" fillId="0" borderId="61" xfId="5" applyNumberFormat="1" applyFont="1" applyBorder="1" applyAlignment="1">
      <alignment horizontal="center" vertical="center"/>
    </xf>
    <xf numFmtId="169" fontId="23" fillId="0" borderId="50" xfId="5" applyNumberFormat="1" applyFont="1" applyBorder="1" applyAlignment="1">
      <alignment horizontal="center" vertical="center"/>
    </xf>
    <xf numFmtId="169" fontId="23" fillId="0" borderId="86" xfId="5" applyNumberFormat="1" applyFont="1" applyBorder="1" applyAlignment="1">
      <alignment horizontal="center" vertical="center"/>
    </xf>
    <xf numFmtId="0" fontId="21" fillId="0" borderId="88" xfId="2" applyFont="1" applyBorder="1" applyAlignment="1">
      <alignment horizontal="left" vertical="center" wrapText="1"/>
    </xf>
    <xf numFmtId="0" fontId="21" fillId="0" borderId="82" xfId="2" applyFont="1" applyBorder="1" applyAlignment="1">
      <alignment horizontal="left" vertical="center" wrapText="1"/>
    </xf>
    <xf numFmtId="0" fontId="21" fillId="0" borderId="83" xfId="2" applyFont="1" applyBorder="1" applyAlignment="1">
      <alignment horizontal="left" vertical="center" wrapText="1"/>
    </xf>
    <xf numFmtId="0" fontId="53" fillId="0" borderId="90" xfId="2" applyFont="1" applyBorder="1" applyAlignment="1">
      <alignment horizontal="center" vertical="center" wrapText="1"/>
    </xf>
    <xf numFmtId="0" fontId="21" fillId="0" borderId="91" xfId="2" applyFont="1" applyBorder="1" applyAlignment="1">
      <alignment horizontal="center" vertical="center" wrapText="1"/>
    </xf>
    <xf numFmtId="169" fontId="23" fillId="0" borderId="94" xfId="5" applyNumberFormat="1" applyFont="1" applyBorder="1" applyAlignment="1">
      <alignment horizontal="center" vertical="center"/>
    </xf>
    <xf numFmtId="169" fontId="23" fillId="0" borderId="67" xfId="5" applyNumberFormat="1" applyFont="1" applyBorder="1" applyAlignment="1">
      <alignment horizontal="center" vertical="center"/>
    </xf>
    <xf numFmtId="169" fontId="23" fillId="0" borderId="48" xfId="5" applyNumberFormat="1" applyFont="1" applyBorder="1" applyAlignment="1">
      <alignment horizontal="center" vertical="center"/>
    </xf>
    <xf numFmtId="169" fontId="23" fillId="0" borderId="59" xfId="5" applyNumberFormat="1" applyFont="1" applyBorder="1" applyAlignment="1">
      <alignment horizontal="center" vertical="center"/>
    </xf>
    <xf numFmtId="169" fontId="23" fillId="0" borderId="72" xfId="5" applyNumberFormat="1" applyFont="1" applyBorder="1" applyAlignment="1">
      <alignment horizontal="center" vertical="center"/>
    </xf>
    <xf numFmtId="169" fontId="23" fillId="0" borderId="60" xfId="5" applyNumberFormat="1" applyFont="1" applyBorder="1" applyAlignment="1">
      <alignment horizontal="center" vertical="center"/>
    </xf>
    <xf numFmtId="0" fontId="53" fillId="0" borderId="92" xfId="2" applyFont="1" applyBorder="1" applyAlignment="1">
      <alignment horizontal="center" vertical="center" wrapText="1"/>
    </xf>
    <xf numFmtId="0" fontId="21" fillId="0" borderId="92" xfId="2" applyFont="1" applyBorder="1" applyAlignment="1">
      <alignment horizontal="center" vertical="center" wrapText="1"/>
    </xf>
    <xf numFmtId="0" fontId="21" fillId="0" borderId="93" xfId="2" applyFont="1" applyBorder="1" applyAlignment="1">
      <alignment horizontal="center" vertical="center" wrapText="1"/>
    </xf>
    <xf numFmtId="169" fontId="23" fillId="0" borderId="75" xfId="5" applyNumberFormat="1" applyFont="1" applyFill="1" applyBorder="1" applyAlignment="1">
      <alignment horizontal="center" vertical="center"/>
    </xf>
    <xf numFmtId="169" fontId="23" fillId="0" borderId="47" xfId="5" applyNumberFormat="1" applyFont="1" applyFill="1" applyBorder="1" applyAlignment="1">
      <alignment horizontal="center" vertical="center"/>
    </xf>
    <xf numFmtId="169" fontId="23" fillId="0" borderId="85" xfId="5" applyNumberFormat="1" applyFont="1" applyFill="1" applyBorder="1" applyAlignment="1">
      <alignment horizontal="center" vertical="center"/>
    </xf>
    <xf numFmtId="0" fontId="22" fillId="15" borderId="52" xfId="2" applyFont="1" applyFill="1" applyBorder="1" applyAlignment="1">
      <alignment horizontal="center" vertical="center" wrapText="1"/>
    </xf>
    <xf numFmtId="0" fontId="22" fillId="15" borderId="53" xfId="2" applyFont="1" applyFill="1" applyBorder="1" applyAlignment="1">
      <alignment horizontal="center" vertical="center" wrapText="1"/>
    </xf>
    <xf numFmtId="0" fontId="22" fillId="15" borderId="54" xfId="2" applyFont="1" applyFill="1" applyBorder="1" applyAlignment="1">
      <alignment horizontal="center" vertical="center" wrapText="1"/>
    </xf>
    <xf numFmtId="169" fontId="23" fillId="0" borderId="61" xfId="5" applyNumberFormat="1" applyFont="1" applyFill="1" applyBorder="1" applyAlignment="1">
      <alignment horizontal="center" vertical="center"/>
    </xf>
    <xf numFmtId="169" fontId="23" fillId="0" borderId="50" xfId="5" applyNumberFormat="1" applyFont="1" applyFill="1" applyBorder="1" applyAlignment="1">
      <alignment horizontal="center" vertical="center"/>
    </xf>
    <xf numFmtId="169" fontId="23" fillId="0" borderId="86" xfId="5" applyNumberFormat="1" applyFont="1" applyFill="1" applyBorder="1" applyAlignment="1">
      <alignment horizontal="center" vertical="center"/>
    </xf>
    <xf numFmtId="0" fontId="22" fillId="15" borderId="72" xfId="2" applyFont="1" applyFill="1" applyBorder="1" applyAlignment="1">
      <alignment horizontal="center" vertical="center" wrapText="1"/>
    </xf>
    <xf numFmtId="0" fontId="22" fillId="15" borderId="51" xfId="2" applyFont="1" applyFill="1" applyBorder="1" applyAlignment="1">
      <alignment horizontal="center" vertical="center" wrapText="1"/>
    </xf>
    <xf numFmtId="0" fontId="22" fillId="11" borderId="20" xfId="2" applyFont="1" applyFill="1" applyBorder="1" applyAlignment="1">
      <alignment horizontal="center" vertical="center" wrapText="1"/>
    </xf>
    <xf numFmtId="0" fontId="22" fillId="11" borderId="21" xfId="2" applyFont="1" applyFill="1" applyBorder="1" applyAlignment="1">
      <alignment horizontal="center" vertical="center" wrapText="1"/>
    </xf>
    <xf numFmtId="0" fontId="22" fillId="11" borderId="22" xfId="2" applyFont="1" applyFill="1" applyBorder="1" applyAlignment="1">
      <alignment horizontal="center" vertical="center" wrapText="1"/>
    </xf>
    <xf numFmtId="0" fontId="22" fillId="11" borderId="20" xfId="2" applyFont="1" applyFill="1" applyBorder="1" applyAlignment="1">
      <alignment horizontal="center" vertical="center"/>
    </xf>
    <xf numFmtId="0" fontId="22" fillId="11" borderId="21" xfId="2" applyFont="1" applyFill="1" applyBorder="1" applyAlignment="1">
      <alignment horizontal="center" vertical="center"/>
    </xf>
    <xf numFmtId="0" fontId="22" fillId="11" borderId="22" xfId="2" applyFont="1" applyFill="1" applyBorder="1" applyAlignment="1">
      <alignment horizontal="center" vertical="center"/>
    </xf>
    <xf numFmtId="0" fontId="22" fillId="15" borderId="80" xfId="2" applyFont="1" applyFill="1" applyBorder="1" applyAlignment="1">
      <alignment horizontal="center" vertical="center" wrapText="1"/>
    </xf>
    <xf numFmtId="0" fontId="22" fillId="15" borderId="24" xfId="2" applyFont="1" applyFill="1" applyBorder="1" applyAlignment="1">
      <alignment horizontal="center" vertical="center" wrapText="1"/>
    </xf>
    <xf numFmtId="0" fontId="22" fillId="15" borderId="28" xfId="2" applyFont="1" applyFill="1" applyBorder="1" applyAlignment="1">
      <alignment horizontal="center" vertical="center" wrapText="1"/>
    </xf>
    <xf numFmtId="0" fontId="22" fillId="15" borderId="73" xfId="2" applyFont="1" applyFill="1" applyBorder="1" applyAlignment="1">
      <alignment horizontal="center" vertical="center" wrapText="1"/>
    </xf>
    <xf numFmtId="0" fontId="22" fillId="15" borderId="65" xfId="2" applyFont="1" applyFill="1" applyBorder="1" applyAlignment="1">
      <alignment horizontal="center" vertical="center" wrapText="1"/>
    </xf>
    <xf numFmtId="0" fontId="22" fillId="15" borderId="27" xfId="2" applyFont="1" applyFill="1" applyBorder="1" applyAlignment="1">
      <alignment horizontal="center" vertical="center" wrapText="1"/>
    </xf>
    <xf numFmtId="0" fontId="22" fillId="11" borderId="41" xfId="2" applyFont="1" applyFill="1" applyBorder="1" applyAlignment="1">
      <alignment horizontal="left" vertical="center" wrapText="1"/>
    </xf>
    <xf numFmtId="0" fontId="22" fillId="11" borderId="76" xfId="2" applyFont="1" applyFill="1" applyBorder="1" applyAlignment="1">
      <alignment horizontal="center" vertical="center" wrapText="1"/>
    </xf>
    <xf numFmtId="0" fontId="22" fillId="11" borderId="77" xfId="2" applyFont="1" applyFill="1" applyBorder="1" applyAlignment="1">
      <alignment horizontal="center" vertical="center" wrapText="1"/>
    </xf>
    <xf numFmtId="0" fontId="22" fillId="11" borderId="78" xfId="2" applyFont="1" applyFill="1" applyBorder="1" applyAlignment="1">
      <alignment horizontal="center" vertical="center" wrapText="1"/>
    </xf>
    <xf numFmtId="0" fontId="22" fillId="11" borderId="41" xfId="2" applyFont="1" applyFill="1" applyBorder="1" applyAlignment="1">
      <alignment horizontal="center" vertical="center" wrapText="1"/>
    </xf>
    <xf numFmtId="0" fontId="22" fillId="15" borderId="79" xfId="2" applyFont="1" applyFill="1" applyBorder="1" applyAlignment="1">
      <alignment horizontal="center" vertical="center" wrapText="1"/>
    </xf>
    <xf numFmtId="0" fontId="22" fillId="15" borderId="95" xfId="2" applyFont="1" applyFill="1" applyBorder="1" applyAlignment="1">
      <alignment horizontal="center" vertical="center" wrapText="1"/>
    </xf>
    <xf numFmtId="0" fontId="22" fillId="15" borderId="61" xfId="2" applyFont="1" applyFill="1" applyBorder="1" applyAlignment="1">
      <alignment horizontal="center" vertical="center" wrapText="1"/>
    </xf>
    <xf numFmtId="0" fontId="22" fillId="0" borderId="9" xfId="0" applyFont="1" applyBorder="1" applyAlignment="1">
      <alignment horizontal="center" vertical="center" wrapText="1"/>
    </xf>
    <xf numFmtId="169" fontId="23" fillId="0" borderId="94" xfId="5" applyNumberFormat="1" applyFont="1" applyFill="1" applyBorder="1" applyAlignment="1">
      <alignment horizontal="center" vertical="center"/>
    </xf>
    <xf numFmtId="169" fontId="23" fillId="0" borderId="67" xfId="5" applyNumberFormat="1" applyFont="1" applyFill="1" applyBorder="1" applyAlignment="1">
      <alignment horizontal="center" vertical="center"/>
    </xf>
    <xf numFmtId="169" fontId="23" fillId="0" borderId="48" xfId="5" applyNumberFormat="1" applyFont="1" applyFill="1" applyBorder="1" applyAlignment="1">
      <alignment horizontal="center" vertical="center"/>
    </xf>
    <xf numFmtId="169" fontId="23" fillId="0" borderId="59" xfId="5" applyNumberFormat="1" applyFont="1" applyFill="1" applyBorder="1" applyAlignment="1">
      <alignment horizontal="center" vertical="center"/>
    </xf>
    <xf numFmtId="0" fontId="22" fillId="11" borderId="20" xfId="23" applyFont="1" applyFill="1" applyBorder="1" applyAlignment="1">
      <alignment horizontal="center" vertical="center" wrapText="1"/>
    </xf>
    <xf numFmtId="0" fontId="22" fillId="11" borderId="21" xfId="23" applyFont="1" applyFill="1" applyBorder="1" applyAlignment="1">
      <alignment horizontal="center" vertical="center" wrapText="1"/>
    </xf>
    <xf numFmtId="0" fontId="22" fillId="11" borderId="22" xfId="23" applyFont="1" applyFill="1" applyBorder="1" applyAlignment="1">
      <alignment horizontal="center" vertical="center" wrapText="1"/>
    </xf>
    <xf numFmtId="0" fontId="22" fillId="11" borderId="26" xfId="23" applyFont="1" applyFill="1" applyBorder="1" applyAlignment="1">
      <alignment horizontal="center" vertical="center" wrapText="1"/>
    </xf>
    <xf numFmtId="0" fontId="22" fillId="11" borderId="35" xfId="23" applyFont="1" applyFill="1" applyBorder="1" applyAlignment="1">
      <alignment horizontal="center" vertical="center" wrapText="1"/>
    </xf>
    <xf numFmtId="0" fontId="22" fillId="11" borderId="34" xfId="23" applyFont="1" applyFill="1" applyBorder="1" applyAlignment="1">
      <alignment horizontal="center" vertical="center" wrapText="1"/>
    </xf>
    <xf numFmtId="0" fontId="38" fillId="15" borderId="44" xfId="23" applyFont="1" applyFill="1" applyBorder="1" applyAlignment="1">
      <alignment horizontal="center" vertical="center" wrapText="1"/>
    </xf>
    <xf numFmtId="0" fontId="38" fillId="15" borderId="42" xfId="23" applyFont="1" applyFill="1" applyBorder="1" applyAlignment="1">
      <alignment horizontal="center" vertical="center" wrapText="1"/>
    </xf>
    <xf numFmtId="0" fontId="38" fillId="15" borderId="43" xfId="23" applyFont="1" applyFill="1" applyBorder="1" applyAlignment="1">
      <alignment horizontal="center" vertical="center" wrapText="1"/>
    </xf>
    <xf numFmtId="0" fontId="38" fillId="15" borderId="32" xfId="23" applyFont="1" applyFill="1" applyBorder="1" applyAlignment="1">
      <alignment horizontal="center" vertical="center" wrapText="1"/>
    </xf>
    <xf numFmtId="0" fontId="38" fillId="15" borderId="9" xfId="23" applyFont="1" applyFill="1" applyAlignment="1">
      <alignment horizontal="center" vertical="center" wrapText="1"/>
    </xf>
    <xf numFmtId="0" fontId="38" fillId="15" borderId="35" xfId="23" applyFont="1" applyFill="1" applyBorder="1" applyAlignment="1">
      <alignment horizontal="center" vertical="center" wrapText="1"/>
    </xf>
    <xf numFmtId="0" fontId="22" fillId="15" borderId="20" xfId="23" applyFont="1" applyFill="1" applyBorder="1" applyAlignment="1">
      <alignment horizontal="center" vertical="center" wrapText="1"/>
    </xf>
    <xf numFmtId="0" fontId="22" fillId="15" borderId="21" xfId="23" applyFont="1" applyFill="1" applyBorder="1" applyAlignment="1">
      <alignment horizontal="center" vertical="center" wrapText="1"/>
    </xf>
    <xf numFmtId="0" fontId="22" fillId="15" borderId="22" xfId="23" applyFont="1" applyFill="1" applyBorder="1" applyAlignment="1">
      <alignment horizontal="center" vertical="center" wrapText="1"/>
    </xf>
    <xf numFmtId="0" fontId="29" fillId="15" borderId="20" xfId="23" applyFont="1" applyFill="1" applyBorder="1" applyAlignment="1">
      <alignment horizontal="center" vertical="center"/>
    </xf>
    <xf numFmtId="0" fontId="29" fillId="15" borderId="21" xfId="23" applyFont="1" applyFill="1" applyBorder="1" applyAlignment="1">
      <alignment horizontal="center" vertical="center"/>
    </xf>
    <xf numFmtId="0" fontId="29" fillId="15" borderId="22" xfId="23" applyFont="1" applyFill="1" applyBorder="1" applyAlignment="1">
      <alignment horizontal="center" vertical="center"/>
    </xf>
    <xf numFmtId="0" fontId="38" fillId="15" borderId="20" xfId="23" applyFont="1" applyFill="1" applyBorder="1" applyAlignment="1">
      <alignment horizontal="center" vertical="center" wrapText="1"/>
    </xf>
    <xf numFmtId="0" fontId="38" fillId="15" borderId="22" xfId="23" applyFont="1" applyFill="1" applyBorder="1" applyAlignment="1">
      <alignment horizontal="center" vertical="center" wrapText="1"/>
    </xf>
    <xf numFmtId="0" fontId="28" fillId="15" borderId="21" xfId="23" applyFont="1" applyFill="1" applyBorder="1" applyAlignment="1">
      <alignment horizontal="center" vertical="center" wrapText="1"/>
    </xf>
    <xf numFmtId="0" fontId="28" fillId="15" borderId="22" xfId="23" applyFont="1" applyFill="1" applyBorder="1" applyAlignment="1">
      <alignment horizontal="center" vertical="center" wrapText="1"/>
    </xf>
    <xf numFmtId="0" fontId="38" fillId="15" borderId="41" xfId="23" applyFont="1" applyFill="1" applyBorder="1" applyAlignment="1">
      <alignment horizontal="center" vertical="center" wrapText="1"/>
    </xf>
    <xf numFmtId="0" fontId="22" fillId="15" borderId="26" xfId="23" applyFont="1" applyFill="1" applyBorder="1" applyAlignment="1">
      <alignment horizontal="center" vertical="center" wrapText="1"/>
    </xf>
    <xf numFmtId="0" fontId="22" fillId="15" borderId="34" xfId="23" applyFont="1" applyFill="1" applyBorder="1" applyAlignment="1">
      <alignment horizontal="center" vertical="center" wrapText="1"/>
    </xf>
    <xf numFmtId="0" fontId="21" fillId="0" borderId="41" xfId="23" applyFont="1" applyBorder="1" applyAlignment="1">
      <alignment horizontal="left" vertical="center" wrapText="1"/>
    </xf>
    <xf numFmtId="0" fontId="23" fillId="0" borderId="44" xfId="23" applyFont="1" applyBorder="1" applyAlignment="1">
      <alignment horizontal="center" vertical="center"/>
    </xf>
    <xf numFmtId="0" fontId="23" fillId="0" borderId="42" xfId="23" applyFont="1" applyBorder="1" applyAlignment="1">
      <alignment horizontal="center" vertical="center"/>
    </xf>
    <xf numFmtId="0" fontId="23" fillId="0" borderId="43" xfId="23" applyFont="1" applyBorder="1" applyAlignment="1">
      <alignment horizontal="center" vertical="center"/>
    </xf>
    <xf numFmtId="0" fontId="40" fillId="20" borderId="17" xfId="2" applyFont="1" applyFill="1" applyBorder="1" applyAlignment="1">
      <alignment horizontal="center" vertical="center" wrapText="1"/>
    </xf>
    <xf numFmtId="0" fontId="40" fillId="20" borderId="33" xfId="2" applyFont="1" applyFill="1" applyBorder="1" applyAlignment="1">
      <alignment horizontal="center" vertical="center" wrapText="1"/>
    </xf>
    <xf numFmtId="0" fontId="40" fillId="20" borderId="32" xfId="2" applyFont="1" applyFill="1" applyBorder="1" applyAlignment="1">
      <alignment horizontal="center" vertical="center" wrapText="1"/>
    </xf>
    <xf numFmtId="0" fontId="40" fillId="20" borderId="23" xfId="2" applyFont="1" applyFill="1" applyBorder="1" applyAlignment="1">
      <alignment horizontal="center" vertical="center" wrapText="1"/>
    </xf>
    <xf numFmtId="0" fontId="40" fillId="20" borderId="9" xfId="2" applyFont="1" applyFill="1" applyAlignment="1">
      <alignment horizontal="center" vertical="center" wrapText="1"/>
    </xf>
    <xf numFmtId="0" fontId="40" fillId="20" borderId="31" xfId="2" applyFont="1" applyFill="1" applyBorder="1" applyAlignment="1">
      <alignment horizontal="center" vertical="center" wrapText="1"/>
    </xf>
    <xf numFmtId="0" fontId="40" fillId="20" borderId="26" xfId="2" applyFont="1" applyFill="1" applyBorder="1" applyAlignment="1">
      <alignment horizontal="center" vertical="center" wrapText="1"/>
    </xf>
    <xf numFmtId="0" fontId="40" fillId="20" borderId="35" xfId="2" applyFont="1" applyFill="1" applyBorder="1" applyAlignment="1">
      <alignment horizontal="center" vertical="center" wrapText="1"/>
    </xf>
    <xf numFmtId="0" fontId="40" fillId="20" borderId="34" xfId="2" applyFont="1" applyFill="1" applyBorder="1" applyAlignment="1">
      <alignment horizontal="center" vertical="center" wrapText="1"/>
    </xf>
    <xf numFmtId="0" fontId="22" fillId="15" borderId="17" xfId="2" applyFont="1" applyFill="1" applyBorder="1" applyAlignment="1">
      <alignment horizontal="center" vertical="center" wrapText="1"/>
    </xf>
    <xf numFmtId="0" fontId="22" fillId="15" borderId="23" xfId="2" applyFont="1" applyFill="1" applyBorder="1" applyAlignment="1">
      <alignment horizontal="center" vertical="center" wrapText="1"/>
    </xf>
    <xf numFmtId="0" fontId="22" fillId="15" borderId="26" xfId="2" applyFont="1" applyFill="1" applyBorder="1" applyAlignment="1">
      <alignment horizontal="center" vertical="center" wrapText="1"/>
    </xf>
    <xf numFmtId="0" fontId="44" fillId="0" borderId="17" xfId="2" applyFont="1" applyBorder="1" applyAlignment="1">
      <alignment horizontal="center" vertical="center" wrapText="1"/>
    </xf>
    <xf numFmtId="0" fontId="44" fillId="0" borderId="33" xfId="2" applyFont="1" applyBorder="1" applyAlignment="1">
      <alignment horizontal="center" vertical="center" wrapText="1"/>
    </xf>
    <xf numFmtId="0" fontId="44" fillId="0" borderId="23" xfId="2" applyFont="1" applyBorder="1" applyAlignment="1">
      <alignment horizontal="center" vertical="center" wrapText="1"/>
    </xf>
    <xf numFmtId="0" fontId="44" fillId="0" borderId="9" xfId="2" applyFont="1" applyAlignment="1">
      <alignment horizontal="center" vertical="center" wrapText="1"/>
    </xf>
    <xf numFmtId="0" fontId="44" fillId="0" borderId="26" xfId="2" applyFont="1" applyBorder="1" applyAlignment="1">
      <alignment horizontal="center" vertical="center" wrapText="1"/>
    </xf>
    <xf numFmtId="0" fontId="44" fillId="0" borderId="35" xfId="2" applyFont="1" applyBorder="1" applyAlignment="1">
      <alignment horizontal="center" vertical="center" wrapText="1"/>
    </xf>
    <xf numFmtId="0" fontId="44" fillId="15" borderId="44" xfId="2" applyFont="1" applyFill="1" applyBorder="1" applyAlignment="1">
      <alignment horizontal="center" vertical="center" wrapText="1"/>
    </xf>
    <xf numFmtId="0" fontId="44" fillId="15" borderId="42" xfId="2" applyFont="1" applyFill="1" applyBorder="1" applyAlignment="1">
      <alignment horizontal="center" vertical="center" wrapText="1"/>
    </xf>
    <xf numFmtId="0" fontId="44" fillId="15" borderId="43" xfId="2" applyFont="1" applyFill="1" applyBorder="1" applyAlignment="1">
      <alignment horizontal="center" vertical="center" wrapText="1"/>
    </xf>
    <xf numFmtId="1" fontId="44" fillId="0" borderId="44" xfId="2" applyNumberFormat="1" applyFont="1" applyBorder="1" applyAlignment="1">
      <alignment horizontal="center" vertical="center" wrapText="1"/>
    </xf>
    <xf numFmtId="1" fontId="44" fillId="0" borderId="42" xfId="2" applyNumberFormat="1" applyFont="1" applyBorder="1" applyAlignment="1">
      <alignment horizontal="center" vertical="center" wrapText="1"/>
    </xf>
    <xf numFmtId="1" fontId="44" fillId="0" borderId="43" xfId="2" applyNumberFormat="1" applyFont="1" applyBorder="1" applyAlignment="1">
      <alignment horizontal="center" vertical="center" wrapText="1"/>
    </xf>
    <xf numFmtId="0" fontId="22" fillId="15" borderId="20" xfId="2" applyFont="1" applyFill="1" applyBorder="1" applyAlignment="1">
      <alignment horizontal="left" vertical="center" wrapText="1"/>
    </xf>
    <xf numFmtId="0" fontId="22" fillId="15" borderId="22" xfId="2" applyFont="1" applyFill="1" applyBorder="1" applyAlignment="1">
      <alignment horizontal="left" vertical="center" wrapText="1"/>
    </xf>
    <xf numFmtId="0" fontId="40" fillId="0" borderId="20" xfId="23" applyFont="1" applyBorder="1" applyAlignment="1">
      <alignment horizontal="left" vertical="center" wrapText="1"/>
    </xf>
    <xf numFmtId="0" fontId="40" fillId="0" borderId="22" xfId="23" applyFont="1" applyBorder="1" applyAlignment="1">
      <alignment horizontal="left" vertical="center" wrapText="1"/>
    </xf>
    <xf numFmtId="0" fontId="40" fillId="0" borderId="20" xfId="23" applyFont="1" applyBorder="1" applyAlignment="1">
      <alignment horizontal="center" vertical="center" wrapText="1"/>
    </xf>
    <xf numFmtId="0" fontId="40" fillId="0" borderId="22" xfId="23" applyFont="1" applyBorder="1" applyAlignment="1">
      <alignment horizontal="center" vertical="center" wrapText="1"/>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2" fillId="11" borderId="17" xfId="0" applyFont="1" applyFill="1" applyBorder="1" applyAlignment="1">
      <alignment horizontal="center" vertical="center"/>
    </xf>
    <xf numFmtId="0" fontId="22" fillId="11" borderId="33" xfId="0" applyFont="1" applyFill="1" applyBorder="1" applyAlignment="1">
      <alignment horizontal="center" vertical="center"/>
    </xf>
    <xf numFmtId="0" fontId="22" fillId="11" borderId="32" xfId="0" applyFont="1" applyFill="1" applyBorder="1" applyAlignment="1">
      <alignment horizontal="center" vertical="center"/>
    </xf>
    <xf numFmtId="0" fontId="22" fillId="11" borderId="23" xfId="0" applyFont="1" applyFill="1" applyBorder="1" applyAlignment="1">
      <alignment horizontal="center" vertical="center"/>
    </xf>
    <xf numFmtId="0" fontId="22" fillId="11" borderId="9" xfId="0" applyFont="1" applyFill="1" applyBorder="1" applyAlignment="1">
      <alignment horizontal="center" vertical="center"/>
    </xf>
    <xf numFmtId="0" fontId="22" fillId="11" borderId="31" xfId="0" applyFont="1" applyFill="1" applyBorder="1" applyAlignment="1">
      <alignment horizontal="center" vertical="center"/>
    </xf>
    <xf numFmtId="0" fontId="22" fillId="11" borderId="26" xfId="0" applyFont="1" applyFill="1" applyBorder="1" applyAlignment="1">
      <alignment horizontal="center" vertical="center"/>
    </xf>
    <xf numFmtId="0" fontId="22" fillId="11" borderId="35" xfId="0" applyFont="1" applyFill="1" applyBorder="1" applyAlignment="1">
      <alignment horizontal="center" vertical="center"/>
    </xf>
    <xf numFmtId="0" fontId="22" fillId="11" borderId="34" xfId="0" applyFont="1" applyFill="1" applyBorder="1" applyAlignment="1">
      <alignment horizontal="center" vertical="center"/>
    </xf>
    <xf numFmtId="0" fontId="21" fillId="0" borderId="41" xfId="0" applyFont="1" applyBorder="1" applyAlignment="1">
      <alignment horizontal="left" vertical="center" wrapText="1"/>
    </xf>
    <xf numFmtId="0" fontId="44" fillId="15" borderId="41" xfId="2" applyFont="1" applyFill="1" applyBorder="1" applyAlignment="1">
      <alignment horizontal="center" vertical="center" wrapText="1"/>
    </xf>
    <xf numFmtId="1" fontId="44" fillId="0" borderId="41" xfId="18" applyNumberFormat="1" applyFont="1" applyBorder="1" applyAlignment="1">
      <alignment horizontal="center" vertical="center" wrapText="1"/>
    </xf>
    <xf numFmtId="0" fontId="44" fillId="0" borderId="41" xfId="2" applyFont="1" applyBorder="1" applyAlignment="1">
      <alignment horizontal="center" vertical="center" wrapText="1"/>
    </xf>
    <xf numFmtId="0" fontId="21" fillId="0" borderId="9" xfId="2" applyFont="1" applyAlignment="1">
      <alignment horizontal="center" vertical="center" wrapText="1"/>
    </xf>
    <xf numFmtId="0" fontId="21" fillId="0" borderId="35" xfId="2" applyFont="1" applyBorder="1" applyAlignment="1">
      <alignment horizontal="center" vertical="center" wrapText="1"/>
    </xf>
    <xf numFmtId="0" fontId="22" fillId="20" borderId="26" xfId="2" applyFont="1" applyFill="1" applyBorder="1" applyAlignment="1">
      <alignment horizontal="center" vertical="center"/>
    </xf>
    <xf numFmtId="0" fontId="22" fillId="20" borderId="35" xfId="2" applyFont="1" applyFill="1" applyBorder="1" applyAlignment="1">
      <alignment horizontal="center" vertical="center"/>
    </xf>
    <xf numFmtId="0" fontId="22" fillId="20" borderId="34" xfId="2" applyFont="1" applyFill="1" applyBorder="1" applyAlignment="1">
      <alignment horizontal="center" vertical="center"/>
    </xf>
    <xf numFmtId="0" fontId="22" fillId="20" borderId="44" xfId="2" applyFont="1" applyFill="1" applyBorder="1" applyAlignment="1">
      <alignment horizontal="center" vertical="center"/>
    </xf>
    <xf numFmtId="0" fontId="22" fillId="20" borderId="42" xfId="2" applyFont="1" applyFill="1" applyBorder="1" applyAlignment="1">
      <alignment horizontal="center" vertical="center"/>
    </xf>
    <xf numFmtId="0" fontId="32" fillId="21" borderId="24" xfId="14" applyNumberFormat="1" applyFill="1" applyBorder="1" applyAlignment="1">
      <alignment horizontal="center" vertical="center" wrapText="1"/>
    </xf>
    <xf numFmtId="0" fontId="32" fillId="21" borderId="28" xfId="14" applyNumberFormat="1" applyFill="1" applyBorder="1" applyAlignment="1">
      <alignment horizontal="center" vertical="center" wrapText="1"/>
    </xf>
    <xf numFmtId="0" fontId="32" fillId="21" borderId="24" xfId="14" quotePrefix="1" applyNumberFormat="1" applyFill="1" applyBorder="1" applyAlignment="1">
      <alignment horizontal="center" vertical="center" wrapText="1"/>
    </xf>
    <xf numFmtId="0" fontId="32" fillId="21" borderId="28" xfId="14" quotePrefix="1" applyNumberFormat="1" applyFill="1" applyBorder="1" applyAlignment="1">
      <alignment horizontal="center" vertical="center" wrapText="1"/>
    </xf>
    <xf numFmtId="0" fontId="32" fillId="11" borderId="24" xfId="12" quotePrefix="1" applyNumberFormat="1" applyFont="1" applyFill="1" applyBorder="1" applyAlignment="1">
      <alignment horizontal="center" vertical="center" wrapText="1"/>
    </xf>
    <xf numFmtId="0" fontId="32" fillId="11" borderId="28" xfId="12" quotePrefix="1" applyNumberFormat="1" applyFont="1" applyFill="1" applyBorder="1" applyAlignment="1">
      <alignment horizontal="center" vertical="center" wrapText="1"/>
    </xf>
    <xf numFmtId="0" fontId="47" fillId="15" borderId="48" xfId="19" applyFont="1" applyFill="1" applyBorder="1" applyAlignment="1">
      <alignment horizontal="center" vertical="center" wrapText="1"/>
    </xf>
    <xf numFmtId="0" fontId="47" fillId="15" borderId="70" xfId="19" applyFont="1" applyFill="1" applyBorder="1" applyAlignment="1">
      <alignment horizontal="center" vertical="center" wrapText="1"/>
    </xf>
    <xf numFmtId="0" fontId="47" fillId="15" borderId="52" xfId="19" applyFont="1" applyFill="1" applyBorder="1" applyAlignment="1">
      <alignment horizontal="center" vertical="center"/>
    </xf>
    <xf numFmtId="0" fontId="47" fillId="15" borderId="53" xfId="19" applyFont="1" applyFill="1" applyBorder="1" applyAlignment="1">
      <alignment horizontal="center" vertical="center"/>
    </xf>
    <xf numFmtId="0" fontId="47" fillId="15" borderId="66" xfId="19" applyFont="1" applyFill="1" applyBorder="1" applyAlignment="1">
      <alignment horizontal="center" vertical="center"/>
    </xf>
    <xf numFmtId="0" fontId="47" fillId="15" borderId="69" xfId="19" applyFont="1" applyFill="1" applyBorder="1" applyAlignment="1">
      <alignment horizontal="center" vertical="center"/>
    </xf>
    <xf numFmtId="0" fontId="43" fillId="11" borderId="25" xfId="19" applyFont="1" applyFill="1" applyBorder="1" applyAlignment="1">
      <alignment horizontal="center" vertical="center" wrapText="1"/>
    </xf>
    <xf numFmtId="0" fontId="43" fillId="11" borderId="29" xfId="19" applyFont="1" applyFill="1" applyBorder="1" applyAlignment="1">
      <alignment horizontal="center" vertical="center" wrapText="1"/>
    </xf>
    <xf numFmtId="0" fontId="32" fillId="21" borderId="65" xfId="14" quotePrefix="1" applyNumberFormat="1" applyFill="1" applyBorder="1" applyAlignment="1">
      <alignment horizontal="center" vertical="center" wrapText="1"/>
    </xf>
    <xf numFmtId="0" fontId="32" fillId="21" borderId="27" xfId="14" quotePrefix="1" applyNumberFormat="1" applyFill="1" applyBorder="1" applyAlignment="1">
      <alignment horizontal="center" vertical="center" wrapText="1"/>
    </xf>
    <xf numFmtId="0" fontId="5" fillId="20" borderId="9" xfId="19" applyFill="1" applyAlignment="1">
      <alignment horizontal="center"/>
    </xf>
    <xf numFmtId="0" fontId="47" fillId="15" borderId="24" xfId="19" applyFont="1" applyFill="1" applyBorder="1" applyAlignment="1">
      <alignment horizontal="center" vertical="center" wrapText="1"/>
    </xf>
    <xf numFmtId="0" fontId="47" fillId="15" borderId="28" xfId="19" applyFont="1" applyFill="1" applyBorder="1" applyAlignment="1">
      <alignment horizontal="center" vertical="center" wrapText="1"/>
    </xf>
    <xf numFmtId="0" fontId="47" fillId="0" borderId="9" xfId="19" applyFont="1" applyAlignment="1">
      <alignment horizontal="center" vertical="center" wrapText="1"/>
    </xf>
    <xf numFmtId="0" fontId="22" fillId="15" borderId="118" xfId="2" applyFont="1" applyFill="1" applyBorder="1" applyAlignment="1">
      <alignment horizontal="center" vertical="center" wrapText="1"/>
    </xf>
    <xf numFmtId="0" fontId="22" fillId="15" borderId="115" xfId="2" applyFont="1" applyFill="1" applyBorder="1" applyAlignment="1">
      <alignment horizontal="center" vertical="center" wrapText="1"/>
    </xf>
    <xf numFmtId="0" fontId="21" fillId="0" borderId="41" xfId="2" applyFont="1" applyBorder="1" applyAlignment="1">
      <alignment horizontal="center" vertical="center" wrapText="1"/>
    </xf>
    <xf numFmtId="0" fontId="22" fillId="0" borderId="44" xfId="2" applyFont="1" applyBorder="1" applyAlignment="1">
      <alignment horizontal="center" vertical="center"/>
    </xf>
    <xf numFmtId="0" fontId="22" fillId="0" borderId="42" xfId="2" applyFont="1" applyBorder="1" applyAlignment="1">
      <alignment horizontal="center" vertical="center"/>
    </xf>
    <xf numFmtId="0" fontId="22" fillId="15" borderId="25" xfId="2" applyFont="1" applyFill="1" applyBorder="1" applyAlignment="1">
      <alignment horizontal="center" vertical="center" wrapText="1"/>
    </xf>
    <xf numFmtId="0" fontId="22" fillId="0" borderId="23" xfId="2" applyFont="1" applyBorder="1" applyAlignment="1">
      <alignment horizontal="center" vertical="center" wrapText="1"/>
    </xf>
    <xf numFmtId="0" fontId="22" fillId="0" borderId="9" xfId="2" applyFont="1" applyAlignment="1">
      <alignment horizontal="center" vertical="center" wrapText="1"/>
    </xf>
    <xf numFmtId="0" fontId="22" fillId="0" borderId="26" xfId="2" applyFont="1" applyBorder="1" applyAlignment="1">
      <alignment horizontal="center" vertical="center" wrapText="1"/>
    </xf>
    <xf numFmtId="0" fontId="22" fillId="0" borderId="35" xfId="2" applyFont="1" applyBorder="1" applyAlignment="1">
      <alignment horizontal="center" vertical="center" wrapText="1"/>
    </xf>
    <xf numFmtId="0" fontId="56" fillId="0" borderId="20" xfId="2" applyFont="1" applyBorder="1" applyAlignment="1">
      <alignment horizontal="center" vertical="center" wrapText="1"/>
    </xf>
    <xf numFmtId="0" fontId="56" fillId="0" borderId="21" xfId="2" applyFont="1" applyBorder="1" applyAlignment="1">
      <alignment horizontal="center" vertical="center" wrapText="1"/>
    </xf>
    <xf numFmtId="0" fontId="56" fillId="0" borderId="22" xfId="2" applyFont="1" applyBorder="1" applyAlignment="1">
      <alignment horizontal="center" vertical="center" wrapText="1"/>
    </xf>
    <xf numFmtId="0" fontId="23" fillId="0" borderId="39" xfId="0" applyFont="1" applyBorder="1" applyAlignment="1">
      <alignment horizontal="left" vertical="center"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9" xfId="0" applyFont="1" applyBorder="1" applyAlignment="1">
      <alignment horizontal="center" vertical="center" wrapText="1"/>
    </xf>
  </cellXfs>
  <cellStyles count="24">
    <cellStyle name="Hyperlink" xfId="16" xr:uid="{FF327CB4-B363-4859-B3D4-FEC05C720CF9}"/>
    <cellStyle name="Millares" xfId="18" builtinId="3"/>
    <cellStyle name="Millares [0] 2" xfId="7" xr:uid="{00000000-0005-0000-0000-000001000000}"/>
    <cellStyle name="Millares 2" xfId="5" xr:uid="{00000000-0005-0000-0000-000002000000}"/>
    <cellStyle name="Moneda [0] 2" xfId="8" xr:uid="{00000000-0005-0000-0000-000003000000}"/>
    <cellStyle name="Moneda 2" xfId="4" xr:uid="{00000000-0005-0000-0000-000004000000}"/>
    <cellStyle name="Normal" xfId="0" builtinId="0"/>
    <cellStyle name="Normal 2" xfId="2" xr:uid="{00000000-0005-0000-0000-000006000000}"/>
    <cellStyle name="Normal 3" xfId="3" xr:uid="{00000000-0005-0000-0000-000007000000}"/>
    <cellStyle name="Normal 3 2" xfId="21" xr:uid="{4C69DD75-A950-400C-B72B-6DDC98FE05B3}"/>
    <cellStyle name="Normal 3 3" xfId="23" xr:uid="{415AEABA-7EF3-4D0E-807C-A2F6B0E0A6E5}"/>
    <cellStyle name="Normal 4" xfId="17" xr:uid="{49FC8E33-C0C3-4E0D-B8A8-D530E73D4CC5}"/>
    <cellStyle name="Normal 5" xfId="19" xr:uid="{C52B7D4A-D246-4DB4-9679-A0B39302B7C5}"/>
    <cellStyle name="Normal 6" xfId="20" xr:uid="{11AB634A-331F-444F-86F9-70FBF7AA1F92}"/>
    <cellStyle name="Normal 7" xfId="22" xr:uid="{D30F156C-9498-4F04-9C83-F5ADD5FACBA0}"/>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38C9D6C-9196-4A64-89DA-B48E3A138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66949DC5-3006-4B6A-A533-C7C9A6842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4" name="Picture 47">
          <a:extLst>
            <a:ext uri="{FF2B5EF4-FFF2-40B4-BE49-F238E27FC236}">
              <a16:creationId xmlns:a16="http://schemas.microsoft.com/office/drawing/2014/main" id="{03A4E5EC-0C8E-4A99-8E81-BB246D3BB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234951</xdr:colOff>
      <xdr:row>0</xdr:row>
      <xdr:rowOff>44451</xdr:rowOff>
    </xdr:from>
    <xdr:to>
      <xdr:col>2</xdr:col>
      <xdr:colOff>241301</xdr:colOff>
      <xdr:row>3</xdr:row>
      <xdr:rowOff>184150</xdr:rowOff>
    </xdr:to>
    <xdr:pic>
      <xdr:nvPicPr>
        <xdr:cNvPr id="3" name="Imagen 2">
          <a:extLst>
            <a:ext uri="{FF2B5EF4-FFF2-40B4-BE49-F238E27FC236}">
              <a16:creationId xmlns:a16="http://schemas.microsoft.com/office/drawing/2014/main" id="{89556571-0DE3-4E9E-A280-C369CF85857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651" y="44451"/>
          <a:ext cx="755650" cy="825499"/>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5FE797AA-CB94-4AE6-B305-6264CF080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51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85725</xdr:rowOff>
    </xdr:from>
    <xdr:to>
      <xdr:col>0</xdr:col>
      <xdr:colOff>1052739</xdr:colOff>
      <xdr:row>3</xdr:row>
      <xdr:rowOff>133350</xdr:rowOff>
    </xdr:to>
    <xdr:pic>
      <xdr:nvPicPr>
        <xdr:cNvPr id="3" name="Picture 47">
          <a:extLst>
            <a:ext uri="{FF2B5EF4-FFF2-40B4-BE49-F238E27FC236}">
              <a16:creationId xmlns:a16="http://schemas.microsoft.com/office/drawing/2014/main" id="{866C3BA8-7109-407B-9A5A-4641857D4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0CD9432-28CD-48A7-BB8C-ECAE3ECD8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C4E71C09-22DC-47E1-B3FA-B3058A6EB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D58D5DA8-83E1-4CC1-B3F2-03F492F07A2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340A1ACF-57FB-473A-9164-D5A4C347D4C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B8CCE84F-4490-40EA-8F6F-242A04D4BB8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22F035A-202E-44A6-8278-D5816FB2E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23ACAFAD-DCB2-468A-AD56-186E5A3CA8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4E033A9-A31B-4499-A651-F27A0534B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A4397132-9587-4B12-9779-8B36A15191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4" name="Picture 47">
          <a:extLst>
            <a:ext uri="{FF2B5EF4-FFF2-40B4-BE49-F238E27FC236}">
              <a16:creationId xmlns:a16="http://schemas.microsoft.com/office/drawing/2014/main" id="{374F1941-CD7D-4593-8B77-0E0C65860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A427BE5F-EA6E-4BAE-932D-1A44ABE6874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hyperlink" Target="https://secretariadistritald.sharepoint.com/:f:/s/ContratacinSPI-2022/El-N4u5mSQlEj69q2qCOsOkBIUIUwlwl__TZKei7WZ8QMA?e=BcqRTf" TargetMode="External"/><Relationship Id="rId13" Type="http://schemas.openxmlformats.org/officeDocument/2006/relationships/hyperlink" Target="https://secretariadistritald.sharepoint.com/:b:/s/ContratacinSPI-2022/ESztssTHOW9CnYwBWqqpYVkBiV5mdKGrmENMl34j8T_phQ?e=6zCK18" TargetMode="External"/><Relationship Id="rId18" Type="http://schemas.openxmlformats.org/officeDocument/2006/relationships/hyperlink" Target="https://secretariadistritald.sharepoint.com/:f:/s/ContratacinSPI-2022/EpFkMtrTRRBFqYhBOVDD3WwBlwiA3dEr6o936b_w74gaAQ?e=IG9lyy" TargetMode="External"/><Relationship Id="rId26" Type="http://schemas.openxmlformats.org/officeDocument/2006/relationships/hyperlink" Target="https://secretariadistritald.sharepoint.com/:f:/s/ContratacinSPI-2022/Ei0AhBnt0DNOgRUXt75ECe8B0D1INMmWgeVJAjlRGG6Ojw?e=GlLaxV" TargetMode="External"/><Relationship Id="rId3" Type="http://schemas.openxmlformats.org/officeDocument/2006/relationships/hyperlink" Target="https://secretariadistritald.sharepoint.com/:f:/s/ContratacinSPI-2022/ElzbE9LpkNhDs9IFAKk5CjIBlpsXV96pvauVCDhAO8MjEw?e=SF2ebc" TargetMode="External"/><Relationship Id="rId21" Type="http://schemas.openxmlformats.org/officeDocument/2006/relationships/hyperlink" Target="https://secretariadistritald.sharepoint.com/:f:/s/ContratacinSPI-2022/EoxfpCtzF_hNuyJM7cRoW-YBn1FNLDYaVNmWURraxC9w1w?e=GihhnU" TargetMode="External"/><Relationship Id="rId7" Type="http://schemas.openxmlformats.org/officeDocument/2006/relationships/hyperlink" Target="https://secretariadistritald.sharepoint.com/:f:/s/ContratacinSPI-2022/Ehv2x27SxbJCiS7mkFcGNqoBGGidU4iOUlmiIv0uZdV_rg?e=ENJZzh" TargetMode="External"/><Relationship Id="rId12" Type="http://schemas.openxmlformats.org/officeDocument/2006/relationships/hyperlink" Target="https://secretariadistritald.sharepoint.com/:f:/s/ContratacinSPI-2022/Eg-Vh4ugg0RGkGpLTruGILMBxBserOICH81iwzeawRnm6g?e=JDBLIG" TargetMode="External"/><Relationship Id="rId17" Type="http://schemas.openxmlformats.org/officeDocument/2006/relationships/hyperlink" Target="https://secretariadistritald.sharepoint.com/:f:/s/ContratacinSPI-2022/EhgvV4Ekp7dLnSjR3-erGdEBig63KB-epCewGk3TdtMZdA?e=qJ6Zm8" TargetMode="External"/><Relationship Id="rId25" Type="http://schemas.openxmlformats.org/officeDocument/2006/relationships/hyperlink" Target="https://secretariadistritald.sharepoint.com/:f:/s/ContratacinSPI-2022/Eruuy5JOudNKqRT594PGdyIBKca2Rou794lkC37VdorELw?e=6wv2ZQ" TargetMode="External"/><Relationship Id="rId2" Type="http://schemas.openxmlformats.org/officeDocument/2006/relationships/hyperlink" Target="https://secretariadistritald.sharepoint.com/:x:/s/ContratacinSPI-2022/EXBhotp2toRDv93w7owjAQcBYz0SY_Qgx37JS2zoE2kD0A?e=245C9d" TargetMode="External"/><Relationship Id="rId16" Type="http://schemas.openxmlformats.org/officeDocument/2006/relationships/hyperlink" Target="https://secretariadistritald.sharepoint.com/:f:/s/ContratacinSPI-2022/Eiv74K4Er2ZDkutWQ_nufroBrJrMFLaaIGILl8671mqJkg?e=WGNuya" TargetMode="External"/><Relationship Id="rId20" Type="http://schemas.openxmlformats.org/officeDocument/2006/relationships/hyperlink" Target="https://secretariadistritald.sharepoint.com/:f:/s/ContratacinSPI-2022/EkjYd_yjdZdDm5GxE5039MQBbgibu3OQLkBmS6exCEMNZw?e=zIzH6S" TargetMode="External"/><Relationship Id="rId29" Type="http://schemas.openxmlformats.org/officeDocument/2006/relationships/drawing" Target="../drawings/drawing7.xml"/><Relationship Id="rId1" Type="http://schemas.openxmlformats.org/officeDocument/2006/relationships/hyperlink" Target="https://secretariadistritald.sharepoint.com/:x:/s/ContratacinSPI-2022/EXJ8HcNVwHNJmzIQa4YSoscBn3P4aW8rq3Yfva_wAtCjig?e=nWZNNx" TargetMode="External"/><Relationship Id="rId6" Type="http://schemas.openxmlformats.org/officeDocument/2006/relationships/hyperlink" Target="https://secretariadistritald.sharepoint.com/:f:/s/ContratacinSPI-2022/EiiFtYAftnJPj5um4Mmt7TEBfypao5KbjI7fNCOJ6BfhRQ?e=r8VTNb" TargetMode="External"/><Relationship Id="rId11" Type="http://schemas.openxmlformats.org/officeDocument/2006/relationships/hyperlink" Target="https://secretariadistritald.sharepoint.com/:f:/s/ContratacinSPI-2022/EhmlPC3FLMRCjvnA0Gzwv3MBCTquvDEw5myLJn8o_C2DKQ?e=HfezEq" TargetMode="External"/><Relationship Id="rId24" Type="http://schemas.openxmlformats.org/officeDocument/2006/relationships/hyperlink" Target="https://secretariadistritald.sharepoint.com/:f:/s/ContratacinSPI-2022/Et322ssfjXFKr7j-h8MFSwYBdA9Nu1LRZlCgkGuP_bea6g?e=3wLaMw" TargetMode="External"/><Relationship Id="rId5" Type="http://schemas.openxmlformats.org/officeDocument/2006/relationships/hyperlink" Target="https://secretariadistritald.sharepoint.com/:x:/s/ContratacinSPI-2022/EZxA95GheWhMmtUliXgSqmYB06gEwEomvzJi_jFiJzR2LA?e=Hjao1n" TargetMode="External"/><Relationship Id="rId15" Type="http://schemas.openxmlformats.org/officeDocument/2006/relationships/hyperlink" Target="https://secretariadistritald.sharepoint.com/:f:/s/ContratacinSPI-2022/Ei8mHemClRFAo8tm8yMphVIB44768Ns8ZT1aARBTLXd88w?e=iBFYlx" TargetMode="External"/><Relationship Id="rId23" Type="http://schemas.openxmlformats.org/officeDocument/2006/relationships/hyperlink" Target="https://secretariadistritald.sharepoint.com/:f:/s/ContratacinSPI-2022/EoEA0vL3KKFCnvFh2GizhWABVwks0HO8ergYF2KudkKEog?e=ScEU7O" TargetMode="External"/><Relationship Id="rId28" Type="http://schemas.openxmlformats.org/officeDocument/2006/relationships/printerSettings" Target="../printerSettings/printerSettings7.bin"/><Relationship Id="rId10" Type="http://schemas.openxmlformats.org/officeDocument/2006/relationships/hyperlink" Target="https://secretariadistritald.sharepoint.com/:f:/s/ContratacinSPI-2022/Eg5hGfJw7qRMkmRLsYj272IBObCMhFJ4KoR8edeDeNmXyQ?e=H3TEmo" TargetMode="External"/><Relationship Id="rId19" Type="http://schemas.openxmlformats.org/officeDocument/2006/relationships/hyperlink" Target="https://secretariadistritald.sharepoint.com/:f:/s/ContratacinSPI-2022/ElGH99yZhx9Enbk_se0ktDYB_o5cyzzH7yZg1j4gwrBgwg?e=SI3rBS" TargetMode="External"/><Relationship Id="rId31" Type="http://schemas.openxmlformats.org/officeDocument/2006/relationships/comments" Target="../comments3.xml"/><Relationship Id="rId4" Type="http://schemas.openxmlformats.org/officeDocument/2006/relationships/hyperlink" Target="https://secretariadistritald.sharepoint.com/:f:/s/ContratacinSPI-2022/EsQxeIwB4fRNudtH3Aml7PQBDtnuxY7EpkSiOlcsnDD0Gg?e=tZt7qU" TargetMode="External"/><Relationship Id="rId9" Type="http://schemas.openxmlformats.org/officeDocument/2006/relationships/hyperlink" Target="https://secretariadistritald.sharepoint.com/:f:/s/ContratacinSPI-2022/ElsVw8k33i1Ft14wms1sM8wBCQrwSwh-Dwad5i_pUf6Tgw?e=Btnb3q" TargetMode="External"/><Relationship Id="rId14" Type="http://schemas.openxmlformats.org/officeDocument/2006/relationships/hyperlink" Target="https://secretariadistritald.sharepoint.com/:f:/s/ContratacinSPI-2022/EslhvRyVcDNBnH0KHO_abV8B4EKqrBIlKqxsxdxaoaP24g?e=7hoeXL" TargetMode="External"/><Relationship Id="rId22" Type="http://schemas.openxmlformats.org/officeDocument/2006/relationships/hyperlink" Target="https://secretariadistritald.sharepoint.com/:f:/s/ContratacinSPI-2022/EpJrNFnzQI9KgsVvQ7B2wBIBQ2u27YxVgI2l9Vh9zdirFw?e=saODkN" TargetMode="External"/><Relationship Id="rId27" Type="http://schemas.openxmlformats.org/officeDocument/2006/relationships/hyperlink" Target="https://secretariadistritald.sharepoint.com/:f:/s/ContratacinSPI-2022/Ev_8Y_D8wbpCnjunHJvyqX8BVZ4ezm5B-UK3ZEAclNiMwQ?e=VYoYxJ" TargetMode="External"/><Relationship Id="rId30"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8" Type="http://schemas.openxmlformats.org/officeDocument/2006/relationships/hyperlink" Target="https://secretariadistritald.sharepoint.com/:x:/s/ContratacinSPI-2022/EcGmvtV4As9DhmyLvdCsLTQB7_40SMoepGtR2RrYTFhpmg?e=RKhNds" TargetMode="External"/><Relationship Id="rId13" Type="http://schemas.openxmlformats.org/officeDocument/2006/relationships/hyperlink" Target="https://secretariadistritald.sharepoint.com/:f:/s/ContratacinSPI-2022/EhaGH_UZdsNOqZlSgJ3o36MBuaDYqHLETBo4LLw_oD7h4g?e=LbrB5D" TargetMode="External"/><Relationship Id="rId18" Type="http://schemas.openxmlformats.org/officeDocument/2006/relationships/drawing" Target="../drawings/drawing8.xml"/><Relationship Id="rId3" Type="http://schemas.openxmlformats.org/officeDocument/2006/relationships/hyperlink" Target="https://secretariadistritald.sharepoint.com/:x:/s/ContratacinSPI-2022/EdboNbHq541HvCGFw37tIPYBRkWmCIRL1JZHiXsNVOADXw?e=6w5ucW" TargetMode="External"/><Relationship Id="rId7" Type="http://schemas.openxmlformats.org/officeDocument/2006/relationships/hyperlink" Target="https://secretariadistritald.sharepoint.com/:b:/s/ContratacinSPI-2022/EWDO1lc67J5Prv1IHy7ZJdUBSj3Ufd0sMwmyXxSqP5wfTQ?e=xp55ra" TargetMode="External"/><Relationship Id="rId12" Type="http://schemas.openxmlformats.org/officeDocument/2006/relationships/hyperlink" Target="https://secretariadistritald.sharepoint.com/:f:/s/ContratacinSPI-2022/EtLXJPwKymFKtvcNlRE5_3kB1cveTyPiZmTpw3FzCPWjRw?e=IoFpFV" TargetMode="External"/><Relationship Id="rId17" Type="http://schemas.openxmlformats.org/officeDocument/2006/relationships/printerSettings" Target="../printerSettings/printerSettings8.bin"/><Relationship Id="rId2" Type="http://schemas.openxmlformats.org/officeDocument/2006/relationships/hyperlink" Target="https://secretariadistritald.sharepoint.com/:w:/s/ContratacinSPI-2022/EX-mrRLNkClNkgAesksDo1ABfJrq4-DTrJJS5XNYjWYUzQ?e=Jw4ebZ" TargetMode="External"/><Relationship Id="rId16" Type="http://schemas.openxmlformats.org/officeDocument/2006/relationships/hyperlink" Target="https://secretariadistritald.sharepoint.com/:f:/s/ContratacinSPI-2022/Ei-XyknKa5dLutTC8Cu5TicB5jgMIms0960pptWZ8qX0Qw?e=pDONOh" TargetMode="External"/><Relationship Id="rId20" Type="http://schemas.openxmlformats.org/officeDocument/2006/relationships/comments" Target="../comments4.xml"/><Relationship Id="rId1" Type="http://schemas.openxmlformats.org/officeDocument/2006/relationships/hyperlink" Target="https://secretariadistritald.sharepoint.com/:f:/s/ContratacinSPI-2022/Es-b_H1wJWFOkiMXT-fMYaoBJtg0Oh095Yjk43F76RKTvQ?e=Gg6nLS" TargetMode="External"/><Relationship Id="rId6" Type="http://schemas.openxmlformats.org/officeDocument/2006/relationships/hyperlink" Target="https://secretariadistritald.sharepoint.com/:b:/s/ContratacinSPI-2022/EaALSlSH5_ZPsVUJcHTPaPUBco2__imZINmcySuQUGDgIA?e=vog8Xr" TargetMode="External"/><Relationship Id="rId11" Type="http://schemas.openxmlformats.org/officeDocument/2006/relationships/hyperlink" Target="https://secretariadistritald.sharepoint.com/:f:/s/ContratacinSPI-2022/EozZn3ZjTetKnZYEx_vCAYoBXx-4UYYV2SpI8v_gjeBvHQ?e=9LxbfU" TargetMode="External"/><Relationship Id="rId5" Type="http://schemas.openxmlformats.org/officeDocument/2006/relationships/hyperlink" Target="https://secretariadistritald.sharepoint.com/:x:/s/ContratacinSPI-2022/EUMJXFmnImVGouq45hYP934BVeuhnqrSpRlBoFyVISMSzA?e=dl0Tfc" TargetMode="External"/><Relationship Id="rId15" Type="http://schemas.openxmlformats.org/officeDocument/2006/relationships/hyperlink" Target="https://secretariadistritald.sharepoint.com/:f:/s/ContratacinSPI-2022/EiqqJx40rKRDsYU1zZJCG_EB0ACjMepqYDxswNcXpAmo4g?e=XX5H1n" TargetMode="External"/><Relationship Id="rId10" Type="http://schemas.openxmlformats.org/officeDocument/2006/relationships/hyperlink" Target="https://secretariadistritald.sharepoint.com/:w:/s/ContratacinSPI-2022/EZ5ifX4jFChOnv0LS1iOcLYBEdGPGPYL-K9s6EAFjzXKtw?e=HrH7NB" TargetMode="External"/><Relationship Id="rId19" Type="http://schemas.openxmlformats.org/officeDocument/2006/relationships/vmlDrawing" Target="../drawings/vmlDrawing4.vml"/><Relationship Id="rId4" Type="http://schemas.openxmlformats.org/officeDocument/2006/relationships/hyperlink" Target="https://secretariadistritald.sharepoint.com/:b:/s/ContratacinSPI-2022/EUtZP7w3nUREmJ7axOPDUt4B2MTx10JmESK0Fk6z7s30TA?e=UtXdSg" TargetMode="External"/><Relationship Id="rId9" Type="http://schemas.openxmlformats.org/officeDocument/2006/relationships/hyperlink" Target="https://secretariadistritald.sharepoint.com/:b:/s/ContratacinSPI-2022/ER93p095quxIqOCnTgcnIT4BYDgedCNLJVp-0rbFZWRKXw?e=dKMzBd" TargetMode="External"/><Relationship Id="rId14" Type="http://schemas.openxmlformats.org/officeDocument/2006/relationships/hyperlink" Target="https://secretariadistritald.sharepoint.com/:f:/s/ContratacinSPI-2022/EtX0DDZ4nAxFvnT-ub0JGNABpD8xyh8oaW1ZQ0FoY20MSA?e=zbXGcJ"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hyperlink" Target="https://secretariadistritald.sharepoint.com/:f:/s/ContratacinSPI-2022/EjsblzJXLnlKqoDEh3J__ygBHE4nsMkZ0NnJ2ISbWIbD1Q?e=gnQbxl" TargetMode="External"/><Relationship Id="rId13" Type="http://schemas.openxmlformats.org/officeDocument/2006/relationships/hyperlink" Target="https://secretariadistritald.sharepoint.com/:f:/s/ContratacinSPI-2022/EryNRZ6W6MhOnXgFeezeLikBHxKKrPmkky9_KTgH5hbs2A?e=ffQMWA" TargetMode="External"/><Relationship Id="rId18" Type="http://schemas.openxmlformats.org/officeDocument/2006/relationships/hyperlink" Target="https://secretariadistritald.sharepoint.com/:f:/s/ContratacinSPI-2022/EjNdcAKV6rxOkZHiIG1-fqgB5zzkscGKMHZ9zNiG5YSR5w?e=aI0o4o" TargetMode="External"/><Relationship Id="rId26" Type="http://schemas.openxmlformats.org/officeDocument/2006/relationships/vmlDrawing" Target="../drawings/vmlDrawing5.vml"/><Relationship Id="rId3" Type="http://schemas.openxmlformats.org/officeDocument/2006/relationships/hyperlink" Target="https://secretariadistritald.sharepoint.com/:f:/s/ContratacinSPI-2022/En1jizlREHNFrK_Vx-3WpTcB1nY_89SAHUVBfL6PGotP1Q?e=ir59XF" TargetMode="External"/><Relationship Id="rId21" Type="http://schemas.openxmlformats.org/officeDocument/2006/relationships/hyperlink" Target="https://secretariadistritald.sharepoint.com/:f:/s/ContratacinSPI-2022/ElixzHzDfgFBqQCFf0XauMoBZ7RsNhPjNLNNfgY2i6l_VQ?e=AqH92O" TargetMode="External"/><Relationship Id="rId7" Type="http://schemas.openxmlformats.org/officeDocument/2006/relationships/hyperlink" Target="https://secretariadistritald.sharepoint.com/:f:/s/ContratacinSPI-2022/ErsUk_dV3-tHjxr0Cvd4CRABJNUFhydBs7DOlv8puWYQoA?e=THS3dF" TargetMode="External"/><Relationship Id="rId12" Type="http://schemas.openxmlformats.org/officeDocument/2006/relationships/hyperlink" Target="https://secretariadistritald.sharepoint.com/:f:/s/ContratacinSPI-2022/EmaAZcG6NG5AvriewcW_LY0BOC6UrxSCR9yF6Fx4jtY92w?e=com1ys" TargetMode="External"/><Relationship Id="rId17" Type="http://schemas.openxmlformats.org/officeDocument/2006/relationships/hyperlink" Target="https://secretariadistritald.sharepoint.com/:f:/s/ContratacinSPI-2022/EiwslB6Eas9NtUGxrHTymPAB-o057WoaIwPqnYP2lKZAnw?e=aQcfAa" TargetMode="External"/><Relationship Id="rId25" Type="http://schemas.openxmlformats.org/officeDocument/2006/relationships/drawing" Target="../drawings/drawing10.xml"/><Relationship Id="rId2" Type="http://schemas.openxmlformats.org/officeDocument/2006/relationships/hyperlink" Target="https://secretariadistritald.sharepoint.com/:f:/s/ContratacinSPI-2022/En1XjRmhpnZArqp5Z9RtUb4BwquI7by1guShYMlkofRdhg?e=fEdRzy" TargetMode="External"/><Relationship Id="rId16" Type="http://schemas.openxmlformats.org/officeDocument/2006/relationships/hyperlink" Target="https://secretariadistritald.sharepoint.com/:f:/s/ContratacinSPI-2022/Eq-CDiV7GDlClzFbNtc7yBUBDJn_yHr_DGNtnDthW0YnpA?e=sgDycP" TargetMode="External"/><Relationship Id="rId20" Type="http://schemas.openxmlformats.org/officeDocument/2006/relationships/hyperlink" Target="https://secretariadistritald.sharepoint.com/:f:/s/ContratacinSPI-2022/Erk0pcrjNMFApyAi0GKDhEsBk87sT6imf-llrEQCOYacSw?e=GTclFq" TargetMode="External"/><Relationship Id="rId1" Type="http://schemas.openxmlformats.org/officeDocument/2006/relationships/hyperlink" Target="https://secretariadistritald.sharepoint.com/:f:/s/ContratacinSPI-2022/En1XjRmhpnZArqp5Z9RtUb4BwquI7by1guShYMlkofRdhg?e=fEdRzy" TargetMode="External"/><Relationship Id="rId6" Type="http://schemas.openxmlformats.org/officeDocument/2006/relationships/hyperlink" Target="https://secretariadistritald.sharepoint.com/:b:/s/ContratacinSPI-2022/Ebty7_OZUm5GnbPqYEvZehsBhqIe7u_anxrXZKtrs3bq0A?e=QmB66v" TargetMode="External"/><Relationship Id="rId11" Type="http://schemas.openxmlformats.org/officeDocument/2006/relationships/hyperlink" Target="https://secretariadistritald.sharepoint.com/:f:/s/ContratacinSPI-2022/Ehfs7XLcJO9Cp8fPdD1cKCUBD1G2sVqtAMgOsOPF-eiReg?e=ddUMIb" TargetMode="External"/><Relationship Id="rId24" Type="http://schemas.openxmlformats.org/officeDocument/2006/relationships/printerSettings" Target="../printerSettings/printerSettings10.bin"/><Relationship Id="rId5" Type="http://schemas.openxmlformats.org/officeDocument/2006/relationships/hyperlink" Target="https://secretariadistritald.sharepoint.com/:f:/s/ContratacinSPI-2022/Eno_HkUCetJImVkTOYSHCLkBJtK4zPxMO5NbOpomYw15zQ?e=2bQ3Tv" TargetMode="External"/><Relationship Id="rId15" Type="http://schemas.openxmlformats.org/officeDocument/2006/relationships/hyperlink" Target="https://secretariadistritald.sharepoint.com/:f:/s/ContratacinSPI-2022/EnCtQQFg7EhLu9A8TXGLqYoBhBYKb1uA1LURarwn4FiXng?e=vLW2Rl" TargetMode="External"/><Relationship Id="rId23" Type="http://schemas.openxmlformats.org/officeDocument/2006/relationships/hyperlink" Target="https://secretariadistritald.sharepoint.com/:f:/s/ContratacinSPI-2022/EnRE2XYJuUlEpnWplztONsIBknLOYGq6zd1xTDA8f9Vs5A?e=zEriaY" TargetMode="External"/><Relationship Id="rId10" Type="http://schemas.openxmlformats.org/officeDocument/2006/relationships/hyperlink" Target="https://secretariadistritald.sharepoint.com/:f:/s/ContratacinSPI-2022/Es8OqCRjIE5EuHKYh4LK_iYBRHLg89cUHV-J87zGlAiE1w?e=VVEd3u" TargetMode="External"/><Relationship Id="rId19" Type="http://schemas.openxmlformats.org/officeDocument/2006/relationships/hyperlink" Target="https://secretariadistritald.sharepoint.com/:f:/s/ContratacinSPI-2022/EirzLq0Ia_lHvap06fXu1_IBlTh5kt_BQ79Y-KDv5z9dGA?e=QVp4r4" TargetMode="External"/><Relationship Id="rId4" Type="http://schemas.openxmlformats.org/officeDocument/2006/relationships/hyperlink" Target="https://secretariadistritald.sharepoint.com/:f:/s/ContratacinSPI-2022/EuZTVIZlTJ1Grune5rATzwYBiLLDtTqS5C9KWki-deO34g?e=HM57Kk" TargetMode="External"/><Relationship Id="rId9" Type="http://schemas.openxmlformats.org/officeDocument/2006/relationships/hyperlink" Target="https://secretariadistritald.sharepoint.com/:f:/s/ContratacinSPI-2022/ErqxwK0s9txGkQbUGWKXUZgBpKbul5Wj6y4soaBMK-ZAVQ?e=aAeZaK" TargetMode="External"/><Relationship Id="rId14" Type="http://schemas.openxmlformats.org/officeDocument/2006/relationships/hyperlink" Target="https://secretariadistritald.sharepoint.com/:f:/s/ContratacinSPI-2022/EuL9RhidG_RMourrbX9InTwBCI5yhrcyBlpiGj6bMcEyZQ?e=GIrDro" TargetMode="External"/><Relationship Id="rId22" Type="http://schemas.openxmlformats.org/officeDocument/2006/relationships/hyperlink" Target="https://secretariadistritald.sharepoint.com/:f:/s/ContratacinSPI-2022/Eu1uTGcoNeJJl_hx9syrycUB0wVBtFT8bhI-8j365JtQBg?e=paEK9T" TargetMode="External"/><Relationship Id="rId27"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ContratacinSPI-2022/EshAwC8CVDtDvQWd2YU8S3EBulUukLhNByOUGhR-bHJvdw?e=iaDbpg" TargetMode="External"/><Relationship Id="rId13" Type="http://schemas.openxmlformats.org/officeDocument/2006/relationships/hyperlink" Target="https://secretariadistritald.sharepoint.com/:f:/s/ContratacinSPI-2022/EiUyfxwhs2hLimSvYR-BBb4BimQHGMUvCa9EOPYC4xurlw?e=A6drx6" TargetMode="External"/><Relationship Id="rId18" Type="http://schemas.openxmlformats.org/officeDocument/2006/relationships/hyperlink" Target="https://secretariadistritald.sharepoint.com/:f:/s/ContratacinSPI-2022/EtPSoKFTuC9KpRww2RjkMVoB30elLDSaeTQ3eL36H6zwDw?e=9WZb7U" TargetMode="External"/><Relationship Id="rId26" Type="http://schemas.openxmlformats.org/officeDocument/2006/relationships/drawing" Target="../drawings/drawing1.xml"/><Relationship Id="rId3" Type="http://schemas.openxmlformats.org/officeDocument/2006/relationships/hyperlink" Target="https://secretariadistritald.sharepoint.com/:x:/s/ContratacinSPI-2022/EcmcbgKYPYtJsnuQBhVih_0Bvxfwet9DDXjURUtm_F5TOg?e=JUDWKl" TargetMode="External"/><Relationship Id="rId21" Type="http://schemas.openxmlformats.org/officeDocument/2006/relationships/hyperlink" Target="https://secretariadistritald.sharepoint.com/:f:/s/ContratacinSPI-2022/EjIET4qWK0ZGh-sLp5sio38Bi1DQ-6zoJE5q2mNqULEjYQ?e=6RfEPc" TargetMode="External"/><Relationship Id="rId7" Type="http://schemas.openxmlformats.org/officeDocument/2006/relationships/hyperlink" Target="https://secretariadistritald.sharepoint.com/:f:/s/ContratacinSPI-2022/EuAgJtOLfUxHjTYSWw3ohp0BUKC-_eN1RKpSkeC8n7Xq1g?e=oUyfHN" TargetMode="External"/><Relationship Id="rId12" Type="http://schemas.openxmlformats.org/officeDocument/2006/relationships/hyperlink" Target="../../../../../../:w:/g/personal/jdcortes_sdmujer_gov_co/EbcNePDsDWFIt8wKqY14x_kBP7aDR2ma6pCvEnkWQt0wsQ" TargetMode="External"/><Relationship Id="rId17" Type="http://schemas.openxmlformats.org/officeDocument/2006/relationships/hyperlink" Target="https://secretariadistritald.sharepoint.com/:f:/s/ContratacinSPI-2022/Erd3eWR9LXpIs15QfDcW9uIB03eEP1AHrztxG8g2MQL1UA?e=6sAI2t" TargetMode="External"/><Relationship Id="rId25" Type="http://schemas.openxmlformats.org/officeDocument/2006/relationships/printerSettings" Target="../printerSettings/printerSettings1.bin"/><Relationship Id="rId2" Type="http://schemas.openxmlformats.org/officeDocument/2006/relationships/hyperlink" Target="https://secretariadistritald.sharepoint.com/:x:/s/ContratacinSPI-2022/EVvZzGSN7IRPv9tj4R6va8YB8DiYT0hi32a44E7t1mg3ew?e=ixJxyR" TargetMode="External"/><Relationship Id="rId16" Type="http://schemas.openxmlformats.org/officeDocument/2006/relationships/hyperlink" Target="https://secretariadistritald.sharepoint.com/:f:/s/ContratacinSPI-2022/EljhbRGgKI9AmAeDSj8o0ncBXKV-AGaPImdfX0pijeNmEg?e=20O7K9" TargetMode="External"/><Relationship Id="rId20" Type="http://schemas.openxmlformats.org/officeDocument/2006/relationships/hyperlink" Target="https://secretariadistritald.sharepoint.com/:f:/s/ContratacinSPI-2022/EpkoruQUqNpOh3dnb4rL7TYBI_xDrEO2bU8xmgtafu3AdQ?e=rlc2Hk" TargetMode="External"/><Relationship Id="rId1" Type="http://schemas.openxmlformats.org/officeDocument/2006/relationships/hyperlink" Target="https://secretariadistritald.sharepoint.com/:b:/s/ContratacinSPI-2022/EdYDuGxAY9RBimv5yFmlSacBDQo9OqjMVu871AmEhX8fcw?e=JhUcj3" TargetMode="External"/><Relationship Id="rId6" Type="http://schemas.openxmlformats.org/officeDocument/2006/relationships/hyperlink" Target="https://secretariadistritald.sharepoint.com/:x:/s/ContratacinSPI-2022/ETXbIj068CFCvpFJ7FpD900BRcPJeaJAXJ8lmSFqPHvodQ?e=obcp6W" TargetMode="External"/><Relationship Id="rId11" Type="http://schemas.openxmlformats.org/officeDocument/2006/relationships/hyperlink" Target="https://secretariadistritald.sharepoint.com/:f:/s/ContratacinSPI-2022/EgyBAO-xIKNIik-p9LaXAfwBiOeMMS3Lu3FAfrp3wjRSHw?e=Wo8Ib2" TargetMode="External"/><Relationship Id="rId24" Type="http://schemas.openxmlformats.org/officeDocument/2006/relationships/hyperlink" Target="https://secretariadistritald.sharepoint.com/:f:/s/ContratacinSPI-2022/EiMS_3OWaENOnTFMuEu2vHYBVeyp311KXok2xGRb191IIw?e=yIEbD3" TargetMode="External"/><Relationship Id="rId5" Type="http://schemas.openxmlformats.org/officeDocument/2006/relationships/hyperlink" Target="https://secretariadistritald.sharepoint.com/:f:/s/ContratacinSPI-2022/En1ZqOvREkROkNKEhQ1JxdIBDBnHMOOD8T3NPTXDpZjLQQ?e=KDOBb8" TargetMode="External"/><Relationship Id="rId15" Type="http://schemas.openxmlformats.org/officeDocument/2006/relationships/hyperlink" Target="https://secretariadistritald.sharepoint.com/:f:/s/ContratacinSPI-2022/EoKPIwQPXMtBry1NaBTKeUoBmJqDjlF4k9Ww_Yt_jbgvqw?e=in1cbD" TargetMode="External"/><Relationship Id="rId23" Type="http://schemas.openxmlformats.org/officeDocument/2006/relationships/hyperlink" Target="https://secretariadistritald.sharepoint.com/:f:/s/ContratacinSPI-2022/Ero5am9DYbBFstzXyE0XN6gBTf7ECO4h92wvyPh9b8BQfQ?e=wmtlWV" TargetMode="External"/><Relationship Id="rId28" Type="http://schemas.openxmlformats.org/officeDocument/2006/relationships/comments" Target="../comments1.xml"/><Relationship Id="rId10" Type="http://schemas.openxmlformats.org/officeDocument/2006/relationships/hyperlink" Target="https://secretariadistritald.sharepoint.com/:f:/s/ContratacinSPI-2022/Ejz0KcGjWqhOoWez-NqhpVUBWEhx6PT9ZF-JSk2sT6A2vQ?e=XDg0e3" TargetMode="External"/><Relationship Id="rId19" Type="http://schemas.openxmlformats.org/officeDocument/2006/relationships/hyperlink" Target="https://secretariadistritald.sharepoint.com/:f:/s/ContratacinSPI-2022/EgmrThoCCGNDk5TnyzN8b6kB1UU_EUOWD-BnDwRmIM0Rjw?e=D1IvNA" TargetMode="External"/><Relationship Id="rId4" Type="http://schemas.openxmlformats.org/officeDocument/2006/relationships/hyperlink" Target="https://secretariadistritald.sharepoint.com/:f:/s/ContratacinSPI-2022/EkiG6pq2yNpGkYf01gW55CMBKed_lxPgXnpCOC-w-iFSnA?e=SEi9yf" TargetMode="External"/><Relationship Id="rId9" Type="http://schemas.openxmlformats.org/officeDocument/2006/relationships/hyperlink" Target="https://secretariadistritald.sharepoint.com/:f:/s/ContratacinSPI-2022/EjCqkxBTz-tNgf_dAaaZc58BUlwjaI91eiYWrfV2eeFoVA?e=UM14ub" TargetMode="External"/><Relationship Id="rId14" Type="http://schemas.openxmlformats.org/officeDocument/2006/relationships/hyperlink" Target="https://secretariadistritald.sharepoint.com/sites/ContratacinSPI-2022/Documentos%20compartidos/Forms/AllItems.aspx?id=%2Fsites%2FContratacinSPI%2D2022%2FDocumentos%20compartidos%2FGeneral%2F2025%5FSCPI%2FOAP%2F8198%20%2D%20Implementaci%C3%B3n%20de%20la%20Estrategia%20de%20Transformaci%C3%B3n%20Cultural%2FPlan%20de%20Acci%C3%B3n%20PI%208198%5F2025%2F4%2E%20Seguimieto%5FMayo%5F2025%2FActividad%201%2FTarea%201&amp;viewid=6022569d%2Dd818%2D4ad3%2Dbf7f%2Dc2acb9faf82f&amp;p=true&amp;ga=1" TargetMode="External"/><Relationship Id="rId22" Type="http://schemas.openxmlformats.org/officeDocument/2006/relationships/hyperlink" Target="https://secretariadistritald.sharepoint.com/:f:/s/ContratacinSPI-2022/EjACwyDuOO5EuzFL4qlhHbwBgNiPYIefxS2vtAanDsHPFQ?e=va2qeh" TargetMode="External"/><Relationship Id="rId27"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sharepoint.com/:f:/s/ContratacinSPI-2022/Eu-c-krXgN1DvbGXf-VrLMoBWcZaP6YXDCY4A6jE1W6LVA?e=UvxWwQ" TargetMode="External"/><Relationship Id="rId13" Type="http://schemas.openxmlformats.org/officeDocument/2006/relationships/hyperlink" Target="https://secretariadistritald.sharepoint.com/:f:/s/ContratacinSPI-2022/ElDjWbee4XZNrXP78pmxx28BqMEIR4KSkUAso0qEErXz_w?e=EoLK7j" TargetMode="External"/><Relationship Id="rId18" Type="http://schemas.openxmlformats.org/officeDocument/2006/relationships/hyperlink" Target="https://secretariadistritald.sharepoint.com/:f:/s/ContratacinSPI-2022/EmlVbNzcc9ZNoi5ug0ompswBGeQQVYnnZC9i5RrfYAcyFw?e=fFfsIa" TargetMode="External"/><Relationship Id="rId3" Type="http://schemas.openxmlformats.org/officeDocument/2006/relationships/hyperlink" Target="https://secretariadistritald.sharepoint.com/:f:/s/ContratacinSPI-2022/Eh3Xv8Ii3tVIreXYldCvkwsBvKy1ds5OxdWXGEz7dVxysA?e=gFZWor" TargetMode="External"/><Relationship Id="rId21" Type="http://schemas.openxmlformats.org/officeDocument/2006/relationships/drawing" Target="../drawings/drawing3.xml"/><Relationship Id="rId7" Type="http://schemas.openxmlformats.org/officeDocument/2006/relationships/hyperlink" Target="https://secretariadistritald.sharepoint.com/:f:/s/ContratacinSPI-2022/EkCzjIODQEpGsHdzNfInxdUBaDZwokp_AM45wh0y4ei67g?e=wY2gBS" TargetMode="External"/><Relationship Id="rId12" Type="http://schemas.openxmlformats.org/officeDocument/2006/relationships/hyperlink" Target="https://secretariadistritald.sharepoint.com/:f:/s/ContratacinSPI-2022/Enh3KFRqzORMmVcIUjo6jNcBEn2_qKsa0iX7zbw5-h7DFA?e=YUh2LA" TargetMode="External"/><Relationship Id="rId17" Type="http://schemas.openxmlformats.org/officeDocument/2006/relationships/hyperlink" Target="https://secretariadistritald.sharepoint.com/:f:/s/ContratacinSPI-2022/EoTLylCC7oBKideit6Nc4QoBanOtDVdM6zZO26SYaYt_fg?e=3YUq4C" TargetMode="External"/><Relationship Id="rId2" Type="http://schemas.openxmlformats.org/officeDocument/2006/relationships/hyperlink" Target="https://secretariadistritald.sharepoint.com/:f:/s/ContratacinSPI-2022/EigHTtioctpDniwoBcIhUc4BuuxtY4hBF7sQGBZKzz6i0A?e=Ukr7aD" TargetMode="External"/><Relationship Id="rId16" Type="http://schemas.openxmlformats.org/officeDocument/2006/relationships/hyperlink" Target="https://secretariadistritald.sharepoint.com/:f:/s/ContratacinSPI-2022/EodHNTOmNzhFlaXeiYfnSBoBfNunf3pYYSC4jfHCJmP8qA?e=lVqDEh" TargetMode="External"/><Relationship Id="rId20" Type="http://schemas.openxmlformats.org/officeDocument/2006/relationships/printerSettings" Target="../printerSettings/printerSettings3.bin"/><Relationship Id="rId1" Type="http://schemas.openxmlformats.org/officeDocument/2006/relationships/hyperlink" Target="https://secretariadistritald.sharepoint.com/:f:/s/ContratacinSPI-2022/EpX9rMh2ViFNhXkUeOWg50UBZo2_yQR0yDofpIqOlSvWEA?e=QytuvH" TargetMode="External"/><Relationship Id="rId6" Type="http://schemas.openxmlformats.org/officeDocument/2006/relationships/hyperlink" Target="https://secretariadistritald.sharepoint.com/:f:/s/ContratacinSPI-2022/Eogrx5KWkMpKok16jJcMneMBxAsCkAaOb-NUWywRsxkCKQ?e=PUf0tZ" TargetMode="External"/><Relationship Id="rId11" Type="http://schemas.openxmlformats.org/officeDocument/2006/relationships/hyperlink" Target="https://secretariadistritald.sharepoint.com/:f:/s/ContratacinSPI-2022/Eh73r5XyaBlJgvak5g8EoJYBqxlqzHPp2W1QBORIv9BJBw?e=CFyEnp" TargetMode="External"/><Relationship Id="rId5" Type="http://schemas.openxmlformats.org/officeDocument/2006/relationships/hyperlink" Target="https://secretariadistritald.sharepoint.com/:f:/s/ContratacinSPI-2022/EgknkfmUGz9BqUxpBP0xZe0BAfIgKC46yZflZdHgOvucYw?e=MwXD92" TargetMode="External"/><Relationship Id="rId15" Type="http://schemas.openxmlformats.org/officeDocument/2006/relationships/hyperlink" Target="https://secretariadistritald.sharepoint.com/:f:/s/ContratacinSPI-2022/EjExqBE3ykNPiIBLgQEwWtkBL3cm40YoWUQCGsdjJQMrvQ?e=1rBT0D" TargetMode="External"/><Relationship Id="rId23" Type="http://schemas.openxmlformats.org/officeDocument/2006/relationships/comments" Target="../comments2.xml"/><Relationship Id="rId10" Type="http://schemas.openxmlformats.org/officeDocument/2006/relationships/hyperlink" Target="https://secretariadistritald.sharepoint.com/:f:/s/ContratacinSPI-2022/Ekibzq0VONVMtYvkCX_ewcEBJkKsFT7iv71y3xCia5JH9Q?e=ww12Dq" TargetMode="External"/><Relationship Id="rId19" Type="http://schemas.openxmlformats.org/officeDocument/2006/relationships/hyperlink" Target="https://secretariadistritald.sharepoint.com/:f:/s/ContratacinSPI-2022/Es7vzGjDV45LlPF-DosW4ZABRWd62-Li4qcAheUJT0HMiw?e=2QNobu" TargetMode="External"/><Relationship Id="rId4" Type="http://schemas.openxmlformats.org/officeDocument/2006/relationships/hyperlink" Target="https://secretariadistritald.sharepoint.com/:f:/s/ContratacinSPI-2022/Etiy9JJaOxZPj3BtHritymEBN60uX6lvzbW6ys9h5bWoLg?e=fTSQUX" TargetMode="External"/><Relationship Id="rId9" Type="http://schemas.openxmlformats.org/officeDocument/2006/relationships/hyperlink" Target="https://secretariadistritald.sharepoint.com/:f:/s/ContratacinSPI-2022/EhGwH27b4uxOobX0GkFsitEBHxegM_4C4Aa1E_IYFc_F1w?e=bbfdlA" TargetMode="External"/><Relationship Id="rId14" Type="http://schemas.openxmlformats.org/officeDocument/2006/relationships/hyperlink" Target="https://secretariadistritald.sharepoint.com/:f:/s/ContratacinSPI-2022/EsMD0u0JCLhLgVLq8aOKGaIBiYOVnd_YJPHg-l-CK9lHsw?e=D1abeL" TargetMode="External"/><Relationship Id="rId22"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03F0-2A79-448F-A0A9-A5C8667C9C57}">
  <dimension ref="A1:L23"/>
  <sheetViews>
    <sheetView workbookViewId="0">
      <selection activeCell="H22" sqref="H22"/>
    </sheetView>
  </sheetViews>
  <sheetFormatPr baseColWidth="10" defaultColWidth="12" defaultRowHeight="13" x14ac:dyDescent="0.35"/>
  <cols>
    <col min="1" max="4" width="15.7265625" style="181" customWidth="1"/>
    <col min="5" max="5" width="34.26953125" style="176" customWidth="1"/>
    <col min="6" max="6" width="31" style="176" customWidth="1"/>
    <col min="7" max="7" width="20.1796875" style="176" customWidth="1"/>
    <col min="8" max="8" width="19.1796875" style="176" customWidth="1"/>
    <col min="9" max="9" width="24" style="176" customWidth="1"/>
    <col min="10" max="10" width="18.7265625" style="176" customWidth="1"/>
    <col min="11" max="11" width="21.7265625" style="176" customWidth="1"/>
    <col min="12" max="16384" width="12" style="176"/>
  </cols>
  <sheetData>
    <row r="1" spans="1:12" x14ac:dyDescent="0.35">
      <c r="A1" s="179" t="s">
        <v>0</v>
      </c>
      <c r="B1" s="179" t="s">
        <v>1</v>
      </c>
      <c r="C1" s="179" t="s">
        <v>2</v>
      </c>
      <c r="D1" s="179" t="s">
        <v>3</v>
      </c>
      <c r="E1" s="180" t="s">
        <v>4</v>
      </c>
      <c r="F1" s="180" t="s">
        <v>5</v>
      </c>
      <c r="G1" s="180" t="s">
        <v>6</v>
      </c>
      <c r="H1" s="180" t="s">
        <v>7</v>
      </c>
      <c r="I1" s="180" t="s">
        <v>8</v>
      </c>
      <c r="J1" s="180" t="s">
        <v>9</v>
      </c>
      <c r="K1" s="180" t="s">
        <v>10</v>
      </c>
      <c r="L1" s="180" t="s">
        <v>11</v>
      </c>
    </row>
    <row r="2" spans="1:12" ht="26" x14ac:dyDescent="0.35">
      <c r="A2" s="181" t="s">
        <v>12</v>
      </c>
      <c r="B2" s="181" t="s">
        <v>13</v>
      </c>
      <c r="C2" s="181" t="s">
        <v>14</v>
      </c>
      <c r="D2" s="181" t="s">
        <v>15</v>
      </c>
      <c r="E2" s="176" t="s">
        <v>16</v>
      </c>
      <c r="F2" s="176" t="s">
        <v>17</v>
      </c>
      <c r="G2" s="181" t="s">
        <v>18</v>
      </c>
      <c r="H2" s="176" t="s">
        <v>19</v>
      </c>
      <c r="I2" s="176" t="s">
        <v>20</v>
      </c>
      <c r="J2" s="176" t="s">
        <v>21</v>
      </c>
      <c r="K2" s="176" t="s">
        <v>22</v>
      </c>
      <c r="L2" s="176" t="s">
        <v>23</v>
      </c>
    </row>
    <row r="3" spans="1:12" ht="26" x14ac:dyDescent="0.35">
      <c r="A3" s="181" t="s">
        <v>24</v>
      </c>
      <c r="B3" s="181" t="s">
        <v>25</v>
      </c>
      <c r="C3" s="181" t="s">
        <v>26</v>
      </c>
      <c r="D3" s="181" t="s">
        <v>27</v>
      </c>
      <c r="E3" s="176" t="s">
        <v>28</v>
      </c>
      <c r="F3" s="176" t="s">
        <v>29</v>
      </c>
      <c r="G3" s="181" t="s">
        <v>30</v>
      </c>
      <c r="H3" s="176" t="s">
        <v>31</v>
      </c>
      <c r="I3" s="176" t="s">
        <v>32</v>
      </c>
      <c r="J3" s="176" t="s">
        <v>33</v>
      </c>
      <c r="K3" s="176" t="s">
        <v>34</v>
      </c>
      <c r="L3" s="176" t="s">
        <v>35</v>
      </c>
    </row>
    <row r="4" spans="1:12" ht="26" x14ac:dyDescent="0.35">
      <c r="A4" s="181" t="s">
        <v>36</v>
      </c>
      <c r="B4" s="181" t="s">
        <v>37</v>
      </c>
      <c r="D4" s="181" t="s">
        <v>38</v>
      </c>
      <c r="E4" s="176" t="s">
        <v>39</v>
      </c>
      <c r="F4" s="176" t="s">
        <v>40</v>
      </c>
      <c r="G4" s="181" t="s">
        <v>41</v>
      </c>
      <c r="I4" s="176" t="s">
        <v>42</v>
      </c>
      <c r="J4" s="176" t="s">
        <v>23</v>
      </c>
      <c r="K4" s="176" t="s">
        <v>43</v>
      </c>
      <c r="L4" s="176" t="s">
        <v>26</v>
      </c>
    </row>
    <row r="5" spans="1:12" ht="26" x14ac:dyDescent="0.35">
      <c r="A5" s="181" t="s">
        <v>44</v>
      </c>
      <c r="B5" s="181" t="s">
        <v>45</v>
      </c>
      <c r="D5" s="181" t="s">
        <v>46</v>
      </c>
      <c r="E5" s="176" t="s">
        <v>47</v>
      </c>
      <c r="F5" s="176" t="s">
        <v>48</v>
      </c>
      <c r="G5" s="181" t="s">
        <v>49</v>
      </c>
      <c r="I5" s="176" t="s">
        <v>50</v>
      </c>
      <c r="J5" s="176" t="s">
        <v>51</v>
      </c>
    </row>
    <row r="6" spans="1:12" ht="26" x14ac:dyDescent="0.35">
      <c r="B6" s="181" t="s">
        <v>52</v>
      </c>
      <c r="D6" s="181" t="s">
        <v>53</v>
      </c>
      <c r="E6" s="176" t="s">
        <v>54</v>
      </c>
      <c r="F6" s="176" t="s">
        <v>55</v>
      </c>
      <c r="G6" s="181" t="s">
        <v>56</v>
      </c>
      <c r="I6" s="176" t="s">
        <v>57</v>
      </c>
    </row>
    <row r="7" spans="1:12" ht="26" x14ac:dyDescent="0.35">
      <c r="D7" s="181" t="s">
        <v>58</v>
      </c>
      <c r="E7" s="176" t="s">
        <v>59</v>
      </c>
      <c r="F7" s="176" t="s">
        <v>60</v>
      </c>
      <c r="G7" s="181" t="s">
        <v>61</v>
      </c>
      <c r="I7" s="176" t="s">
        <v>62</v>
      </c>
    </row>
    <row r="8" spans="1:12" x14ac:dyDescent="0.35">
      <c r="E8" s="176" t="s">
        <v>63</v>
      </c>
      <c r="F8" s="176" t="s">
        <v>64</v>
      </c>
      <c r="G8" s="176" t="s">
        <v>65</v>
      </c>
    </row>
    <row r="9" spans="1:12" x14ac:dyDescent="0.35">
      <c r="E9" s="176" t="s">
        <v>66</v>
      </c>
      <c r="F9" s="176" t="s">
        <v>67</v>
      </c>
    </row>
    <row r="10" spans="1:12" x14ac:dyDescent="0.35">
      <c r="E10" s="176" t="s">
        <v>68</v>
      </c>
      <c r="F10" s="176" t="s">
        <v>69</v>
      </c>
    </row>
    <row r="11" spans="1:12" x14ac:dyDescent="0.35">
      <c r="E11" s="176" t="s">
        <v>70</v>
      </c>
      <c r="F11" s="176" t="s">
        <v>71</v>
      </c>
    </row>
    <row r="12" spans="1:12" x14ac:dyDescent="0.35">
      <c r="E12" s="176" t="s">
        <v>72</v>
      </c>
      <c r="F12" s="176" t="s">
        <v>73</v>
      </c>
    </row>
    <row r="13" spans="1:12" x14ac:dyDescent="0.35">
      <c r="E13" s="176" t="s">
        <v>74</v>
      </c>
      <c r="F13" s="176" t="s">
        <v>75</v>
      </c>
    </row>
    <row r="14" spans="1:12" x14ac:dyDescent="0.35">
      <c r="E14" s="176" t="s">
        <v>76</v>
      </c>
      <c r="F14" s="176" t="s">
        <v>77</v>
      </c>
    </row>
    <row r="15" spans="1:12" x14ac:dyDescent="0.35">
      <c r="E15" s="176" t="s">
        <v>78</v>
      </c>
      <c r="F15" s="176" t="s">
        <v>79</v>
      </c>
    </row>
    <row r="16" spans="1:12" x14ac:dyDescent="0.35">
      <c r="E16" s="176" t="s">
        <v>80</v>
      </c>
      <c r="F16" s="176" t="s">
        <v>81</v>
      </c>
    </row>
    <row r="17" spans="5:6" x14ac:dyDescent="0.35">
      <c r="E17" s="176" t="s">
        <v>82</v>
      </c>
      <c r="F17" s="176" t="s">
        <v>83</v>
      </c>
    </row>
    <row r="18" spans="5:6" x14ac:dyDescent="0.35">
      <c r="E18" s="176" t="s">
        <v>84</v>
      </c>
      <c r="F18" s="176" t="s">
        <v>85</v>
      </c>
    </row>
    <row r="19" spans="5:6" x14ac:dyDescent="0.35">
      <c r="E19" s="176" t="s">
        <v>86</v>
      </c>
    </row>
    <row r="20" spans="5:6" x14ac:dyDescent="0.35">
      <c r="E20" s="176" t="s">
        <v>87</v>
      </c>
    </row>
    <row r="21" spans="5:6" x14ac:dyDescent="0.35">
      <c r="E21" s="176" t="s">
        <v>88</v>
      </c>
    </row>
    <row r="22" spans="5:6" x14ac:dyDescent="0.35">
      <c r="E22" s="176" t="s">
        <v>89</v>
      </c>
    </row>
    <row r="23" spans="5:6" x14ac:dyDescent="0.35">
      <c r="E23" s="176" t="s">
        <v>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F06B4-66FB-4235-9C51-3B64A14CA5D8}">
  <sheetPr>
    <tabColor theme="7" tint="0.59999389629810485"/>
    <pageSetUpPr fitToPage="1"/>
  </sheetPr>
  <dimension ref="A1:O117"/>
  <sheetViews>
    <sheetView showGridLines="0" topLeftCell="F98" zoomScale="70" zoomScaleNormal="70" workbookViewId="0">
      <selection activeCell="H99" sqref="H99:I99"/>
    </sheetView>
  </sheetViews>
  <sheetFormatPr baseColWidth="10" defaultColWidth="10.81640625" defaultRowHeight="14" x14ac:dyDescent="0.35"/>
  <cols>
    <col min="1" max="1" width="49.7265625" style="39" customWidth="1"/>
    <col min="2" max="8" width="35.7265625" style="39" customWidth="1"/>
    <col min="9" max="9" width="45" style="39" customWidth="1"/>
    <col min="10" max="13" width="35.7265625" style="39" customWidth="1"/>
    <col min="14" max="15" width="18.1796875" style="39" customWidth="1"/>
    <col min="16" max="16" width="8.453125" style="39" customWidth="1"/>
    <col min="17" max="17" width="18.453125" style="39" bestFit="1" customWidth="1"/>
    <col min="18" max="18" width="5.7265625" style="39" customWidth="1"/>
    <col min="19" max="19" width="18.453125" style="39" bestFit="1" customWidth="1"/>
    <col min="20" max="20" width="4.7265625" style="39" customWidth="1"/>
    <col min="21" max="21" width="23" style="39" bestFit="1" customWidth="1"/>
    <col min="22" max="22" width="9.1796875" style="39"/>
    <col min="23" max="23" width="18.453125" style="39" bestFit="1" customWidth="1"/>
    <col min="24" max="24" width="16.1796875" style="39" customWidth="1"/>
    <col min="25" max="16384" width="10.81640625" style="39"/>
  </cols>
  <sheetData>
    <row r="1" spans="1:15" s="85" customFormat="1" ht="22.15" customHeight="1" thickBot="1" x14ac:dyDescent="0.4">
      <c r="A1" s="570"/>
      <c r="B1" s="547" t="s">
        <v>279</v>
      </c>
      <c r="C1" s="548"/>
      <c r="D1" s="548"/>
      <c r="E1" s="548"/>
      <c r="F1" s="548"/>
      <c r="G1" s="548"/>
      <c r="H1" s="548"/>
      <c r="I1" s="548"/>
      <c r="J1" s="548"/>
      <c r="K1" s="548"/>
      <c r="L1" s="549"/>
      <c r="M1" s="544" t="s">
        <v>280</v>
      </c>
      <c r="N1" s="545"/>
      <c r="O1" s="546"/>
    </row>
    <row r="2" spans="1:15" s="85" customFormat="1" ht="18" customHeight="1" thickBot="1" x14ac:dyDescent="0.4">
      <c r="A2" s="571"/>
      <c r="B2" s="550" t="s">
        <v>281</v>
      </c>
      <c r="C2" s="551"/>
      <c r="D2" s="551"/>
      <c r="E2" s="551"/>
      <c r="F2" s="551"/>
      <c r="G2" s="551"/>
      <c r="H2" s="551"/>
      <c r="I2" s="551"/>
      <c r="J2" s="551"/>
      <c r="K2" s="551"/>
      <c r="L2" s="552"/>
      <c r="M2" s="544" t="s">
        <v>282</v>
      </c>
      <c r="N2" s="545"/>
      <c r="O2" s="546"/>
    </row>
    <row r="3" spans="1:15" s="85" customFormat="1" ht="19.899999999999999" customHeight="1" thickBot="1" x14ac:dyDescent="0.4">
      <c r="A3" s="571"/>
      <c r="B3" s="550" t="s">
        <v>120</v>
      </c>
      <c r="C3" s="551"/>
      <c r="D3" s="551"/>
      <c r="E3" s="551"/>
      <c r="F3" s="551"/>
      <c r="G3" s="551"/>
      <c r="H3" s="551"/>
      <c r="I3" s="551"/>
      <c r="J3" s="551"/>
      <c r="K3" s="551"/>
      <c r="L3" s="552"/>
      <c r="M3" s="544" t="s">
        <v>283</v>
      </c>
      <c r="N3" s="545"/>
      <c r="O3" s="546"/>
    </row>
    <row r="4" spans="1:15" s="85" customFormat="1" ht="21.75" customHeight="1" thickBot="1" x14ac:dyDescent="0.4">
      <c r="A4" s="572"/>
      <c r="B4" s="553" t="s">
        <v>284</v>
      </c>
      <c r="C4" s="554"/>
      <c r="D4" s="554"/>
      <c r="E4" s="554"/>
      <c r="F4" s="554"/>
      <c r="G4" s="554"/>
      <c r="H4" s="554"/>
      <c r="I4" s="554"/>
      <c r="J4" s="554"/>
      <c r="K4" s="554"/>
      <c r="L4" s="555"/>
      <c r="M4" s="544" t="s">
        <v>285</v>
      </c>
      <c r="N4" s="545"/>
      <c r="O4" s="546"/>
    </row>
    <row r="5" spans="1:15" s="85" customFormat="1" ht="21.75" customHeight="1" thickBot="1" x14ac:dyDescent="0.4">
      <c r="A5" s="86"/>
      <c r="B5" s="87"/>
      <c r="C5" s="87"/>
      <c r="D5" s="87"/>
      <c r="E5" s="87"/>
      <c r="F5" s="87"/>
      <c r="G5" s="87"/>
      <c r="H5" s="87"/>
      <c r="I5" s="87"/>
      <c r="J5" s="87"/>
      <c r="K5" s="87"/>
      <c r="L5" s="87"/>
      <c r="M5" s="88"/>
      <c r="N5" s="88"/>
      <c r="O5" s="88"/>
    </row>
    <row r="6" spans="1:15" s="85" customFormat="1" ht="21.75" customHeight="1" thickBot="1" x14ac:dyDescent="0.4">
      <c r="A6" s="70" t="s">
        <v>286</v>
      </c>
      <c r="B6" s="581" t="s">
        <v>287</v>
      </c>
      <c r="C6" s="582"/>
      <c r="D6" s="582"/>
      <c r="E6" s="582"/>
      <c r="F6" s="582"/>
      <c r="G6" s="582"/>
      <c r="H6" s="582"/>
      <c r="I6" s="582"/>
      <c r="J6" s="582"/>
      <c r="K6" s="583"/>
      <c r="L6" s="196" t="s">
        <v>288</v>
      </c>
      <c r="M6" s="584">
        <v>2024110010289</v>
      </c>
      <c r="N6" s="585"/>
      <c r="O6" s="586"/>
    </row>
    <row r="7" spans="1:15" s="85" customFormat="1" ht="21.75" customHeight="1" thickBot="1" x14ac:dyDescent="0.4">
      <c r="A7" s="86"/>
      <c r="B7" s="87"/>
      <c r="C7" s="87"/>
      <c r="D7" s="87"/>
      <c r="E7" s="87"/>
      <c r="F7" s="87"/>
      <c r="G7" s="87"/>
      <c r="H7" s="87"/>
      <c r="I7" s="87"/>
      <c r="J7" s="87"/>
      <c r="K7" s="87"/>
      <c r="L7" s="87"/>
      <c r="M7" s="88"/>
      <c r="N7" s="88"/>
      <c r="O7" s="88"/>
    </row>
    <row r="8" spans="1:15" s="85" customFormat="1" ht="21.75" customHeight="1" thickBot="1" x14ac:dyDescent="0.4">
      <c r="A8" s="574" t="s">
        <v>126</v>
      </c>
      <c r="B8" s="160" t="s">
        <v>289</v>
      </c>
      <c r="C8" s="124"/>
      <c r="D8" s="160" t="s">
        <v>290</v>
      </c>
      <c r="E8" s="124"/>
      <c r="F8" s="160" t="s">
        <v>291</v>
      </c>
      <c r="G8" s="124"/>
      <c r="H8" s="160" t="s">
        <v>292</v>
      </c>
      <c r="I8" s="127"/>
      <c r="J8" s="558" t="s">
        <v>128</v>
      </c>
      <c r="K8" s="573"/>
      <c r="L8" s="159" t="s">
        <v>293</v>
      </c>
      <c r="M8" s="590"/>
      <c r="N8" s="590"/>
      <c r="O8" s="590"/>
    </row>
    <row r="9" spans="1:15" s="85" customFormat="1" ht="21.75" customHeight="1" x14ac:dyDescent="0.4">
      <c r="A9" s="574"/>
      <c r="B9" s="161" t="s">
        <v>294</v>
      </c>
      <c r="C9" s="127"/>
      <c r="D9" s="160" t="s">
        <v>295</v>
      </c>
      <c r="E9" s="127"/>
      <c r="F9" s="160" t="s">
        <v>296</v>
      </c>
      <c r="G9" s="127"/>
      <c r="H9" s="160" t="s">
        <v>297</v>
      </c>
      <c r="I9" s="126" t="s">
        <v>298</v>
      </c>
      <c r="J9" s="558"/>
      <c r="K9" s="573"/>
      <c r="L9" s="159" t="s">
        <v>299</v>
      </c>
      <c r="M9" s="590"/>
      <c r="N9" s="590"/>
      <c r="O9" s="590"/>
    </row>
    <row r="10" spans="1:15" s="85" customFormat="1" ht="21.75" customHeight="1" thickBot="1" x14ac:dyDescent="0.45">
      <c r="A10" s="574"/>
      <c r="B10" s="160" t="s">
        <v>300</v>
      </c>
      <c r="C10" s="124"/>
      <c r="D10" s="160" t="s">
        <v>301</v>
      </c>
      <c r="E10" s="128"/>
      <c r="F10" s="160" t="s">
        <v>302</v>
      </c>
      <c r="G10" s="128"/>
      <c r="H10" s="160" t="s">
        <v>303</v>
      </c>
      <c r="I10" s="126"/>
      <c r="J10" s="558"/>
      <c r="K10" s="573"/>
      <c r="L10" s="159" t="s">
        <v>304</v>
      </c>
      <c r="M10" s="590" t="s">
        <v>298</v>
      </c>
      <c r="N10" s="590"/>
      <c r="O10" s="590"/>
    </row>
    <row r="11" spans="1:15" ht="15" customHeight="1" thickBot="1" x14ac:dyDescent="0.4">
      <c r="A11" s="42"/>
      <c r="B11" s="43"/>
      <c r="C11" s="43"/>
      <c r="D11" s="45"/>
      <c r="E11" s="44"/>
      <c r="F11" s="44"/>
      <c r="G11" s="186"/>
      <c r="H11" s="186"/>
      <c r="I11" s="46"/>
      <c r="J11" s="46"/>
      <c r="K11" s="43"/>
      <c r="L11" s="43"/>
      <c r="M11" s="43"/>
      <c r="N11" s="43"/>
      <c r="O11" s="43"/>
    </row>
    <row r="12" spans="1:15" ht="15" customHeight="1" x14ac:dyDescent="0.35">
      <c r="A12" s="578" t="s">
        <v>305</v>
      </c>
      <c r="B12" s="559" t="s">
        <v>543</v>
      </c>
      <c r="C12" s="560"/>
      <c r="D12" s="560"/>
      <c r="E12" s="560"/>
      <c r="F12" s="560"/>
      <c r="G12" s="560"/>
      <c r="H12" s="560"/>
      <c r="I12" s="560"/>
      <c r="J12" s="560"/>
      <c r="K12" s="560"/>
      <c r="L12" s="560"/>
      <c r="M12" s="560"/>
      <c r="N12" s="560"/>
      <c r="O12" s="561"/>
    </row>
    <row r="13" spans="1:15" ht="15" customHeight="1" x14ac:dyDescent="0.35">
      <c r="A13" s="579"/>
      <c r="B13" s="562"/>
      <c r="C13" s="563"/>
      <c r="D13" s="563"/>
      <c r="E13" s="563"/>
      <c r="F13" s="563"/>
      <c r="G13" s="563"/>
      <c r="H13" s="563"/>
      <c r="I13" s="563"/>
      <c r="J13" s="563"/>
      <c r="K13" s="563"/>
      <c r="L13" s="563"/>
      <c r="M13" s="563"/>
      <c r="N13" s="563"/>
      <c r="O13" s="564"/>
    </row>
    <row r="14" spans="1:15" ht="15" customHeight="1" x14ac:dyDescent="0.35">
      <c r="A14" s="580"/>
      <c r="B14" s="565"/>
      <c r="C14" s="566"/>
      <c r="D14" s="566"/>
      <c r="E14" s="566"/>
      <c r="F14" s="566"/>
      <c r="G14" s="566"/>
      <c r="H14" s="566"/>
      <c r="I14" s="566"/>
      <c r="J14" s="566"/>
      <c r="K14" s="566"/>
      <c r="L14" s="566"/>
      <c r="M14" s="566"/>
      <c r="N14" s="566"/>
      <c r="O14" s="567"/>
    </row>
    <row r="15" spans="1:15" ht="9" customHeight="1" x14ac:dyDescent="0.35">
      <c r="A15" s="47"/>
      <c r="B15" s="84"/>
      <c r="C15" s="48"/>
      <c r="D15" s="48"/>
      <c r="E15" s="48"/>
      <c r="F15" s="48"/>
      <c r="G15" s="49"/>
      <c r="H15" s="49"/>
      <c r="I15" s="49"/>
      <c r="J15" s="49"/>
      <c r="K15" s="49"/>
      <c r="L15" s="50"/>
      <c r="M15" s="50"/>
      <c r="N15" s="50"/>
      <c r="O15" s="50"/>
    </row>
    <row r="16" spans="1:15" s="51" customFormat="1" ht="37.5" customHeight="1" x14ac:dyDescent="0.35">
      <c r="A16" s="70" t="s">
        <v>133</v>
      </c>
      <c r="B16" s="568" t="s">
        <v>544</v>
      </c>
      <c r="C16" s="568"/>
      <c r="D16" s="568"/>
      <c r="E16" s="568"/>
      <c r="F16" s="568"/>
      <c r="G16" s="574" t="s">
        <v>135</v>
      </c>
      <c r="H16" s="574"/>
      <c r="I16" s="569" t="s">
        <v>545</v>
      </c>
      <c r="J16" s="569"/>
      <c r="K16" s="569"/>
      <c r="L16" s="569"/>
      <c r="M16" s="569"/>
      <c r="N16" s="569"/>
      <c r="O16" s="569"/>
    </row>
    <row r="17" spans="1:15" ht="9" customHeight="1" x14ac:dyDescent="0.35">
      <c r="A17" s="47"/>
      <c r="B17" s="49"/>
      <c r="C17" s="48"/>
      <c r="D17" s="48"/>
      <c r="E17" s="48"/>
      <c r="F17" s="48"/>
      <c r="G17" s="49"/>
      <c r="H17" s="49"/>
      <c r="I17" s="49"/>
      <c r="J17" s="49"/>
      <c r="K17" s="49"/>
      <c r="L17" s="50"/>
      <c r="M17" s="50"/>
      <c r="N17" s="50"/>
      <c r="O17" s="50"/>
    </row>
    <row r="18" spans="1:15" ht="56.25" customHeight="1" x14ac:dyDescent="0.35">
      <c r="A18" s="187" t="s">
        <v>137</v>
      </c>
      <c r="B18" s="694" t="s">
        <v>309</v>
      </c>
      <c r="C18" s="695"/>
      <c r="D18" s="695"/>
      <c r="E18" s="696"/>
      <c r="F18" s="188" t="s">
        <v>139</v>
      </c>
      <c r="G18" s="575" t="s">
        <v>310</v>
      </c>
      <c r="H18" s="575"/>
      <c r="I18" s="575"/>
      <c r="J18" s="70" t="s">
        <v>141</v>
      </c>
      <c r="K18" s="568" t="s">
        <v>311</v>
      </c>
      <c r="L18" s="568"/>
      <c r="M18" s="568"/>
      <c r="N18" s="568"/>
      <c r="O18" s="568"/>
    </row>
    <row r="19" spans="1:15" ht="9" customHeight="1" x14ac:dyDescent="0.35">
      <c r="A19" s="41"/>
      <c r="B19" s="40"/>
      <c r="C19" s="577"/>
      <c r="D19" s="577"/>
      <c r="E19" s="577"/>
      <c r="F19" s="577"/>
      <c r="G19" s="577"/>
      <c r="H19" s="577"/>
      <c r="I19" s="577"/>
      <c r="J19" s="577"/>
      <c r="K19" s="577"/>
      <c r="L19" s="577"/>
      <c r="M19" s="577"/>
      <c r="N19" s="577"/>
      <c r="O19" s="577"/>
    </row>
    <row r="21" spans="1:15" ht="16.5" customHeight="1" x14ac:dyDescent="0.35">
      <c r="A21" s="82"/>
      <c r="B21" s="83"/>
      <c r="C21" s="83"/>
      <c r="D21" s="83"/>
      <c r="E21" s="83"/>
      <c r="F21" s="83"/>
      <c r="G21" s="83"/>
      <c r="H21" s="83"/>
      <c r="I21" s="83"/>
      <c r="J21" s="83"/>
      <c r="K21" s="83"/>
      <c r="L21" s="83"/>
      <c r="M21" s="83"/>
      <c r="N21" s="83"/>
      <c r="O21" s="83"/>
    </row>
    <row r="22" spans="1:15" ht="32.15" customHeight="1" x14ac:dyDescent="0.35">
      <c r="A22" s="556" t="s">
        <v>143</v>
      </c>
      <c r="B22" s="557"/>
      <c r="C22" s="557"/>
      <c r="D22" s="557"/>
      <c r="E22" s="557"/>
      <c r="F22" s="557"/>
      <c r="G22" s="557"/>
      <c r="H22" s="557"/>
      <c r="I22" s="557"/>
      <c r="J22" s="557"/>
      <c r="K22" s="557"/>
      <c r="L22" s="557"/>
      <c r="M22" s="557"/>
      <c r="N22" s="557"/>
      <c r="O22" s="558"/>
    </row>
    <row r="23" spans="1:15" ht="32.15" customHeight="1" x14ac:dyDescent="0.35">
      <c r="A23" s="556" t="s">
        <v>312</v>
      </c>
      <c r="B23" s="557"/>
      <c r="C23" s="557"/>
      <c r="D23" s="557"/>
      <c r="E23" s="557"/>
      <c r="F23" s="557"/>
      <c r="G23" s="557"/>
      <c r="H23" s="557"/>
      <c r="I23" s="557"/>
      <c r="J23" s="557"/>
      <c r="K23" s="557"/>
      <c r="L23" s="557"/>
      <c r="M23" s="557"/>
      <c r="N23" s="557"/>
      <c r="O23" s="558"/>
    </row>
    <row r="24" spans="1:15" ht="32.15" customHeight="1" thickBot="1" x14ac:dyDescent="0.4">
      <c r="A24" s="62"/>
      <c r="B24" s="52" t="s">
        <v>289</v>
      </c>
      <c r="C24" s="52" t="s">
        <v>290</v>
      </c>
      <c r="D24" s="52" t="s">
        <v>291</v>
      </c>
      <c r="E24" s="52" t="s">
        <v>292</v>
      </c>
      <c r="F24" s="52" t="s">
        <v>294</v>
      </c>
      <c r="G24" s="52" t="s">
        <v>295</v>
      </c>
      <c r="H24" s="52" t="s">
        <v>296</v>
      </c>
      <c r="I24" s="52" t="s">
        <v>297</v>
      </c>
      <c r="J24" s="52" t="s">
        <v>300</v>
      </c>
      <c r="K24" s="52" t="s">
        <v>301</v>
      </c>
      <c r="L24" s="52" t="s">
        <v>302</v>
      </c>
      <c r="M24" s="52" t="s">
        <v>303</v>
      </c>
      <c r="N24" s="53" t="s">
        <v>313</v>
      </c>
      <c r="O24" s="53" t="s">
        <v>314</v>
      </c>
    </row>
    <row r="25" spans="1:15" ht="32.15" customHeight="1" x14ac:dyDescent="0.35">
      <c r="A25" s="56" t="s">
        <v>144</v>
      </c>
      <c r="B25" s="225">
        <v>126771000</v>
      </c>
      <c r="C25" s="225">
        <v>122111000</v>
      </c>
      <c r="D25" s="225">
        <v>109274000</v>
      </c>
      <c r="E25" s="225">
        <v>10800000</v>
      </c>
      <c r="F25" s="226">
        <v>0</v>
      </c>
      <c r="G25" s="225">
        <v>9900000</v>
      </c>
      <c r="H25" s="227">
        <v>0</v>
      </c>
      <c r="I25" s="54"/>
      <c r="J25" s="54"/>
      <c r="K25" s="54"/>
      <c r="L25" s="54"/>
      <c r="M25" s="54"/>
      <c r="N25" s="243">
        <f>SUM(B25:M25)</f>
        <v>378856000</v>
      </c>
      <c r="O25" s="55"/>
    </row>
    <row r="26" spans="1:15" ht="32.15" customHeight="1" x14ac:dyDescent="0.35">
      <c r="A26" s="56" t="s">
        <v>146</v>
      </c>
      <c r="B26" s="225">
        <v>126771000</v>
      </c>
      <c r="C26" s="225">
        <v>227585000</v>
      </c>
      <c r="D26" s="225">
        <v>10320000</v>
      </c>
      <c r="E26" s="225">
        <v>-11520865</v>
      </c>
      <c r="F26" s="225">
        <v>0</v>
      </c>
      <c r="G26" s="226">
        <v>0</v>
      </c>
      <c r="H26" s="225">
        <v>1800000</v>
      </c>
      <c r="I26" s="57">
        <v>7560000</v>
      </c>
      <c r="J26" s="57"/>
      <c r="K26" s="57"/>
      <c r="L26" s="57"/>
      <c r="M26" s="57"/>
      <c r="N26" s="434">
        <f t="shared" ref="N26:N30" si="0">SUM(B26:M26)</f>
        <v>362515135</v>
      </c>
      <c r="O26" s="69">
        <f>+(B26+C26+D26+E26+F26+G26+H26+I26+J26+K26+L26+M26)/N25</f>
        <v>0.956867873281669</v>
      </c>
    </row>
    <row r="27" spans="1:15" ht="32.15" customHeight="1" x14ac:dyDescent="0.35">
      <c r="A27" s="56" t="s">
        <v>148</v>
      </c>
      <c r="B27" s="226" t="s">
        <v>315</v>
      </c>
      <c r="C27" s="225">
        <v>1974234</v>
      </c>
      <c r="D27" s="225">
        <v>18481802</v>
      </c>
      <c r="E27" s="225">
        <v>33956000</v>
      </c>
      <c r="F27" s="225">
        <v>35096000</v>
      </c>
      <c r="G27" s="225">
        <v>34076000</v>
      </c>
      <c r="H27" s="225">
        <v>36896000</v>
      </c>
      <c r="I27" s="57">
        <v>33296000</v>
      </c>
      <c r="J27" s="57"/>
      <c r="K27" s="57"/>
      <c r="L27" s="57"/>
      <c r="M27" s="57"/>
      <c r="N27" s="434">
        <f t="shared" si="0"/>
        <v>193776036</v>
      </c>
      <c r="O27" s="69">
        <f>+N27/N26</f>
        <v>0.53453226442531843</v>
      </c>
    </row>
    <row r="28" spans="1:15" ht="32.15" customHeight="1" x14ac:dyDescent="0.35">
      <c r="A28" s="56" t="s">
        <v>316</v>
      </c>
      <c r="B28" s="225">
        <v>37016653</v>
      </c>
      <c r="C28" s="225">
        <v>19226774</v>
      </c>
      <c r="D28" s="225">
        <v>38943204</v>
      </c>
      <c r="E28" s="226"/>
      <c r="F28" s="226"/>
      <c r="G28" s="226"/>
      <c r="H28" s="226"/>
      <c r="I28" s="57"/>
      <c r="J28" s="57"/>
      <c r="K28" s="57"/>
      <c r="L28" s="57"/>
      <c r="M28" s="57"/>
      <c r="N28" s="194">
        <f t="shared" si="0"/>
        <v>95186631</v>
      </c>
      <c r="O28" s="58"/>
    </row>
    <row r="29" spans="1:15" ht="32.15" customHeight="1" x14ac:dyDescent="0.35">
      <c r="A29" s="56" t="s">
        <v>317</v>
      </c>
      <c r="B29" s="225">
        <v>300000</v>
      </c>
      <c r="C29" s="226" t="s">
        <v>315</v>
      </c>
      <c r="D29" s="225"/>
      <c r="E29" s="226"/>
      <c r="F29" s="226"/>
      <c r="G29" s="226"/>
      <c r="H29" s="226"/>
      <c r="I29" s="57"/>
      <c r="J29" s="57"/>
      <c r="K29" s="57"/>
      <c r="L29" s="57"/>
      <c r="M29" s="57"/>
      <c r="N29" s="194">
        <f t="shared" si="0"/>
        <v>300000</v>
      </c>
      <c r="O29" s="58"/>
    </row>
    <row r="30" spans="1:15" ht="32.15" customHeight="1" thickBot="1" x14ac:dyDescent="0.4">
      <c r="A30" s="59" t="s">
        <v>154</v>
      </c>
      <c r="B30" s="228">
        <v>37016653</v>
      </c>
      <c r="C30" s="228">
        <v>11544833</v>
      </c>
      <c r="D30" s="228">
        <v>17095060</v>
      </c>
      <c r="E30" s="228">
        <v>22417421</v>
      </c>
      <c r="F30" s="228">
        <v>6812664</v>
      </c>
      <c r="G30" s="229"/>
      <c r="H30" s="229"/>
      <c r="I30" s="60"/>
      <c r="J30" s="60"/>
      <c r="K30" s="60"/>
      <c r="L30" s="60"/>
      <c r="M30" s="60"/>
      <c r="N30" s="195">
        <f t="shared" si="0"/>
        <v>94886631</v>
      </c>
      <c r="O30" s="230">
        <f>+N30/(N28-N29)</f>
        <v>1</v>
      </c>
    </row>
    <row r="31" spans="1:15" s="61" customFormat="1" ht="16.5" customHeight="1" x14ac:dyDescent="0.3"/>
    <row r="32" spans="1:15" s="61" customFormat="1" ht="17.25" customHeight="1" x14ac:dyDescent="0.3"/>
    <row r="34" spans="1:9" ht="48" customHeight="1" x14ac:dyDescent="0.35">
      <c r="A34" s="526" t="s">
        <v>318</v>
      </c>
      <c r="B34" s="527"/>
      <c r="C34" s="527"/>
      <c r="D34" s="527"/>
      <c r="E34" s="527"/>
      <c r="F34" s="527"/>
      <c r="G34" s="527"/>
      <c r="H34" s="527"/>
      <c r="I34" s="528"/>
    </row>
    <row r="35" spans="1:9" ht="50.25" customHeight="1" x14ac:dyDescent="0.35">
      <c r="A35" s="146" t="s">
        <v>319</v>
      </c>
      <c r="B35" s="529" t="str">
        <f>+B12</f>
        <v>Implementar 3 acciones de transformación cultural que promuevan la redistribución equitativa de las labores del cuidado en Bogotá</v>
      </c>
      <c r="C35" s="530"/>
      <c r="D35" s="530"/>
      <c r="E35" s="530"/>
      <c r="F35" s="530"/>
      <c r="G35" s="530"/>
      <c r="H35" s="530"/>
      <c r="I35" s="531"/>
    </row>
    <row r="36" spans="1:9" ht="18.75" customHeight="1" x14ac:dyDescent="0.35">
      <c r="A36" s="513" t="s">
        <v>159</v>
      </c>
      <c r="B36" s="345">
        <v>2024</v>
      </c>
      <c r="C36" s="345">
        <v>2025</v>
      </c>
      <c r="D36" s="345">
        <v>2026</v>
      </c>
      <c r="E36" s="345">
        <v>2027</v>
      </c>
      <c r="F36" s="345" t="s">
        <v>320</v>
      </c>
      <c r="G36" s="539" t="s">
        <v>161</v>
      </c>
      <c r="H36" s="539" t="s">
        <v>21</v>
      </c>
      <c r="I36" s="539"/>
    </row>
    <row r="37" spans="1:9" ht="50.25" customHeight="1" x14ac:dyDescent="0.35">
      <c r="A37" s="514"/>
      <c r="B37" s="250">
        <v>1</v>
      </c>
      <c r="C37" s="375">
        <f>B40+B42+B44+B46+B48+B50+B52+B54+B56+B58+B60+B62</f>
        <v>1</v>
      </c>
      <c r="D37" s="250">
        <v>1</v>
      </c>
      <c r="E37" s="250">
        <v>0</v>
      </c>
      <c r="F37" s="345">
        <f>B37+C37+D37+E37</f>
        <v>3</v>
      </c>
      <c r="G37" s="539"/>
      <c r="H37" s="539"/>
      <c r="I37" s="539"/>
    </row>
    <row r="38" spans="1:9" ht="52.5" customHeight="1" x14ac:dyDescent="0.35">
      <c r="A38" s="254" t="s">
        <v>163</v>
      </c>
      <c r="B38" s="532">
        <v>0.25</v>
      </c>
      <c r="C38" s="533"/>
      <c r="D38" s="534" t="s">
        <v>321</v>
      </c>
      <c r="E38" s="535"/>
      <c r="F38" s="535"/>
      <c r="G38" s="535"/>
      <c r="H38" s="535"/>
      <c r="I38" s="536"/>
    </row>
    <row r="39" spans="1:9" s="64" customFormat="1" ht="48" customHeight="1" x14ac:dyDescent="0.35">
      <c r="A39" s="513" t="s">
        <v>322</v>
      </c>
      <c r="B39" s="254" t="s">
        <v>323</v>
      </c>
      <c r="C39" s="146" t="s">
        <v>206</v>
      </c>
      <c r="D39" s="498" t="s">
        <v>208</v>
      </c>
      <c r="E39" s="499"/>
      <c r="F39" s="498" t="s">
        <v>210</v>
      </c>
      <c r="G39" s="499"/>
      <c r="H39" s="123" t="s">
        <v>212</v>
      </c>
      <c r="I39" s="122" t="s">
        <v>213</v>
      </c>
    </row>
    <row r="40" spans="1:9" ht="72.650000000000006" customHeight="1" x14ac:dyDescent="0.35">
      <c r="A40" s="514"/>
      <c r="B40" s="352">
        <v>0.02</v>
      </c>
      <c r="C40" s="257">
        <v>0.02</v>
      </c>
      <c r="D40" s="500" t="s">
        <v>546</v>
      </c>
      <c r="E40" s="517"/>
      <c r="F40" s="500" t="s">
        <v>547</v>
      </c>
      <c r="G40" s="517"/>
      <c r="H40" s="344" t="s">
        <v>548</v>
      </c>
      <c r="I40" s="155" t="s">
        <v>549</v>
      </c>
    </row>
    <row r="41" spans="1:9" s="64" customFormat="1" ht="54" customHeight="1" x14ac:dyDescent="0.35">
      <c r="A41" s="513" t="s">
        <v>328</v>
      </c>
      <c r="B41" s="252" t="s">
        <v>323</v>
      </c>
      <c r="C41" s="123" t="s">
        <v>206</v>
      </c>
      <c r="D41" s="498" t="s">
        <v>208</v>
      </c>
      <c r="E41" s="499"/>
      <c r="F41" s="498" t="s">
        <v>210</v>
      </c>
      <c r="G41" s="499"/>
      <c r="H41" s="123" t="s">
        <v>212</v>
      </c>
      <c r="I41" s="122" t="s">
        <v>213</v>
      </c>
    </row>
    <row r="42" spans="1:9" ht="191.15" customHeight="1" x14ac:dyDescent="0.35">
      <c r="A42" s="514"/>
      <c r="B42" s="352">
        <v>0.02</v>
      </c>
      <c r="C42" s="257">
        <v>0.02</v>
      </c>
      <c r="D42" s="692" t="s">
        <v>550</v>
      </c>
      <c r="E42" s="693"/>
      <c r="F42" s="692" t="s">
        <v>551</v>
      </c>
      <c r="G42" s="693"/>
      <c r="H42" s="376" t="s">
        <v>548</v>
      </c>
      <c r="I42" s="377" t="s">
        <v>552</v>
      </c>
    </row>
    <row r="43" spans="1:9" s="64" customFormat="1" ht="57" customHeight="1" x14ac:dyDescent="0.35">
      <c r="A43" s="513" t="s">
        <v>332</v>
      </c>
      <c r="B43" s="252" t="s">
        <v>323</v>
      </c>
      <c r="C43" s="123" t="s">
        <v>206</v>
      </c>
      <c r="D43" s="498" t="s">
        <v>208</v>
      </c>
      <c r="E43" s="499"/>
      <c r="F43" s="498" t="s">
        <v>210</v>
      </c>
      <c r="G43" s="499"/>
      <c r="H43" s="123" t="s">
        <v>212</v>
      </c>
      <c r="I43" s="122" t="s">
        <v>213</v>
      </c>
    </row>
    <row r="44" spans="1:9" ht="250" customHeight="1" x14ac:dyDescent="0.35">
      <c r="A44" s="514"/>
      <c r="B44" s="352">
        <v>0.1</v>
      </c>
      <c r="C44" s="352">
        <v>0.1</v>
      </c>
      <c r="D44" s="500" t="s">
        <v>553</v>
      </c>
      <c r="E44" s="517"/>
      <c r="F44" s="523" t="s">
        <v>554</v>
      </c>
      <c r="G44" s="517"/>
      <c r="H44" s="376" t="s">
        <v>548</v>
      </c>
      <c r="I44" s="155" t="s">
        <v>555</v>
      </c>
    </row>
    <row r="45" spans="1:9" s="64" customFormat="1" ht="35.15" customHeight="1" x14ac:dyDescent="0.35">
      <c r="A45" s="513" t="s">
        <v>336</v>
      </c>
      <c r="B45" s="252" t="s">
        <v>323</v>
      </c>
      <c r="C45" s="252" t="s">
        <v>206</v>
      </c>
      <c r="D45" s="498" t="s">
        <v>208</v>
      </c>
      <c r="E45" s="499"/>
      <c r="F45" s="498" t="s">
        <v>210</v>
      </c>
      <c r="G45" s="499"/>
      <c r="H45" s="123" t="s">
        <v>212</v>
      </c>
      <c r="I45" s="123" t="s">
        <v>213</v>
      </c>
    </row>
    <row r="46" spans="1:9" ht="409.5" customHeight="1" x14ac:dyDescent="0.35">
      <c r="A46" s="514"/>
      <c r="B46" s="352">
        <v>0.1</v>
      </c>
      <c r="C46" s="352">
        <v>0.1</v>
      </c>
      <c r="D46" s="500" t="s">
        <v>556</v>
      </c>
      <c r="E46" s="517"/>
      <c r="F46" s="500" t="s">
        <v>557</v>
      </c>
      <c r="G46" s="517"/>
      <c r="H46" s="376" t="s">
        <v>548</v>
      </c>
      <c r="I46" s="148" t="s">
        <v>558</v>
      </c>
    </row>
    <row r="47" spans="1:9" s="64" customFormat="1" ht="35.15" customHeight="1" x14ac:dyDescent="0.35">
      <c r="A47" s="513" t="s">
        <v>341</v>
      </c>
      <c r="B47" s="252" t="s">
        <v>323</v>
      </c>
      <c r="C47" s="123" t="s">
        <v>206</v>
      </c>
      <c r="D47" s="498" t="s">
        <v>208</v>
      </c>
      <c r="E47" s="499"/>
      <c r="F47" s="498" t="s">
        <v>210</v>
      </c>
      <c r="G47" s="499"/>
      <c r="H47" s="123" t="s">
        <v>212</v>
      </c>
      <c r="I47" s="122" t="s">
        <v>213</v>
      </c>
    </row>
    <row r="48" spans="1:9" ht="405.75" customHeight="1" x14ac:dyDescent="0.35">
      <c r="A48" s="514"/>
      <c r="B48" s="352">
        <v>0.1</v>
      </c>
      <c r="C48" s="257">
        <v>0.1</v>
      </c>
      <c r="D48" s="518" t="s">
        <v>559</v>
      </c>
      <c r="E48" s="691"/>
      <c r="F48" s="518" t="s">
        <v>560</v>
      </c>
      <c r="G48" s="503"/>
      <c r="H48" s="376" t="s">
        <v>548</v>
      </c>
      <c r="I48" s="409" t="s">
        <v>561</v>
      </c>
    </row>
    <row r="49" spans="1:9" s="64" customFormat="1" ht="35.15" customHeight="1" x14ac:dyDescent="0.35">
      <c r="A49" s="513" t="s">
        <v>345</v>
      </c>
      <c r="B49" s="252" t="s">
        <v>323</v>
      </c>
      <c r="C49" s="123" t="s">
        <v>206</v>
      </c>
      <c r="D49" s="498" t="s">
        <v>208</v>
      </c>
      <c r="E49" s="499"/>
      <c r="F49" s="498" t="s">
        <v>210</v>
      </c>
      <c r="G49" s="499"/>
      <c r="H49" s="123" t="s">
        <v>212</v>
      </c>
      <c r="I49" s="122" t="s">
        <v>213</v>
      </c>
    </row>
    <row r="50" spans="1:9" ht="388.5" customHeight="1" x14ac:dyDescent="0.35">
      <c r="A50" s="514"/>
      <c r="B50" s="353">
        <v>0.1</v>
      </c>
      <c r="C50" s="353">
        <v>0.1</v>
      </c>
      <c r="D50" s="518" t="s">
        <v>562</v>
      </c>
      <c r="E50" s="691"/>
      <c r="F50" s="518" t="s">
        <v>563</v>
      </c>
      <c r="G50" s="691"/>
      <c r="H50" s="344" t="s">
        <v>548</v>
      </c>
      <c r="I50" s="409" t="s">
        <v>564</v>
      </c>
    </row>
    <row r="51" spans="1:9" ht="35.15" customHeight="1" x14ac:dyDescent="0.35">
      <c r="A51" s="513" t="s">
        <v>349</v>
      </c>
      <c r="B51" s="254" t="s">
        <v>323</v>
      </c>
      <c r="C51" s="146" t="s">
        <v>206</v>
      </c>
      <c r="D51" s="498" t="s">
        <v>208</v>
      </c>
      <c r="E51" s="499"/>
      <c r="F51" s="498" t="s">
        <v>210</v>
      </c>
      <c r="G51" s="499"/>
      <c r="H51" s="123" t="s">
        <v>212</v>
      </c>
      <c r="I51" s="122" t="s">
        <v>213</v>
      </c>
    </row>
    <row r="52" spans="1:9" ht="309.75" customHeight="1" x14ac:dyDescent="0.35">
      <c r="A52" s="514"/>
      <c r="B52" s="353">
        <v>0.1</v>
      </c>
      <c r="C52" s="353">
        <v>0.1</v>
      </c>
      <c r="D52" s="518" t="s">
        <v>565</v>
      </c>
      <c r="E52" s="504"/>
      <c r="F52" s="518" t="s">
        <v>566</v>
      </c>
      <c r="G52" s="691"/>
      <c r="H52" s="344" t="s">
        <v>548</v>
      </c>
      <c r="I52" s="409" t="s">
        <v>567</v>
      </c>
    </row>
    <row r="53" spans="1:9" ht="35.15" customHeight="1" x14ac:dyDescent="0.35">
      <c r="A53" s="513" t="s">
        <v>353</v>
      </c>
      <c r="B53" s="254" t="s">
        <v>323</v>
      </c>
      <c r="C53" s="146" t="s">
        <v>206</v>
      </c>
      <c r="D53" s="498" t="s">
        <v>208</v>
      </c>
      <c r="E53" s="499"/>
      <c r="F53" s="498" t="s">
        <v>210</v>
      </c>
      <c r="G53" s="499"/>
      <c r="H53" s="123" t="s">
        <v>212</v>
      </c>
      <c r="I53" s="122" t="s">
        <v>213</v>
      </c>
    </row>
    <row r="54" spans="1:9" ht="363" customHeight="1" x14ac:dyDescent="0.35">
      <c r="A54" s="514"/>
      <c r="B54" s="353">
        <v>0.13</v>
      </c>
      <c r="C54" s="353">
        <v>0.13</v>
      </c>
      <c r="D54" s="518" t="s">
        <v>568</v>
      </c>
      <c r="E54" s="504"/>
      <c r="F54" s="518" t="s">
        <v>569</v>
      </c>
      <c r="G54" s="691"/>
      <c r="H54" s="344" t="s">
        <v>548</v>
      </c>
      <c r="I54" s="409" t="s">
        <v>570</v>
      </c>
    </row>
    <row r="55" spans="1:9" ht="35.15" customHeight="1" x14ac:dyDescent="0.35">
      <c r="A55" s="513" t="s">
        <v>357</v>
      </c>
      <c r="B55" s="254" t="s">
        <v>323</v>
      </c>
      <c r="C55" s="146" t="s">
        <v>206</v>
      </c>
      <c r="D55" s="498" t="s">
        <v>208</v>
      </c>
      <c r="E55" s="499"/>
      <c r="F55" s="498" t="s">
        <v>210</v>
      </c>
      <c r="G55" s="499"/>
      <c r="H55" s="123" t="s">
        <v>212</v>
      </c>
      <c r="I55" s="122" t="s">
        <v>213</v>
      </c>
    </row>
    <row r="56" spans="1:9" x14ac:dyDescent="0.35">
      <c r="A56" s="514"/>
      <c r="B56" s="353">
        <v>0.13</v>
      </c>
      <c r="C56" s="346"/>
      <c r="D56" s="502"/>
      <c r="E56" s="503"/>
      <c r="F56" s="502"/>
      <c r="G56" s="503"/>
      <c r="H56" s="250"/>
      <c r="I56" s="250"/>
    </row>
    <row r="57" spans="1:9" ht="35.15" customHeight="1" x14ac:dyDescent="0.35">
      <c r="A57" s="513" t="s">
        <v>358</v>
      </c>
      <c r="B57" s="254" t="s">
        <v>323</v>
      </c>
      <c r="C57" s="146" t="s">
        <v>206</v>
      </c>
      <c r="D57" s="498" t="s">
        <v>208</v>
      </c>
      <c r="E57" s="499"/>
      <c r="F57" s="498" t="s">
        <v>210</v>
      </c>
      <c r="G57" s="499"/>
      <c r="H57" s="123" t="s">
        <v>212</v>
      </c>
      <c r="I57" s="122" t="s">
        <v>213</v>
      </c>
    </row>
    <row r="58" spans="1:9" x14ac:dyDescent="0.35">
      <c r="A58" s="514"/>
      <c r="B58" s="353">
        <v>0.1</v>
      </c>
      <c r="C58" s="346"/>
      <c r="D58" s="502"/>
      <c r="E58" s="503"/>
      <c r="F58" s="502"/>
      <c r="G58" s="503"/>
      <c r="H58" s="250"/>
      <c r="I58" s="157"/>
    </row>
    <row r="59" spans="1:9" ht="35.15" customHeight="1" x14ac:dyDescent="0.35">
      <c r="A59" s="513" t="s">
        <v>359</v>
      </c>
      <c r="B59" s="254" t="s">
        <v>323</v>
      </c>
      <c r="C59" s="146" t="s">
        <v>206</v>
      </c>
      <c r="D59" s="498" t="s">
        <v>208</v>
      </c>
      <c r="E59" s="499"/>
      <c r="F59" s="498" t="s">
        <v>210</v>
      </c>
      <c r="G59" s="499"/>
      <c r="H59" s="123" t="s">
        <v>212</v>
      </c>
      <c r="I59" s="122" t="s">
        <v>213</v>
      </c>
    </row>
    <row r="60" spans="1:9" x14ac:dyDescent="0.35">
      <c r="A60" s="514"/>
      <c r="B60" s="354">
        <v>0.05</v>
      </c>
      <c r="C60" s="346"/>
      <c r="D60" s="502"/>
      <c r="E60" s="503"/>
      <c r="F60" s="504"/>
      <c r="G60" s="504"/>
      <c r="H60" s="250"/>
      <c r="I60" s="250"/>
    </row>
    <row r="61" spans="1:9" ht="35.15" customHeight="1" x14ac:dyDescent="0.35">
      <c r="A61" s="513" t="s">
        <v>360</v>
      </c>
      <c r="B61" s="254" t="s">
        <v>323</v>
      </c>
      <c r="C61" s="146" t="s">
        <v>206</v>
      </c>
      <c r="D61" s="498" t="s">
        <v>208</v>
      </c>
      <c r="E61" s="499"/>
      <c r="F61" s="498" t="s">
        <v>210</v>
      </c>
      <c r="G61" s="499"/>
      <c r="H61" s="123" t="s">
        <v>212</v>
      </c>
      <c r="I61" s="122" t="s">
        <v>213</v>
      </c>
    </row>
    <row r="62" spans="1:9" x14ac:dyDescent="0.35">
      <c r="A62" s="514"/>
      <c r="B62" s="354">
        <v>0.05</v>
      </c>
      <c r="C62" s="346"/>
      <c r="D62" s="502"/>
      <c r="E62" s="503"/>
      <c r="F62" s="502"/>
      <c r="G62" s="503"/>
      <c r="H62" s="250"/>
      <c r="I62" s="250"/>
    </row>
    <row r="65" spans="1:11" x14ac:dyDescent="0.35">
      <c r="K65" s="231">
        <f>B40+B42+B44+B46+B48+B50+B52+B54+B56+B58+B60+B62</f>
        <v>1</v>
      </c>
    </row>
    <row r="66" spans="1:11" ht="34.5" customHeight="1" x14ac:dyDescent="0.35">
      <c r="A66" s="591" t="s">
        <v>177</v>
      </c>
      <c r="B66" s="591"/>
      <c r="C66" s="591"/>
      <c r="D66" s="591"/>
      <c r="E66" s="591"/>
      <c r="F66" s="591"/>
      <c r="G66" s="591"/>
      <c r="H66" s="591"/>
      <c r="I66" s="591"/>
    </row>
    <row r="67" spans="1:11" ht="98.25" customHeight="1" x14ac:dyDescent="0.35">
      <c r="A67" s="347" t="s">
        <v>178</v>
      </c>
      <c r="B67" s="510" t="s">
        <v>571</v>
      </c>
      <c r="C67" s="511"/>
      <c r="D67" s="510" t="s">
        <v>572</v>
      </c>
      <c r="E67" s="511"/>
      <c r="F67" s="510" t="s">
        <v>573</v>
      </c>
      <c r="G67" s="511"/>
      <c r="H67" s="510" t="s">
        <v>574</v>
      </c>
      <c r="I67" s="511"/>
    </row>
    <row r="68" spans="1:11" ht="40.5" customHeight="1" x14ac:dyDescent="0.35">
      <c r="A68" s="347" t="s">
        <v>180</v>
      </c>
      <c r="B68" s="595">
        <v>7.0000000000000007E-2</v>
      </c>
      <c r="C68" s="596"/>
      <c r="D68" s="595">
        <v>0.08</v>
      </c>
      <c r="E68" s="596"/>
      <c r="F68" s="595">
        <v>0.05</v>
      </c>
      <c r="G68" s="596"/>
      <c r="H68" s="595">
        <v>0.05</v>
      </c>
      <c r="I68" s="598"/>
    </row>
    <row r="69" spans="1:11" ht="30" customHeight="1" x14ac:dyDescent="0.35">
      <c r="A69" s="588" t="s">
        <v>289</v>
      </c>
      <c r="B69" s="355" t="s">
        <v>99</v>
      </c>
      <c r="C69" s="355" t="s">
        <v>206</v>
      </c>
      <c r="D69" s="355" t="s">
        <v>99</v>
      </c>
      <c r="E69" s="355" t="s">
        <v>206</v>
      </c>
      <c r="F69" s="355" t="s">
        <v>99</v>
      </c>
      <c r="G69" s="355" t="s">
        <v>206</v>
      </c>
      <c r="H69" s="355" t="s">
        <v>99</v>
      </c>
      <c r="I69" s="355" t="s">
        <v>206</v>
      </c>
    </row>
    <row r="70" spans="1:11" ht="30" customHeight="1" x14ac:dyDescent="0.35">
      <c r="A70" s="589"/>
      <c r="B70" s="356">
        <v>0.05</v>
      </c>
      <c r="C70" s="357">
        <v>0.05</v>
      </c>
      <c r="D70" s="356">
        <v>0</v>
      </c>
      <c r="E70" s="357">
        <v>0</v>
      </c>
      <c r="F70" s="358">
        <v>0</v>
      </c>
      <c r="G70" s="357">
        <v>0</v>
      </c>
      <c r="H70" s="358">
        <v>0</v>
      </c>
      <c r="I70" s="357">
        <v>0</v>
      </c>
    </row>
    <row r="71" spans="1:11" ht="180" customHeight="1" x14ac:dyDescent="0.35">
      <c r="A71" s="347" t="s">
        <v>365</v>
      </c>
      <c r="B71" s="507" t="s">
        <v>575</v>
      </c>
      <c r="C71" s="508"/>
      <c r="D71" s="687" t="s">
        <v>484</v>
      </c>
      <c r="E71" s="687"/>
      <c r="F71" s="687" t="s">
        <v>484</v>
      </c>
      <c r="G71" s="687"/>
      <c r="H71" s="687" t="s">
        <v>484</v>
      </c>
      <c r="I71" s="687"/>
    </row>
    <row r="72" spans="1:11" ht="80.25" customHeight="1" x14ac:dyDescent="0.35">
      <c r="A72" s="347" t="s">
        <v>369</v>
      </c>
      <c r="B72" s="505" t="s">
        <v>576</v>
      </c>
      <c r="C72" s="506"/>
      <c r="D72" s="690" t="s">
        <v>435</v>
      </c>
      <c r="E72" s="690"/>
      <c r="F72" s="690" t="s">
        <v>435</v>
      </c>
      <c r="G72" s="690"/>
      <c r="H72" s="690" t="s">
        <v>435</v>
      </c>
      <c r="I72" s="690"/>
    </row>
    <row r="73" spans="1:11" ht="30.75" customHeight="1" x14ac:dyDescent="0.35">
      <c r="A73" s="588" t="s">
        <v>290</v>
      </c>
      <c r="B73" s="355" t="s">
        <v>99</v>
      </c>
      <c r="C73" s="355" t="s">
        <v>206</v>
      </c>
      <c r="D73" s="355" t="s">
        <v>99</v>
      </c>
      <c r="E73" s="355" t="s">
        <v>206</v>
      </c>
      <c r="F73" s="355" t="s">
        <v>99</v>
      </c>
      <c r="G73" s="355" t="s">
        <v>206</v>
      </c>
      <c r="H73" s="355" t="s">
        <v>99</v>
      </c>
      <c r="I73" s="355" t="s">
        <v>206</v>
      </c>
    </row>
    <row r="74" spans="1:11" ht="30.75" customHeight="1" x14ac:dyDescent="0.35">
      <c r="A74" s="589"/>
      <c r="B74" s="356">
        <v>0.05</v>
      </c>
      <c r="C74" s="357">
        <v>0.05</v>
      </c>
      <c r="D74" s="356">
        <v>0</v>
      </c>
      <c r="E74" s="357"/>
      <c r="F74" s="358">
        <v>0</v>
      </c>
      <c r="G74" s="359">
        <v>0</v>
      </c>
      <c r="H74" s="358">
        <v>0.09</v>
      </c>
      <c r="I74" s="359">
        <v>0.09</v>
      </c>
    </row>
    <row r="75" spans="1:11" ht="401.25" customHeight="1" x14ac:dyDescent="0.35">
      <c r="A75" s="347" t="s">
        <v>365</v>
      </c>
      <c r="B75" s="507" t="s">
        <v>577</v>
      </c>
      <c r="C75" s="508"/>
      <c r="D75" s="687" t="s">
        <v>484</v>
      </c>
      <c r="E75" s="687"/>
      <c r="F75" s="490" t="s">
        <v>578</v>
      </c>
      <c r="G75" s="491"/>
      <c r="H75" s="688" t="s">
        <v>579</v>
      </c>
      <c r="I75" s="689"/>
    </row>
    <row r="76" spans="1:11" ht="181.5" customHeight="1" x14ac:dyDescent="0.35">
      <c r="A76" s="347" t="s">
        <v>369</v>
      </c>
      <c r="B76" s="505" t="s">
        <v>580</v>
      </c>
      <c r="C76" s="506"/>
      <c r="D76" s="653" t="s">
        <v>435</v>
      </c>
      <c r="E76" s="541"/>
      <c r="F76" s="659" t="s">
        <v>435</v>
      </c>
      <c r="G76" s="660"/>
      <c r="H76" s="494" t="s">
        <v>581</v>
      </c>
      <c r="I76" s="495"/>
    </row>
    <row r="77" spans="1:11" ht="30.75" customHeight="1" x14ac:dyDescent="0.35">
      <c r="A77" s="588" t="s">
        <v>291</v>
      </c>
      <c r="B77" s="355" t="s">
        <v>99</v>
      </c>
      <c r="C77" s="355" t="s">
        <v>206</v>
      </c>
      <c r="D77" s="355" t="s">
        <v>99</v>
      </c>
      <c r="E77" s="355" t="s">
        <v>206</v>
      </c>
      <c r="F77" s="355" t="s">
        <v>99</v>
      </c>
      <c r="G77" s="355" t="s">
        <v>206</v>
      </c>
      <c r="H77" s="355" t="s">
        <v>99</v>
      </c>
      <c r="I77" s="355" t="s">
        <v>206</v>
      </c>
    </row>
    <row r="78" spans="1:11" ht="30.75" customHeight="1" x14ac:dyDescent="0.35">
      <c r="A78" s="589"/>
      <c r="B78" s="356">
        <v>0.1</v>
      </c>
      <c r="C78" s="357">
        <v>0.1</v>
      </c>
      <c r="D78" s="356">
        <v>0.1</v>
      </c>
      <c r="E78" s="357">
        <v>0.1</v>
      </c>
      <c r="F78" s="358">
        <v>0.09</v>
      </c>
      <c r="G78" s="359">
        <v>0.09</v>
      </c>
      <c r="H78" s="358">
        <v>0.09</v>
      </c>
      <c r="I78" s="359">
        <v>0.09</v>
      </c>
    </row>
    <row r="79" spans="1:11" ht="313" customHeight="1" x14ac:dyDescent="0.35">
      <c r="A79" s="347" t="s">
        <v>365</v>
      </c>
      <c r="B79" s="507" t="s">
        <v>582</v>
      </c>
      <c r="C79" s="508"/>
      <c r="D79" s="507" t="s">
        <v>583</v>
      </c>
      <c r="E79" s="508"/>
      <c r="F79" s="507" t="s">
        <v>584</v>
      </c>
      <c r="G79" s="508"/>
      <c r="H79" s="507" t="s">
        <v>585</v>
      </c>
      <c r="I79" s="508"/>
    </row>
    <row r="80" spans="1:11" ht="80.25" customHeight="1" x14ac:dyDescent="0.35">
      <c r="A80" s="347" t="s">
        <v>369</v>
      </c>
      <c r="B80" s="505" t="s">
        <v>586</v>
      </c>
      <c r="C80" s="506"/>
      <c r="D80" s="505" t="s">
        <v>587</v>
      </c>
      <c r="E80" s="506"/>
      <c r="F80" s="505" t="s">
        <v>588</v>
      </c>
      <c r="G80" s="506"/>
      <c r="H80" s="505" t="s">
        <v>589</v>
      </c>
      <c r="I80" s="506"/>
    </row>
    <row r="81" spans="1:9" ht="30.75" customHeight="1" x14ac:dyDescent="0.35">
      <c r="A81" s="588" t="s">
        <v>292</v>
      </c>
      <c r="B81" s="355" t="s">
        <v>99</v>
      </c>
      <c r="C81" s="355" t="s">
        <v>206</v>
      </c>
      <c r="D81" s="355" t="s">
        <v>99</v>
      </c>
      <c r="E81" s="355" t="s">
        <v>206</v>
      </c>
      <c r="F81" s="355" t="s">
        <v>99</v>
      </c>
      <c r="G81" s="355" t="s">
        <v>206</v>
      </c>
      <c r="H81" s="355" t="s">
        <v>99</v>
      </c>
      <c r="I81" s="355" t="s">
        <v>206</v>
      </c>
    </row>
    <row r="82" spans="1:9" ht="30.75" customHeight="1" x14ac:dyDescent="0.35">
      <c r="A82" s="589"/>
      <c r="B82" s="356">
        <v>0.1</v>
      </c>
      <c r="C82" s="357">
        <v>0.1</v>
      </c>
      <c r="D82" s="356">
        <v>0.1</v>
      </c>
      <c r="E82" s="357">
        <v>0.1</v>
      </c>
      <c r="F82" s="358">
        <v>0.09</v>
      </c>
      <c r="G82" s="359">
        <v>0.09</v>
      </c>
      <c r="H82" s="358">
        <v>0.09</v>
      </c>
      <c r="I82" s="359">
        <v>0.09</v>
      </c>
    </row>
    <row r="83" spans="1:9" ht="273" customHeight="1" x14ac:dyDescent="0.35">
      <c r="A83" s="347" t="s">
        <v>365</v>
      </c>
      <c r="B83" s="490" t="s">
        <v>590</v>
      </c>
      <c r="C83" s="491"/>
      <c r="D83" s="490" t="s">
        <v>591</v>
      </c>
      <c r="E83" s="491"/>
      <c r="F83" s="490" t="s">
        <v>592</v>
      </c>
      <c r="G83" s="491"/>
      <c r="H83" s="490" t="s">
        <v>593</v>
      </c>
      <c r="I83" s="491"/>
    </row>
    <row r="84" spans="1:9" ht="43.5" customHeight="1" x14ac:dyDescent="0.35">
      <c r="A84" s="347" t="s">
        <v>369</v>
      </c>
      <c r="B84" s="505" t="s">
        <v>594</v>
      </c>
      <c r="C84" s="506"/>
      <c r="D84" s="505" t="s">
        <v>595</v>
      </c>
      <c r="E84" s="506"/>
      <c r="F84" s="505" t="s">
        <v>596</v>
      </c>
      <c r="G84" s="506"/>
      <c r="H84" s="505" t="s">
        <v>597</v>
      </c>
      <c r="I84" s="506"/>
    </row>
    <row r="85" spans="1:9" x14ac:dyDescent="0.35">
      <c r="A85" s="588" t="s">
        <v>294</v>
      </c>
      <c r="B85" s="355" t="s">
        <v>99</v>
      </c>
      <c r="C85" s="355" t="s">
        <v>206</v>
      </c>
      <c r="D85" s="355" t="s">
        <v>99</v>
      </c>
      <c r="E85" s="355" t="s">
        <v>206</v>
      </c>
      <c r="F85" s="355" t="s">
        <v>99</v>
      </c>
      <c r="G85" s="355" t="s">
        <v>206</v>
      </c>
      <c r="H85" s="355" t="s">
        <v>99</v>
      </c>
      <c r="I85" s="355" t="s">
        <v>206</v>
      </c>
    </row>
    <row r="86" spans="1:9" x14ac:dyDescent="0.35">
      <c r="A86" s="589"/>
      <c r="B86" s="356">
        <v>0.15</v>
      </c>
      <c r="C86" s="357">
        <v>0.05</v>
      </c>
      <c r="D86" s="356">
        <v>0.1</v>
      </c>
      <c r="E86" s="357">
        <v>0.1</v>
      </c>
      <c r="F86" s="358">
        <v>0.1</v>
      </c>
      <c r="G86" s="359">
        <v>0.1</v>
      </c>
      <c r="H86" s="358">
        <v>0.09</v>
      </c>
      <c r="I86" s="359">
        <v>0.09</v>
      </c>
    </row>
    <row r="87" spans="1:9" ht="189" customHeight="1" x14ac:dyDescent="0.35">
      <c r="A87" s="347" t="s">
        <v>365</v>
      </c>
      <c r="B87" s="686" t="s">
        <v>598</v>
      </c>
      <c r="C87" s="686"/>
      <c r="D87" s="512" t="s">
        <v>599</v>
      </c>
      <c r="E87" s="512"/>
      <c r="F87" s="512" t="s">
        <v>600</v>
      </c>
      <c r="G87" s="512"/>
      <c r="H87" s="512" t="s">
        <v>601</v>
      </c>
      <c r="I87" s="512"/>
    </row>
    <row r="88" spans="1:9" ht="14.5" x14ac:dyDescent="0.35">
      <c r="A88" s="347" t="s">
        <v>369</v>
      </c>
      <c r="B88" s="494" t="s">
        <v>602</v>
      </c>
      <c r="C88" s="495"/>
      <c r="D88" s="494" t="s">
        <v>603</v>
      </c>
      <c r="E88" s="495"/>
      <c r="F88" s="494" t="s">
        <v>604</v>
      </c>
      <c r="G88" s="495"/>
      <c r="H88" s="494" t="s">
        <v>605</v>
      </c>
      <c r="I88" s="495"/>
    </row>
    <row r="89" spans="1:9" x14ac:dyDescent="0.35">
      <c r="A89" s="588" t="s">
        <v>295</v>
      </c>
      <c r="B89" s="355" t="s">
        <v>99</v>
      </c>
      <c r="C89" s="355" t="s">
        <v>206</v>
      </c>
      <c r="D89" s="355" t="s">
        <v>99</v>
      </c>
      <c r="E89" s="355" t="s">
        <v>206</v>
      </c>
      <c r="F89" s="355" t="s">
        <v>99</v>
      </c>
      <c r="G89" s="355" t="s">
        <v>206</v>
      </c>
      <c r="H89" s="355" t="s">
        <v>99</v>
      </c>
      <c r="I89" s="355" t="s">
        <v>206</v>
      </c>
    </row>
    <row r="90" spans="1:9" x14ac:dyDescent="0.3">
      <c r="A90" s="589"/>
      <c r="B90" s="356">
        <v>0.15</v>
      </c>
      <c r="C90" s="370">
        <v>0.15</v>
      </c>
      <c r="D90" s="356">
        <v>0.15</v>
      </c>
      <c r="E90" s="356">
        <v>0.15</v>
      </c>
      <c r="F90" s="358">
        <v>0.08</v>
      </c>
      <c r="G90" s="358">
        <v>0.08</v>
      </c>
      <c r="H90" s="358">
        <v>0.09</v>
      </c>
      <c r="I90" s="359">
        <v>0.09</v>
      </c>
    </row>
    <row r="91" spans="1:9" ht="301.5" customHeight="1" x14ac:dyDescent="0.35">
      <c r="A91" s="347" t="s">
        <v>365</v>
      </c>
      <c r="B91" s="497" t="s">
        <v>606</v>
      </c>
      <c r="C91" s="497"/>
      <c r="D91" s="485" t="s">
        <v>607</v>
      </c>
      <c r="E91" s="485"/>
      <c r="F91" s="485" t="s">
        <v>608</v>
      </c>
      <c r="G91" s="485"/>
      <c r="H91" s="512" t="s">
        <v>609</v>
      </c>
      <c r="I91" s="512"/>
    </row>
    <row r="92" spans="1:9" ht="14.5" x14ac:dyDescent="0.35">
      <c r="A92" s="347" t="s">
        <v>369</v>
      </c>
      <c r="B92" s="494" t="s">
        <v>610</v>
      </c>
      <c r="C92" s="495"/>
      <c r="D92" s="494" t="s">
        <v>399</v>
      </c>
      <c r="E92" s="495"/>
      <c r="F92" s="494" t="s">
        <v>400</v>
      </c>
      <c r="G92" s="495"/>
      <c r="H92" s="494" t="s">
        <v>364</v>
      </c>
      <c r="I92" s="495"/>
    </row>
    <row r="93" spans="1:9" x14ac:dyDescent="0.35">
      <c r="A93" s="588" t="s">
        <v>296</v>
      </c>
      <c r="B93" s="355" t="s">
        <v>99</v>
      </c>
      <c r="C93" s="355" t="s">
        <v>206</v>
      </c>
      <c r="D93" s="355" t="s">
        <v>99</v>
      </c>
      <c r="E93" s="355" t="s">
        <v>206</v>
      </c>
      <c r="F93" s="355" t="s">
        <v>99</v>
      </c>
      <c r="G93" s="355" t="s">
        <v>206</v>
      </c>
      <c r="H93" s="355" t="s">
        <v>99</v>
      </c>
      <c r="I93" s="355" t="s">
        <v>206</v>
      </c>
    </row>
    <row r="94" spans="1:9" x14ac:dyDescent="0.3">
      <c r="A94" s="589"/>
      <c r="B94" s="356">
        <v>0.1</v>
      </c>
      <c r="C94" s="370"/>
      <c r="D94" s="356">
        <v>0.15</v>
      </c>
      <c r="E94" s="356">
        <v>0.15</v>
      </c>
      <c r="F94" s="358">
        <v>0.08</v>
      </c>
      <c r="G94" s="358">
        <v>0.08</v>
      </c>
      <c r="H94" s="358">
        <v>0.09</v>
      </c>
      <c r="I94" s="359">
        <v>0.09</v>
      </c>
    </row>
    <row r="95" spans="1:9" ht="211.5" customHeight="1" x14ac:dyDescent="0.3">
      <c r="A95" s="347" t="s">
        <v>365</v>
      </c>
      <c r="B95" s="497" t="s">
        <v>611</v>
      </c>
      <c r="C95" s="497"/>
      <c r="D95" s="685" t="s">
        <v>612</v>
      </c>
      <c r="E95" s="685"/>
      <c r="F95" s="485" t="s">
        <v>613</v>
      </c>
      <c r="G95" s="485"/>
      <c r="H95" s="485" t="s">
        <v>614</v>
      </c>
      <c r="I95" s="496"/>
    </row>
    <row r="96" spans="1:9" ht="14.5" x14ac:dyDescent="0.35">
      <c r="A96" s="347" t="s">
        <v>369</v>
      </c>
      <c r="B96" s="494" t="s">
        <v>615</v>
      </c>
      <c r="C96" s="495"/>
      <c r="D96" s="494" t="s">
        <v>404</v>
      </c>
      <c r="E96" s="495"/>
      <c r="F96" s="494" t="s">
        <v>616</v>
      </c>
      <c r="G96" s="495"/>
      <c r="H96" s="494" t="s">
        <v>617</v>
      </c>
      <c r="I96" s="495"/>
    </row>
    <row r="97" spans="1:9" x14ac:dyDescent="0.35">
      <c r="A97" s="588" t="s">
        <v>297</v>
      </c>
      <c r="B97" s="355" t="s">
        <v>99</v>
      </c>
      <c r="C97" s="355" t="s">
        <v>206</v>
      </c>
      <c r="D97" s="355" t="s">
        <v>99</v>
      </c>
      <c r="E97" s="355" t="s">
        <v>206</v>
      </c>
      <c r="F97" s="355" t="s">
        <v>99</v>
      </c>
      <c r="G97" s="355" t="s">
        <v>206</v>
      </c>
      <c r="H97" s="355" t="s">
        <v>99</v>
      </c>
      <c r="I97" s="355" t="s">
        <v>206</v>
      </c>
    </row>
    <row r="98" spans="1:9" x14ac:dyDescent="0.35">
      <c r="A98" s="589"/>
      <c r="B98" s="356">
        <v>0.1</v>
      </c>
      <c r="C98" s="356">
        <v>0.1</v>
      </c>
      <c r="D98" s="356">
        <v>0.15</v>
      </c>
      <c r="E98" s="356">
        <v>0.15</v>
      </c>
      <c r="F98" s="358">
        <v>0.09</v>
      </c>
      <c r="G98" s="358">
        <v>0.09</v>
      </c>
      <c r="H98" s="358">
        <v>0.09</v>
      </c>
      <c r="I98" s="359">
        <v>0.09</v>
      </c>
    </row>
    <row r="99" spans="1:9" ht="311.25" customHeight="1" x14ac:dyDescent="0.35">
      <c r="A99" s="347" t="s">
        <v>365</v>
      </c>
      <c r="B99" s="497" t="s">
        <v>618</v>
      </c>
      <c r="C99" s="497"/>
      <c r="D99" s="485" t="s">
        <v>619</v>
      </c>
      <c r="E99" s="485"/>
      <c r="F99" s="497" t="s">
        <v>620</v>
      </c>
      <c r="G99" s="479"/>
      <c r="H99" s="497" t="s">
        <v>621</v>
      </c>
      <c r="I99" s="479"/>
    </row>
    <row r="100" spans="1:9" ht="14.5" x14ac:dyDescent="0.35">
      <c r="A100" s="347" t="s">
        <v>369</v>
      </c>
      <c r="B100" s="494" t="s">
        <v>622</v>
      </c>
      <c r="C100" s="495"/>
      <c r="D100" s="494" t="s">
        <v>623</v>
      </c>
      <c r="E100" s="495"/>
      <c r="F100" s="494" t="s">
        <v>624</v>
      </c>
      <c r="G100" s="495"/>
      <c r="H100" s="494" t="s">
        <v>625</v>
      </c>
      <c r="I100" s="495"/>
    </row>
    <row r="101" spans="1:9" x14ac:dyDescent="0.35">
      <c r="A101" s="588" t="s">
        <v>300</v>
      </c>
      <c r="B101" s="355" t="s">
        <v>99</v>
      </c>
      <c r="C101" s="355" t="s">
        <v>206</v>
      </c>
      <c r="D101" s="355" t="s">
        <v>99</v>
      </c>
      <c r="E101" s="355" t="s">
        <v>206</v>
      </c>
      <c r="F101" s="355" t="s">
        <v>99</v>
      </c>
      <c r="G101" s="355" t="s">
        <v>206</v>
      </c>
      <c r="H101" s="355" t="s">
        <v>99</v>
      </c>
      <c r="I101" s="355" t="s">
        <v>206</v>
      </c>
    </row>
    <row r="102" spans="1:9" x14ac:dyDescent="0.3">
      <c r="A102" s="589"/>
      <c r="B102" s="356">
        <v>0.05</v>
      </c>
      <c r="C102" s="370"/>
      <c r="D102" s="356">
        <v>0.1</v>
      </c>
      <c r="E102" s="357"/>
      <c r="F102" s="358">
        <v>0.09</v>
      </c>
      <c r="G102" s="359"/>
      <c r="H102" s="358">
        <v>0.09</v>
      </c>
      <c r="I102" s="359"/>
    </row>
    <row r="103" spans="1:9" ht="28" x14ac:dyDescent="0.3">
      <c r="A103" s="347" t="s">
        <v>365</v>
      </c>
      <c r="B103" s="684"/>
      <c r="C103" s="684"/>
      <c r="D103" s="684"/>
      <c r="E103" s="684"/>
      <c r="F103" s="684"/>
      <c r="G103" s="684"/>
      <c r="H103" s="684"/>
      <c r="I103" s="684"/>
    </row>
    <row r="104" spans="1:9" x14ac:dyDescent="0.35">
      <c r="A104" s="347" t="s">
        <v>369</v>
      </c>
      <c r="B104" s="480"/>
      <c r="C104" s="481"/>
      <c r="D104" s="480"/>
      <c r="E104" s="481"/>
      <c r="F104" s="480"/>
      <c r="G104" s="481"/>
      <c r="H104" s="480"/>
      <c r="I104" s="481"/>
    </row>
    <row r="105" spans="1:9" x14ac:dyDescent="0.35">
      <c r="A105" s="588" t="s">
        <v>301</v>
      </c>
      <c r="B105" s="355" t="s">
        <v>99</v>
      </c>
      <c r="C105" s="355" t="s">
        <v>206</v>
      </c>
      <c r="D105" s="355" t="s">
        <v>99</v>
      </c>
      <c r="E105" s="355" t="s">
        <v>206</v>
      </c>
      <c r="F105" s="355" t="s">
        <v>99</v>
      </c>
      <c r="G105" s="355" t="s">
        <v>206</v>
      </c>
      <c r="H105" s="355" t="s">
        <v>99</v>
      </c>
      <c r="I105" s="355" t="s">
        <v>206</v>
      </c>
    </row>
    <row r="106" spans="1:9" x14ac:dyDescent="0.3">
      <c r="A106" s="589"/>
      <c r="B106" s="356">
        <v>0.05</v>
      </c>
      <c r="C106" s="370"/>
      <c r="D106" s="356">
        <v>0.1</v>
      </c>
      <c r="E106" s="357"/>
      <c r="F106" s="358">
        <v>0.1</v>
      </c>
      <c r="G106" s="359"/>
      <c r="H106" s="358">
        <v>0.09</v>
      </c>
      <c r="I106" s="359"/>
    </row>
    <row r="107" spans="1:9" ht="28" x14ac:dyDescent="0.3">
      <c r="A107" s="347" t="s">
        <v>365</v>
      </c>
      <c r="B107" s="684"/>
      <c r="C107" s="684"/>
      <c r="D107" s="684"/>
      <c r="E107" s="684"/>
      <c r="F107" s="684"/>
      <c r="G107" s="684"/>
      <c r="H107" s="684"/>
      <c r="I107" s="684"/>
    </row>
    <row r="108" spans="1:9" x14ac:dyDescent="0.35">
      <c r="A108" s="347" t="s">
        <v>369</v>
      </c>
      <c r="B108" s="480"/>
      <c r="C108" s="481"/>
      <c r="D108" s="480"/>
      <c r="E108" s="481"/>
      <c r="F108" s="480"/>
      <c r="G108" s="481"/>
      <c r="H108" s="480"/>
      <c r="I108" s="481"/>
    </row>
    <row r="109" spans="1:9" x14ac:dyDescent="0.35">
      <c r="A109" s="588" t="s">
        <v>302</v>
      </c>
      <c r="B109" s="355" t="s">
        <v>99</v>
      </c>
      <c r="C109" s="355" t="s">
        <v>206</v>
      </c>
      <c r="D109" s="355" t="s">
        <v>99</v>
      </c>
      <c r="E109" s="355" t="s">
        <v>206</v>
      </c>
      <c r="F109" s="355" t="s">
        <v>99</v>
      </c>
      <c r="G109" s="355" t="s">
        <v>206</v>
      </c>
      <c r="H109" s="355" t="s">
        <v>99</v>
      </c>
      <c r="I109" s="355" t="s">
        <v>206</v>
      </c>
    </row>
    <row r="110" spans="1:9" x14ac:dyDescent="0.3">
      <c r="A110" s="589"/>
      <c r="B110" s="356">
        <v>0.05</v>
      </c>
      <c r="C110" s="370"/>
      <c r="D110" s="356">
        <v>0.05</v>
      </c>
      <c r="E110" s="357"/>
      <c r="F110" s="358">
        <v>0.13</v>
      </c>
      <c r="G110" s="359"/>
      <c r="H110" s="358">
        <v>0.09</v>
      </c>
      <c r="I110" s="359"/>
    </row>
    <row r="111" spans="1:9" ht="28" x14ac:dyDescent="0.3">
      <c r="A111" s="347" t="s">
        <v>365</v>
      </c>
      <c r="B111" s="684"/>
      <c r="C111" s="684"/>
      <c r="D111" s="684"/>
      <c r="E111" s="684"/>
      <c r="F111" s="684"/>
      <c r="G111" s="684"/>
      <c r="H111" s="684"/>
      <c r="I111" s="684"/>
    </row>
    <row r="112" spans="1:9" x14ac:dyDescent="0.35">
      <c r="A112" s="347" t="s">
        <v>369</v>
      </c>
      <c r="B112" s="480"/>
      <c r="C112" s="481"/>
      <c r="D112" s="480"/>
      <c r="E112" s="481"/>
      <c r="F112" s="480"/>
      <c r="G112" s="481"/>
      <c r="H112" s="480"/>
      <c r="I112" s="481"/>
    </row>
    <row r="113" spans="1:9" x14ac:dyDescent="0.35">
      <c r="A113" s="588" t="s">
        <v>303</v>
      </c>
      <c r="B113" s="355" t="s">
        <v>99</v>
      </c>
      <c r="C113" s="355" t="s">
        <v>206</v>
      </c>
      <c r="D113" s="355" t="s">
        <v>99</v>
      </c>
      <c r="E113" s="355" t="s">
        <v>206</v>
      </c>
      <c r="F113" s="355" t="s">
        <v>99</v>
      </c>
      <c r="G113" s="355" t="s">
        <v>206</v>
      </c>
      <c r="H113" s="355" t="s">
        <v>99</v>
      </c>
      <c r="I113" s="355" t="s">
        <v>206</v>
      </c>
    </row>
    <row r="114" spans="1:9" x14ac:dyDescent="0.3">
      <c r="A114" s="589"/>
      <c r="B114" s="371">
        <v>0.05</v>
      </c>
      <c r="C114" s="372"/>
      <c r="D114" s="371">
        <v>0</v>
      </c>
      <c r="E114" s="372"/>
      <c r="F114" s="371">
        <v>0.15</v>
      </c>
      <c r="G114" s="363"/>
      <c r="H114" s="371">
        <v>0.1</v>
      </c>
      <c r="I114" s="363"/>
    </row>
    <row r="115" spans="1:9" ht="28" x14ac:dyDescent="0.3">
      <c r="A115" s="347" t="s">
        <v>365</v>
      </c>
      <c r="B115" s="683"/>
      <c r="C115" s="683"/>
      <c r="D115" s="683"/>
      <c r="E115" s="683"/>
      <c r="F115" s="683"/>
      <c r="G115" s="683"/>
      <c r="H115" s="683"/>
      <c r="I115" s="683"/>
    </row>
    <row r="116" spans="1:9" x14ac:dyDescent="0.35">
      <c r="A116" s="347" t="s">
        <v>369</v>
      </c>
      <c r="B116" s="480"/>
      <c r="C116" s="481"/>
      <c r="D116" s="480"/>
      <c r="E116" s="481"/>
      <c r="F116" s="480"/>
      <c r="G116" s="481"/>
      <c r="H116" s="480"/>
      <c r="I116" s="481"/>
    </row>
    <row r="117" spans="1:9" x14ac:dyDescent="0.3">
      <c r="A117" s="364" t="s">
        <v>408</v>
      </c>
      <c r="B117" s="373">
        <f t="shared" ref="B117:H117" si="1">(B70+B74+B78+B82+B86+B90+B94+B98+B102+B106+B110+B114)</f>
        <v>1.0000000000000002</v>
      </c>
      <c r="C117" s="374">
        <f t="shared" si="1"/>
        <v>0.6</v>
      </c>
      <c r="D117" s="373">
        <f t="shared" si="1"/>
        <v>1</v>
      </c>
      <c r="E117" s="374">
        <f t="shared" si="1"/>
        <v>0.75000000000000011</v>
      </c>
      <c r="F117" s="373">
        <f t="shared" si="1"/>
        <v>1</v>
      </c>
      <c r="G117" s="374">
        <f t="shared" si="1"/>
        <v>0.53</v>
      </c>
      <c r="H117" s="373">
        <f t="shared" si="1"/>
        <v>0.99999999999999978</v>
      </c>
      <c r="I117" s="374">
        <f>(I70+I74+I78+I82+I86+I90+I94+I98+I102+I106+I110+I114)</f>
        <v>0.62999999999999989</v>
      </c>
    </row>
  </sheetData>
  <mergeCells count="211">
    <mergeCell ref="B6:K6"/>
    <mergeCell ref="M6:O6"/>
    <mergeCell ref="A1:A4"/>
    <mergeCell ref="B1:L1"/>
    <mergeCell ref="M1:O1"/>
    <mergeCell ref="B2:L2"/>
    <mergeCell ref="M2:O2"/>
    <mergeCell ref="B3:L3"/>
    <mergeCell ref="M3:O3"/>
    <mergeCell ref="B4:L4"/>
    <mergeCell ref="M4:O4"/>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41:A42"/>
    <mergeCell ref="D41:E41"/>
    <mergeCell ref="F41:G41"/>
    <mergeCell ref="D42:E42"/>
    <mergeCell ref="F42:G42"/>
    <mergeCell ref="B38:C38"/>
    <mergeCell ref="D38:I38"/>
    <mergeCell ref="A39:A40"/>
    <mergeCell ref="D39:E39"/>
    <mergeCell ref="F39:G39"/>
    <mergeCell ref="D40:E40"/>
    <mergeCell ref="F40:G40"/>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H107:I107"/>
    <mergeCell ref="B108:C108"/>
    <mergeCell ref="D108:E108"/>
    <mergeCell ref="F108:G108"/>
    <mergeCell ref="H108:I108"/>
    <mergeCell ref="A109:A110"/>
    <mergeCell ref="B111:C111"/>
    <mergeCell ref="D111:E111"/>
    <mergeCell ref="F111:G111"/>
    <mergeCell ref="H111:I111"/>
    <mergeCell ref="B112:C112"/>
    <mergeCell ref="D112:E112"/>
    <mergeCell ref="F112:G112"/>
    <mergeCell ref="H112:I112"/>
    <mergeCell ref="A113:A114"/>
    <mergeCell ref="B115:C115"/>
    <mergeCell ref="D115:E115"/>
    <mergeCell ref="F115:G115"/>
    <mergeCell ref="H115:I115"/>
    <mergeCell ref="B116:C116"/>
    <mergeCell ref="D116:E116"/>
    <mergeCell ref="F116:G116"/>
    <mergeCell ref="H116:I116"/>
  </mergeCells>
  <phoneticPr fontId="39" type="noConversion"/>
  <hyperlinks>
    <hyperlink ref="B72:C72" r:id="rId1" display="Diseño Plan Operativo Línea de Cuidado 2025" xr:uid="{5419AE49-5DDC-4E60-A8A7-1819887AB561}"/>
    <hyperlink ref="B76:C76" r:id="rId2" display="Plan operativo Línea de Cuidado Febrero 2025" xr:uid="{8F488E6F-3690-49DB-BEE0-4F5788D42114}"/>
    <hyperlink ref="H76" r:id="rId3" xr:uid="{5AB525D1-2EB9-4E38-ABFD-3C679ECFB937}"/>
    <hyperlink ref="D80:E80" r:id="rId4" display="Anexos implementación" xr:uid="{C2197CA0-9528-44AE-AB26-A27C162572BA}"/>
    <hyperlink ref="B80:C80" r:id="rId5" display="Plan operativo Línea de Cuidado Marzo 2025" xr:uid="{50F393C3-0F9B-4B65-A209-764A4CB3472F}"/>
    <hyperlink ref="F80:G80" r:id="rId6" display="Articulación Línea de Cuidado - Estudio Plural" xr:uid="{82BE0420-1486-41C1-8768-9D68A607B75A}"/>
    <hyperlink ref="H80:I80" r:id="rId7" display="https://secretariadistritald.sharepoint.com/:f:/s/ContratacinSPI-2022/Ehv2x27SxbJCiS7mkFcGNqoBGGidU4iOUlmiIv0uZdV_rg?e=ENJZzh" xr:uid="{1C666A7E-591B-4912-9B62-326A87F8F655}"/>
    <hyperlink ref="B84:C84" r:id="rId8" display="Tarea 1 - Abril" xr:uid="{134C9BB4-B062-405F-8902-C85BDB964F86}"/>
    <hyperlink ref="D84:E84" r:id="rId9" display="Anexos implementación abril" xr:uid="{6CF33D45-7285-4ED0-9409-AFF21F249C23}"/>
    <hyperlink ref="F84:G84" r:id="rId10" display="Herramientas de seguimiento a la implementación - Abril" xr:uid="{497949AB-F234-4A82-9E34-8805D307D53D}"/>
    <hyperlink ref="H84:I84" r:id="rId11" display="https://secretariadistritald.sharepoint.com/:f:/s/ContratacinSPI-2022/EhmlPC3FLMRCjvnA0Gzwv3MBCTquvDEw5myLJn8o_C2DKQ?e=HfezEq" xr:uid="{D6F8FD00-D482-49CA-8F2C-484921E379C3}"/>
    <hyperlink ref="D88:E88" r:id="rId12" display="Anexos implementación Mayo" xr:uid="{992A3982-723F-45A8-99F1-BB2F84009FBF}"/>
    <hyperlink ref="B88:C88" r:id="rId13" display="Tarea 1. Mayo" xr:uid="{CF32A194-3D5C-40A0-AAFA-2483525A31FC}"/>
    <hyperlink ref="F88:G88" r:id="rId14" display="Herramientas de seguimiento a la implementación - Mayo" xr:uid="{6F0A328C-4BC3-45DE-925E-D230203F50A5}"/>
    <hyperlink ref="H88:I88" r:id="rId15" display="https://secretariadistritald.sharepoint.com/:f:/s/ContratacinSPI-2022/Ei8mHemClRFAo8tm8yMphVIB44768Ns8ZT1aARBTLXd88w?e=iBFYlx" xr:uid="{73B32A49-036A-486A-BF36-6BD4F2482EE9}"/>
    <hyperlink ref="B92:C92" r:id="rId16" display="Tarea 1. Junio" xr:uid="{E0099E3D-4066-4C8C-8DB0-CD00397D7DC5}"/>
    <hyperlink ref="H92" r:id="rId17" xr:uid="{BD0D7330-BBD6-417D-860F-592F0C333B61}"/>
    <hyperlink ref="D92:E92" r:id="rId18" display="Tarea 2. Junio" xr:uid="{B9BD35C5-4477-40E4-B15A-E3C085167BA1}"/>
    <hyperlink ref="F92:G92" r:id="rId19" display="Tarea 3. Junio" xr:uid="{1B0DA97B-570F-4FED-BE02-7EE608478AE0}"/>
    <hyperlink ref="D96:E96" r:id="rId20" display="Tarea 2. Julio" xr:uid="{EC756C4F-7037-410C-8D9E-E7494D1D9816}"/>
    <hyperlink ref="F96:G96" r:id="rId21" display="Tarea 3. Julio" xr:uid="{007F401B-B3D5-464F-8BD7-7FEA0FA185DD}"/>
    <hyperlink ref="B96:C96" r:id="rId22" display="Tarea 1. Julio" xr:uid="{0954717D-1058-40F9-AF62-24F73B1175CA}"/>
    <hyperlink ref="H96:I96" r:id="rId23" display="https://secretariadistritald.sharepoint.com/:f:/s/ContratacinSPI-2022/EoEA0vL3KKFCnvFh2GizhWABVwks0HO8ergYF2KudkKEog?e=ScEU7O" xr:uid="{FC958503-32FD-4E9C-940D-91F4A5620E16}"/>
    <hyperlink ref="H100:I100" r:id="rId24" display="https://secretariadistritald.sharepoint.com/:f:/s/ContratacinSPI-2022/Et322ssfjXFKr7j-h8MFSwYBdA9Nu1LRZlCgkGuP_bea6g?e=3wLaMw" xr:uid="{BFF8ADA8-2726-4C6E-B36C-B548A1A79323}"/>
    <hyperlink ref="F100:G100" r:id="rId25" display="Tarea 3. Agosto" xr:uid="{51CF3023-DDCB-422A-BE69-591E866915D2}"/>
    <hyperlink ref="B100:C100" r:id="rId26" display="Tarea 1. Agosto" xr:uid="{103CC779-4D27-46F4-B564-4F41B556CDD9}"/>
    <hyperlink ref="D100:E100" r:id="rId27" display="Tarea 2. Agosto" xr:uid="{79A32381-E4F8-416F-A217-E2E57C0F3025}"/>
  </hyperlinks>
  <pageMargins left="0.25" right="0.25" top="0.75" bottom="0.75" header="0.3" footer="0.3"/>
  <pageSetup scale="25" fitToHeight="0" orientation="landscape" r:id="rId28"/>
  <drawing r:id="rId29"/>
  <legacyDrawing r:id="rId30"/>
  <extLst>
    <ext xmlns:x14="http://schemas.microsoft.com/office/spreadsheetml/2009/9/main" uri="{CCE6A557-97BC-4b89-ADB6-D9C93CAAB3DF}">
      <x14:dataValidations xmlns:xm="http://schemas.microsoft.com/office/excel/2006/main" count="1">
        <x14:dataValidation type="list" allowBlank="1" showInputMessage="1" showErrorMessage="1" xr:uid="{4725B4CA-AEC1-4F80-9611-9B5D12E2BE3D}">
          <x14:formula1>
            <xm:f>Listas!$B$2:$B$4</xm:f>
          </x14:formula1>
          <xm:sqref>H36:I37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C039-7F90-4ACD-9C41-2132724A91DB}">
  <sheetPr>
    <tabColor theme="8" tint="0.59999389629810485"/>
    <pageSetUpPr fitToPage="1"/>
  </sheetPr>
  <dimension ref="A1:O117"/>
  <sheetViews>
    <sheetView showGridLines="0" topLeftCell="A95" zoomScale="70" zoomScaleNormal="70" workbookViewId="0">
      <selection activeCell="B99" sqref="B99:C99"/>
    </sheetView>
  </sheetViews>
  <sheetFormatPr baseColWidth="10" defaultColWidth="10.81640625" defaultRowHeight="14" x14ac:dyDescent="0.35"/>
  <cols>
    <col min="1" max="1" width="49.7265625" style="39" customWidth="1"/>
    <col min="2" max="13" width="35.7265625" style="39" customWidth="1"/>
    <col min="14" max="15" width="18.1796875" style="39" customWidth="1"/>
    <col min="16" max="16" width="8.453125" style="39" customWidth="1"/>
    <col min="17" max="17" width="18.453125" style="39" bestFit="1" customWidth="1"/>
    <col min="18" max="18" width="5.7265625" style="39" customWidth="1"/>
    <col min="19" max="19" width="18.453125" style="39" bestFit="1" customWidth="1"/>
    <col min="20" max="20" width="4.7265625" style="39" customWidth="1"/>
    <col min="21" max="21" width="23" style="39" bestFit="1" customWidth="1"/>
    <col min="22" max="22" width="9.1796875" style="39"/>
    <col min="23" max="23" width="18.453125" style="39" bestFit="1" customWidth="1"/>
    <col min="24" max="24" width="16.1796875" style="39" customWidth="1"/>
    <col min="25" max="16384" width="10.81640625" style="39"/>
  </cols>
  <sheetData>
    <row r="1" spans="1:15" s="85" customFormat="1" ht="22.15" customHeight="1" thickBot="1" x14ac:dyDescent="0.4">
      <c r="A1" s="570"/>
      <c r="B1" s="547" t="s">
        <v>279</v>
      </c>
      <c r="C1" s="548"/>
      <c r="D1" s="548"/>
      <c r="E1" s="548"/>
      <c r="F1" s="548"/>
      <c r="G1" s="548"/>
      <c r="H1" s="548"/>
      <c r="I1" s="548"/>
      <c r="J1" s="548"/>
      <c r="K1" s="548"/>
      <c r="L1" s="549"/>
      <c r="M1" s="544" t="s">
        <v>280</v>
      </c>
      <c r="N1" s="545"/>
      <c r="O1" s="546"/>
    </row>
    <row r="2" spans="1:15" s="85" customFormat="1" ht="18" customHeight="1" thickBot="1" x14ac:dyDescent="0.4">
      <c r="A2" s="571"/>
      <c r="B2" s="550" t="s">
        <v>281</v>
      </c>
      <c r="C2" s="551"/>
      <c r="D2" s="551"/>
      <c r="E2" s="551"/>
      <c r="F2" s="551"/>
      <c r="G2" s="551"/>
      <c r="H2" s="551"/>
      <c r="I2" s="551"/>
      <c r="J2" s="551"/>
      <c r="K2" s="551"/>
      <c r="L2" s="552"/>
      <c r="M2" s="544" t="s">
        <v>282</v>
      </c>
      <c r="N2" s="545"/>
      <c r="O2" s="546"/>
    </row>
    <row r="3" spans="1:15" s="85" customFormat="1" ht="19.899999999999999" customHeight="1" thickBot="1" x14ac:dyDescent="0.4">
      <c r="A3" s="571"/>
      <c r="B3" s="550" t="s">
        <v>120</v>
      </c>
      <c r="C3" s="551"/>
      <c r="D3" s="551"/>
      <c r="E3" s="551"/>
      <c r="F3" s="551"/>
      <c r="G3" s="551"/>
      <c r="H3" s="551"/>
      <c r="I3" s="551"/>
      <c r="J3" s="551"/>
      <c r="K3" s="551"/>
      <c r="L3" s="552"/>
      <c r="M3" s="544" t="s">
        <v>283</v>
      </c>
      <c r="N3" s="545"/>
      <c r="O3" s="546"/>
    </row>
    <row r="4" spans="1:15" s="85" customFormat="1" ht="21.75" customHeight="1" thickBot="1" x14ac:dyDescent="0.4">
      <c r="A4" s="572"/>
      <c r="B4" s="553" t="s">
        <v>284</v>
      </c>
      <c r="C4" s="554"/>
      <c r="D4" s="554"/>
      <c r="E4" s="554"/>
      <c r="F4" s="554"/>
      <c r="G4" s="554"/>
      <c r="H4" s="554"/>
      <c r="I4" s="554"/>
      <c r="J4" s="554"/>
      <c r="K4" s="554"/>
      <c r="L4" s="555"/>
      <c r="M4" s="544" t="s">
        <v>285</v>
      </c>
      <c r="N4" s="545"/>
      <c r="O4" s="546"/>
    </row>
    <row r="5" spans="1:15" s="85" customFormat="1" ht="21.75" customHeight="1" thickBot="1" x14ac:dyDescent="0.4">
      <c r="A5" s="86"/>
      <c r="B5" s="87"/>
      <c r="C5" s="87"/>
      <c r="D5" s="87"/>
      <c r="E5" s="87"/>
      <c r="F5" s="87"/>
      <c r="G5" s="87"/>
      <c r="H5" s="87"/>
      <c r="I5" s="87"/>
      <c r="J5" s="87"/>
      <c r="K5" s="87"/>
      <c r="L5" s="87"/>
      <c r="M5" s="88"/>
      <c r="N5" s="88"/>
      <c r="O5" s="88"/>
    </row>
    <row r="6" spans="1:15" s="85" customFormat="1" ht="21.75" customHeight="1" thickBot="1" x14ac:dyDescent="0.4">
      <c r="A6" s="70" t="s">
        <v>286</v>
      </c>
      <c r="B6" s="581" t="s">
        <v>287</v>
      </c>
      <c r="C6" s="582"/>
      <c r="D6" s="582"/>
      <c r="E6" s="582"/>
      <c r="F6" s="582"/>
      <c r="G6" s="582"/>
      <c r="H6" s="582"/>
      <c r="I6" s="582"/>
      <c r="J6" s="582"/>
      <c r="K6" s="583"/>
      <c r="L6" s="196" t="s">
        <v>288</v>
      </c>
      <c r="M6" s="584">
        <v>2024110010289</v>
      </c>
      <c r="N6" s="585"/>
      <c r="O6" s="586"/>
    </row>
    <row r="7" spans="1:15" s="85" customFormat="1" ht="21.75" customHeight="1" thickBot="1" x14ac:dyDescent="0.4">
      <c r="A7" s="86"/>
      <c r="B7" s="87"/>
      <c r="C7" s="87"/>
      <c r="D7" s="87"/>
      <c r="E7" s="87"/>
      <c r="F7" s="87"/>
      <c r="G7" s="87"/>
      <c r="H7" s="87"/>
      <c r="I7" s="87"/>
      <c r="J7" s="87"/>
      <c r="K7" s="87"/>
      <c r="L7" s="87"/>
      <c r="M7" s="88"/>
      <c r="N7" s="88"/>
      <c r="O7" s="88"/>
    </row>
    <row r="8" spans="1:15" s="85" customFormat="1" ht="21.75" customHeight="1" thickBot="1" x14ac:dyDescent="0.4">
      <c r="A8" s="574" t="s">
        <v>126</v>
      </c>
      <c r="B8" s="160" t="s">
        <v>289</v>
      </c>
      <c r="C8" s="124"/>
      <c r="D8" s="160" t="s">
        <v>290</v>
      </c>
      <c r="E8" s="124"/>
      <c r="F8" s="160" t="s">
        <v>291</v>
      </c>
      <c r="G8" s="124"/>
      <c r="H8" s="160" t="s">
        <v>292</v>
      </c>
      <c r="I8" s="127"/>
      <c r="J8" s="558" t="s">
        <v>128</v>
      </c>
      <c r="K8" s="573"/>
      <c r="L8" s="159" t="s">
        <v>293</v>
      </c>
      <c r="M8" s="590"/>
      <c r="N8" s="590"/>
      <c r="O8" s="590"/>
    </row>
    <row r="9" spans="1:15" s="85" customFormat="1" ht="21.75" customHeight="1" x14ac:dyDescent="0.4">
      <c r="A9" s="574"/>
      <c r="B9" s="161" t="s">
        <v>294</v>
      </c>
      <c r="C9" s="127"/>
      <c r="D9" s="160" t="s">
        <v>295</v>
      </c>
      <c r="E9" s="127"/>
      <c r="F9" s="160" t="s">
        <v>296</v>
      </c>
      <c r="G9" s="127"/>
      <c r="H9" s="160" t="s">
        <v>297</v>
      </c>
      <c r="I9" s="126" t="s">
        <v>298</v>
      </c>
      <c r="J9" s="558"/>
      <c r="K9" s="573"/>
      <c r="L9" s="159" t="s">
        <v>299</v>
      </c>
      <c r="M9" s="590"/>
      <c r="N9" s="590"/>
      <c r="O9" s="590"/>
    </row>
    <row r="10" spans="1:15" s="85" customFormat="1" ht="21.75" customHeight="1" thickBot="1" x14ac:dyDescent="0.45">
      <c r="A10" s="574"/>
      <c r="B10" s="160" t="s">
        <v>300</v>
      </c>
      <c r="C10" s="124"/>
      <c r="D10" s="160" t="s">
        <v>301</v>
      </c>
      <c r="E10" s="128"/>
      <c r="F10" s="160" t="s">
        <v>302</v>
      </c>
      <c r="G10" s="128"/>
      <c r="H10" s="160" t="s">
        <v>303</v>
      </c>
      <c r="I10" s="126"/>
      <c r="J10" s="558"/>
      <c r="K10" s="573"/>
      <c r="L10" s="159" t="s">
        <v>304</v>
      </c>
      <c r="M10" s="590" t="s">
        <v>298</v>
      </c>
      <c r="N10" s="590"/>
      <c r="O10" s="590"/>
    </row>
    <row r="11" spans="1:15" ht="15" customHeight="1" thickBot="1" x14ac:dyDescent="0.4">
      <c r="A11" s="42"/>
      <c r="B11" s="43"/>
      <c r="C11" s="43"/>
      <c r="D11" s="45"/>
      <c r="E11" s="44"/>
      <c r="F11" s="44"/>
      <c r="G11" s="186"/>
      <c r="H11" s="186"/>
      <c r="I11" s="46"/>
      <c r="J11" s="46"/>
      <c r="K11" s="43"/>
      <c r="L11" s="43"/>
      <c r="M11" s="43"/>
      <c r="N11" s="43"/>
      <c r="O11" s="43"/>
    </row>
    <row r="12" spans="1:15" ht="15" customHeight="1" x14ac:dyDescent="0.35">
      <c r="A12" s="578" t="s">
        <v>305</v>
      </c>
      <c r="B12" s="559" t="s">
        <v>626</v>
      </c>
      <c r="C12" s="560"/>
      <c r="D12" s="560"/>
      <c r="E12" s="560"/>
      <c r="F12" s="560"/>
      <c r="G12" s="560"/>
      <c r="H12" s="560"/>
      <c r="I12" s="560"/>
      <c r="J12" s="560"/>
      <c r="K12" s="560"/>
      <c r="L12" s="560"/>
      <c r="M12" s="560"/>
      <c r="N12" s="560"/>
      <c r="O12" s="561"/>
    </row>
    <row r="13" spans="1:15" ht="15" customHeight="1" x14ac:dyDescent="0.35">
      <c r="A13" s="579"/>
      <c r="B13" s="562"/>
      <c r="C13" s="563"/>
      <c r="D13" s="563"/>
      <c r="E13" s="563"/>
      <c r="F13" s="563"/>
      <c r="G13" s="563"/>
      <c r="H13" s="563"/>
      <c r="I13" s="563"/>
      <c r="J13" s="563"/>
      <c r="K13" s="563"/>
      <c r="L13" s="563"/>
      <c r="M13" s="563"/>
      <c r="N13" s="563"/>
      <c r="O13" s="564"/>
    </row>
    <row r="14" spans="1:15" ht="15" customHeight="1" x14ac:dyDescent="0.35">
      <c r="A14" s="580"/>
      <c r="B14" s="565"/>
      <c r="C14" s="566"/>
      <c r="D14" s="566"/>
      <c r="E14" s="566"/>
      <c r="F14" s="566"/>
      <c r="G14" s="566"/>
      <c r="H14" s="566"/>
      <c r="I14" s="566"/>
      <c r="J14" s="566"/>
      <c r="K14" s="566"/>
      <c r="L14" s="566"/>
      <c r="M14" s="566"/>
      <c r="N14" s="566"/>
      <c r="O14" s="567"/>
    </row>
    <row r="15" spans="1:15" ht="9" customHeight="1" x14ac:dyDescent="0.35">
      <c r="A15" s="47"/>
      <c r="B15" s="84"/>
      <c r="C15" s="48"/>
      <c r="D15" s="48"/>
      <c r="E15" s="48"/>
      <c r="F15" s="48"/>
      <c r="G15" s="49"/>
      <c r="H15" s="49"/>
      <c r="I15" s="49"/>
      <c r="J15" s="49"/>
      <c r="K15" s="49"/>
      <c r="L15" s="50"/>
      <c r="M15" s="50"/>
      <c r="N15" s="50"/>
      <c r="O15" s="50"/>
    </row>
    <row r="16" spans="1:15" s="51" customFormat="1" ht="37.5" customHeight="1" x14ac:dyDescent="0.35">
      <c r="A16" s="70" t="s">
        <v>133</v>
      </c>
      <c r="B16" s="573" t="s">
        <v>627</v>
      </c>
      <c r="C16" s="573"/>
      <c r="D16" s="573"/>
      <c r="E16" s="573"/>
      <c r="F16" s="573"/>
      <c r="G16" s="574" t="s">
        <v>135</v>
      </c>
      <c r="H16" s="574"/>
      <c r="I16" s="569" t="s">
        <v>628</v>
      </c>
      <c r="J16" s="569"/>
      <c r="K16" s="569"/>
      <c r="L16" s="569"/>
      <c r="M16" s="569"/>
      <c r="N16" s="569"/>
      <c r="O16" s="569"/>
    </row>
    <row r="17" spans="1:15" ht="9" customHeight="1" x14ac:dyDescent="0.35">
      <c r="A17" s="47"/>
      <c r="B17" s="49"/>
      <c r="C17" s="48"/>
      <c r="D17" s="48"/>
      <c r="E17" s="48"/>
      <c r="F17" s="48"/>
      <c r="G17" s="49"/>
      <c r="H17" s="49"/>
      <c r="I17" s="49"/>
      <c r="J17" s="49"/>
      <c r="K17" s="49"/>
      <c r="L17" s="50"/>
      <c r="M17" s="50"/>
      <c r="N17" s="50"/>
      <c r="O17" s="50"/>
    </row>
    <row r="18" spans="1:15" ht="56.25" customHeight="1" x14ac:dyDescent="0.35">
      <c r="A18" s="70" t="s">
        <v>137</v>
      </c>
      <c r="B18" s="568" t="s">
        <v>309</v>
      </c>
      <c r="C18" s="568"/>
      <c r="D18" s="568"/>
      <c r="E18" s="568"/>
      <c r="F18" s="70" t="s">
        <v>139</v>
      </c>
      <c r="G18" s="575" t="s">
        <v>310</v>
      </c>
      <c r="H18" s="575"/>
      <c r="I18" s="575"/>
      <c r="J18" s="70" t="s">
        <v>141</v>
      </c>
      <c r="K18" s="568" t="s">
        <v>311</v>
      </c>
      <c r="L18" s="568"/>
      <c r="M18" s="568"/>
      <c r="N18" s="568"/>
      <c r="O18" s="568"/>
    </row>
    <row r="19" spans="1:15" ht="9" customHeight="1" x14ac:dyDescent="0.35">
      <c r="A19" s="41"/>
      <c r="B19" s="40"/>
      <c r="C19" s="577"/>
      <c r="D19" s="577"/>
      <c r="E19" s="577"/>
      <c r="F19" s="577"/>
      <c r="G19" s="577"/>
      <c r="H19" s="577"/>
      <c r="I19" s="577"/>
      <c r="J19" s="577"/>
      <c r="K19" s="577"/>
      <c r="L19" s="577"/>
      <c r="M19" s="577"/>
      <c r="N19" s="577"/>
      <c r="O19" s="577"/>
    </row>
    <row r="21" spans="1:15" ht="16.5" customHeight="1" x14ac:dyDescent="0.35">
      <c r="A21" s="82"/>
      <c r="B21" s="83"/>
      <c r="C21" s="83"/>
      <c r="D21" s="83"/>
      <c r="E21" s="83"/>
      <c r="F21" s="83"/>
      <c r="G21" s="83"/>
      <c r="H21" s="83"/>
      <c r="I21" s="83"/>
      <c r="J21" s="83"/>
      <c r="K21" s="83"/>
      <c r="L21" s="83"/>
      <c r="M21" s="83"/>
      <c r="N21" s="83"/>
      <c r="O21" s="83"/>
    </row>
    <row r="22" spans="1:15" ht="32.15" customHeight="1" x14ac:dyDescent="0.35">
      <c r="A22" s="556" t="s">
        <v>143</v>
      </c>
      <c r="B22" s="557"/>
      <c r="C22" s="557"/>
      <c r="D22" s="557"/>
      <c r="E22" s="557"/>
      <c r="F22" s="557"/>
      <c r="G22" s="557"/>
      <c r="H22" s="557"/>
      <c r="I22" s="557"/>
      <c r="J22" s="557"/>
      <c r="K22" s="557"/>
      <c r="L22" s="557"/>
      <c r="M22" s="557"/>
      <c r="N22" s="557"/>
      <c r="O22" s="558"/>
    </row>
    <row r="23" spans="1:15" ht="32.15" customHeight="1" x14ac:dyDescent="0.35">
      <c r="A23" s="556" t="s">
        <v>312</v>
      </c>
      <c r="B23" s="557"/>
      <c r="C23" s="557"/>
      <c r="D23" s="557"/>
      <c r="E23" s="557"/>
      <c r="F23" s="557"/>
      <c r="G23" s="557"/>
      <c r="H23" s="557"/>
      <c r="I23" s="557"/>
      <c r="J23" s="557"/>
      <c r="K23" s="557"/>
      <c r="L23" s="557"/>
      <c r="M23" s="557"/>
      <c r="N23" s="557"/>
      <c r="O23" s="558"/>
    </row>
    <row r="24" spans="1:15" ht="32.15" customHeight="1" thickBot="1" x14ac:dyDescent="0.4">
      <c r="A24" s="62"/>
      <c r="B24" s="52" t="s">
        <v>289</v>
      </c>
      <c r="C24" s="52" t="s">
        <v>290</v>
      </c>
      <c r="D24" s="52" t="s">
        <v>291</v>
      </c>
      <c r="E24" s="52" t="s">
        <v>292</v>
      </c>
      <c r="F24" s="52" t="s">
        <v>294</v>
      </c>
      <c r="G24" s="52" t="s">
        <v>295</v>
      </c>
      <c r="H24" s="52" t="s">
        <v>296</v>
      </c>
      <c r="I24" s="52" t="s">
        <v>297</v>
      </c>
      <c r="J24" s="52" t="s">
        <v>300</v>
      </c>
      <c r="K24" s="52" t="s">
        <v>301</v>
      </c>
      <c r="L24" s="52" t="s">
        <v>302</v>
      </c>
      <c r="M24" s="52" t="s">
        <v>303</v>
      </c>
      <c r="N24" s="53" t="s">
        <v>313</v>
      </c>
      <c r="O24" s="53" t="s">
        <v>314</v>
      </c>
    </row>
    <row r="25" spans="1:15" ht="32.15" customHeight="1" x14ac:dyDescent="0.35">
      <c r="A25" s="56" t="s">
        <v>144</v>
      </c>
      <c r="B25" s="225">
        <v>31500000</v>
      </c>
      <c r="C25" s="225">
        <v>178871000</v>
      </c>
      <c r="D25" s="225">
        <v>122111000</v>
      </c>
      <c r="E25" s="226">
        <v>0</v>
      </c>
      <c r="F25" s="226">
        <v>0</v>
      </c>
      <c r="G25" s="225">
        <v>20700000</v>
      </c>
      <c r="H25" s="227">
        <v>0</v>
      </c>
      <c r="I25" s="227"/>
      <c r="J25" s="227"/>
      <c r="K25" s="227"/>
      <c r="L25" s="54"/>
      <c r="M25" s="54"/>
      <c r="N25" s="243">
        <f>SUM(B25:M25)</f>
        <v>353182000</v>
      </c>
      <c r="O25" s="55"/>
    </row>
    <row r="26" spans="1:15" ht="32.15" customHeight="1" x14ac:dyDescent="0.35">
      <c r="A26" s="56" t="s">
        <v>146</v>
      </c>
      <c r="B26" s="225">
        <v>31500000</v>
      </c>
      <c r="C26" s="225">
        <v>300982000</v>
      </c>
      <c r="D26" s="225">
        <v>10320000</v>
      </c>
      <c r="E26" s="225">
        <v>-15105833</v>
      </c>
      <c r="F26" s="226">
        <v>0</v>
      </c>
      <c r="G26" s="226">
        <v>0</v>
      </c>
      <c r="H26" s="225">
        <v>1800000</v>
      </c>
      <c r="I26" s="225">
        <v>7560000</v>
      </c>
      <c r="J26" s="226"/>
      <c r="K26" s="226"/>
      <c r="L26" s="57"/>
      <c r="M26" s="57"/>
      <c r="N26" s="434">
        <f t="shared" ref="N26:N30" si="0">SUM(B26:M26)</f>
        <v>337056167</v>
      </c>
      <c r="O26" s="69">
        <f>N26/N25</f>
        <v>0.95434129429019599</v>
      </c>
    </row>
    <row r="27" spans="1:15" ht="32.15" customHeight="1" x14ac:dyDescent="0.35">
      <c r="A27" s="56" t="s">
        <v>148</v>
      </c>
      <c r="B27" s="226"/>
      <c r="C27" s="225">
        <v>840000</v>
      </c>
      <c r="D27" s="225">
        <v>14716168</v>
      </c>
      <c r="E27" s="225">
        <v>32762000</v>
      </c>
      <c r="F27" s="225">
        <v>32762000</v>
      </c>
      <c r="G27" s="225">
        <v>31742000</v>
      </c>
      <c r="H27" s="225">
        <v>34562000</v>
      </c>
      <c r="I27" s="225">
        <v>30962000</v>
      </c>
      <c r="J27" s="226"/>
      <c r="K27" s="226"/>
      <c r="L27" s="57"/>
      <c r="M27" s="57"/>
      <c r="N27" s="434">
        <f t="shared" si="0"/>
        <v>178346168</v>
      </c>
      <c r="O27" s="69">
        <f>+N27/N26</f>
        <v>0.52912892704912295</v>
      </c>
    </row>
    <row r="28" spans="1:15" ht="32.15" customHeight="1" x14ac:dyDescent="0.35">
      <c r="A28" s="56" t="s">
        <v>316</v>
      </c>
      <c r="B28" s="226" t="s">
        <v>315</v>
      </c>
      <c r="C28" s="226" t="s">
        <v>315</v>
      </c>
      <c r="D28" s="226"/>
      <c r="E28" s="226"/>
      <c r="F28" s="226"/>
      <c r="G28" s="226"/>
      <c r="H28" s="226"/>
      <c r="I28" s="226"/>
      <c r="J28" s="226"/>
      <c r="K28" s="226"/>
      <c r="L28" s="57"/>
      <c r="M28" s="57"/>
      <c r="N28" s="194">
        <f t="shared" si="0"/>
        <v>0</v>
      </c>
      <c r="O28" s="58"/>
    </row>
    <row r="29" spans="1:15" ht="32.15" customHeight="1" x14ac:dyDescent="0.35">
      <c r="A29" s="56" t="s">
        <v>317</v>
      </c>
      <c r="B29" s="226" t="s">
        <v>315</v>
      </c>
      <c r="C29" s="226" t="s">
        <v>315</v>
      </c>
      <c r="D29" s="226"/>
      <c r="E29" s="226"/>
      <c r="F29" s="226"/>
      <c r="G29" s="226"/>
      <c r="H29" s="226"/>
      <c r="I29" s="226"/>
      <c r="J29" s="226"/>
      <c r="K29" s="226"/>
      <c r="L29" s="57"/>
      <c r="M29" s="57"/>
      <c r="N29" s="194">
        <f t="shared" si="0"/>
        <v>0</v>
      </c>
      <c r="O29" s="58"/>
    </row>
    <row r="30" spans="1:15" ht="32.15" customHeight="1" thickBot="1" x14ac:dyDescent="0.4">
      <c r="A30" s="59" t="s">
        <v>154</v>
      </c>
      <c r="B30" s="229" t="s">
        <v>315</v>
      </c>
      <c r="C30" s="229" t="s">
        <v>315</v>
      </c>
      <c r="D30" s="229"/>
      <c r="E30" s="229"/>
      <c r="F30" s="229"/>
      <c r="G30" s="229"/>
      <c r="H30" s="229"/>
      <c r="I30" s="229"/>
      <c r="J30" s="229"/>
      <c r="K30" s="229"/>
      <c r="L30" s="60"/>
      <c r="M30" s="60"/>
      <c r="N30" s="195">
        <f t="shared" si="0"/>
        <v>0</v>
      </c>
      <c r="O30" s="63"/>
    </row>
    <row r="31" spans="1:15" s="61" customFormat="1" ht="16.5" customHeight="1" x14ac:dyDescent="0.3"/>
    <row r="32" spans="1:15" s="61" customFormat="1" ht="17.25" customHeight="1" x14ac:dyDescent="0.3"/>
    <row r="34" spans="1:9" ht="48" customHeight="1" x14ac:dyDescent="0.35">
      <c r="A34" s="526" t="s">
        <v>318</v>
      </c>
      <c r="B34" s="527"/>
      <c r="C34" s="527"/>
      <c r="D34" s="527"/>
      <c r="E34" s="527"/>
      <c r="F34" s="527"/>
      <c r="G34" s="527"/>
      <c r="H34" s="527"/>
      <c r="I34" s="528"/>
    </row>
    <row r="35" spans="1:9" ht="50.25" customHeight="1" x14ac:dyDescent="0.35">
      <c r="A35" s="146" t="s">
        <v>319</v>
      </c>
      <c r="B35" s="529" t="str">
        <f>+B12</f>
        <v>Desarrollar 3 acciones de transformación cultural efectivas para prevenir las violencias contra las mujeres, incluyendo campañas educativas.</v>
      </c>
      <c r="C35" s="530"/>
      <c r="D35" s="530"/>
      <c r="E35" s="530"/>
      <c r="F35" s="530"/>
      <c r="G35" s="530"/>
      <c r="H35" s="530"/>
      <c r="I35" s="531"/>
    </row>
    <row r="36" spans="1:9" ht="18.75" customHeight="1" x14ac:dyDescent="0.35">
      <c r="A36" s="513" t="s">
        <v>159</v>
      </c>
      <c r="B36" s="345">
        <v>2024</v>
      </c>
      <c r="C36" s="345">
        <v>2025</v>
      </c>
      <c r="D36" s="345">
        <v>2026</v>
      </c>
      <c r="E36" s="345">
        <v>2027</v>
      </c>
      <c r="F36" s="345" t="s">
        <v>320</v>
      </c>
      <c r="G36" s="539" t="s">
        <v>161</v>
      </c>
      <c r="H36" s="539" t="s">
        <v>21</v>
      </c>
      <c r="I36" s="539"/>
    </row>
    <row r="37" spans="1:9" ht="50.25" customHeight="1" x14ac:dyDescent="0.35">
      <c r="A37" s="514"/>
      <c r="B37" s="250">
        <v>1</v>
      </c>
      <c r="C37" s="250">
        <f>B40+B42+B44+B46+B48+B50+B52+B54+B56+B58+B60+B62</f>
        <v>1</v>
      </c>
      <c r="D37" s="250">
        <v>1</v>
      </c>
      <c r="E37" s="250">
        <v>0</v>
      </c>
      <c r="F37" s="345">
        <f>B37+C37+D37+E37</f>
        <v>3</v>
      </c>
      <c r="G37" s="539"/>
      <c r="H37" s="539"/>
      <c r="I37" s="539"/>
    </row>
    <row r="38" spans="1:9" ht="52.5" customHeight="1" x14ac:dyDescent="0.35">
      <c r="A38" s="254" t="s">
        <v>163</v>
      </c>
      <c r="B38" s="532">
        <v>0.25</v>
      </c>
      <c r="C38" s="533"/>
      <c r="D38" s="534" t="s">
        <v>321</v>
      </c>
      <c r="E38" s="535"/>
      <c r="F38" s="535"/>
      <c r="G38" s="535"/>
      <c r="H38" s="535"/>
      <c r="I38" s="536"/>
    </row>
    <row r="39" spans="1:9" s="64" customFormat="1" ht="73.5" customHeight="1" x14ac:dyDescent="0.35">
      <c r="A39" s="513" t="s">
        <v>322</v>
      </c>
      <c r="B39" s="254" t="s">
        <v>323</v>
      </c>
      <c r="C39" s="146" t="s">
        <v>206</v>
      </c>
      <c r="D39" s="498" t="s">
        <v>208</v>
      </c>
      <c r="E39" s="499"/>
      <c r="F39" s="498" t="s">
        <v>210</v>
      </c>
      <c r="G39" s="499"/>
      <c r="H39" s="123" t="s">
        <v>212</v>
      </c>
      <c r="I39" s="122" t="s">
        <v>213</v>
      </c>
    </row>
    <row r="40" spans="1:9" ht="88.5" customHeight="1" x14ac:dyDescent="0.35">
      <c r="A40" s="514"/>
      <c r="B40" s="350">
        <v>0</v>
      </c>
      <c r="C40" s="257">
        <v>0</v>
      </c>
      <c r="D40" s="500" t="s">
        <v>629</v>
      </c>
      <c r="E40" s="517"/>
      <c r="F40" s="523" t="s">
        <v>630</v>
      </c>
      <c r="G40" s="517"/>
      <c r="H40" s="344" t="s">
        <v>326</v>
      </c>
      <c r="I40" s="155" t="s">
        <v>435</v>
      </c>
    </row>
    <row r="41" spans="1:9" s="64" customFormat="1" ht="76.5" customHeight="1" x14ac:dyDescent="0.35">
      <c r="A41" s="513" t="s">
        <v>328</v>
      </c>
      <c r="B41" s="252" t="s">
        <v>323</v>
      </c>
      <c r="C41" s="123" t="s">
        <v>206</v>
      </c>
      <c r="D41" s="498" t="s">
        <v>208</v>
      </c>
      <c r="E41" s="499"/>
      <c r="F41" s="498" t="s">
        <v>210</v>
      </c>
      <c r="G41" s="499"/>
      <c r="H41" s="123" t="s">
        <v>212</v>
      </c>
      <c r="I41" s="122" t="s">
        <v>213</v>
      </c>
    </row>
    <row r="42" spans="1:9" ht="101.5" customHeight="1" x14ac:dyDescent="0.35">
      <c r="A42" s="514"/>
      <c r="B42" s="352">
        <v>0</v>
      </c>
      <c r="C42" s="257">
        <v>0</v>
      </c>
      <c r="D42" s="500" t="s">
        <v>631</v>
      </c>
      <c r="E42" s="517"/>
      <c r="F42" s="500" t="s">
        <v>632</v>
      </c>
      <c r="G42" s="517"/>
      <c r="H42" s="344" t="s">
        <v>326</v>
      </c>
      <c r="I42" s="155" t="s">
        <v>435</v>
      </c>
    </row>
    <row r="43" spans="1:9" s="64" customFormat="1" ht="66.650000000000006" customHeight="1" x14ac:dyDescent="0.35">
      <c r="A43" s="513" t="s">
        <v>332</v>
      </c>
      <c r="B43" s="252" t="s">
        <v>323</v>
      </c>
      <c r="C43" s="123" t="s">
        <v>206</v>
      </c>
      <c r="D43" s="498" t="s">
        <v>208</v>
      </c>
      <c r="E43" s="499"/>
      <c r="F43" s="498" t="s">
        <v>210</v>
      </c>
      <c r="G43" s="499"/>
      <c r="H43" s="123" t="s">
        <v>212</v>
      </c>
      <c r="I43" s="122" t="s">
        <v>213</v>
      </c>
    </row>
    <row r="44" spans="1:9" ht="90" customHeight="1" x14ac:dyDescent="0.35">
      <c r="A44" s="514"/>
      <c r="B44" s="352">
        <v>0.05</v>
      </c>
      <c r="C44" s="257">
        <v>0.05</v>
      </c>
      <c r="D44" s="500" t="s">
        <v>633</v>
      </c>
      <c r="E44" s="517"/>
      <c r="F44" s="500" t="s">
        <v>634</v>
      </c>
      <c r="G44" s="517"/>
      <c r="H44" s="344" t="s">
        <v>326</v>
      </c>
      <c r="I44" s="155" t="s">
        <v>635</v>
      </c>
    </row>
    <row r="45" spans="1:9" s="64" customFormat="1" ht="35.15" customHeight="1" x14ac:dyDescent="0.35">
      <c r="A45" s="513" t="s">
        <v>336</v>
      </c>
      <c r="B45" s="252" t="s">
        <v>323</v>
      </c>
      <c r="C45" s="252" t="s">
        <v>206</v>
      </c>
      <c r="D45" s="498" t="s">
        <v>208</v>
      </c>
      <c r="E45" s="499"/>
      <c r="F45" s="498" t="s">
        <v>210</v>
      </c>
      <c r="G45" s="499"/>
      <c r="H45" s="123" t="s">
        <v>212</v>
      </c>
      <c r="I45" s="123" t="s">
        <v>213</v>
      </c>
    </row>
    <row r="46" spans="1:9" ht="99.65" customHeight="1" x14ac:dyDescent="0.35">
      <c r="A46" s="514"/>
      <c r="B46" s="352">
        <v>0.1</v>
      </c>
      <c r="C46" s="352">
        <v>0.1</v>
      </c>
      <c r="D46" s="523" t="s">
        <v>636</v>
      </c>
      <c r="E46" s="525"/>
      <c r="F46" s="709" t="s">
        <v>637</v>
      </c>
      <c r="G46" s="710"/>
      <c r="H46" s="344" t="s">
        <v>326</v>
      </c>
      <c r="I46" s="342" t="s">
        <v>638</v>
      </c>
    </row>
    <row r="47" spans="1:9" s="64" customFormat="1" ht="35.15" customHeight="1" x14ac:dyDescent="0.35">
      <c r="A47" s="513" t="s">
        <v>341</v>
      </c>
      <c r="B47" s="252" t="s">
        <v>323</v>
      </c>
      <c r="C47" s="123" t="s">
        <v>206</v>
      </c>
      <c r="D47" s="498" t="s">
        <v>208</v>
      </c>
      <c r="E47" s="499"/>
      <c r="F47" s="498" t="s">
        <v>210</v>
      </c>
      <c r="G47" s="499"/>
      <c r="H47" s="123" t="s">
        <v>212</v>
      </c>
      <c r="I47" s="122" t="s">
        <v>213</v>
      </c>
    </row>
    <row r="48" spans="1:9" ht="198.75" customHeight="1" x14ac:dyDescent="0.35">
      <c r="A48" s="514"/>
      <c r="B48" s="352">
        <v>0.1</v>
      </c>
      <c r="C48" s="352">
        <v>0.1</v>
      </c>
      <c r="D48" s="500" t="s">
        <v>639</v>
      </c>
      <c r="E48" s="522"/>
      <c r="F48" s="500" t="s">
        <v>640</v>
      </c>
      <c r="G48" s="517"/>
      <c r="H48" s="344" t="s">
        <v>326</v>
      </c>
      <c r="I48" s="409" t="s">
        <v>641</v>
      </c>
    </row>
    <row r="49" spans="1:9" s="64" customFormat="1" ht="35.15" customHeight="1" thickBot="1" x14ac:dyDescent="0.4">
      <c r="A49" s="513" t="s">
        <v>345</v>
      </c>
      <c r="B49" s="251" t="s">
        <v>323</v>
      </c>
      <c r="C49" s="123" t="s">
        <v>206</v>
      </c>
      <c r="D49" s="498" t="s">
        <v>208</v>
      </c>
      <c r="E49" s="499"/>
      <c r="F49" s="498" t="s">
        <v>210</v>
      </c>
      <c r="G49" s="499"/>
      <c r="H49" s="123" t="s">
        <v>212</v>
      </c>
      <c r="I49" s="122" t="s">
        <v>213</v>
      </c>
    </row>
    <row r="50" spans="1:9" ht="134.25" customHeight="1" x14ac:dyDescent="0.35">
      <c r="A50" s="708"/>
      <c r="B50" s="378">
        <v>0.12</v>
      </c>
      <c r="C50" s="209">
        <v>0.12</v>
      </c>
      <c r="D50" s="500" t="s">
        <v>642</v>
      </c>
      <c r="E50" s="517"/>
      <c r="F50" s="500" t="s">
        <v>643</v>
      </c>
      <c r="G50" s="517"/>
      <c r="H50" s="344" t="s">
        <v>326</v>
      </c>
      <c r="I50" s="409" t="s">
        <v>644</v>
      </c>
    </row>
    <row r="51" spans="1:9" ht="35.15" customHeight="1" thickBot="1" x14ac:dyDescent="0.4">
      <c r="A51" s="707" t="s">
        <v>349</v>
      </c>
      <c r="B51" s="379" t="s">
        <v>323</v>
      </c>
      <c r="C51" s="205" t="s">
        <v>206</v>
      </c>
      <c r="D51" s="498" t="s">
        <v>208</v>
      </c>
      <c r="E51" s="499"/>
      <c r="F51" s="498" t="s">
        <v>210</v>
      </c>
      <c r="G51" s="499"/>
      <c r="H51" s="123" t="s">
        <v>212</v>
      </c>
      <c r="I51" s="122" t="s">
        <v>213</v>
      </c>
    </row>
    <row r="52" spans="1:9" ht="195.75" customHeight="1" x14ac:dyDescent="0.35">
      <c r="A52" s="708"/>
      <c r="B52" s="380">
        <v>0.12</v>
      </c>
      <c r="C52" s="209">
        <v>0.12</v>
      </c>
      <c r="D52" s="500" t="s">
        <v>645</v>
      </c>
      <c r="E52" s="516"/>
      <c r="F52" s="500" t="s">
        <v>646</v>
      </c>
      <c r="G52" s="517"/>
      <c r="H52" s="344" t="s">
        <v>326</v>
      </c>
      <c r="I52" s="409" t="s">
        <v>647</v>
      </c>
    </row>
    <row r="53" spans="1:9" ht="35.15" customHeight="1" x14ac:dyDescent="0.35">
      <c r="A53" s="707" t="s">
        <v>353</v>
      </c>
      <c r="B53" s="379" t="s">
        <v>323</v>
      </c>
      <c r="C53" s="205" t="s">
        <v>206</v>
      </c>
      <c r="D53" s="498" t="s">
        <v>208</v>
      </c>
      <c r="E53" s="499"/>
      <c r="F53" s="498" t="s">
        <v>210</v>
      </c>
      <c r="G53" s="499"/>
      <c r="H53" s="123" t="s">
        <v>212</v>
      </c>
      <c r="I53" s="416" t="s">
        <v>213</v>
      </c>
    </row>
    <row r="54" spans="1:9" ht="159" customHeight="1" x14ac:dyDescent="0.35">
      <c r="A54" s="708"/>
      <c r="B54" s="380">
        <v>0.13</v>
      </c>
      <c r="C54" s="209">
        <v>0.13</v>
      </c>
      <c r="D54" s="500" t="s">
        <v>648</v>
      </c>
      <c r="E54" s="516"/>
      <c r="F54" s="500" t="s">
        <v>649</v>
      </c>
      <c r="G54" s="517"/>
      <c r="H54" s="426" t="s">
        <v>326</v>
      </c>
      <c r="I54" s="409" t="s">
        <v>647</v>
      </c>
    </row>
    <row r="55" spans="1:9" ht="35.15" customHeight="1" x14ac:dyDescent="0.35">
      <c r="A55" s="707" t="s">
        <v>357</v>
      </c>
      <c r="B55" s="379" t="s">
        <v>323</v>
      </c>
      <c r="C55" s="205" t="s">
        <v>206</v>
      </c>
      <c r="D55" s="498" t="s">
        <v>208</v>
      </c>
      <c r="E55" s="499"/>
      <c r="F55" s="498" t="s">
        <v>210</v>
      </c>
      <c r="G55" s="499"/>
      <c r="H55" s="123" t="s">
        <v>212</v>
      </c>
      <c r="I55" s="205" t="s">
        <v>213</v>
      </c>
    </row>
    <row r="56" spans="1:9" x14ac:dyDescent="0.35">
      <c r="A56" s="708"/>
      <c r="B56" s="380">
        <v>0.13</v>
      </c>
      <c r="C56" s="209"/>
      <c r="D56" s="502"/>
      <c r="E56" s="503"/>
      <c r="F56" s="502"/>
      <c r="G56" s="503"/>
      <c r="H56" s="250"/>
      <c r="I56" s="250"/>
    </row>
    <row r="57" spans="1:9" ht="35.15" customHeight="1" thickBot="1" x14ac:dyDescent="0.4">
      <c r="A57" s="707" t="s">
        <v>358</v>
      </c>
      <c r="B57" s="379" t="s">
        <v>323</v>
      </c>
      <c r="C57" s="205" t="s">
        <v>206</v>
      </c>
      <c r="D57" s="498" t="s">
        <v>208</v>
      </c>
      <c r="E57" s="499"/>
      <c r="F57" s="498" t="s">
        <v>210</v>
      </c>
      <c r="G57" s="499"/>
      <c r="H57" s="123" t="s">
        <v>212</v>
      </c>
      <c r="I57" s="122" t="s">
        <v>213</v>
      </c>
    </row>
    <row r="58" spans="1:9" ht="14.5" thickBot="1" x14ac:dyDescent="0.4">
      <c r="A58" s="708"/>
      <c r="B58" s="380">
        <v>0.12</v>
      </c>
      <c r="C58" s="209"/>
      <c r="D58" s="502"/>
      <c r="E58" s="503"/>
      <c r="F58" s="502"/>
      <c r="G58" s="503"/>
      <c r="H58" s="250"/>
      <c r="I58" s="157"/>
    </row>
    <row r="59" spans="1:9" ht="35.15" customHeight="1" thickBot="1" x14ac:dyDescent="0.4">
      <c r="A59" s="707" t="s">
        <v>359</v>
      </c>
      <c r="B59" s="379" t="s">
        <v>323</v>
      </c>
      <c r="C59" s="205" t="s">
        <v>206</v>
      </c>
      <c r="D59" s="498" t="s">
        <v>208</v>
      </c>
      <c r="E59" s="499"/>
      <c r="F59" s="498" t="s">
        <v>210</v>
      </c>
      <c r="G59" s="499"/>
      <c r="H59" s="123" t="s">
        <v>212</v>
      </c>
      <c r="I59" s="122" t="s">
        <v>213</v>
      </c>
    </row>
    <row r="60" spans="1:9" ht="14.5" thickBot="1" x14ac:dyDescent="0.4">
      <c r="A60" s="708"/>
      <c r="B60" s="380">
        <v>0.08</v>
      </c>
      <c r="C60" s="209"/>
      <c r="D60" s="502"/>
      <c r="E60" s="503"/>
      <c r="F60" s="504"/>
      <c r="G60" s="504"/>
      <c r="H60" s="250"/>
      <c r="I60" s="250"/>
    </row>
    <row r="61" spans="1:9" ht="35.15" customHeight="1" thickBot="1" x14ac:dyDescent="0.4">
      <c r="A61" s="707" t="s">
        <v>360</v>
      </c>
      <c r="B61" s="379" t="s">
        <v>323</v>
      </c>
      <c r="C61" s="205" t="s">
        <v>206</v>
      </c>
      <c r="D61" s="498" t="s">
        <v>208</v>
      </c>
      <c r="E61" s="499"/>
      <c r="F61" s="498" t="s">
        <v>210</v>
      </c>
      <c r="G61" s="499"/>
      <c r="H61" s="123" t="s">
        <v>212</v>
      </c>
      <c r="I61" s="122" t="s">
        <v>213</v>
      </c>
    </row>
    <row r="62" spans="1:9" ht="14.5" thickBot="1" x14ac:dyDescent="0.4">
      <c r="A62" s="708"/>
      <c r="B62" s="380">
        <v>0.05</v>
      </c>
      <c r="C62" s="209"/>
      <c r="D62" s="502"/>
      <c r="E62" s="503"/>
      <c r="F62" s="502"/>
      <c r="G62" s="503"/>
      <c r="H62" s="250"/>
      <c r="I62" s="250"/>
    </row>
    <row r="66" spans="1:9" ht="34.5" customHeight="1" x14ac:dyDescent="0.35">
      <c r="A66" s="591" t="s">
        <v>177</v>
      </c>
      <c r="B66" s="591"/>
      <c r="C66" s="591"/>
      <c r="D66" s="591"/>
      <c r="E66" s="591"/>
      <c r="F66" s="591"/>
      <c r="G66" s="591"/>
      <c r="H66" s="591"/>
      <c r="I66" s="591"/>
    </row>
    <row r="67" spans="1:9" ht="66" customHeight="1" x14ac:dyDescent="0.35">
      <c r="A67" s="347" t="s">
        <v>178</v>
      </c>
      <c r="B67" s="510" t="s">
        <v>650</v>
      </c>
      <c r="C67" s="511"/>
      <c r="D67" s="510" t="s">
        <v>651</v>
      </c>
      <c r="E67" s="511"/>
      <c r="F67" s="510" t="s">
        <v>652</v>
      </c>
      <c r="G67" s="511"/>
      <c r="H67" s="592" t="s">
        <v>364</v>
      </c>
      <c r="I67" s="511"/>
    </row>
    <row r="68" spans="1:9" ht="40.5" customHeight="1" x14ac:dyDescent="0.35">
      <c r="A68" s="347" t="s">
        <v>180</v>
      </c>
      <c r="B68" s="705">
        <v>0.08</v>
      </c>
      <c r="C68" s="706"/>
      <c r="D68" s="705">
        <v>0.12</v>
      </c>
      <c r="E68" s="706"/>
      <c r="F68" s="705">
        <v>0.05</v>
      </c>
      <c r="G68" s="706"/>
      <c r="H68" s="597"/>
      <c r="I68" s="598"/>
    </row>
    <row r="69" spans="1:9" ht="30" customHeight="1" x14ac:dyDescent="0.35">
      <c r="A69" s="588" t="s">
        <v>289</v>
      </c>
      <c r="B69" s="355" t="s">
        <v>99</v>
      </c>
      <c r="C69" s="355" t="s">
        <v>206</v>
      </c>
      <c r="D69" s="355" t="s">
        <v>99</v>
      </c>
      <c r="E69" s="355" t="s">
        <v>206</v>
      </c>
      <c r="F69" s="355" t="s">
        <v>99</v>
      </c>
      <c r="G69" s="355" t="s">
        <v>206</v>
      </c>
      <c r="H69" s="355" t="s">
        <v>99</v>
      </c>
      <c r="I69" s="355" t="s">
        <v>206</v>
      </c>
    </row>
    <row r="70" spans="1:9" ht="30" customHeight="1" x14ac:dyDescent="0.35">
      <c r="A70" s="589"/>
      <c r="B70" s="381">
        <v>0</v>
      </c>
      <c r="C70" s="382">
        <v>0</v>
      </c>
      <c r="D70" s="356">
        <v>0</v>
      </c>
      <c r="E70" s="357">
        <v>0</v>
      </c>
      <c r="F70" s="358">
        <v>0</v>
      </c>
      <c r="G70" s="357">
        <v>0</v>
      </c>
      <c r="H70" s="358"/>
      <c r="I70" s="357"/>
    </row>
    <row r="71" spans="1:9" ht="57.65" customHeight="1" x14ac:dyDescent="0.35">
      <c r="A71" s="383" t="s">
        <v>365</v>
      </c>
      <c r="B71" s="687" t="s">
        <v>484</v>
      </c>
      <c r="C71" s="687"/>
      <c r="D71" s="703" t="s">
        <v>484</v>
      </c>
      <c r="E71" s="491"/>
      <c r="F71" s="490" t="s">
        <v>484</v>
      </c>
      <c r="G71" s="509"/>
      <c r="H71" s="593"/>
      <c r="I71" s="594"/>
    </row>
    <row r="72" spans="1:9" ht="51" customHeight="1" x14ac:dyDescent="0.35">
      <c r="A72" s="383" t="s">
        <v>369</v>
      </c>
      <c r="B72" s="690" t="s">
        <v>435</v>
      </c>
      <c r="C72" s="690"/>
      <c r="D72" s="702" t="s">
        <v>435</v>
      </c>
      <c r="E72" s="704"/>
      <c r="F72" s="657" t="s">
        <v>435</v>
      </c>
      <c r="G72" s="704"/>
      <c r="H72" s="486"/>
      <c r="I72" s="487"/>
    </row>
    <row r="73" spans="1:9" ht="30.75" customHeight="1" x14ac:dyDescent="0.35">
      <c r="A73" s="588" t="s">
        <v>290</v>
      </c>
      <c r="B73" s="384" t="s">
        <v>99</v>
      </c>
      <c r="C73" s="384" t="s">
        <v>206</v>
      </c>
      <c r="D73" s="355" t="s">
        <v>99</v>
      </c>
      <c r="E73" s="355" t="s">
        <v>206</v>
      </c>
      <c r="F73" s="355" t="s">
        <v>99</v>
      </c>
      <c r="G73" s="355" t="s">
        <v>206</v>
      </c>
      <c r="H73" s="355" t="s">
        <v>99</v>
      </c>
      <c r="I73" s="355" t="s">
        <v>206</v>
      </c>
    </row>
    <row r="74" spans="1:9" ht="30.75" customHeight="1" x14ac:dyDescent="0.35">
      <c r="A74" s="589"/>
      <c r="B74" s="356">
        <v>0</v>
      </c>
      <c r="C74" s="357">
        <v>0</v>
      </c>
      <c r="D74" s="356">
        <v>0</v>
      </c>
      <c r="E74" s="356">
        <v>0</v>
      </c>
      <c r="F74" s="358">
        <v>0</v>
      </c>
      <c r="G74" s="359">
        <v>0</v>
      </c>
      <c r="H74" s="358"/>
      <c r="I74" s="359"/>
    </row>
    <row r="75" spans="1:9" ht="49" customHeight="1" x14ac:dyDescent="0.35">
      <c r="A75" s="347" t="s">
        <v>365</v>
      </c>
      <c r="B75" s="687" t="s">
        <v>484</v>
      </c>
      <c r="C75" s="687"/>
      <c r="D75" s="703" t="s">
        <v>484</v>
      </c>
      <c r="E75" s="491"/>
      <c r="F75" s="490" t="s">
        <v>484</v>
      </c>
      <c r="G75" s="509"/>
      <c r="H75" s="542"/>
      <c r="I75" s="543"/>
    </row>
    <row r="76" spans="1:9" ht="52.5" customHeight="1" x14ac:dyDescent="0.35">
      <c r="A76" s="347" t="s">
        <v>369</v>
      </c>
      <c r="B76" s="690" t="s">
        <v>435</v>
      </c>
      <c r="C76" s="690"/>
      <c r="D76" s="702" t="s">
        <v>435</v>
      </c>
      <c r="E76" s="704"/>
      <c r="F76" s="657" t="s">
        <v>435</v>
      </c>
      <c r="G76" s="704"/>
      <c r="H76" s="486"/>
      <c r="I76" s="487"/>
    </row>
    <row r="77" spans="1:9" ht="30.75" customHeight="1" x14ac:dyDescent="0.35">
      <c r="A77" s="588" t="s">
        <v>291</v>
      </c>
      <c r="B77" s="355" t="s">
        <v>99</v>
      </c>
      <c r="C77" s="355" t="s">
        <v>206</v>
      </c>
      <c r="D77" s="355" t="s">
        <v>99</v>
      </c>
      <c r="E77" s="355" t="s">
        <v>206</v>
      </c>
      <c r="F77" s="355" t="s">
        <v>99</v>
      </c>
      <c r="G77" s="355" t="s">
        <v>206</v>
      </c>
      <c r="H77" s="355" t="s">
        <v>99</v>
      </c>
      <c r="I77" s="355" t="s">
        <v>206</v>
      </c>
    </row>
    <row r="78" spans="1:9" ht="30.75" customHeight="1" x14ac:dyDescent="0.35">
      <c r="A78" s="589"/>
      <c r="B78" s="356">
        <v>0.04</v>
      </c>
      <c r="C78" s="357">
        <v>0.04</v>
      </c>
      <c r="D78" s="356">
        <v>0</v>
      </c>
      <c r="E78" s="357">
        <v>0</v>
      </c>
      <c r="F78" s="358">
        <v>0</v>
      </c>
      <c r="G78" s="359">
        <v>0</v>
      </c>
      <c r="H78" s="358"/>
      <c r="I78" s="359"/>
    </row>
    <row r="79" spans="1:9" ht="95.15" customHeight="1" x14ac:dyDescent="0.35">
      <c r="A79" s="347" t="s">
        <v>365</v>
      </c>
      <c r="B79" s="507" t="s">
        <v>653</v>
      </c>
      <c r="C79" s="508"/>
      <c r="D79" s="703" t="s">
        <v>484</v>
      </c>
      <c r="E79" s="491"/>
      <c r="F79" s="703" t="s">
        <v>484</v>
      </c>
      <c r="G79" s="491"/>
      <c r="H79" s="486"/>
      <c r="I79" s="487"/>
    </row>
    <row r="80" spans="1:9" ht="80.25" customHeight="1" x14ac:dyDescent="0.35">
      <c r="A80" s="347" t="s">
        <v>369</v>
      </c>
      <c r="B80" s="505" t="s">
        <v>654</v>
      </c>
      <c r="C80" s="506"/>
      <c r="D80" s="702" t="s">
        <v>435</v>
      </c>
      <c r="E80" s="704"/>
      <c r="F80" s="702" t="s">
        <v>435</v>
      </c>
      <c r="G80" s="704"/>
      <c r="H80" s="486"/>
      <c r="I80" s="487"/>
    </row>
    <row r="81" spans="1:9" ht="30.75" customHeight="1" x14ac:dyDescent="0.35">
      <c r="A81" s="588" t="s">
        <v>292</v>
      </c>
      <c r="B81" s="355" t="s">
        <v>99</v>
      </c>
      <c r="C81" s="355" t="s">
        <v>206</v>
      </c>
      <c r="D81" s="355" t="s">
        <v>99</v>
      </c>
      <c r="E81" s="355" t="s">
        <v>206</v>
      </c>
      <c r="F81" s="355" t="s">
        <v>99</v>
      </c>
      <c r="G81" s="355" t="s">
        <v>206</v>
      </c>
      <c r="H81" s="355" t="s">
        <v>99</v>
      </c>
      <c r="I81" s="355" t="s">
        <v>206</v>
      </c>
    </row>
    <row r="82" spans="1:9" ht="30.75" customHeight="1" x14ac:dyDescent="0.35">
      <c r="A82" s="589"/>
      <c r="B82" s="356">
        <v>0.05</v>
      </c>
      <c r="C82" s="357">
        <v>0.05</v>
      </c>
      <c r="D82" s="356">
        <v>0.05</v>
      </c>
      <c r="E82" s="357">
        <v>0.05</v>
      </c>
      <c r="F82" s="358">
        <v>0.05</v>
      </c>
      <c r="G82" s="359">
        <v>0.05</v>
      </c>
      <c r="H82" s="358"/>
      <c r="I82" s="359"/>
    </row>
    <row r="83" spans="1:9" ht="103.5" customHeight="1" x14ac:dyDescent="0.35">
      <c r="A83" s="347" t="s">
        <v>365</v>
      </c>
      <c r="B83" s="490" t="s">
        <v>655</v>
      </c>
      <c r="C83" s="491"/>
      <c r="D83" s="657" t="s">
        <v>656</v>
      </c>
      <c r="E83" s="658"/>
      <c r="F83" s="702" t="s">
        <v>657</v>
      </c>
      <c r="G83" s="658"/>
      <c r="H83" s="486"/>
      <c r="I83" s="487"/>
    </row>
    <row r="84" spans="1:9" ht="53.5" customHeight="1" x14ac:dyDescent="0.35">
      <c r="A84" s="347" t="s">
        <v>369</v>
      </c>
      <c r="B84" s="505" t="s">
        <v>658</v>
      </c>
      <c r="C84" s="506"/>
      <c r="D84" s="505" t="s">
        <v>659</v>
      </c>
      <c r="E84" s="506"/>
      <c r="F84" s="505" t="s">
        <v>660</v>
      </c>
      <c r="G84" s="506"/>
      <c r="H84" s="486"/>
      <c r="I84" s="487"/>
    </row>
    <row r="85" spans="1:9" x14ac:dyDescent="0.35">
      <c r="A85" s="588" t="s">
        <v>294</v>
      </c>
      <c r="B85" s="355" t="s">
        <v>99</v>
      </c>
      <c r="C85" s="355" t="s">
        <v>206</v>
      </c>
      <c r="D85" s="355" t="s">
        <v>99</v>
      </c>
      <c r="E85" s="355" t="s">
        <v>206</v>
      </c>
      <c r="F85" s="355" t="s">
        <v>99</v>
      </c>
      <c r="G85" s="355" t="s">
        <v>206</v>
      </c>
      <c r="H85" s="355" t="s">
        <v>99</v>
      </c>
      <c r="I85" s="355" t="s">
        <v>206</v>
      </c>
    </row>
    <row r="86" spans="1:9" ht="20.25" customHeight="1" x14ac:dyDescent="0.35">
      <c r="A86" s="589"/>
      <c r="B86" s="356">
        <v>0.15</v>
      </c>
      <c r="C86" s="357">
        <v>0.15</v>
      </c>
      <c r="D86" s="356">
        <v>0.05</v>
      </c>
      <c r="E86" s="357">
        <v>0.05</v>
      </c>
      <c r="F86" s="358">
        <v>0.05</v>
      </c>
      <c r="G86" s="359">
        <v>0.05</v>
      </c>
      <c r="H86" s="358"/>
      <c r="I86" s="359"/>
    </row>
    <row r="87" spans="1:9" ht="172.5" customHeight="1" x14ac:dyDescent="0.35">
      <c r="A87" s="347" t="s">
        <v>365</v>
      </c>
      <c r="B87" s="512" t="s">
        <v>661</v>
      </c>
      <c r="C87" s="655"/>
      <c r="D87" s="507" t="s">
        <v>662</v>
      </c>
      <c r="E87" s="508"/>
      <c r="F87" s="507" t="s">
        <v>663</v>
      </c>
      <c r="G87" s="587"/>
      <c r="H87" s="540"/>
      <c r="I87" s="540"/>
    </row>
    <row r="88" spans="1:9" ht="43.5" customHeight="1" x14ac:dyDescent="0.35">
      <c r="A88" s="347" t="s">
        <v>369</v>
      </c>
      <c r="B88" s="505" t="s">
        <v>664</v>
      </c>
      <c r="C88" s="495"/>
      <c r="D88" s="700" t="s">
        <v>665</v>
      </c>
      <c r="E88" s="701"/>
      <c r="F88" s="700" t="s">
        <v>666</v>
      </c>
      <c r="G88" s="508"/>
      <c r="H88" s="480"/>
      <c r="I88" s="481"/>
    </row>
    <row r="89" spans="1:9" x14ac:dyDescent="0.35">
      <c r="A89" s="588" t="s">
        <v>295</v>
      </c>
      <c r="B89" s="355" t="s">
        <v>99</v>
      </c>
      <c r="C89" s="355" t="s">
        <v>206</v>
      </c>
      <c r="D89" s="355" t="s">
        <v>99</v>
      </c>
      <c r="E89" s="355" t="s">
        <v>206</v>
      </c>
      <c r="F89" s="355" t="s">
        <v>99</v>
      </c>
      <c r="G89" s="355" t="s">
        <v>206</v>
      </c>
      <c r="H89" s="355" t="s">
        <v>99</v>
      </c>
      <c r="I89" s="355" t="s">
        <v>206</v>
      </c>
    </row>
    <row r="90" spans="1:9" x14ac:dyDescent="0.3">
      <c r="A90" s="589"/>
      <c r="B90" s="356">
        <v>0.15</v>
      </c>
      <c r="C90" s="370">
        <v>0.15</v>
      </c>
      <c r="D90" s="356">
        <v>0.1</v>
      </c>
      <c r="E90" s="357">
        <v>0.1</v>
      </c>
      <c r="F90" s="358">
        <v>0.05</v>
      </c>
      <c r="G90" s="359">
        <v>0.05</v>
      </c>
      <c r="H90" s="358"/>
      <c r="I90" s="359"/>
    </row>
    <row r="91" spans="1:9" ht="172.5" customHeight="1" x14ac:dyDescent="0.3">
      <c r="A91" s="347" t="s">
        <v>365</v>
      </c>
      <c r="B91" s="685" t="s">
        <v>667</v>
      </c>
      <c r="C91" s="685"/>
      <c r="D91" s="699" t="s">
        <v>668</v>
      </c>
      <c r="E91" s="699"/>
      <c r="F91" s="485" t="s">
        <v>669</v>
      </c>
      <c r="G91" s="485"/>
      <c r="H91" s="684"/>
      <c r="I91" s="684"/>
    </row>
    <row r="92" spans="1:9" ht="28.5" customHeight="1" x14ac:dyDescent="0.35">
      <c r="A92" s="347" t="s">
        <v>369</v>
      </c>
      <c r="B92" s="494" t="s">
        <v>670</v>
      </c>
      <c r="C92" s="481"/>
      <c r="D92" s="494" t="s">
        <v>671</v>
      </c>
      <c r="E92" s="481"/>
      <c r="F92" s="494" t="s">
        <v>672</v>
      </c>
      <c r="G92" s="481"/>
      <c r="H92" s="480"/>
      <c r="I92" s="481"/>
    </row>
    <row r="93" spans="1:9" x14ac:dyDescent="0.35">
      <c r="A93" s="588" t="s">
        <v>296</v>
      </c>
      <c r="B93" s="355" t="s">
        <v>99</v>
      </c>
      <c r="C93" s="355" t="s">
        <v>206</v>
      </c>
      <c r="D93" s="355" t="s">
        <v>99</v>
      </c>
      <c r="E93" s="355" t="s">
        <v>206</v>
      </c>
      <c r="F93" s="355" t="s">
        <v>99</v>
      </c>
      <c r="G93" s="355" t="s">
        <v>206</v>
      </c>
      <c r="H93" s="355" t="s">
        <v>99</v>
      </c>
      <c r="I93" s="355" t="s">
        <v>206</v>
      </c>
    </row>
    <row r="94" spans="1:9" x14ac:dyDescent="0.3">
      <c r="A94" s="589"/>
      <c r="B94" s="356">
        <v>0.15</v>
      </c>
      <c r="C94" s="370">
        <v>0.15</v>
      </c>
      <c r="D94" s="356">
        <v>0.1</v>
      </c>
      <c r="E94" s="357">
        <v>0.1</v>
      </c>
      <c r="F94" s="358">
        <v>0.05</v>
      </c>
      <c r="G94" s="359">
        <v>0.05</v>
      </c>
      <c r="H94" s="358"/>
      <c r="I94" s="359"/>
    </row>
    <row r="95" spans="1:9" ht="182.25" customHeight="1" x14ac:dyDescent="0.3">
      <c r="A95" s="347" t="s">
        <v>365</v>
      </c>
      <c r="B95" s="697" t="s">
        <v>673</v>
      </c>
      <c r="C95" s="698"/>
      <c r="D95" s="685" t="s">
        <v>674</v>
      </c>
      <c r="E95" s="698"/>
      <c r="F95" s="485" t="s">
        <v>675</v>
      </c>
      <c r="G95" s="485"/>
      <c r="H95" s="684"/>
      <c r="I95" s="684"/>
    </row>
    <row r="96" spans="1:9" ht="14.5" x14ac:dyDescent="0.35">
      <c r="A96" s="347" t="s">
        <v>369</v>
      </c>
      <c r="B96" s="494" t="s">
        <v>676</v>
      </c>
      <c r="C96" s="495"/>
      <c r="D96" s="494" t="s">
        <v>677</v>
      </c>
      <c r="E96" s="495"/>
      <c r="F96" s="494" t="s">
        <v>678</v>
      </c>
      <c r="G96" s="495"/>
      <c r="H96" s="480"/>
      <c r="I96" s="481"/>
    </row>
    <row r="97" spans="1:9" x14ac:dyDescent="0.35">
      <c r="A97" s="588" t="s">
        <v>297</v>
      </c>
      <c r="B97" s="355" t="s">
        <v>99</v>
      </c>
      <c r="C97" s="355" t="s">
        <v>206</v>
      </c>
      <c r="D97" s="355" t="s">
        <v>99</v>
      </c>
      <c r="E97" s="355" t="s">
        <v>206</v>
      </c>
      <c r="F97" s="355" t="s">
        <v>99</v>
      </c>
      <c r="G97" s="355" t="s">
        <v>206</v>
      </c>
      <c r="H97" s="355" t="s">
        <v>99</v>
      </c>
      <c r="I97" s="355" t="s">
        <v>206</v>
      </c>
    </row>
    <row r="98" spans="1:9" x14ac:dyDescent="0.3">
      <c r="A98" s="589"/>
      <c r="B98" s="356">
        <v>0.15</v>
      </c>
      <c r="C98" s="370">
        <v>0.15</v>
      </c>
      <c r="D98" s="356">
        <v>0.15</v>
      </c>
      <c r="E98" s="357">
        <v>0.15</v>
      </c>
      <c r="F98" s="358">
        <v>0.05</v>
      </c>
      <c r="G98" s="359">
        <v>0.05</v>
      </c>
      <c r="H98" s="358"/>
      <c r="I98" s="359"/>
    </row>
    <row r="99" spans="1:9" ht="120" customHeight="1" x14ac:dyDescent="0.3">
      <c r="A99" s="347" t="s">
        <v>365</v>
      </c>
      <c r="B99" s="485" t="s">
        <v>679</v>
      </c>
      <c r="C99" s="485"/>
      <c r="D99" s="685" t="s">
        <v>680</v>
      </c>
      <c r="E99" s="685"/>
      <c r="F99" s="485" t="s">
        <v>681</v>
      </c>
      <c r="G99" s="485"/>
      <c r="H99" s="684"/>
      <c r="I99" s="684"/>
    </row>
    <row r="100" spans="1:9" ht="14.5" x14ac:dyDescent="0.35">
      <c r="A100" s="347" t="s">
        <v>369</v>
      </c>
      <c r="B100" s="494" t="s">
        <v>682</v>
      </c>
      <c r="C100" s="495"/>
      <c r="D100" s="494" t="s">
        <v>683</v>
      </c>
      <c r="E100" s="495"/>
      <c r="F100" s="494" t="s">
        <v>684</v>
      </c>
      <c r="G100" s="495"/>
      <c r="H100" s="480"/>
      <c r="I100" s="481"/>
    </row>
    <row r="101" spans="1:9" x14ac:dyDescent="0.35">
      <c r="A101" s="588" t="s">
        <v>300</v>
      </c>
      <c r="B101" s="355" t="s">
        <v>99</v>
      </c>
      <c r="C101" s="355" t="s">
        <v>206</v>
      </c>
      <c r="D101" s="355" t="s">
        <v>99</v>
      </c>
      <c r="E101" s="355" t="s">
        <v>206</v>
      </c>
      <c r="F101" s="355" t="s">
        <v>99</v>
      </c>
      <c r="G101" s="355" t="s">
        <v>206</v>
      </c>
      <c r="H101" s="355" t="s">
        <v>99</v>
      </c>
      <c r="I101" s="355" t="s">
        <v>206</v>
      </c>
    </row>
    <row r="102" spans="1:9" x14ac:dyDescent="0.3">
      <c r="A102" s="589"/>
      <c r="B102" s="356">
        <v>0.1</v>
      </c>
      <c r="C102" s="370"/>
      <c r="D102" s="356">
        <v>0.2</v>
      </c>
      <c r="E102" s="357"/>
      <c r="F102" s="358">
        <v>0.1</v>
      </c>
      <c r="G102" s="359"/>
      <c r="H102" s="358"/>
      <c r="I102" s="359"/>
    </row>
    <row r="103" spans="1:9" ht="28" x14ac:dyDescent="0.3">
      <c r="A103" s="347" t="s">
        <v>365</v>
      </c>
      <c r="B103" s="684"/>
      <c r="C103" s="684"/>
      <c r="D103" s="684"/>
      <c r="E103" s="684"/>
      <c r="F103" s="684"/>
      <c r="G103" s="684"/>
      <c r="H103" s="684"/>
      <c r="I103" s="684"/>
    </row>
    <row r="104" spans="1:9" x14ac:dyDescent="0.35">
      <c r="A104" s="347" t="s">
        <v>369</v>
      </c>
      <c r="B104" s="480"/>
      <c r="C104" s="481"/>
      <c r="D104" s="480"/>
      <c r="E104" s="481"/>
      <c r="F104" s="480"/>
      <c r="G104" s="481"/>
      <c r="H104" s="480"/>
      <c r="I104" s="481"/>
    </row>
    <row r="105" spans="1:9" x14ac:dyDescent="0.35">
      <c r="A105" s="588" t="s">
        <v>301</v>
      </c>
      <c r="B105" s="355" t="s">
        <v>99</v>
      </c>
      <c r="C105" s="355" t="s">
        <v>206</v>
      </c>
      <c r="D105" s="355" t="s">
        <v>99</v>
      </c>
      <c r="E105" s="355" t="s">
        <v>206</v>
      </c>
      <c r="F105" s="355" t="s">
        <v>99</v>
      </c>
      <c r="G105" s="355" t="s">
        <v>206</v>
      </c>
      <c r="H105" s="355" t="s">
        <v>99</v>
      </c>
      <c r="I105" s="355" t="s">
        <v>206</v>
      </c>
    </row>
    <row r="106" spans="1:9" x14ac:dyDescent="0.3">
      <c r="A106" s="589"/>
      <c r="B106" s="356">
        <v>0.06</v>
      </c>
      <c r="C106" s="370"/>
      <c r="D106" s="356">
        <v>0.2</v>
      </c>
      <c r="E106" s="357"/>
      <c r="F106" s="358">
        <v>0.2</v>
      </c>
      <c r="G106" s="359"/>
      <c r="H106" s="358"/>
      <c r="I106" s="359"/>
    </row>
    <row r="107" spans="1:9" ht="28" x14ac:dyDescent="0.3">
      <c r="A107" s="347" t="s">
        <v>365</v>
      </c>
      <c r="B107" s="684"/>
      <c r="C107" s="684"/>
      <c r="D107" s="684"/>
      <c r="E107" s="684"/>
      <c r="F107" s="684"/>
      <c r="G107" s="684"/>
      <c r="H107" s="684"/>
      <c r="I107" s="684"/>
    </row>
    <row r="108" spans="1:9" x14ac:dyDescent="0.35">
      <c r="A108" s="347" t="s">
        <v>369</v>
      </c>
      <c r="B108" s="480"/>
      <c r="C108" s="481"/>
      <c r="D108" s="480"/>
      <c r="E108" s="481"/>
      <c r="F108" s="480"/>
      <c r="G108" s="481"/>
      <c r="H108" s="480"/>
      <c r="I108" s="481"/>
    </row>
    <row r="109" spans="1:9" x14ac:dyDescent="0.35">
      <c r="A109" s="588" t="s">
        <v>302</v>
      </c>
      <c r="B109" s="355" t="s">
        <v>99</v>
      </c>
      <c r="C109" s="355" t="s">
        <v>206</v>
      </c>
      <c r="D109" s="355" t="s">
        <v>99</v>
      </c>
      <c r="E109" s="355" t="s">
        <v>206</v>
      </c>
      <c r="F109" s="355" t="s">
        <v>99</v>
      </c>
      <c r="G109" s="355" t="s">
        <v>206</v>
      </c>
      <c r="H109" s="355" t="s">
        <v>99</v>
      </c>
      <c r="I109" s="355" t="s">
        <v>206</v>
      </c>
    </row>
    <row r="110" spans="1:9" x14ac:dyDescent="0.3">
      <c r="A110" s="589"/>
      <c r="B110" s="356">
        <v>0.05</v>
      </c>
      <c r="C110" s="370"/>
      <c r="D110" s="356">
        <v>0.1</v>
      </c>
      <c r="E110" s="357"/>
      <c r="F110" s="358">
        <v>0.2</v>
      </c>
      <c r="G110" s="359"/>
      <c r="H110" s="358"/>
      <c r="I110" s="359"/>
    </row>
    <row r="111" spans="1:9" ht="28" x14ac:dyDescent="0.3">
      <c r="A111" s="347" t="s">
        <v>365</v>
      </c>
      <c r="B111" s="684"/>
      <c r="C111" s="684"/>
      <c r="D111" s="684"/>
      <c r="E111" s="684"/>
      <c r="F111" s="684"/>
      <c r="G111" s="684"/>
      <c r="H111" s="684"/>
      <c r="I111" s="684"/>
    </row>
    <row r="112" spans="1:9" x14ac:dyDescent="0.35">
      <c r="A112" s="347" t="s">
        <v>369</v>
      </c>
      <c r="B112" s="480"/>
      <c r="C112" s="481"/>
      <c r="D112" s="480"/>
      <c r="E112" s="481"/>
      <c r="F112" s="480"/>
      <c r="G112" s="481"/>
      <c r="H112" s="480"/>
      <c r="I112" s="481"/>
    </row>
    <row r="113" spans="1:9" x14ac:dyDescent="0.35">
      <c r="A113" s="588" t="s">
        <v>303</v>
      </c>
      <c r="B113" s="355" t="s">
        <v>99</v>
      </c>
      <c r="C113" s="355" t="s">
        <v>206</v>
      </c>
      <c r="D113" s="355" t="s">
        <v>99</v>
      </c>
      <c r="E113" s="355" t="s">
        <v>206</v>
      </c>
      <c r="F113" s="355" t="s">
        <v>99</v>
      </c>
      <c r="G113" s="355" t="s">
        <v>206</v>
      </c>
      <c r="H113" s="355" t="s">
        <v>99</v>
      </c>
      <c r="I113" s="355" t="s">
        <v>206</v>
      </c>
    </row>
    <row r="114" spans="1:9" x14ac:dyDescent="0.3">
      <c r="A114" s="589"/>
      <c r="B114" s="371">
        <v>0.1</v>
      </c>
      <c r="C114" s="372"/>
      <c r="D114" s="371">
        <v>0.05</v>
      </c>
      <c r="E114" s="372"/>
      <c r="F114" s="371">
        <v>0.25</v>
      </c>
      <c r="G114" s="363"/>
      <c r="H114" s="372"/>
      <c r="I114" s="363"/>
    </row>
    <row r="115" spans="1:9" ht="28" x14ac:dyDescent="0.3">
      <c r="A115" s="347" t="s">
        <v>365</v>
      </c>
      <c r="B115" s="683"/>
      <c r="C115" s="683"/>
      <c r="D115" s="683"/>
      <c r="E115" s="683"/>
      <c r="F115" s="683"/>
      <c r="G115" s="683"/>
      <c r="H115" s="683"/>
      <c r="I115" s="683"/>
    </row>
    <row r="116" spans="1:9" x14ac:dyDescent="0.35">
      <c r="A116" s="347" t="s">
        <v>369</v>
      </c>
      <c r="B116" s="480"/>
      <c r="C116" s="481"/>
      <c r="D116" s="480"/>
      <c r="E116" s="481"/>
      <c r="F116" s="480"/>
      <c r="G116" s="481"/>
      <c r="H116" s="480"/>
      <c r="I116" s="481"/>
    </row>
    <row r="117" spans="1:9" x14ac:dyDescent="0.3">
      <c r="A117" s="364" t="s">
        <v>408</v>
      </c>
      <c r="B117" s="373">
        <f t="shared" ref="B117:I117" si="1">(B70+B74+B78+B82+B86+B90+B94+B98+B102+B106+B110+B114)</f>
        <v>1.0000000000000002</v>
      </c>
      <c r="C117" s="373">
        <f t="shared" si="1"/>
        <v>0.69000000000000006</v>
      </c>
      <c r="D117" s="373">
        <f t="shared" si="1"/>
        <v>1</v>
      </c>
      <c r="E117" s="373">
        <f t="shared" si="1"/>
        <v>0.45000000000000007</v>
      </c>
      <c r="F117" s="373">
        <f t="shared" si="1"/>
        <v>1</v>
      </c>
      <c r="G117" s="373">
        <f t="shared" si="1"/>
        <v>0.25</v>
      </c>
      <c r="H117" s="374">
        <f t="shared" si="1"/>
        <v>0</v>
      </c>
      <c r="I117" s="374">
        <f t="shared" si="1"/>
        <v>0</v>
      </c>
    </row>
  </sheetData>
  <mergeCells count="211">
    <mergeCell ref="B6:K6"/>
    <mergeCell ref="M6:O6"/>
    <mergeCell ref="A1:A4"/>
    <mergeCell ref="B1:L1"/>
    <mergeCell ref="M1:O1"/>
    <mergeCell ref="B2:L2"/>
    <mergeCell ref="M2:O2"/>
    <mergeCell ref="B3:L3"/>
    <mergeCell ref="M3:O3"/>
    <mergeCell ref="B4:L4"/>
    <mergeCell ref="M4:O4"/>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41:A42"/>
    <mergeCell ref="D41:E41"/>
    <mergeCell ref="F41:G41"/>
    <mergeCell ref="D42:E42"/>
    <mergeCell ref="F42:G42"/>
    <mergeCell ref="B38:C38"/>
    <mergeCell ref="D38:I38"/>
    <mergeCell ref="A39:A40"/>
    <mergeCell ref="D39:E39"/>
    <mergeCell ref="F39:G39"/>
    <mergeCell ref="D40:E40"/>
    <mergeCell ref="F40:G40"/>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H107:I107"/>
    <mergeCell ref="B108:C108"/>
    <mergeCell ref="D108:E108"/>
    <mergeCell ref="F108:G108"/>
    <mergeCell ref="H108:I108"/>
    <mergeCell ref="A109:A110"/>
    <mergeCell ref="B111:C111"/>
    <mergeCell ref="D111:E111"/>
    <mergeCell ref="F111:G111"/>
    <mergeCell ref="H111:I111"/>
    <mergeCell ref="B112:C112"/>
    <mergeCell ref="D112:E112"/>
    <mergeCell ref="F112:G112"/>
    <mergeCell ref="H112:I112"/>
    <mergeCell ref="A113:A114"/>
    <mergeCell ref="B115:C115"/>
    <mergeCell ref="D115:E115"/>
    <mergeCell ref="F115:G115"/>
    <mergeCell ref="H115:I115"/>
    <mergeCell ref="B116:C116"/>
    <mergeCell ref="D116:E116"/>
    <mergeCell ref="F116:G116"/>
    <mergeCell ref="H116:I116"/>
  </mergeCells>
  <phoneticPr fontId="39" type="noConversion"/>
  <hyperlinks>
    <hyperlink ref="B80:C80" r:id="rId1" display="https://secretariadistritald.sharepoint.com/:f:/s/ContratacinSPI-2022/Es-b_H1wJWFOkiMXT-fMYaoBJtg0Oh095Yjk43F76RKTvQ?e=Gg6nLS" xr:uid="{3C6F655C-F75F-48E8-9118-87E3779D7A7F}"/>
    <hyperlink ref="D84:E84" r:id="rId2" display="Propuesta de articulación para las acciones de Prevención del Feminicidio entre ETC y DEVAJ" xr:uid="{328E34E2-0098-4E59-9B41-8CE55FD54E70}"/>
    <hyperlink ref="B84:C84" r:id="rId3" display="Primera versión Matriz COMB Prevención del Feminicidio " xr:uid="{C4704E3E-5916-4ED3-901E-603D97FB51AF}"/>
    <hyperlink ref="F84:G84" r:id="rId4" display="25 04 2025 Acta de reunión entre ETC y Observatorio Nacional de Feminicidios" xr:uid="{0AEBBABD-1F32-4809-9FFD-4854C2641F30}"/>
    <hyperlink ref="B88:C88" r:id="rId5" display="Tarea 1 - Teoria de cambio prevención del feminicidio." xr:uid="{605C7F33-3477-42A3-8696-8CFC442EC4EA}"/>
    <hyperlink ref="D88:E88" r:id="rId6" display="Tarea 2. Acta de Presentación y seguimiento a la propuesta de Transformación para la prevención del feminicidio con SCPI – SFOC/DEVAJ" xr:uid="{B7FB856F-3D59-41D6-93EF-5E55920C4358}"/>
    <hyperlink ref="F88" r:id="rId7" xr:uid="{D5CF1F8B-B914-4AAC-B7B6-6E0CF0C771A1}"/>
    <hyperlink ref="B92" r:id="rId8" xr:uid="{5AE986D2-90CD-4A41-B0A5-B449A34B7D96}"/>
    <hyperlink ref="D92" r:id="rId9" xr:uid="{329A20E5-F5D3-4B08-9E69-4A3CC2E3E51C}"/>
    <hyperlink ref="F92" r:id="rId10" xr:uid="{91C0159F-9BBC-4258-B7D1-C65969A08457}"/>
    <hyperlink ref="B96:C96" r:id="rId11" display="Tarea 1: diseño de estrategia Tu Voz" xr:uid="{FD61F31C-5763-476F-BB13-66A5D000E7D9}"/>
    <hyperlink ref="D96:E96" r:id="rId12" display="Tarea 2: pilotajes acciones Tu Voz" xr:uid="{E7317632-BEB0-4E06-8ECE-B32454669E67}"/>
    <hyperlink ref="F96:G96" r:id="rId13" display="Tarea 3: indicadores y reporte estrategia Tu Voz" xr:uid="{33EE4CDE-BA4C-42D1-81EE-F4AA7C725EB9}"/>
    <hyperlink ref="D100:E100" r:id="rId14" display="Tarea 2: Acción tu Voz Cuenta " xr:uid="{C79B960F-040A-4060-BC51-D4EAF365A2B6}"/>
    <hyperlink ref="F100:G100" r:id="rId15" display="Tarea 3: indicadores de la estrategia para la prevención del feminicidio" xr:uid="{B338E9A4-BCC1-4632-9510-17335A7872D8}"/>
    <hyperlink ref="B100:C100" r:id="rId16" display="Tarea 1: metodologías Tu Voz" xr:uid="{C83C4A8C-D61C-498F-BB7C-0A57E370229B}"/>
  </hyperlinks>
  <pageMargins left="0.25" right="0.25" top="0.75" bottom="0.75" header="0.3" footer="0.3"/>
  <pageSetup scale="25" fitToHeight="0" orientation="landscape" r:id="rId17"/>
  <drawing r:id="rId18"/>
  <legacyDrawing r:id="rId19"/>
  <extLst>
    <ext xmlns:x14="http://schemas.microsoft.com/office/spreadsheetml/2009/9/main" uri="{CCE6A557-97BC-4b89-ADB6-D9C93CAAB3DF}">
      <x14:dataValidations xmlns:xm="http://schemas.microsoft.com/office/excel/2006/main" count="1">
        <x14:dataValidation type="list" allowBlank="1" showInputMessage="1" showErrorMessage="1" xr:uid="{03C8F0FB-8EF5-44B5-B08F-8764828044FF}">
          <x14:formula1>
            <xm:f>Listas!$B$2:$B$4</xm:f>
          </x14:formula1>
          <xm:sqref>H36:I37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AB484-33BF-466E-8F17-7CE9247CFB1B}">
  <sheetPr>
    <tabColor theme="9" tint="0.59999389629810485"/>
    <pageSetUpPr fitToPage="1"/>
  </sheetPr>
  <dimension ref="A1:L28"/>
  <sheetViews>
    <sheetView topLeftCell="N8" zoomScaleNormal="100" workbookViewId="0">
      <selection activeCell="N8" sqref="N8"/>
    </sheetView>
  </sheetViews>
  <sheetFormatPr baseColWidth="10" defaultColWidth="8.7265625" defaultRowHeight="13" x14ac:dyDescent="0.35"/>
  <cols>
    <col min="1" max="1" width="3.26953125" style="176" customWidth="1"/>
    <col min="2" max="2" width="9.26953125" style="176" customWidth="1"/>
    <col min="3" max="3" width="5.7265625" style="176" customWidth="1"/>
    <col min="4" max="4" width="6.7265625" style="176" customWidth="1"/>
    <col min="5" max="5" width="5.7265625" style="176" customWidth="1"/>
    <col min="6" max="6" width="10.26953125" style="176" customWidth="1"/>
    <col min="7" max="7" width="2.1796875" style="176" customWidth="1"/>
    <col min="8" max="8" width="18.7265625" style="176" customWidth="1"/>
    <col min="9" max="9" width="12.7265625" style="176" customWidth="1"/>
    <col min="10" max="10" width="6.7265625" style="176" customWidth="1"/>
    <col min="11" max="11" width="18.7265625" style="176" customWidth="1"/>
    <col min="12" max="12" width="25.7265625" style="176" customWidth="1"/>
    <col min="13" max="16384" width="8.7265625" style="176"/>
  </cols>
  <sheetData>
    <row r="1" spans="1:12" ht="18.75" customHeight="1" x14ac:dyDescent="0.35">
      <c r="A1" s="603"/>
      <c r="B1" s="604"/>
      <c r="C1" s="604"/>
      <c r="D1" s="604"/>
      <c r="E1" s="605"/>
      <c r="F1" s="612" t="s">
        <v>409</v>
      </c>
      <c r="G1" s="613"/>
      <c r="H1" s="613"/>
      <c r="I1" s="613"/>
      <c r="J1" s="613"/>
      <c r="K1" s="613"/>
      <c r="L1" s="175"/>
    </row>
    <row r="2" spans="1:12" ht="18.75" customHeight="1" x14ac:dyDescent="0.35">
      <c r="A2" s="606"/>
      <c r="B2" s="607"/>
      <c r="C2" s="607"/>
      <c r="D2" s="607"/>
      <c r="E2" s="608"/>
      <c r="F2" s="614"/>
      <c r="G2" s="615"/>
      <c r="H2" s="615"/>
      <c r="I2" s="615"/>
      <c r="J2" s="615"/>
      <c r="K2" s="615"/>
      <c r="L2" s="175"/>
    </row>
    <row r="3" spans="1:12" ht="18.75" customHeight="1" x14ac:dyDescent="0.35">
      <c r="A3" s="606"/>
      <c r="B3" s="607"/>
      <c r="C3" s="607"/>
      <c r="D3" s="607"/>
      <c r="E3" s="608"/>
      <c r="F3" s="612" t="s">
        <v>410</v>
      </c>
      <c r="G3" s="613"/>
      <c r="H3" s="613"/>
      <c r="I3" s="613"/>
      <c r="J3" s="613"/>
      <c r="K3" s="613"/>
      <c r="L3" s="175"/>
    </row>
    <row r="4" spans="1:12" ht="18.75" customHeight="1" x14ac:dyDescent="0.35">
      <c r="A4" s="609"/>
      <c r="B4" s="610"/>
      <c r="C4" s="610"/>
      <c r="D4" s="610"/>
      <c r="E4" s="611"/>
      <c r="F4" s="614"/>
      <c r="G4" s="615"/>
      <c r="H4" s="615"/>
      <c r="I4" s="615"/>
      <c r="J4" s="615"/>
      <c r="K4" s="615"/>
      <c r="L4" s="175"/>
    </row>
    <row r="5" spans="1:12" ht="15.75" customHeight="1" x14ac:dyDescent="0.35">
      <c r="A5" s="616" t="s">
        <v>411</v>
      </c>
      <c r="B5" s="617"/>
      <c r="C5" s="617"/>
      <c r="D5" s="617"/>
      <c r="E5" s="617"/>
      <c r="F5" s="617"/>
      <c r="G5" s="617"/>
      <c r="H5" s="617"/>
      <c r="I5" s="617"/>
      <c r="J5" s="617"/>
      <c r="K5" s="617"/>
      <c r="L5" s="618"/>
    </row>
    <row r="6" spans="1:12" ht="23.25" customHeight="1" x14ac:dyDescent="0.35">
      <c r="A6" s="616" t="s">
        <v>412</v>
      </c>
      <c r="B6" s="617"/>
      <c r="C6" s="619"/>
      <c r="D6" s="620" t="s">
        <v>12</v>
      </c>
      <c r="E6" s="621"/>
      <c r="F6" s="621"/>
      <c r="G6" s="621"/>
      <c r="H6" s="622"/>
      <c r="I6" s="616" t="s">
        <v>413</v>
      </c>
      <c r="J6" s="619"/>
      <c r="K6" s="620" t="s">
        <v>37</v>
      </c>
      <c r="L6" s="622"/>
    </row>
    <row r="7" spans="1:12" ht="17.649999999999999" customHeight="1" x14ac:dyDescent="0.35">
      <c r="A7" s="616" t="s">
        <v>414</v>
      </c>
      <c r="B7" s="617"/>
      <c r="C7" s="619"/>
      <c r="D7" s="620" t="s">
        <v>26</v>
      </c>
      <c r="E7" s="621"/>
      <c r="F7" s="621"/>
      <c r="G7" s="621"/>
      <c r="H7" s="622"/>
      <c r="I7" s="616" t="s">
        <v>98</v>
      </c>
      <c r="J7" s="619"/>
      <c r="K7" s="620" t="s">
        <v>53</v>
      </c>
      <c r="L7" s="622"/>
    </row>
    <row r="8" spans="1:12" ht="35.65" customHeight="1" x14ac:dyDescent="0.35">
      <c r="A8" s="616" t="s">
        <v>415</v>
      </c>
      <c r="B8" s="617"/>
      <c r="C8" s="619"/>
      <c r="D8" s="620" t="s">
        <v>63</v>
      </c>
      <c r="E8" s="621"/>
      <c r="F8" s="621"/>
      <c r="G8" s="621"/>
      <c r="H8" s="622"/>
      <c r="I8" s="616" t="s">
        <v>416</v>
      </c>
      <c r="J8" s="619"/>
      <c r="K8" s="620" t="s">
        <v>60</v>
      </c>
      <c r="L8" s="622"/>
    </row>
    <row r="9" spans="1:12" ht="15.75" customHeight="1" x14ac:dyDescent="0.35">
      <c r="A9" s="623" t="s">
        <v>417</v>
      </c>
      <c r="B9" s="624"/>
      <c r="C9" s="624"/>
      <c r="D9" s="624"/>
      <c r="E9" s="617"/>
      <c r="F9" s="617"/>
      <c r="G9" s="617"/>
      <c r="H9" s="617"/>
      <c r="I9" s="617"/>
      <c r="J9" s="617"/>
      <c r="K9" s="617"/>
      <c r="L9" s="618"/>
    </row>
    <row r="10" spans="1:12" ht="33.75" customHeight="1" x14ac:dyDescent="0.35">
      <c r="A10" s="634" t="s">
        <v>221</v>
      </c>
      <c r="B10" s="634"/>
      <c r="C10" s="634"/>
      <c r="D10" s="634"/>
      <c r="E10" s="632" t="str">
        <f>+ACTIVIDAD_5!B12</f>
        <v>Implementar 3 acciones de transformación cultural que promuevan y garanticen el libre ejercicio de los derechos de las mujeres y la equidad de género a través de mecanismos de cambio cultural y comportamental desarrollados con las comunidades</v>
      </c>
      <c r="F10" s="632"/>
      <c r="G10" s="632"/>
      <c r="H10" s="632"/>
      <c r="I10" s="632"/>
      <c r="J10" s="632"/>
      <c r="K10" s="632"/>
      <c r="L10" s="632"/>
    </row>
    <row r="11" spans="1:12" ht="34.5" customHeight="1" x14ac:dyDescent="0.35">
      <c r="A11" s="626" t="s">
        <v>418</v>
      </c>
      <c r="B11" s="627"/>
      <c r="C11" s="627"/>
      <c r="D11" s="618"/>
      <c r="E11" s="631" t="str">
        <f>+ACTIVIDAD_5!I16</f>
        <v>Número de acciones de transformación cultural que promuevan la eliminación de estereotipos negativos, y garanticen el libre ejercicio de los derechos de las mujeres implementadas, desarrolladas con las comunidades</v>
      </c>
      <c r="F11" s="632"/>
      <c r="G11" s="632"/>
      <c r="H11" s="632"/>
      <c r="I11" s="632"/>
      <c r="J11" s="632"/>
      <c r="K11" s="632"/>
      <c r="L11" s="633"/>
    </row>
    <row r="12" spans="1:12" ht="47.25" customHeight="1" x14ac:dyDescent="0.35">
      <c r="A12" s="616" t="s">
        <v>419</v>
      </c>
      <c r="B12" s="617"/>
      <c r="C12" s="617"/>
      <c r="D12" s="619"/>
      <c r="E12" s="631" t="s">
        <v>685</v>
      </c>
      <c r="F12" s="632"/>
      <c r="G12" s="632"/>
      <c r="H12" s="632"/>
      <c r="I12" s="632"/>
      <c r="J12" s="632"/>
      <c r="K12" s="632"/>
      <c r="L12" s="633"/>
    </row>
    <row r="13" spans="1:12" ht="28.5" customHeight="1" x14ac:dyDescent="0.35">
      <c r="A13" s="616" t="s">
        <v>421</v>
      </c>
      <c r="B13" s="617"/>
      <c r="C13" s="619"/>
      <c r="D13" s="620" t="s">
        <v>422</v>
      </c>
      <c r="E13" s="621"/>
      <c r="F13" s="621"/>
      <c r="G13" s="621"/>
      <c r="H13" s="622"/>
      <c r="I13" s="616" t="s">
        <v>423</v>
      </c>
      <c r="J13" s="619"/>
      <c r="K13" s="620" t="s">
        <v>61</v>
      </c>
      <c r="L13" s="622"/>
    </row>
    <row r="14" spans="1:12" ht="15.75" customHeight="1" x14ac:dyDescent="0.35">
      <c r="A14" s="616" t="s">
        <v>424</v>
      </c>
      <c r="B14" s="617"/>
      <c r="C14" s="617"/>
      <c r="D14" s="617"/>
      <c r="E14" s="617"/>
      <c r="F14" s="617"/>
      <c r="G14" s="617"/>
      <c r="H14" s="617"/>
      <c r="I14" s="617"/>
      <c r="J14" s="617"/>
      <c r="K14" s="617"/>
      <c r="L14" s="618"/>
    </row>
    <row r="15" spans="1:12" ht="25.5" customHeight="1" x14ac:dyDescent="0.35">
      <c r="A15" s="616" t="s">
        <v>425</v>
      </c>
      <c r="B15" s="617"/>
      <c r="C15" s="619"/>
      <c r="D15" s="620" t="s">
        <v>19</v>
      </c>
      <c r="E15" s="621"/>
      <c r="F15" s="621"/>
      <c r="G15" s="621"/>
      <c r="H15" s="622"/>
      <c r="I15" s="616" t="s">
        <v>426</v>
      </c>
      <c r="J15" s="619"/>
      <c r="K15" s="620" t="s">
        <v>20</v>
      </c>
      <c r="L15" s="622"/>
    </row>
    <row r="16" spans="1:12" ht="25.5" customHeight="1" x14ac:dyDescent="0.35">
      <c r="A16" s="616" t="s">
        <v>427</v>
      </c>
      <c r="B16" s="617"/>
      <c r="C16" s="619"/>
      <c r="D16" s="680">
        <f>+ACTIVIDAD_5!C37</f>
        <v>1.0000000000000002</v>
      </c>
      <c r="E16" s="681"/>
      <c r="F16" s="681"/>
      <c r="G16" s="681"/>
      <c r="H16" s="682"/>
      <c r="I16" s="616" t="s">
        <v>161</v>
      </c>
      <c r="J16" s="619"/>
      <c r="K16" s="620" t="s">
        <v>21</v>
      </c>
      <c r="L16" s="622"/>
    </row>
    <row r="17" spans="1:12" ht="27.65" customHeight="1" x14ac:dyDescent="0.35">
      <c r="A17" s="616" t="s">
        <v>428</v>
      </c>
      <c r="B17" s="617"/>
      <c r="C17" s="619"/>
      <c r="D17" s="620" t="s">
        <v>532</v>
      </c>
      <c r="E17" s="621"/>
      <c r="F17" s="621"/>
      <c r="G17" s="621"/>
      <c r="H17" s="622"/>
      <c r="I17" s="638"/>
      <c r="J17" s="639"/>
      <c r="K17" s="639"/>
      <c r="L17" s="640"/>
    </row>
    <row r="18" spans="1:12" ht="12" customHeight="1" x14ac:dyDescent="0.35">
      <c r="A18" s="182" t="s">
        <v>430</v>
      </c>
      <c r="B18" s="182" t="s">
        <v>431</v>
      </c>
      <c r="C18" s="616" t="s">
        <v>432</v>
      </c>
      <c r="D18" s="617"/>
      <c r="E18" s="617"/>
      <c r="F18" s="617"/>
      <c r="G18" s="619"/>
      <c r="H18" s="616" t="s">
        <v>229</v>
      </c>
      <c r="I18" s="619"/>
      <c r="J18" s="616" t="s">
        <v>433</v>
      </c>
      <c r="K18" s="619"/>
      <c r="L18" s="182" t="s">
        <v>434</v>
      </c>
    </row>
    <row r="19" spans="1:12" ht="81.650000000000006" customHeight="1" x14ac:dyDescent="0.35">
      <c r="A19" s="177">
        <v>1</v>
      </c>
      <c r="B19" s="178" t="s">
        <v>422</v>
      </c>
      <c r="C19" s="620" t="s">
        <v>686</v>
      </c>
      <c r="D19" s="621"/>
      <c r="E19" s="621"/>
      <c r="F19" s="621"/>
      <c r="G19" s="622"/>
      <c r="H19" s="620" t="s">
        <v>687</v>
      </c>
      <c r="I19" s="622"/>
      <c r="J19" s="638" t="s">
        <v>22</v>
      </c>
      <c r="K19" s="640"/>
      <c r="L19" s="178" t="s">
        <v>521</v>
      </c>
    </row>
    <row r="20" spans="1:12" ht="34.15" customHeight="1" x14ac:dyDescent="0.35">
      <c r="A20" s="177">
        <v>2</v>
      </c>
      <c r="B20" s="178" t="s">
        <v>422</v>
      </c>
      <c r="C20" s="620" t="s">
        <v>688</v>
      </c>
      <c r="D20" s="621"/>
      <c r="E20" s="621"/>
      <c r="F20" s="621"/>
      <c r="G20" s="622"/>
      <c r="H20" s="620" t="s">
        <v>689</v>
      </c>
      <c r="I20" s="622"/>
      <c r="J20" s="638" t="s">
        <v>22</v>
      </c>
      <c r="K20" s="640"/>
      <c r="L20" s="178" t="s">
        <v>690</v>
      </c>
    </row>
    <row r="21" spans="1:12" ht="82" customHeight="1" x14ac:dyDescent="0.35">
      <c r="A21" s="177">
        <v>3</v>
      </c>
      <c r="B21" s="178" t="s">
        <v>422</v>
      </c>
      <c r="C21" s="620" t="s">
        <v>691</v>
      </c>
      <c r="D21" s="621"/>
      <c r="E21" s="621"/>
      <c r="F21" s="621"/>
      <c r="G21" s="622"/>
      <c r="H21" s="620" t="s">
        <v>692</v>
      </c>
      <c r="I21" s="622"/>
      <c r="J21" s="638" t="s">
        <v>22</v>
      </c>
      <c r="K21" s="640"/>
      <c r="L21" s="178" t="s">
        <v>693</v>
      </c>
    </row>
    <row r="22" spans="1:12" ht="25.5" customHeight="1" x14ac:dyDescent="0.35">
      <c r="A22" s="182" t="s">
        <v>430</v>
      </c>
      <c r="B22" s="616" t="s">
        <v>439</v>
      </c>
      <c r="C22" s="617"/>
      <c r="D22" s="617"/>
      <c r="E22" s="617"/>
      <c r="F22" s="617"/>
      <c r="G22" s="617"/>
      <c r="H22" s="617"/>
      <c r="I22" s="617"/>
      <c r="J22" s="617"/>
      <c r="K22" s="619"/>
      <c r="L22" s="182" t="s">
        <v>440</v>
      </c>
    </row>
    <row r="23" spans="1:12" ht="28.15" customHeight="1" x14ac:dyDescent="0.35">
      <c r="A23" s="177">
        <v>1</v>
      </c>
      <c r="B23" s="620" t="s">
        <v>694</v>
      </c>
      <c r="C23" s="621"/>
      <c r="D23" s="621"/>
      <c r="E23" s="621"/>
      <c r="F23" s="621"/>
      <c r="G23" s="621"/>
      <c r="H23" s="621"/>
      <c r="I23" s="621"/>
      <c r="J23" s="621"/>
      <c r="K23" s="622"/>
      <c r="L23" s="178" t="s">
        <v>22</v>
      </c>
    </row>
    <row r="24" spans="1:12" ht="15.75" customHeight="1" x14ac:dyDescent="0.35">
      <c r="A24" s="616" t="s">
        <v>442</v>
      </c>
      <c r="B24" s="617"/>
      <c r="C24" s="617"/>
      <c r="D24" s="617"/>
      <c r="E24" s="617"/>
      <c r="F24" s="624"/>
      <c r="G24" s="624"/>
      <c r="H24" s="617"/>
      <c r="I24" s="624"/>
      <c r="J24" s="624"/>
      <c r="K24" s="624"/>
      <c r="L24" s="644"/>
    </row>
    <row r="25" spans="1:12" ht="26.25" customHeight="1" x14ac:dyDescent="0.35">
      <c r="A25" s="616" t="s">
        <v>443</v>
      </c>
      <c r="B25" s="617"/>
      <c r="C25" s="619"/>
      <c r="D25" s="620">
        <v>1</v>
      </c>
      <c r="E25" s="621"/>
      <c r="F25" s="634" t="s">
        <v>444</v>
      </c>
      <c r="G25" s="634"/>
      <c r="H25" s="203">
        <v>2024</v>
      </c>
      <c r="I25" s="634" t="s">
        <v>445</v>
      </c>
      <c r="J25" s="634"/>
      <c r="K25" s="671" t="s">
        <v>695</v>
      </c>
      <c r="L25" s="671"/>
    </row>
    <row r="26" spans="1:12" ht="38.25" customHeight="1" x14ac:dyDescent="0.35">
      <c r="A26" s="616" t="s">
        <v>447</v>
      </c>
      <c r="B26" s="617"/>
      <c r="C26" s="619"/>
      <c r="D26" s="620" t="s">
        <v>696</v>
      </c>
      <c r="E26" s="621"/>
      <c r="F26" s="711"/>
      <c r="G26" s="711"/>
      <c r="H26" s="621"/>
      <c r="I26" s="711"/>
      <c r="J26" s="711"/>
      <c r="K26" s="711"/>
      <c r="L26" s="712"/>
    </row>
    <row r="27" spans="1:12" ht="78.650000000000006" customHeight="1" x14ac:dyDescent="0.35">
      <c r="A27" s="616" t="s">
        <v>449</v>
      </c>
      <c r="B27" s="617"/>
      <c r="C27" s="619"/>
      <c r="D27" s="666" t="s">
        <v>697</v>
      </c>
      <c r="E27" s="667"/>
      <c r="F27" s="667"/>
      <c r="G27" s="667"/>
      <c r="H27" s="667"/>
      <c r="I27" s="667"/>
      <c r="J27" s="667"/>
      <c r="K27" s="667"/>
      <c r="L27" s="668"/>
    </row>
    <row r="28" spans="1:12" ht="17.649999999999999" customHeight="1" x14ac:dyDescent="0.35">
      <c r="A28" s="616" t="s">
        <v>451</v>
      </c>
      <c r="B28" s="617"/>
      <c r="C28" s="619"/>
      <c r="D28" s="620"/>
      <c r="E28" s="621"/>
      <c r="F28" s="621"/>
      <c r="G28" s="621"/>
      <c r="H28" s="621"/>
      <c r="I28" s="621"/>
      <c r="J28" s="621"/>
      <c r="K28" s="621"/>
      <c r="L28" s="622"/>
    </row>
  </sheetData>
  <mergeCells count="65">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K25:L25"/>
    <mergeCell ref="A26:C26"/>
    <mergeCell ref="D26:L26"/>
    <mergeCell ref="A27:C27"/>
    <mergeCell ref="D27:L27"/>
    <mergeCell ref="A28:C28"/>
    <mergeCell ref="D28:L28"/>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F3B907F6-9163-46F2-AAD9-61EF453AA47A}">
          <x14:formula1>
            <xm:f>Datos!$A$2:$A$5</xm:f>
          </x14:formula1>
          <xm:sqref>D6:H6</xm:sqref>
        </x14:dataValidation>
        <x14:dataValidation type="list" allowBlank="1" showInputMessage="1" showErrorMessage="1" xr:uid="{D274D124-F508-463F-BC2E-913F5521DA3D}">
          <x14:formula1>
            <xm:f>Datos!$B$2:$B$6</xm:f>
          </x14:formula1>
          <xm:sqref>K6:L6</xm:sqref>
        </x14:dataValidation>
        <x14:dataValidation type="list" allowBlank="1" showInputMessage="1" showErrorMessage="1" xr:uid="{09F39E25-B63B-44BC-9A2B-AE6418500307}">
          <x14:formula1>
            <xm:f>Datos!$C$2:$C$3</xm:f>
          </x14:formula1>
          <xm:sqref>D7:H7</xm:sqref>
        </x14:dataValidation>
        <x14:dataValidation type="list" allowBlank="1" showInputMessage="1" showErrorMessage="1" xr:uid="{4318C4CC-B64D-4CE3-8BB8-9896CEB455A2}">
          <x14:formula1>
            <xm:f>Datos!$D$2:$D$7</xm:f>
          </x14:formula1>
          <xm:sqref>K7:L7</xm:sqref>
        </x14:dataValidation>
        <x14:dataValidation type="list" allowBlank="1" showInputMessage="1" showErrorMessage="1" xr:uid="{9C4DC01F-EE2E-4FBA-B63C-CA919DAD3870}">
          <x14:formula1>
            <xm:f>Datos!$E$2:$E$23</xm:f>
          </x14:formula1>
          <xm:sqref>D8:H8</xm:sqref>
        </x14:dataValidation>
        <x14:dataValidation type="list" allowBlank="1" showInputMessage="1" showErrorMessage="1" xr:uid="{7D5CF246-905F-42DD-859D-4634DC9ED3F3}">
          <x14:formula1>
            <xm:f>Datos!$F$2:$F$18</xm:f>
          </x14:formula1>
          <xm:sqref>K8:L8</xm:sqref>
        </x14:dataValidation>
        <x14:dataValidation type="list" allowBlank="1" showInputMessage="1" showErrorMessage="1" xr:uid="{27C8C770-F779-473E-A042-2B2773E8A33A}">
          <x14:formula1>
            <xm:f>Datos!$G$2:$G$8</xm:f>
          </x14:formula1>
          <xm:sqref>K13:L13</xm:sqref>
        </x14:dataValidation>
        <x14:dataValidation type="list" allowBlank="1" showInputMessage="1" showErrorMessage="1" xr:uid="{FFF42324-E7C7-47B8-9B5A-F92FC14914A9}">
          <x14:formula1>
            <xm:f>Datos!$H$2:$H$3</xm:f>
          </x14:formula1>
          <xm:sqref>D15:H15</xm:sqref>
        </x14:dataValidation>
        <x14:dataValidation type="list" allowBlank="1" showInputMessage="1" showErrorMessage="1" xr:uid="{A587765E-4C0E-44F1-BE25-3F8F15FDF67F}">
          <x14:formula1>
            <xm:f>Datos!$I$2:$I$7</xm:f>
          </x14:formula1>
          <xm:sqref>K15:L15</xm:sqref>
        </x14:dataValidation>
        <x14:dataValidation type="list" allowBlank="1" showInputMessage="1" showErrorMessage="1" xr:uid="{8DD4D71B-4CA7-4805-869A-C1A4BF325D9F}">
          <x14:formula1>
            <xm:f>Datos!$J$2:$J$5</xm:f>
          </x14:formula1>
          <xm:sqref>K16:L16</xm:sqref>
        </x14:dataValidation>
        <x14:dataValidation type="list" allowBlank="1" showInputMessage="1" showErrorMessage="1" xr:uid="{F4235E9E-6753-4D72-B2B1-ADD97A86F7B1}">
          <x14:formula1>
            <xm:f>Datos!$K$2:$K$4</xm:f>
          </x14:formula1>
          <xm:sqref>L23</xm:sqref>
        </x14:dataValidation>
        <x14:dataValidation type="list" allowBlank="1" showInputMessage="1" showErrorMessage="1" xr:uid="{63B22CB7-EA60-4B08-B87C-626575EBCB5D}">
          <x14:formula1>
            <xm:f>Datos!$K$2:$K$3</xm:f>
          </x14:formula1>
          <xm:sqref>J19:K21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DC0FA-768C-46CD-865F-29E727DA2135}">
  <sheetPr>
    <tabColor theme="9" tint="0.59999389629810485"/>
    <pageSetUpPr fitToPage="1"/>
  </sheetPr>
  <dimension ref="A1:O117"/>
  <sheetViews>
    <sheetView showGridLines="0" topLeftCell="C52" zoomScale="70" zoomScaleNormal="70" workbookViewId="0">
      <selection activeCell="D54" sqref="D54:E54"/>
    </sheetView>
  </sheetViews>
  <sheetFormatPr baseColWidth="10" defaultColWidth="10.81640625" defaultRowHeight="14" x14ac:dyDescent="0.35"/>
  <cols>
    <col min="1" max="1" width="49.7265625" style="39" customWidth="1"/>
    <col min="2" max="13" width="35.7265625" style="39" customWidth="1"/>
    <col min="14" max="15" width="18.1796875" style="39" customWidth="1"/>
    <col min="16" max="16" width="8.453125" style="39" customWidth="1"/>
    <col min="17" max="17" width="18.453125" style="39" bestFit="1" customWidth="1"/>
    <col min="18" max="18" width="5.7265625" style="39" customWidth="1"/>
    <col min="19" max="19" width="18.453125" style="39" bestFit="1" customWidth="1"/>
    <col min="20" max="20" width="4.7265625" style="39" customWidth="1"/>
    <col min="21" max="21" width="23" style="39" bestFit="1" customWidth="1"/>
    <col min="22" max="22" width="9.1796875" style="39"/>
    <col min="23" max="23" width="18.453125" style="39" bestFit="1" customWidth="1"/>
    <col min="24" max="24" width="16.1796875" style="39" customWidth="1"/>
    <col min="25" max="16384" width="10.81640625" style="39"/>
  </cols>
  <sheetData>
    <row r="1" spans="1:15" s="85" customFormat="1" ht="22.15" customHeight="1" thickBot="1" x14ac:dyDescent="0.4">
      <c r="A1" s="570"/>
      <c r="B1" s="547" t="s">
        <v>279</v>
      </c>
      <c r="C1" s="548"/>
      <c r="D1" s="548"/>
      <c r="E1" s="548"/>
      <c r="F1" s="548"/>
      <c r="G1" s="548"/>
      <c r="H1" s="548"/>
      <c r="I1" s="548"/>
      <c r="J1" s="548"/>
      <c r="K1" s="548"/>
      <c r="L1" s="549"/>
      <c r="M1" s="544" t="s">
        <v>280</v>
      </c>
      <c r="N1" s="545"/>
      <c r="O1" s="546"/>
    </row>
    <row r="2" spans="1:15" s="85" customFormat="1" ht="18" customHeight="1" thickBot="1" x14ac:dyDescent="0.4">
      <c r="A2" s="571"/>
      <c r="B2" s="550" t="s">
        <v>281</v>
      </c>
      <c r="C2" s="551"/>
      <c r="D2" s="551"/>
      <c r="E2" s="551"/>
      <c r="F2" s="551"/>
      <c r="G2" s="551"/>
      <c r="H2" s="551"/>
      <c r="I2" s="551"/>
      <c r="J2" s="551"/>
      <c r="K2" s="551"/>
      <c r="L2" s="552"/>
      <c r="M2" s="544" t="s">
        <v>282</v>
      </c>
      <c r="N2" s="545"/>
      <c r="O2" s="546"/>
    </row>
    <row r="3" spans="1:15" s="85" customFormat="1" ht="19.899999999999999" customHeight="1" thickBot="1" x14ac:dyDescent="0.4">
      <c r="A3" s="571"/>
      <c r="B3" s="550" t="s">
        <v>120</v>
      </c>
      <c r="C3" s="551"/>
      <c r="D3" s="551"/>
      <c r="E3" s="551"/>
      <c r="F3" s="551"/>
      <c r="G3" s="551"/>
      <c r="H3" s="551"/>
      <c r="I3" s="551"/>
      <c r="J3" s="551"/>
      <c r="K3" s="551"/>
      <c r="L3" s="552"/>
      <c r="M3" s="544" t="s">
        <v>283</v>
      </c>
      <c r="N3" s="545"/>
      <c r="O3" s="546"/>
    </row>
    <row r="4" spans="1:15" s="85" customFormat="1" ht="21.75" customHeight="1" thickBot="1" x14ac:dyDescent="0.4">
      <c r="A4" s="572"/>
      <c r="B4" s="553" t="s">
        <v>284</v>
      </c>
      <c r="C4" s="554"/>
      <c r="D4" s="554"/>
      <c r="E4" s="554"/>
      <c r="F4" s="554"/>
      <c r="G4" s="554"/>
      <c r="H4" s="554"/>
      <c r="I4" s="554"/>
      <c r="J4" s="554"/>
      <c r="K4" s="554"/>
      <c r="L4" s="555"/>
      <c r="M4" s="544" t="s">
        <v>285</v>
      </c>
      <c r="N4" s="545"/>
      <c r="O4" s="546"/>
    </row>
    <row r="5" spans="1:15" s="85" customFormat="1" ht="21.75" customHeight="1" thickBot="1" x14ac:dyDescent="0.4">
      <c r="A5" s="86"/>
      <c r="B5" s="87"/>
      <c r="C5" s="87"/>
      <c r="D5" s="87"/>
      <c r="E5" s="87"/>
      <c r="F5" s="87"/>
      <c r="G5" s="87"/>
      <c r="H5" s="87"/>
      <c r="I5" s="87"/>
      <c r="J5" s="87"/>
      <c r="K5" s="87"/>
      <c r="L5" s="87"/>
      <c r="M5" s="88"/>
      <c r="N5" s="88"/>
      <c r="O5" s="88"/>
    </row>
    <row r="6" spans="1:15" s="85" customFormat="1" ht="21.75" customHeight="1" thickBot="1" x14ac:dyDescent="0.4">
      <c r="A6" s="70" t="s">
        <v>286</v>
      </c>
      <c r="B6" s="581" t="s">
        <v>287</v>
      </c>
      <c r="C6" s="582"/>
      <c r="D6" s="582"/>
      <c r="E6" s="582"/>
      <c r="F6" s="582"/>
      <c r="G6" s="582"/>
      <c r="H6" s="582"/>
      <c r="I6" s="582"/>
      <c r="J6" s="582"/>
      <c r="K6" s="583"/>
      <c r="L6" s="196" t="s">
        <v>288</v>
      </c>
      <c r="M6" s="584">
        <v>2024110010289</v>
      </c>
      <c r="N6" s="585"/>
      <c r="O6" s="586"/>
    </row>
    <row r="7" spans="1:15" s="85" customFormat="1" ht="21.75" customHeight="1" thickBot="1" x14ac:dyDescent="0.4">
      <c r="A7" s="86"/>
      <c r="B7" s="87"/>
      <c r="C7" s="87"/>
      <c r="D7" s="87"/>
      <c r="E7" s="87"/>
      <c r="F7" s="87"/>
      <c r="G7" s="87"/>
      <c r="H7" s="87"/>
      <c r="I7" s="87"/>
      <c r="J7" s="87"/>
      <c r="K7" s="87"/>
      <c r="L7" s="87"/>
      <c r="M7" s="88"/>
      <c r="N7" s="88"/>
      <c r="O7" s="88"/>
    </row>
    <row r="8" spans="1:15" s="85" customFormat="1" ht="21.75" customHeight="1" thickBot="1" x14ac:dyDescent="0.4">
      <c r="A8" s="574" t="s">
        <v>126</v>
      </c>
      <c r="B8" s="160" t="s">
        <v>289</v>
      </c>
      <c r="C8" s="124"/>
      <c r="D8" s="160" t="s">
        <v>290</v>
      </c>
      <c r="E8" s="124"/>
      <c r="F8" s="160" t="s">
        <v>291</v>
      </c>
      <c r="G8" s="124"/>
      <c r="H8" s="160" t="s">
        <v>292</v>
      </c>
      <c r="I8" s="127"/>
      <c r="J8" s="558" t="s">
        <v>128</v>
      </c>
      <c r="K8" s="573"/>
      <c r="L8" s="159" t="s">
        <v>293</v>
      </c>
      <c r="M8" s="590"/>
      <c r="N8" s="590"/>
      <c r="O8" s="590"/>
    </row>
    <row r="9" spans="1:15" s="85" customFormat="1" ht="21.75" customHeight="1" x14ac:dyDescent="0.4">
      <c r="A9" s="574"/>
      <c r="B9" s="161" t="s">
        <v>294</v>
      </c>
      <c r="C9" s="127"/>
      <c r="D9" s="160" t="s">
        <v>295</v>
      </c>
      <c r="E9" s="127"/>
      <c r="F9" s="160" t="s">
        <v>296</v>
      </c>
      <c r="G9" s="127"/>
      <c r="H9" s="160" t="s">
        <v>297</v>
      </c>
      <c r="I9" s="126" t="s">
        <v>298</v>
      </c>
      <c r="J9" s="558"/>
      <c r="K9" s="573"/>
      <c r="L9" s="159" t="s">
        <v>299</v>
      </c>
      <c r="M9" s="590"/>
      <c r="N9" s="590"/>
      <c r="O9" s="590"/>
    </row>
    <row r="10" spans="1:15" s="85" customFormat="1" ht="21.75" customHeight="1" thickBot="1" x14ac:dyDescent="0.45">
      <c r="A10" s="574"/>
      <c r="B10" s="160" t="s">
        <v>300</v>
      </c>
      <c r="C10" s="124"/>
      <c r="D10" s="160" t="s">
        <v>301</v>
      </c>
      <c r="E10" s="128"/>
      <c r="F10" s="160" t="s">
        <v>302</v>
      </c>
      <c r="G10" s="128"/>
      <c r="H10" s="160" t="s">
        <v>303</v>
      </c>
      <c r="I10" s="126"/>
      <c r="J10" s="558"/>
      <c r="K10" s="573"/>
      <c r="L10" s="159" t="s">
        <v>304</v>
      </c>
      <c r="M10" s="590" t="s">
        <v>298</v>
      </c>
      <c r="N10" s="590"/>
      <c r="O10" s="590"/>
    </row>
    <row r="11" spans="1:15" ht="15" customHeight="1" thickBot="1" x14ac:dyDescent="0.4">
      <c r="A11" s="42"/>
      <c r="B11" s="43"/>
      <c r="C11" s="43"/>
      <c r="D11" s="45"/>
      <c r="E11" s="44"/>
      <c r="F11" s="44"/>
      <c r="G11" s="186"/>
      <c r="H11" s="186"/>
      <c r="I11" s="46"/>
      <c r="J11" s="46"/>
      <c r="K11" s="43"/>
      <c r="L11" s="43"/>
      <c r="M11" s="43"/>
      <c r="N11" s="43"/>
      <c r="O11" s="43"/>
    </row>
    <row r="12" spans="1:15" ht="15" customHeight="1" x14ac:dyDescent="0.35">
      <c r="A12" s="578" t="s">
        <v>305</v>
      </c>
      <c r="B12" s="559" t="s">
        <v>698</v>
      </c>
      <c r="C12" s="560"/>
      <c r="D12" s="560"/>
      <c r="E12" s="560"/>
      <c r="F12" s="560"/>
      <c r="G12" s="560"/>
      <c r="H12" s="560"/>
      <c r="I12" s="560"/>
      <c r="J12" s="560"/>
      <c r="K12" s="560"/>
      <c r="L12" s="560"/>
      <c r="M12" s="560"/>
      <c r="N12" s="560"/>
      <c r="O12" s="561"/>
    </row>
    <row r="13" spans="1:15" ht="15" customHeight="1" x14ac:dyDescent="0.35">
      <c r="A13" s="579"/>
      <c r="B13" s="562"/>
      <c r="C13" s="563"/>
      <c r="D13" s="563"/>
      <c r="E13" s="563"/>
      <c r="F13" s="563"/>
      <c r="G13" s="563"/>
      <c r="H13" s="563"/>
      <c r="I13" s="563"/>
      <c r="J13" s="563"/>
      <c r="K13" s="563"/>
      <c r="L13" s="563"/>
      <c r="M13" s="563"/>
      <c r="N13" s="563"/>
      <c r="O13" s="564"/>
    </row>
    <row r="14" spans="1:15" ht="15" customHeight="1" x14ac:dyDescent="0.35">
      <c r="A14" s="580"/>
      <c r="B14" s="565"/>
      <c r="C14" s="566"/>
      <c r="D14" s="566"/>
      <c r="E14" s="566"/>
      <c r="F14" s="566"/>
      <c r="G14" s="566"/>
      <c r="H14" s="566"/>
      <c r="I14" s="566"/>
      <c r="J14" s="566"/>
      <c r="K14" s="566"/>
      <c r="L14" s="566"/>
      <c r="M14" s="566"/>
      <c r="N14" s="566"/>
      <c r="O14" s="567"/>
    </row>
    <row r="15" spans="1:15" ht="9" customHeight="1" x14ac:dyDescent="0.35">
      <c r="A15" s="47"/>
      <c r="B15" s="84"/>
      <c r="C15" s="48"/>
      <c r="D15" s="48"/>
      <c r="E15" s="48"/>
      <c r="F15" s="48"/>
      <c r="G15" s="49"/>
      <c r="H15" s="49"/>
      <c r="I15" s="49"/>
      <c r="J15" s="49"/>
      <c r="K15" s="49"/>
      <c r="L15" s="50"/>
      <c r="M15" s="50"/>
      <c r="N15" s="50"/>
      <c r="O15" s="50"/>
    </row>
    <row r="16" spans="1:15" s="51" customFormat="1" ht="37.5" customHeight="1" x14ac:dyDescent="0.35">
      <c r="A16" s="70" t="s">
        <v>133</v>
      </c>
      <c r="B16" s="568" t="s">
        <v>627</v>
      </c>
      <c r="C16" s="568"/>
      <c r="D16" s="568"/>
      <c r="E16" s="568"/>
      <c r="F16" s="568"/>
      <c r="G16" s="574" t="s">
        <v>135</v>
      </c>
      <c r="H16" s="574"/>
      <c r="I16" s="569" t="s">
        <v>699</v>
      </c>
      <c r="J16" s="569"/>
      <c r="K16" s="569"/>
      <c r="L16" s="569"/>
      <c r="M16" s="569"/>
      <c r="N16" s="569"/>
      <c r="O16" s="569"/>
    </row>
    <row r="17" spans="1:15" ht="9" customHeight="1" x14ac:dyDescent="0.35">
      <c r="A17" s="47"/>
      <c r="B17" s="49"/>
      <c r="C17" s="48"/>
      <c r="D17" s="48"/>
      <c r="E17" s="48"/>
      <c r="F17" s="48"/>
      <c r="G17" s="49"/>
      <c r="H17" s="49"/>
      <c r="I17" s="49"/>
      <c r="J17" s="49"/>
      <c r="K17" s="49"/>
      <c r="L17" s="50"/>
      <c r="M17" s="50"/>
      <c r="N17" s="50"/>
      <c r="O17" s="50"/>
    </row>
    <row r="18" spans="1:15" ht="56.25" customHeight="1" x14ac:dyDescent="0.35">
      <c r="A18" s="70" t="s">
        <v>137</v>
      </c>
      <c r="B18" s="568" t="s">
        <v>309</v>
      </c>
      <c r="C18" s="568"/>
      <c r="D18" s="568"/>
      <c r="E18" s="568"/>
      <c r="F18" s="70" t="s">
        <v>139</v>
      </c>
      <c r="G18" s="575" t="s">
        <v>310</v>
      </c>
      <c r="H18" s="575"/>
      <c r="I18" s="575"/>
      <c r="J18" s="70" t="s">
        <v>141</v>
      </c>
      <c r="K18" s="568" t="s">
        <v>311</v>
      </c>
      <c r="L18" s="568"/>
      <c r="M18" s="568"/>
      <c r="N18" s="568"/>
      <c r="O18" s="568"/>
    </row>
    <row r="19" spans="1:15" ht="9" customHeight="1" x14ac:dyDescent="0.35">
      <c r="A19" s="41"/>
      <c r="B19" s="40"/>
      <c r="C19" s="577"/>
      <c r="D19" s="577"/>
      <c r="E19" s="577"/>
      <c r="F19" s="577"/>
      <c r="G19" s="577"/>
      <c r="H19" s="577"/>
      <c r="I19" s="577"/>
      <c r="J19" s="577"/>
      <c r="K19" s="577"/>
      <c r="L19" s="577"/>
      <c r="M19" s="577"/>
      <c r="N19" s="577"/>
      <c r="O19" s="577"/>
    </row>
    <row r="21" spans="1:15" ht="16.5" customHeight="1" x14ac:dyDescent="0.35">
      <c r="A21" s="82"/>
      <c r="B21" s="83"/>
      <c r="C21" s="83"/>
      <c r="D21" s="83"/>
      <c r="E21" s="83"/>
      <c r="F21" s="83"/>
      <c r="G21" s="83"/>
      <c r="H21" s="83"/>
      <c r="I21" s="83"/>
      <c r="J21" s="83"/>
      <c r="K21" s="83"/>
      <c r="L21" s="83"/>
      <c r="M21" s="83"/>
      <c r="N21" s="83"/>
      <c r="O21" s="83"/>
    </row>
    <row r="22" spans="1:15" ht="32.15" customHeight="1" x14ac:dyDescent="0.35">
      <c r="A22" s="556" t="s">
        <v>143</v>
      </c>
      <c r="B22" s="557"/>
      <c r="C22" s="557"/>
      <c r="D22" s="557"/>
      <c r="E22" s="557"/>
      <c r="F22" s="557"/>
      <c r="G22" s="557"/>
      <c r="H22" s="557"/>
      <c r="I22" s="557"/>
      <c r="J22" s="557"/>
      <c r="K22" s="557"/>
      <c r="L22" s="557"/>
      <c r="M22" s="557"/>
      <c r="N22" s="557"/>
      <c r="O22" s="558"/>
    </row>
    <row r="23" spans="1:15" ht="32.15" customHeight="1" x14ac:dyDescent="0.35">
      <c r="A23" s="556" t="s">
        <v>312</v>
      </c>
      <c r="B23" s="557"/>
      <c r="C23" s="557"/>
      <c r="D23" s="557"/>
      <c r="E23" s="557"/>
      <c r="F23" s="557"/>
      <c r="G23" s="557"/>
      <c r="H23" s="557"/>
      <c r="I23" s="557"/>
      <c r="J23" s="557"/>
      <c r="K23" s="557"/>
      <c r="L23" s="557"/>
      <c r="M23" s="557"/>
      <c r="N23" s="557"/>
      <c r="O23" s="558"/>
    </row>
    <row r="24" spans="1:15" ht="32.15" customHeight="1" thickBot="1" x14ac:dyDescent="0.4">
      <c r="A24" s="62"/>
      <c r="B24" s="52" t="s">
        <v>289</v>
      </c>
      <c r="C24" s="52" t="s">
        <v>290</v>
      </c>
      <c r="D24" s="52" t="s">
        <v>291</v>
      </c>
      <c r="E24" s="52" t="s">
        <v>292</v>
      </c>
      <c r="F24" s="52" t="s">
        <v>294</v>
      </c>
      <c r="G24" s="52" t="s">
        <v>295</v>
      </c>
      <c r="H24" s="52" t="s">
        <v>296</v>
      </c>
      <c r="I24" s="52" t="s">
        <v>297</v>
      </c>
      <c r="J24" s="52" t="s">
        <v>300</v>
      </c>
      <c r="K24" s="52" t="s">
        <v>301</v>
      </c>
      <c r="L24" s="52" t="s">
        <v>302</v>
      </c>
      <c r="M24" s="52" t="s">
        <v>303</v>
      </c>
      <c r="N24" s="53" t="s">
        <v>313</v>
      </c>
      <c r="O24" s="53" t="s">
        <v>314</v>
      </c>
    </row>
    <row r="25" spans="1:15" ht="32.15" customHeight="1" x14ac:dyDescent="0.35">
      <c r="A25" s="56" t="s">
        <v>144</v>
      </c>
      <c r="B25" s="225">
        <v>31500000</v>
      </c>
      <c r="C25" s="225">
        <v>318274000</v>
      </c>
      <c r="D25" s="225">
        <v>88100000</v>
      </c>
      <c r="E25" s="226">
        <v>0</v>
      </c>
      <c r="F25" s="226">
        <v>0</v>
      </c>
      <c r="G25" s="225">
        <v>16200000</v>
      </c>
      <c r="H25" s="227">
        <v>0</v>
      </c>
      <c r="I25" s="227"/>
      <c r="J25" s="227"/>
      <c r="K25" s="227"/>
      <c r="L25" s="227"/>
      <c r="M25" s="227"/>
      <c r="N25" s="243">
        <f>SUM(B25:M25)</f>
        <v>454074000</v>
      </c>
      <c r="O25" s="411"/>
    </row>
    <row r="26" spans="1:15" ht="32.15" customHeight="1" x14ac:dyDescent="0.35">
      <c r="A26" s="56" t="s">
        <v>146</v>
      </c>
      <c r="B26" s="225">
        <v>31500000</v>
      </c>
      <c r="C26" s="225">
        <v>401874000</v>
      </c>
      <c r="D26" s="225">
        <v>10320000</v>
      </c>
      <c r="E26" s="225">
        <v>-21453598</v>
      </c>
      <c r="F26" s="226">
        <v>0</v>
      </c>
      <c r="G26" s="226">
        <v>0</v>
      </c>
      <c r="H26" s="225">
        <v>1800000</v>
      </c>
      <c r="I26" s="225">
        <v>7560000</v>
      </c>
      <c r="J26" s="226"/>
      <c r="K26" s="226"/>
      <c r="L26" s="226"/>
      <c r="M26" s="226"/>
      <c r="N26" s="434">
        <f t="shared" ref="N26:N30" si="0">SUM(B26:M26)</f>
        <v>431600402</v>
      </c>
      <c r="O26" s="412">
        <f>+(B26+C26+D26+E26+F26+G26+H26+I26+J26+K26+L26+M26)/N25</f>
        <v>0.95050675000110119</v>
      </c>
    </row>
    <row r="27" spans="1:15" ht="32.15" customHeight="1" x14ac:dyDescent="0.35">
      <c r="A27" s="56" t="s">
        <v>148</v>
      </c>
      <c r="B27" s="226"/>
      <c r="C27" s="225">
        <v>840000</v>
      </c>
      <c r="D27" s="225">
        <v>18680402</v>
      </c>
      <c r="E27" s="225">
        <v>36994000</v>
      </c>
      <c r="F27" s="225">
        <v>45734000</v>
      </c>
      <c r="G27" s="225">
        <v>40914000</v>
      </c>
      <c r="H27" s="225">
        <v>42467334</v>
      </c>
      <c r="I27" s="225">
        <v>36334000</v>
      </c>
      <c r="J27" s="226"/>
      <c r="K27" s="226"/>
      <c r="L27" s="226"/>
      <c r="M27" s="226"/>
      <c r="N27" s="434">
        <f t="shared" si="0"/>
        <v>221963736</v>
      </c>
      <c r="O27" s="412">
        <f>+N27/N26</f>
        <v>0.51428065166630688</v>
      </c>
    </row>
    <row r="28" spans="1:15" ht="32.15" customHeight="1" x14ac:dyDescent="0.35">
      <c r="A28" s="56" t="s">
        <v>316</v>
      </c>
      <c r="B28" s="226" t="s">
        <v>315</v>
      </c>
      <c r="C28" s="225">
        <v>3209344</v>
      </c>
      <c r="D28" s="225">
        <v>5881007</v>
      </c>
      <c r="E28" s="226"/>
      <c r="F28" s="226"/>
      <c r="G28" s="226"/>
      <c r="H28" s="226"/>
      <c r="I28" s="226"/>
      <c r="J28" s="226"/>
      <c r="K28" s="226"/>
      <c r="L28" s="226"/>
      <c r="M28" s="226"/>
      <c r="N28" s="194">
        <f t="shared" si="0"/>
        <v>9090351</v>
      </c>
      <c r="O28" s="413"/>
    </row>
    <row r="29" spans="1:15" ht="32.15" customHeight="1" x14ac:dyDescent="0.35">
      <c r="A29" s="56" t="s">
        <v>317</v>
      </c>
      <c r="B29" s="226" t="s">
        <v>315</v>
      </c>
      <c r="C29" s="226" t="s">
        <v>315</v>
      </c>
      <c r="D29" s="225"/>
      <c r="E29" s="226"/>
      <c r="F29" s="226"/>
      <c r="G29" s="226"/>
      <c r="H29" s="226"/>
      <c r="I29" s="226"/>
      <c r="J29" s="226"/>
      <c r="K29" s="226"/>
      <c r="L29" s="226"/>
      <c r="M29" s="226"/>
      <c r="N29" s="194">
        <f t="shared" si="0"/>
        <v>0</v>
      </c>
      <c r="O29" s="413"/>
    </row>
    <row r="30" spans="1:15" ht="32.15" customHeight="1" thickBot="1" x14ac:dyDescent="0.4">
      <c r="A30" s="59" t="s">
        <v>154</v>
      </c>
      <c r="B30" s="229" t="s">
        <v>315</v>
      </c>
      <c r="C30" s="229" t="s">
        <v>315</v>
      </c>
      <c r="D30" s="229" t="s">
        <v>315</v>
      </c>
      <c r="E30" s="228">
        <v>9090351</v>
      </c>
      <c r="F30" s="229"/>
      <c r="G30" s="229"/>
      <c r="H30" s="229"/>
      <c r="I30" s="229"/>
      <c r="J30" s="229"/>
      <c r="K30" s="229"/>
      <c r="L30" s="229"/>
      <c r="M30" s="229"/>
      <c r="N30" s="195">
        <f t="shared" si="0"/>
        <v>9090351</v>
      </c>
      <c r="O30" s="414">
        <f>N30/N28</f>
        <v>1</v>
      </c>
    </row>
    <row r="31" spans="1:15" s="61" customFormat="1" ht="16.5" customHeight="1" x14ac:dyDescent="0.3"/>
    <row r="32" spans="1:15" s="61" customFormat="1" ht="17.25" customHeight="1" x14ac:dyDescent="0.3"/>
    <row r="33" spans="1:14" x14ac:dyDescent="0.35">
      <c r="N33" s="193"/>
    </row>
    <row r="34" spans="1:14" ht="48" customHeight="1" x14ac:dyDescent="0.35">
      <c r="A34" s="526" t="s">
        <v>318</v>
      </c>
      <c r="B34" s="527"/>
      <c r="C34" s="527"/>
      <c r="D34" s="527"/>
      <c r="E34" s="527"/>
      <c r="F34" s="527"/>
      <c r="G34" s="527"/>
      <c r="H34" s="527"/>
      <c r="I34" s="528"/>
    </row>
    <row r="35" spans="1:14" ht="50.25" customHeight="1" x14ac:dyDescent="0.35">
      <c r="A35" s="146" t="s">
        <v>319</v>
      </c>
      <c r="B35" s="529" t="str">
        <f>+B12</f>
        <v>Implementar 3 acciones de transformación cultural que promuevan y garanticen el libre ejercicio de los derechos de las mujeres y la equidad de género a través de mecanismos de cambio cultural y comportamental desarrollados con las comunidades</v>
      </c>
      <c r="C35" s="530"/>
      <c r="D35" s="530"/>
      <c r="E35" s="530"/>
      <c r="F35" s="530"/>
      <c r="G35" s="530"/>
      <c r="H35" s="530"/>
      <c r="I35" s="531"/>
    </row>
    <row r="36" spans="1:14" ht="18.75" customHeight="1" x14ac:dyDescent="0.35">
      <c r="A36" s="513" t="s">
        <v>159</v>
      </c>
      <c r="B36" s="345">
        <v>2024</v>
      </c>
      <c r="C36" s="345">
        <v>2025</v>
      </c>
      <c r="D36" s="345">
        <v>2026</v>
      </c>
      <c r="E36" s="345">
        <v>2027</v>
      </c>
      <c r="F36" s="345" t="s">
        <v>320</v>
      </c>
      <c r="G36" s="539" t="s">
        <v>161</v>
      </c>
      <c r="H36" s="539"/>
      <c r="I36" s="539"/>
    </row>
    <row r="37" spans="1:14" ht="50.25" customHeight="1" x14ac:dyDescent="0.35">
      <c r="A37" s="514"/>
      <c r="B37" s="250">
        <v>1</v>
      </c>
      <c r="C37" s="349">
        <f>B40+B42+B44+B46+B48+B50+B52+B54+B58+B56+B60+B62</f>
        <v>1.0000000000000002</v>
      </c>
      <c r="D37" s="250">
        <v>1</v>
      </c>
      <c r="E37" s="250">
        <v>0</v>
      </c>
      <c r="F37" s="345">
        <f>B37+C37+D37+E37</f>
        <v>3</v>
      </c>
      <c r="G37" s="539"/>
      <c r="H37" s="539"/>
      <c r="I37" s="539"/>
    </row>
    <row r="38" spans="1:14" ht="52.5" customHeight="1" x14ac:dyDescent="0.35">
      <c r="A38" s="254" t="s">
        <v>163</v>
      </c>
      <c r="B38" s="532">
        <v>0.2</v>
      </c>
      <c r="C38" s="533"/>
      <c r="D38" s="534" t="s">
        <v>321</v>
      </c>
      <c r="E38" s="535"/>
      <c r="F38" s="535"/>
      <c r="G38" s="535"/>
      <c r="H38" s="535"/>
      <c r="I38" s="536"/>
    </row>
    <row r="39" spans="1:14" s="64" customFormat="1" ht="75.650000000000006" customHeight="1" x14ac:dyDescent="0.35">
      <c r="A39" s="513" t="s">
        <v>322</v>
      </c>
      <c r="B39" s="254" t="s">
        <v>323</v>
      </c>
      <c r="C39" s="146" t="s">
        <v>206</v>
      </c>
      <c r="D39" s="498" t="s">
        <v>208</v>
      </c>
      <c r="E39" s="499"/>
      <c r="F39" s="498" t="s">
        <v>210</v>
      </c>
      <c r="G39" s="499"/>
      <c r="H39" s="123" t="s">
        <v>212</v>
      </c>
      <c r="I39" s="122" t="s">
        <v>213</v>
      </c>
    </row>
    <row r="40" spans="1:14" ht="62.5" customHeight="1" x14ac:dyDescent="0.35">
      <c r="A40" s="514"/>
      <c r="B40" s="350">
        <v>0</v>
      </c>
      <c r="C40" s="257">
        <v>0</v>
      </c>
      <c r="D40" s="518" t="s">
        <v>700</v>
      </c>
      <c r="E40" s="691"/>
      <c r="F40" s="709" t="s">
        <v>701</v>
      </c>
      <c r="G40" s="691"/>
      <c r="H40" s="250"/>
      <c r="I40" s="155"/>
    </row>
    <row r="41" spans="1:14" s="64" customFormat="1" ht="85.5" customHeight="1" x14ac:dyDescent="0.35">
      <c r="A41" s="513" t="s">
        <v>328</v>
      </c>
      <c r="B41" s="252" t="s">
        <v>323</v>
      </c>
      <c r="C41" s="123" t="s">
        <v>206</v>
      </c>
      <c r="D41" s="498" t="s">
        <v>208</v>
      </c>
      <c r="E41" s="499"/>
      <c r="F41" s="498" t="s">
        <v>210</v>
      </c>
      <c r="G41" s="499"/>
      <c r="H41" s="123" t="s">
        <v>212</v>
      </c>
      <c r="I41" s="122" t="s">
        <v>213</v>
      </c>
    </row>
    <row r="42" spans="1:14" ht="165" customHeight="1" x14ac:dyDescent="0.35">
      <c r="A42" s="514"/>
      <c r="B42" s="350">
        <v>0.02</v>
      </c>
      <c r="C42" s="257">
        <v>0.02</v>
      </c>
      <c r="D42" s="523" t="s">
        <v>702</v>
      </c>
      <c r="E42" s="517"/>
      <c r="F42" s="523" t="s">
        <v>702</v>
      </c>
      <c r="G42" s="517"/>
      <c r="H42" s="344" t="s">
        <v>548</v>
      </c>
      <c r="I42" s="155" t="s">
        <v>570</v>
      </c>
    </row>
    <row r="43" spans="1:14" s="64" customFormat="1" ht="83.15" customHeight="1" x14ac:dyDescent="0.35">
      <c r="A43" s="513" t="s">
        <v>332</v>
      </c>
      <c r="B43" s="252" t="s">
        <v>323</v>
      </c>
      <c r="C43" s="123" t="s">
        <v>206</v>
      </c>
      <c r="D43" s="498" t="s">
        <v>208</v>
      </c>
      <c r="E43" s="499"/>
      <c r="F43" s="498" t="s">
        <v>210</v>
      </c>
      <c r="G43" s="499"/>
      <c r="H43" s="123" t="s">
        <v>212</v>
      </c>
      <c r="I43" s="122" t="s">
        <v>213</v>
      </c>
    </row>
    <row r="44" spans="1:14" ht="120.75" customHeight="1" x14ac:dyDescent="0.35">
      <c r="A44" s="514"/>
      <c r="B44" s="350">
        <v>0</v>
      </c>
      <c r="C44" s="257">
        <v>0</v>
      </c>
      <c r="D44" s="500" t="s">
        <v>703</v>
      </c>
      <c r="E44" s="517"/>
      <c r="F44" s="500" t="s">
        <v>704</v>
      </c>
      <c r="G44" s="517"/>
      <c r="H44" s="344" t="s">
        <v>548</v>
      </c>
      <c r="I44" s="155" t="s">
        <v>570</v>
      </c>
    </row>
    <row r="45" spans="1:14" s="64" customFormat="1" ht="35.15" customHeight="1" x14ac:dyDescent="0.35">
      <c r="A45" s="513" t="s">
        <v>336</v>
      </c>
      <c r="B45" s="252" t="s">
        <v>323</v>
      </c>
      <c r="C45" s="252" t="s">
        <v>206</v>
      </c>
      <c r="D45" s="498" t="s">
        <v>208</v>
      </c>
      <c r="E45" s="499"/>
      <c r="F45" s="498" t="s">
        <v>210</v>
      </c>
      <c r="G45" s="499"/>
      <c r="H45" s="123" t="s">
        <v>212</v>
      </c>
      <c r="I45" s="123" t="s">
        <v>213</v>
      </c>
    </row>
    <row r="46" spans="1:14" ht="120.75" customHeight="1" x14ac:dyDescent="0.35">
      <c r="A46" s="514"/>
      <c r="B46" s="350">
        <v>0.05</v>
      </c>
      <c r="C46" s="257">
        <v>0.05</v>
      </c>
      <c r="D46" s="500" t="s">
        <v>705</v>
      </c>
      <c r="E46" s="517"/>
      <c r="F46" s="500" t="s">
        <v>706</v>
      </c>
      <c r="G46" s="517"/>
      <c r="H46" s="344" t="s">
        <v>548</v>
      </c>
      <c r="I46" s="155" t="s">
        <v>570</v>
      </c>
    </row>
    <row r="47" spans="1:14" s="64" customFormat="1" ht="35.15" customHeight="1" x14ac:dyDescent="0.35">
      <c r="A47" s="513" t="s">
        <v>341</v>
      </c>
      <c r="B47" s="252" t="s">
        <v>323</v>
      </c>
      <c r="C47" s="123" t="s">
        <v>206</v>
      </c>
      <c r="D47" s="498" t="s">
        <v>208</v>
      </c>
      <c r="E47" s="499"/>
      <c r="F47" s="498" t="s">
        <v>210</v>
      </c>
      <c r="G47" s="499"/>
      <c r="H47" s="123" t="s">
        <v>212</v>
      </c>
      <c r="I47" s="122" t="s">
        <v>213</v>
      </c>
    </row>
    <row r="48" spans="1:14" ht="277.5" customHeight="1" x14ac:dyDescent="0.35">
      <c r="A48" s="514"/>
      <c r="B48" s="350">
        <v>0.05</v>
      </c>
      <c r="C48" s="257">
        <v>0.05</v>
      </c>
      <c r="D48" s="500" t="s">
        <v>707</v>
      </c>
      <c r="E48" s="517"/>
      <c r="F48" s="500" t="s">
        <v>708</v>
      </c>
      <c r="G48" s="517"/>
      <c r="H48" s="250"/>
      <c r="I48" s="157"/>
    </row>
    <row r="49" spans="1:9" s="64" customFormat="1" ht="35.15" customHeight="1" x14ac:dyDescent="0.35">
      <c r="A49" s="513" t="s">
        <v>345</v>
      </c>
      <c r="B49" s="251" t="s">
        <v>323</v>
      </c>
      <c r="C49" s="123" t="s">
        <v>206</v>
      </c>
      <c r="D49" s="498" t="s">
        <v>208</v>
      </c>
      <c r="E49" s="499"/>
      <c r="F49" s="498" t="s">
        <v>210</v>
      </c>
      <c r="G49" s="499"/>
      <c r="H49" s="123" t="s">
        <v>212</v>
      </c>
      <c r="I49" s="122" t="s">
        <v>213</v>
      </c>
    </row>
    <row r="50" spans="1:9" ht="229.5" customHeight="1" x14ac:dyDescent="0.35">
      <c r="A50" s="708"/>
      <c r="B50" s="385">
        <v>0.1</v>
      </c>
      <c r="C50" s="420">
        <v>0.1</v>
      </c>
      <c r="D50" s="500" t="s">
        <v>709</v>
      </c>
      <c r="E50" s="517"/>
      <c r="F50" s="500" t="s">
        <v>710</v>
      </c>
      <c r="G50" s="517"/>
      <c r="H50" s="344" t="s">
        <v>548</v>
      </c>
      <c r="I50" s="155" t="s">
        <v>570</v>
      </c>
    </row>
    <row r="51" spans="1:9" ht="35.15" customHeight="1" x14ac:dyDescent="0.35">
      <c r="A51" s="513" t="s">
        <v>349</v>
      </c>
      <c r="B51" s="348" t="s">
        <v>323</v>
      </c>
      <c r="C51" s="146" t="s">
        <v>206</v>
      </c>
      <c r="D51" s="498" t="s">
        <v>208</v>
      </c>
      <c r="E51" s="499"/>
      <c r="F51" s="498" t="s">
        <v>210</v>
      </c>
      <c r="G51" s="499"/>
      <c r="H51" s="123" t="s">
        <v>212</v>
      </c>
      <c r="I51" s="122" t="s">
        <v>213</v>
      </c>
    </row>
    <row r="52" spans="1:9" ht="228.75" customHeight="1" x14ac:dyDescent="0.35">
      <c r="A52" s="708"/>
      <c r="B52" s="385">
        <v>0.1</v>
      </c>
      <c r="C52" s="385">
        <v>0.1</v>
      </c>
      <c r="D52" s="500" t="s">
        <v>711</v>
      </c>
      <c r="E52" s="516"/>
      <c r="F52" s="500" t="s">
        <v>712</v>
      </c>
      <c r="G52" s="522"/>
      <c r="H52" s="344" t="s">
        <v>548</v>
      </c>
      <c r="I52" s="155" t="s">
        <v>570</v>
      </c>
    </row>
    <row r="53" spans="1:9" ht="35.15" customHeight="1" x14ac:dyDescent="0.35">
      <c r="A53" s="707" t="s">
        <v>353</v>
      </c>
      <c r="B53" s="386" t="s">
        <v>323</v>
      </c>
      <c r="C53" s="205" t="s">
        <v>206</v>
      </c>
      <c r="D53" s="498" t="s">
        <v>208</v>
      </c>
      <c r="E53" s="499"/>
      <c r="F53" s="498" t="s">
        <v>210</v>
      </c>
      <c r="G53" s="499"/>
      <c r="H53" s="123" t="s">
        <v>212</v>
      </c>
      <c r="I53" s="122" t="s">
        <v>213</v>
      </c>
    </row>
    <row r="54" spans="1:9" ht="148.5" customHeight="1" x14ac:dyDescent="0.35">
      <c r="A54" s="708"/>
      <c r="B54" s="387">
        <v>0.13</v>
      </c>
      <c r="C54" s="209">
        <v>0.13</v>
      </c>
      <c r="D54" s="500" t="s">
        <v>713</v>
      </c>
      <c r="E54" s="516"/>
      <c r="F54" s="500" t="s">
        <v>714</v>
      </c>
      <c r="G54" s="516"/>
      <c r="H54" s="344" t="s">
        <v>548</v>
      </c>
      <c r="I54" s="155" t="s">
        <v>570</v>
      </c>
    </row>
    <row r="55" spans="1:9" ht="35.15" customHeight="1" x14ac:dyDescent="0.35">
      <c r="A55" s="513" t="s">
        <v>357</v>
      </c>
      <c r="B55" s="348" t="s">
        <v>323</v>
      </c>
      <c r="C55" s="146" t="s">
        <v>206</v>
      </c>
      <c r="D55" s="498" t="s">
        <v>208</v>
      </c>
      <c r="E55" s="499"/>
      <c r="F55" s="498" t="s">
        <v>210</v>
      </c>
      <c r="G55" s="499"/>
      <c r="H55" s="123" t="s">
        <v>212</v>
      </c>
      <c r="I55" s="122" t="s">
        <v>213</v>
      </c>
    </row>
    <row r="56" spans="1:9" x14ac:dyDescent="0.35">
      <c r="A56" s="708"/>
      <c r="B56" s="380">
        <v>0.15</v>
      </c>
      <c r="C56" s="209"/>
      <c r="D56" s="502"/>
      <c r="E56" s="503"/>
      <c r="F56" s="502"/>
      <c r="G56" s="503"/>
      <c r="H56" s="250"/>
      <c r="I56" s="250"/>
    </row>
    <row r="57" spans="1:9" ht="35.15" customHeight="1" x14ac:dyDescent="0.35">
      <c r="A57" s="513" t="s">
        <v>358</v>
      </c>
      <c r="B57" s="348" t="s">
        <v>323</v>
      </c>
      <c r="C57" s="146" t="s">
        <v>206</v>
      </c>
      <c r="D57" s="498" t="s">
        <v>208</v>
      </c>
      <c r="E57" s="499"/>
      <c r="F57" s="498" t="s">
        <v>210</v>
      </c>
      <c r="G57" s="499"/>
      <c r="H57" s="123" t="s">
        <v>212</v>
      </c>
      <c r="I57" s="122" t="s">
        <v>213</v>
      </c>
    </row>
    <row r="58" spans="1:9" x14ac:dyDescent="0.35">
      <c r="A58" s="708"/>
      <c r="B58" s="385">
        <v>0.2</v>
      </c>
      <c r="C58" s="209"/>
      <c r="D58" s="502"/>
      <c r="E58" s="503"/>
      <c r="F58" s="502"/>
      <c r="G58" s="503"/>
      <c r="H58" s="250"/>
      <c r="I58" s="157"/>
    </row>
    <row r="59" spans="1:9" ht="35.15" customHeight="1" x14ac:dyDescent="0.35">
      <c r="A59" s="513" t="s">
        <v>359</v>
      </c>
      <c r="B59" s="348" t="s">
        <v>323</v>
      </c>
      <c r="C59" s="146" t="s">
        <v>206</v>
      </c>
      <c r="D59" s="498" t="s">
        <v>208</v>
      </c>
      <c r="E59" s="499"/>
      <c r="F59" s="498" t="s">
        <v>210</v>
      </c>
      <c r="G59" s="499"/>
      <c r="H59" s="123" t="s">
        <v>212</v>
      </c>
      <c r="I59" s="122" t="s">
        <v>213</v>
      </c>
    </row>
    <row r="60" spans="1:9" x14ac:dyDescent="0.35">
      <c r="A60" s="708"/>
      <c r="B60" s="380">
        <v>0.15</v>
      </c>
      <c r="C60" s="209"/>
      <c r="D60" s="502"/>
      <c r="E60" s="503"/>
      <c r="F60" s="504"/>
      <c r="G60" s="504"/>
      <c r="H60" s="250"/>
      <c r="I60" s="250"/>
    </row>
    <row r="61" spans="1:9" ht="35.15" customHeight="1" x14ac:dyDescent="0.35">
      <c r="A61" s="513" t="s">
        <v>360</v>
      </c>
      <c r="B61" s="254" t="s">
        <v>323</v>
      </c>
      <c r="C61" s="146" t="s">
        <v>206</v>
      </c>
      <c r="D61" s="498" t="s">
        <v>208</v>
      </c>
      <c r="E61" s="499"/>
      <c r="F61" s="498" t="s">
        <v>210</v>
      </c>
      <c r="G61" s="499"/>
      <c r="H61" s="123" t="s">
        <v>212</v>
      </c>
      <c r="I61" s="122" t="s">
        <v>213</v>
      </c>
    </row>
    <row r="62" spans="1:9" x14ac:dyDescent="0.35">
      <c r="A62" s="514"/>
      <c r="B62" s="354">
        <v>0.05</v>
      </c>
      <c r="C62" s="346"/>
      <c r="D62" s="502"/>
      <c r="E62" s="503"/>
      <c r="F62" s="502"/>
      <c r="G62" s="503"/>
      <c r="H62" s="250"/>
      <c r="I62" s="250"/>
    </row>
    <row r="66" spans="1:11" ht="34.5" customHeight="1" x14ac:dyDescent="0.35">
      <c r="A66" s="737" t="s">
        <v>177</v>
      </c>
      <c r="B66" s="737"/>
      <c r="C66" s="737"/>
      <c r="D66" s="737"/>
      <c r="E66" s="737"/>
      <c r="F66" s="737"/>
      <c r="G66" s="737"/>
      <c r="H66" s="737"/>
      <c r="I66" s="737"/>
      <c r="J66" s="40"/>
      <c r="K66" s="40"/>
    </row>
    <row r="67" spans="1:11" ht="123.75" customHeight="1" x14ac:dyDescent="0.35">
      <c r="A67" s="388" t="s">
        <v>178</v>
      </c>
      <c r="B67" s="736" t="s">
        <v>715</v>
      </c>
      <c r="C67" s="736"/>
      <c r="D67" s="736" t="s">
        <v>716</v>
      </c>
      <c r="E67" s="736"/>
      <c r="F67" s="736" t="s">
        <v>717</v>
      </c>
      <c r="G67" s="736"/>
      <c r="H67" s="736" t="s">
        <v>718</v>
      </c>
      <c r="I67" s="736"/>
      <c r="J67" s="742"/>
      <c r="K67" s="742"/>
    </row>
    <row r="68" spans="1:11" ht="40.5" customHeight="1" x14ac:dyDescent="0.35">
      <c r="A68" s="388" t="s">
        <v>719</v>
      </c>
      <c r="B68" s="746">
        <v>0.04</v>
      </c>
      <c r="C68" s="746"/>
      <c r="D68" s="746">
        <v>0.06</v>
      </c>
      <c r="E68" s="746"/>
      <c r="F68" s="746">
        <v>0.05</v>
      </c>
      <c r="G68" s="746"/>
      <c r="H68" s="746">
        <v>0.05</v>
      </c>
      <c r="I68" s="746"/>
      <c r="J68" s="743"/>
      <c r="K68" s="743"/>
    </row>
    <row r="69" spans="1:11" ht="30" customHeight="1" x14ac:dyDescent="0.35">
      <c r="A69" s="714" t="s">
        <v>289</v>
      </c>
      <c r="B69" s="389" t="s">
        <v>99</v>
      </c>
      <c r="C69" s="389" t="s">
        <v>206</v>
      </c>
      <c r="D69" s="389" t="s">
        <v>99</v>
      </c>
      <c r="E69" s="389" t="s">
        <v>206</v>
      </c>
      <c r="F69" s="389" t="s">
        <v>99</v>
      </c>
      <c r="G69" s="389" t="s">
        <v>206</v>
      </c>
      <c r="H69" s="389" t="s">
        <v>99</v>
      </c>
      <c r="I69" s="389" t="s">
        <v>206</v>
      </c>
      <c r="J69" s="390"/>
      <c r="K69" s="390"/>
    </row>
    <row r="70" spans="1:11" ht="30" customHeight="1" x14ac:dyDescent="0.35">
      <c r="A70" s="714"/>
      <c r="B70" s="391">
        <v>0</v>
      </c>
      <c r="C70" s="392">
        <v>0</v>
      </c>
      <c r="D70" s="391">
        <v>0</v>
      </c>
      <c r="E70" s="392">
        <v>0</v>
      </c>
      <c r="F70" s="393">
        <v>0</v>
      </c>
      <c r="G70" s="392">
        <v>0</v>
      </c>
      <c r="H70" s="393">
        <v>0</v>
      </c>
      <c r="I70" s="392">
        <v>0</v>
      </c>
      <c r="J70" s="394"/>
      <c r="K70" s="395"/>
    </row>
    <row r="71" spans="1:11" ht="46.5" customHeight="1" x14ac:dyDescent="0.35">
      <c r="A71" s="388" t="s">
        <v>365</v>
      </c>
      <c r="B71" s="726" t="s">
        <v>700</v>
      </c>
      <c r="C71" s="726"/>
      <c r="D71" s="732" t="s">
        <v>700</v>
      </c>
      <c r="E71" s="732"/>
      <c r="F71" s="732" t="s">
        <v>700</v>
      </c>
      <c r="G71" s="732"/>
      <c r="H71" s="732" t="s">
        <v>701</v>
      </c>
      <c r="I71" s="733"/>
      <c r="J71" s="744"/>
      <c r="K71" s="744"/>
    </row>
    <row r="72" spans="1:11" ht="44.5" customHeight="1" x14ac:dyDescent="0.35">
      <c r="A72" s="388" t="s">
        <v>369</v>
      </c>
      <c r="B72" s="687" t="s">
        <v>435</v>
      </c>
      <c r="C72" s="687"/>
      <c r="D72" s="687" t="s">
        <v>435</v>
      </c>
      <c r="E72" s="687"/>
      <c r="F72" s="687" t="s">
        <v>435</v>
      </c>
      <c r="G72" s="687"/>
      <c r="H72" s="687" t="s">
        <v>435</v>
      </c>
      <c r="I72" s="687"/>
      <c r="J72" s="740"/>
      <c r="K72" s="740"/>
    </row>
    <row r="73" spans="1:11" ht="30.75" customHeight="1" x14ac:dyDescent="0.35">
      <c r="A73" s="714" t="s">
        <v>290</v>
      </c>
      <c r="B73" s="389" t="s">
        <v>99</v>
      </c>
      <c r="C73" s="389" t="s">
        <v>206</v>
      </c>
      <c r="D73" s="389" t="s">
        <v>99</v>
      </c>
      <c r="E73" s="389" t="s">
        <v>206</v>
      </c>
      <c r="F73" s="389" t="s">
        <v>99</v>
      </c>
      <c r="G73" s="389" t="s">
        <v>206</v>
      </c>
      <c r="H73" s="389" t="s">
        <v>99</v>
      </c>
      <c r="I73" s="389" t="s">
        <v>206</v>
      </c>
      <c r="J73" s="390"/>
      <c r="K73" s="390"/>
    </row>
    <row r="74" spans="1:11" ht="30.75" customHeight="1" x14ac:dyDescent="0.35">
      <c r="A74" s="714"/>
      <c r="B74" s="391">
        <v>0</v>
      </c>
      <c r="C74" s="392">
        <v>0</v>
      </c>
      <c r="D74" s="391">
        <v>0</v>
      </c>
      <c r="E74" s="392">
        <v>0</v>
      </c>
      <c r="F74" s="393">
        <v>0.09</v>
      </c>
      <c r="G74" s="396">
        <v>0.09</v>
      </c>
      <c r="H74" s="393">
        <v>0.09</v>
      </c>
      <c r="I74" s="396">
        <v>0.09</v>
      </c>
      <c r="J74" s="394"/>
      <c r="K74" s="397"/>
    </row>
    <row r="75" spans="1:11" ht="126.65" customHeight="1" x14ac:dyDescent="0.35">
      <c r="A75" s="388" t="s">
        <v>365</v>
      </c>
      <c r="B75" s="726" t="s">
        <v>700</v>
      </c>
      <c r="C75" s="726"/>
      <c r="D75" s="734" t="s">
        <v>700</v>
      </c>
      <c r="E75" s="734"/>
      <c r="F75" s="726" t="s">
        <v>720</v>
      </c>
      <c r="G75" s="726"/>
      <c r="H75" s="735" t="s">
        <v>721</v>
      </c>
      <c r="I75" s="735"/>
      <c r="J75" s="745"/>
      <c r="K75" s="745"/>
    </row>
    <row r="76" spans="1:11" ht="69" customHeight="1" x14ac:dyDescent="0.35">
      <c r="A76" s="388" t="s">
        <v>369</v>
      </c>
      <c r="B76" s="687" t="s">
        <v>435</v>
      </c>
      <c r="C76" s="687"/>
      <c r="D76" s="687" t="s">
        <v>435</v>
      </c>
      <c r="E76" s="687"/>
      <c r="F76" s="727" t="s">
        <v>722</v>
      </c>
      <c r="G76" s="727"/>
      <c r="H76" s="727" t="s">
        <v>723</v>
      </c>
      <c r="I76" s="727"/>
      <c r="J76" s="740"/>
      <c r="K76" s="740"/>
    </row>
    <row r="77" spans="1:11" ht="30.75" customHeight="1" x14ac:dyDescent="0.35">
      <c r="A77" s="714" t="s">
        <v>291</v>
      </c>
      <c r="B77" s="389" t="s">
        <v>99</v>
      </c>
      <c r="C77" s="389" t="s">
        <v>206</v>
      </c>
      <c r="D77" s="389" t="s">
        <v>99</v>
      </c>
      <c r="E77" s="389" t="s">
        <v>206</v>
      </c>
      <c r="F77" s="389" t="s">
        <v>99</v>
      </c>
      <c r="G77" s="389" t="s">
        <v>206</v>
      </c>
      <c r="H77" s="389" t="s">
        <v>99</v>
      </c>
      <c r="I77" s="389" t="s">
        <v>206</v>
      </c>
      <c r="J77" s="390"/>
      <c r="K77" s="390"/>
    </row>
    <row r="78" spans="1:11" ht="30.75" customHeight="1" x14ac:dyDescent="0.35">
      <c r="A78" s="714"/>
      <c r="B78" s="391">
        <v>0</v>
      </c>
      <c r="C78" s="392" t="s">
        <v>724</v>
      </c>
      <c r="D78" s="391">
        <v>0</v>
      </c>
      <c r="E78" s="392" t="s">
        <v>724</v>
      </c>
      <c r="F78" s="393">
        <v>0.09</v>
      </c>
      <c r="G78" s="396">
        <v>0.09</v>
      </c>
      <c r="H78" s="393">
        <v>0.09</v>
      </c>
      <c r="I78" s="396">
        <v>0.09</v>
      </c>
      <c r="J78" s="394"/>
      <c r="K78" s="397"/>
    </row>
    <row r="79" spans="1:11" ht="112.5" customHeight="1" x14ac:dyDescent="0.35">
      <c r="A79" s="388" t="s">
        <v>365</v>
      </c>
      <c r="B79" s="726" t="s">
        <v>700</v>
      </c>
      <c r="C79" s="726"/>
      <c r="D79" s="734" t="s">
        <v>700</v>
      </c>
      <c r="E79" s="734"/>
      <c r="F79" s="726" t="s">
        <v>725</v>
      </c>
      <c r="G79" s="726"/>
      <c r="H79" s="726" t="s">
        <v>726</v>
      </c>
      <c r="I79" s="726"/>
      <c r="J79" s="740"/>
      <c r="K79" s="740"/>
    </row>
    <row r="80" spans="1:11" ht="62.5" customHeight="1" x14ac:dyDescent="0.35">
      <c r="A80" s="388" t="s">
        <v>369</v>
      </c>
      <c r="B80" s="687" t="s">
        <v>435</v>
      </c>
      <c r="C80" s="687"/>
      <c r="D80" s="687" t="s">
        <v>435</v>
      </c>
      <c r="E80" s="687"/>
      <c r="F80" s="727" t="s">
        <v>727</v>
      </c>
      <c r="G80" s="727"/>
      <c r="H80" s="727" t="s">
        <v>728</v>
      </c>
      <c r="I80" s="727"/>
      <c r="J80" s="740"/>
      <c r="K80" s="740"/>
    </row>
    <row r="81" spans="1:11" ht="30.75" customHeight="1" x14ac:dyDescent="0.35">
      <c r="A81" s="714" t="s">
        <v>292</v>
      </c>
      <c r="B81" s="389" t="s">
        <v>99</v>
      </c>
      <c r="C81" s="389" t="s">
        <v>206</v>
      </c>
      <c r="D81" s="389" t="s">
        <v>99</v>
      </c>
      <c r="E81" s="389" t="s">
        <v>206</v>
      </c>
      <c r="F81" s="389" t="s">
        <v>99</v>
      </c>
      <c r="G81" s="389" t="s">
        <v>206</v>
      </c>
      <c r="H81" s="389" t="s">
        <v>99</v>
      </c>
      <c r="I81" s="389" t="s">
        <v>206</v>
      </c>
      <c r="J81" s="390"/>
      <c r="K81" s="390"/>
    </row>
    <row r="82" spans="1:11" ht="30.75" customHeight="1" x14ac:dyDescent="0.35">
      <c r="A82" s="714"/>
      <c r="B82" s="391">
        <v>0.05</v>
      </c>
      <c r="C82" s="392">
        <v>0.05</v>
      </c>
      <c r="D82" s="391">
        <v>0</v>
      </c>
      <c r="E82" s="392"/>
      <c r="F82" s="393">
        <v>0.09</v>
      </c>
      <c r="G82" s="396">
        <v>0.09</v>
      </c>
      <c r="H82" s="393">
        <v>0.09</v>
      </c>
      <c r="I82" s="396">
        <v>0.09</v>
      </c>
      <c r="J82" s="394"/>
      <c r="K82" s="397"/>
    </row>
    <row r="83" spans="1:11" ht="361" customHeight="1" x14ac:dyDescent="0.35">
      <c r="A83" s="388" t="s">
        <v>365</v>
      </c>
      <c r="B83" s="728" t="s">
        <v>729</v>
      </c>
      <c r="C83" s="729"/>
      <c r="D83" s="730" t="s">
        <v>700</v>
      </c>
      <c r="E83" s="731"/>
      <c r="F83" s="732" t="s">
        <v>730</v>
      </c>
      <c r="G83" s="733"/>
      <c r="H83" s="732" t="s">
        <v>731</v>
      </c>
      <c r="I83" s="733"/>
      <c r="J83" s="740"/>
      <c r="K83" s="740"/>
    </row>
    <row r="84" spans="1:11" ht="80.25" customHeight="1" x14ac:dyDescent="0.35">
      <c r="A84" s="388" t="s">
        <v>369</v>
      </c>
      <c r="B84" s="727" t="s">
        <v>732</v>
      </c>
      <c r="C84" s="727"/>
      <c r="D84" s="687" t="s">
        <v>435</v>
      </c>
      <c r="E84" s="687"/>
      <c r="F84" s="727" t="s">
        <v>733</v>
      </c>
      <c r="G84" s="727"/>
      <c r="H84" s="727" t="s">
        <v>734</v>
      </c>
      <c r="I84" s="727"/>
      <c r="J84" s="740"/>
      <c r="K84" s="740"/>
    </row>
    <row r="85" spans="1:11" x14ac:dyDescent="0.35">
      <c r="A85" s="714" t="s">
        <v>294</v>
      </c>
      <c r="B85" s="389" t="s">
        <v>99</v>
      </c>
      <c r="C85" s="389" t="s">
        <v>206</v>
      </c>
      <c r="D85" s="389" t="s">
        <v>99</v>
      </c>
      <c r="E85" s="389" t="s">
        <v>206</v>
      </c>
      <c r="F85" s="389" t="s">
        <v>99</v>
      </c>
      <c r="G85" s="389" t="s">
        <v>206</v>
      </c>
      <c r="H85" s="389" t="s">
        <v>99</v>
      </c>
      <c r="I85" s="389" t="s">
        <v>206</v>
      </c>
      <c r="J85" s="390"/>
      <c r="K85" s="390"/>
    </row>
    <row r="86" spans="1:11" x14ac:dyDescent="0.35">
      <c r="A86" s="714"/>
      <c r="B86" s="391">
        <v>0.05</v>
      </c>
      <c r="C86" s="392">
        <v>0.05</v>
      </c>
      <c r="D86" s="391">
        <v>0</v>
      </c>
      <c r="E86" s="392"/>
      <c r="F86" s="393">
        <v>0.09</v>
      </c>
      <c r="G86" s="396">
        <v>0.09</v>
      </c>
      <c r="H86" s="393">
        <v>0.09</v>
      </c>
      <c r="I86" s="396">
        <v>0.09</v>
      </c>
      <c r="J86" s="394"/>
      <c r="K86" s="397"/>
    </row>
    <row r="87" spans="1:11" ht="191.25" customHeight="1" x14ac:dyDescent="0.35">
      <c r="A87" s="388" t="s">
        <v>365</v>
      </c>
      <c r="B87" s="726" t="s">
        <v>735</v>
      </c>
      <c r="C87" s="726"/>
      <c r="D87" s="713" t="s">
        <v>700</v>
      </c>
      <c r="E87" s="713"/>
      <c r="F87" s="687" t="s">
        <v>736</v>
      </c>
      <c r="G87" s="713"/>
      <c r="H87" s="687" t="s">
        <v>737</v>
      </c>
      <c r="I87" s="713"/>
      <c r="J87" s="739"/>
      <c r="K87" s="739"/>
    </row>
    <row r="88" spans="1:11" ht="28.5" customHeight="1" x14ac:dyDescent="0.35">
      <c r="A88" s="388" t="s">
        <v>369</v>
      </c>
      <c r="B88" s="719" t="s">
        <v>738</v>
      </c>
      <c r="C88" s="719"/>
      <c r="D88" s="713" t="s">
        <v>435</v>
      </c>
      <c r="E88" s="713"/>
      <c r="F88" s="727" t="s">
        <v>739</v>
      </c>
      <c r="G88" s="727"/>
      <c r="H88" s="727" t="s">
        <v>740</v>
      </c>
      <c r="I88" s="727"/>
      <c r="J88" s="739"/>
      <c r="K88" s="739"/>
    </row>
    <row r="89" spans="1:11" x14ac:dyDescent="0.35">
      <c r="A89" s="714" t="s">
        <v>295</v>
      </c>
      <c r="B89" s="389" t="s">
        <v>99</v>
      </c>
      <c r="C89" s="389" t="s">
        <v>206</v>
      </c>
      <c r="D89" s="389" t="s">
        <v>99</v>
      </c>
      <c r="E89" s="389" t="s">
        <v>206</v>
      </c>
      <c r="F89" s="389" t="s">
        <v>99</v>
      </c>
      <c r="G89" s="389" t="s">
        <v>206</v>
      </c>
      <c r="H89" s="389" t="s">
        <v>99</v>
      </c>
      <c r="I89" s="389" t="s">
        <v>206</v>
      </c>
      <c r="J89" s="390"/>
      <c r="K89" s="390"/>
    </row>
    <row r="90" spans="1:11" x14ac:dyDescent="0.3">
      <c r="A90" s="714"/>
      <c r="B90" s="391">
        <v>0.05</v>
      </c>
      <c r="C90" s="398">
        <v>0.05</v>
      </c>
      <c r="D90" s="391">
        <v>0.05</v>
      </c>
      <c r="E90" s="392">
        <v>0.05</v>
      </c>
      <c r="F90" s="393">
        <v>0.09</v>
      </c>
      <c r="G90" s="396">
        <v>0.09</v>
      </c>
      <c r="H90" s="393">
        <v>0.09</v>
      </c>
      <c r="I90" s="396">
        <v>0.09</v>
      </c>
      <c r="J90" s="394"/>
      <c r="K90" s="397"/>
    </row>
    <row r="91" spans="1:11" ht="243" customHeight="1" x14ac:dyDescent="0.3">
      <c r="A91" s="388" t="s">
        <v>365</v>
      </c>
      <c r="B91" s="720" t="s">
        <v>741</v>
      </c>
      <c r="C91" s="720"/>
      <c r="D91" s="724" t="s">
        <v>742</v>
      </c>
      <c r="E91" s="724"/>
      <c r="F91" s="687" t="s">
        <v>743</v>
      </c>
      <c r="G91" s="713"/>
      <c r="H91" s="687" t="s">
        <v>744</v>
      </c>
      <c r="I91" s="713"/>
      <c r="J91" s="741"/>
      <c r="K91" s="741"/>
    </row>
    <row r="92" spans="1:11" ht="14.5" x14ac:dyDescent="0.35">
      <c r="A92" s="388" t="s">
        <v>369</v>
      </c>
      <c r="B92" s="719" t="s">
        <v>745</v>
      </c>
      <c r="C92" s="719"/>
      <c r="D92" s="719" t="s">
        <v>746</v>
      </c>
      <c r="E92" s="719"/>
      <c r="F92" s="719" t="s">
        <v>384</v>
      </c>
      <c r="G92" s="719"/>
      <c r="H92" s="719" t="s">
        <v>364</v>
      </c>
      <c r="I92" s="713"/>
      <c r="J92" s="739"/>
      <c r="K92" s="739"/>
    </row>
    <row r="93" spans="1:11" x14ac:dyDescent="0.35">
      <c r="A93" s="714" t="s">
        <v>296</v>
      </c>
      <c r="B93" s="389" t="s">
        <v>99</v>
      </c>
      <c r="C93" s="389" t="s">
        <v>206</v>
      </c>
      <c r="D93" s="389" t="s">
        <v>99</v>
      </c>
      <c r="E93" s="389" t="s">
        <v>206</v>
      </c>
      <c r="F93" s="389" t="s">
        <v>99</v>
      </c>
      <c r="G93" s="389" t="s">
        <v>206</v>
      </c>
      <c r="H93" s="389" t="s">
        <v>99</v>
      </c>
      <c r="I93" s="389" t="s">
        <v>206</v>
      </c>
      <c r="J93" s="390"/>
      <c r="K93" s="390"/>
    </row>
    <row r="94" spans="1:11" x14ac:dyDescent="0.3">
      <c r="A94" s="714"/>
      <c r="B94" s="391">
        <v>0.1</v>
      </c>
      <c r="C94" s="398">
        <v>0.1</v>
      </c>
      <c r="D94" s="391">
        <v>0.05</v>
      </c>
      <c r="E94" s="392"/>
      <c r="F94" s="393">
        <v>0.09</v>
      </c>
      <c r="G94" s="396">
        <v>0.09</v>
      </c>
      <c r="H94" s="393">
        <v>0.09</v>
      </c>
      <c r="I94" s="396">
        <v>0.09</v>
      </c>
      <c r="J94" s="394"/>
      <c r="K94" s="397"/>
    </row>
    <row r="95" spans="1:11" ht="226.5" customHeight="1" x14ac:dyDescent="0.3">
      <c r="A95" s="388" t="s">
        <v>365</v>
      </c>
      <c r="B95" s="720" t="s">
        <v>747</v>
      </c>
      <c r="C95" s="720"/>
      <c r="D95" s="721" t="s">
        <v>748</v>
      </c>
      <c r="E95" s="722"/>
      <c r="F95" s="720" t="s">
        <v>749</v>
      </c>
      <c r="G95" s="723"/>
      <c r="H95" s="724" t="s">
        <v>750</v>
      </c>
      <c r="I95" s="725"/>
      <c r="J95" s="741"/>
      <c r="K95" s="741"/>
    </row>
    <row r="96" spans="1:11" ht="14.5" x14ac:dyDescent="0.35">
      <c r="A96" s="388" t="s">
        <v>369</v>
      </c>
      <c r="B96" s="719" t="s">
        <v>751</v>
      </c>
      <c r="C96" s="719"/>
      <c r="D96" s="719" t="s">
        <v>752</v>
      </c>
      <c r="E96" s="719"/>
      <c r="F96" s="719" t="s">
        <v>753</v>
      </c>
      <c r="G96" s="719"/>
      <c r="H96" s="719" t="s">
        <v>754</v>
      </c>
      <c r="I96" s="719"/>
      <c r="J96" s="739"/>
      <c r="K96" s="739"/>
    </row>
    <row r="97" spans="1:11" x14ac:dyDescent="0.35">
      <c r="A97" s="714" t="s">
        <v>297</v>
      </c>
      <c r="B97" s="389" t="s">
        <v>99</v>
      </c>
      <c r="C97" s="389" t="s">
        <v>206</v>
      </c>
      <c r="D97" s="389" t="s">
        <v>99</v>
      </c>
      <c r="E97" s="389" t="s">
        <v>206</v>
      </c>
      <c r="F97" s="389" t="s">
        <v>99</v>
      </c>
      <c r="G97" s="389" t="s">
        <v>206</v>
      </c>
      <c r="H97" s="389" t="s">
        <v>99</v>
      </c>
      <c r="I97" s="389" t="s">
        <v>206</v>
      </c>
      <c r="J97" s="390"/>
      <c r="K97" s="390"/>
    </row>
    <row r="98" spans="1:11" x14ac:dyDescent="0.3">
      <c r="A98" s="714"/>
      <c r="B98" s="391">
        <v>0.1</v>
      </c>
      <c r="C98" s="398">
        <v>0.1</v>
      </c>
      <c r="D98" s="391">
        <v>0.1</v>
      </c>
      <c r="E98" s="392">
        <v>0.1</v>
      </c>
      <c r="F98" s="393">
        <v>0.09</v>
      </c>
      <c r="G98" s="396">
        <v>0.09</v>
      </c>
      <c r="H98" s="393">
        <v>0.09</v>
      </c>
      <c r="I98" s="396">
        <v>0.09</v>
      </c>
      <c r="J98" s="394"/>
      <c r="K98" s="397"/>
    </row>
    <row r="99" spans="1:11" ht="344.25" customHeight="1" x14ac:dyDescent="0.3">
      <c r="A99" s="388" t="s">
        <v>365</v>
      </c>
      <c r="B99" s="717" t="s">
        <v>755</v>
      </c>
      <c r="C99" s="717"/>
      <c r="D99" s="717" t="s">
        <v>756</v>
      </c>
      <c r="E99" s="718"/>
      <c r="F99" s="717" t="s">
        <v>757</v>
      </c>
      <c r="G99" s="718"/>
      <c r="H99" s="717" t="s">
        <v>758</v>
      </c>
      <c r="I99" s="718"/>
      <c r="J99" s="741"/>
      <c r="K99" s="741"/>
    </row>
    <row r="100" spans="1:11" ht="14.5" x14ac:dyDescent="0.35">
      <c r="A100" s="388" t="s">
        <v>369</v>
      </c>
      <c r="B100" s="719" t="s">
        <v>751</v>
      </c>
      <c r="C100" s="719"/>
      <c r="D100" s="719" t="s">
        <v>752</v>
      </c>
      <c r="E100" s="719"/>
      <c r="F100" s="719" t="s">
        <v>759</v>
      </c>
      <c r="G100" s="719"/>
      <c r="H100" s="719" t="s">
        <v>760</v>
      </c>
      <c r="I100" s="719"/>
      <c r="J100" s="739"/>
      <c r="K100" s="739"/>
    </row>
    <row r="101" spans="1:11" x14ac:dyDescent="0.35">
      <c r="A101" s="714" t="s">
        <v>300</v>
      </c>
      <c r="B101" s="389" t="s">
        <v>99</v>
      </c>
      <c r="C101" s="389" t="s">
        <v>206</v>
      </c>
      <c r="D101" s="389" t="s">
        <v>99</v>
      </c>
      <c r="E101" s="389" t="s">
        <v>206</v>
      </c>
      <c r="F101" s="389" t="s">
        <v>99</v>
      </c>
      <c r="G101" s="389" t="s">
        <v>206</v>
      </c>
      <c r="H101" s="389" t="s">
        <v>99</v>
      </c>
      <c r="I101" s="389" t="s">
        <v>206</v>
      </c>
      <c r="J101" s="390"/>
      <c r="K101" s="390"/>
    </row>
    <row r="102" spans="1:11" x14ac:dyDescent="0.3">
      <c r="A102" s="714"/>
      <c r="B102" s="391">
        <v>0.15</v>
      </c>
      <c r="C102" s="398"/>
      <c r="D102" s="391">
        <v>0.1</v>
      </c>
      <c r="E102" s="392"/>
      <c r="F102" s="393">
        <v>0.09</v>
      </c>
      <c r="G102" s="396"/>
      <c r="H102" s="393">
        <v>0.09</v>
      </c>
      <c r="I102" s="396"/>
      <c r="J102" s="394"/>
      <c r="K102" s="397"/>
    </row>
    <row r="103" spans="1:11" ht="28" x14ac:dyDescent="0.3">
      <c r="A103" s="388" t="s">
        <v>365</v>
      </c>
      <c r="B103" s="715"/>
      <c r="C103" s="715"/>
      <c r="D103" s="715"/>
      <c r="E103" s="715"/>
      <c r="F103" s="715"/>
      <c r="G103" s="715"/>
      <c r="H103" s="715"/>
      <c r="I103" s="715"/>
      <c r="J103" s="741"/>
      <c r="K103" s="741"/>
    </row>
    <row r="104" spans="1:11" x14ac:dyDescent="0.35">
      <c r="A104" s="388" t="s">
        <v>369</v>
      </c>
      <c r="B104" s="713"/>
      <c r="C104" s="713"/>
      <c r="D104" s="713"/>
      <c r="E104" s="713"/>
      <c r="F104" s="713"/>
      <c r="G104" s="713"/>
      <c r="H104" s="713"/>
      <c r="I104" s="713"/>
      <c r="J104" s="739"/>
      <c r="K104" s="739"/>
    </row>
    <row r="105" spans="1:11" x14ac:dyDescent="0.35">
      <c r="A105" s="714" t="s">
        <v>301</v>
      </c>
      <c r="B105" s="389" t="s">
        <v>99</v>
      </c>
      <c r="C105" s="389" t="s">
        <v>206</v>
      </c>
      <c r="D105" s="389" t="s">
        <v>99</v>
      </c>
      <c r="E105" s="389" t="s">
        <v>206</v>
      </c>
      <c r="F105" s="389" t="s">
        <v>99</v>
      </c>
      <c r="G105" s="389" t="s">
        <v>206</v>
      </c>
      <c r="H105" s="389" t="s">
        <v>99</v>
      </c>
      <c r="I105" s="389" t="s">
        <v>206</v>
      </c>
      <c r="J105" s="390"/>
      <c r="K105" s="390"/>
    </row>
    <row r="106" spans="1:11" x14ac:dyDescent="0.3">
      <c r="A106" s="714"/>
      <c r="B106" s="391">
        <v>0.2</v>
      </c>
      <c r="C106" s="398"/>
      <c r="D106" s="391">
        <v>0.2</v>
      </c>
      <c r="E106" s="392"/>
      <c r="F106" s="393">
        <v>0.09</v>
      </c>
      <c r="G106" s="396"/>
      <c r="H106" s="393">
        <v>0.09</v>
      </c>
      <c r="I106" s="396"/>
      <c r="J106" s="394"/>
      <c r="K106" s="397"/>
    </row>
    <row r="107" spans="1:11" ht="28" x14ac:dyDescent="0.3">
      <c r="A107" s="388" t="s">
        <v>365</v>
      </c>
      <c r="B107" s="715"/>
      <c r="C107" s="715"/>
      <c r="D107" s="715"/>
      <c r="E107" s="715"/>
      <c r="F107" s="715"/>
      <c r="G107" s="715"/>
      <c r="H107" s="715"/>
      <c r="I107" s="715"/>
      <c r="J107" s="741"/>
      <c r="K107" s="741"/>
    </row>
    <row r="108" spans="1:11" x14ac:dyDescent="0.35">
      <c r="A108" s="388" t="s">
        <v>369</v>
      </c>
      <c r="B108" s="713"/>
      <c r="C108" s="713"/>
      <c r="D108" s="713"/>
      <c r="E108" s="713"/>
      <c r="F108" s="713"/>
      <c r="G108" s="713"/>
      <c r="H108" s="713"/>
      <c r="I108" s="713"/>
      <c r="J108" s="739"/>
      <c r="K108" s="739"/>
    </row>
    <row r="109" spans="1:11" x14ac:dyDescent="0.35">
      <c r="A109" s="714" t="s">
        <v>302</v>
      </c>
      <c r="B109" s="389" t="s">
        <v>99</v>
      </c>
      <c r="C109" s="389" t="s">
        <v>206</v>
      </c>
      <c r="D109" s="389" t="s">
        <v>99</v>
      </c>
      <c r="E109" s="389" t="s">
        <v>206</v>
      </c>
      <c r="F109" s="389" t="s">
        <v>99</v>
      </c>
      <c r="G109" s="389" t="s">
        <v>206</v>
      </c>
      <c r="H109" s="389" t="s">
        <v>99</v>
      </c>
      <c r="I109" s="389" t="s">
        <v>206</v>
      </c>
      <c r="J109" s="390"/>
      <c r="K109" s="390"/>
    </row>
    <row r="110" spans="1:11" x14ac:dyDescent="0.3">
      <c r="A110" s="714"/>
      <c r="B110" s="391">
        <v>0.15</v>
      </c>
      <c r="C110" s="398"/>
      <c r="D110" s="391">
        <v>0.2</v>
      </c>
      <c r="E110" s="392"/>
      <c r="F110" s="393">
        <v>0.09</v>
      </c>
      <c r="G110" s="396"/>
      <c r="H110" s="393">
        <v>0.09</v>
      </c>
      <c r="I110" s="396"/>
      <c r="J110" s="394"/>
      <c r="K110" s="397"/>
    </row>
    <row r="111" spans="1:11" ht="28" x14ac:dyDescent="0.3">
      <c r="A111" s="388" t="s">
        <v>365</v>
      </c>
      <c r="B111" s="715"/>
      <c r="C111" s="715"/>
      <c r="D111" s="715"/>
      <c r="E111" s="715"/>
      <c r="F111" s="715"/>
      <c r="G111" s="715"/>
      <c r="H111" s="715"/>
      <c r="I111" s="715"/>
      <c r="J111" s="741"/>
      <c r="K111" s="741"/>
    </row>
    <row r="112" spans="1:11" x14ac:dyDescent="0.35">
      <c r="A112" s="388" t="s">
        <v>369</v>
      </c>
      <c r="B112" s="713"/>
      <c r="C112" s="713"/>
      <c r="D112" s="713"/>
      <c r="E112" s="713"/>
      <c r="F112" s="713"/>
      <c r="G112" s="713"/>
      <c r="H112" s="713"/>
      <c r="I112" s="713"/>
      <c r="J112" s="739"/>
      <c r="K112" s="739"/>
    </row>
    <row r="113" spans="1:11" x14ac:dyDescent="0.35">
      <c r="A113" s="714" t="s">
        <v>303</v>
      </c>
      <c r="B113" s="389" t="s">
        <v>99</v>
      </c>
      <c r="C113" s="389" t="s">
        <v>206</v>
      </c>
      <c r="D113" s="389" t="s">
        <v>99</v>
      </c>
      <c r="E113" s="389" t="s">
        <v>206</v>
      </c>
      <c r="F113" s="389" t="s">
        <v>99</v>
      </c>
      <c r="G113" s="389" t="s">
        <v>206</v>
      </c>
      <c r="H113" s="389" t="s">
        <v>99</v>
      </c>
      <c r="I113" s="389" t="s">
        <v>206</v>
      </c>
      <c r="J113" s="390"/>
      <c r="K113" s="390"/>
    </row>
    <row r="114" spans="1:11" x14ac:dyDescent="0.3">
      <c r="A114" s="714"/>
      <c r="B114" s="399">
        <v>0.15</v>
      </c>
      <c r="C114" s="400"/>
      <c r="D114" s="399">
        <v>0.3</v>
      </c>
      <c r="E114" s="400"/>
      <c r="F114" s="399">
        <v>0.1</v>
      </c>
      <c r="G114" s="401"/>
      <c r="H114" s="399">
        <v>0.1</v>
      </c>
      <c r="I114" s="401"/>
      <c r="J114" s="402"/>
      <c r="K114" s="403"/>
    </row>
    <row r="115" spans="1:11" ht="28" x14ac:dyDescent="0.3">
      <c r="A115" s="388" t="s">
        <v>365</v>
      </c>
      <c r="B115" s="716"/>
      <c r="C115" s="716"/>
      <c r="D115" s="716"/>
      <c r="E115" s="716"/>
      <c r="F115" s="716"/>
      <c r="G115" s="716"/>
      <c r="H115" s="716"/>
      <c r="I115" s="716"/>
      <c r="J115" s="738"/>
      <c r="K115" s="738"/>
    </row>
    <row r="116" spans="1:11" x14ac:dyDescent="0.35">
      <c r="A116" s="388" t="s">
        <v>369</v>
      </c>
      <c r="B116" s="713"/>
      <c r="C116" s="713"/>
      <c r="D116" s="713"/>
      <c r="E116" s="713"/>
      <c r="F116" s="713"/>
      <c r="G116" s="713"/>
      <c r="H116" s="713"/>
      <c r="I116" s="713"/>
      <c r="J116" s="739"/>
      <c r="K116" s="739"/>
    </row>
    <row r="117" spans="1:11" x14ac:dyDescent="0.3">
      <c r="A117" s="404" t="s">
        <v>408</v>
      </c>
      <c r="B117" s="405">
        <f t="shared" ref="B117:I117" si="1">(B70+B74+B78+B82+B86+B90+B94+B98+B102+B106+B110+B114)</f>
        <v>1</v>
      </c>
      <c r="C117" s="405" t="e">
        <f t="shared" si="1"/>
        <v>#VALUE!</v>
      </c>
      <c r="D117" s="405">
        <f t="shared" si="1"/>
        <v>1</v>
      </c>
      <c r="E117" s="405" t="e">
        <f t="shared" si="1"/>
        <v>#VALUE!</v>
      </c>
      <c r="F117" s="405">
        <f t="shared" si="1"/>
        <v>0.99999999999999978</v>
      </c>
      <c r="G117" s="405">
        <f t="shared" si="1"/>
        <v>0.62999999999999989</v>
      </c>
      <c r="H117" s="405">
        <f t="shared" si="1"/>
        <v>0.99999999999999978</v>
      </c>
      <c r="I117" s="406">
        <f t="shared" si="1"/>
        <v>0.62999999999999989</v>
      </c>
      <c r="J117" s="407"/>
      <c r="K117" s="407"/>
    </row>
  </sheetData>
  <mergeCells count="237">
    <mergeCell ref="J79:K79"/>
    <mergeCell ref="J80:K80"/>
    <mergeCell ref="J83:K83"/>
    <mergeCell ref="B6:K6"/>
    <mergeCell ref="M6:O6"/>
    <mergeCell ref="J108:K108"/>
    <mergeCell ref="J111:K111"/>
    <mergeCell ref="J112:K112"/>
    <mergeCell ref="J67:K67"/>
    <mergeCell ref="J68:K68"/>
    <mergeCell ref="J71:K71"/>
    <mergeCell ref="J72:K72"/>
    <mergeCell ref="J75:K75"/>
    <mergeCell ref="J76:K76"/>
    <mergeCell ref="B68:C68"/>
    <mergeCell ref="D68:E68"/>
    <mergeCell ref="F68:G68"/>
    <mergeCell ref="H68:I68"/>
    <mergeCell ref="H107:I107"/>
    <mergeCell ref="B108:C108"/>
    <mergeCell ref="D108:E108"/>
    <mergeCell ref="F108:G108"/>
    <mergeCell ref="H108:I108"/>
    <mergeCell ref="J115:K115"/>
    <mergeCell ref="J116:K116"/>
    <mergeCell ref="J84:K84"/>
    <mergeCell ref="J87:K87"/>
    <mergeCell ref="J88:K88"/>
    <mergeCell ref="J91:K91"/>
    <mergeCell ref="J92:K92"/>
    <mergeCell ref="J95:K95"/>
    <mergeCell ref="J96:K96"/>
    <mergeCell ref="J99:K99"/>
    <mergeCell ref="J100:K100"/>
    <mergeCell ref="J103:K103"/>
    <mergeCell ref="J104:K104"/>
    <mergeCell ref="J107:K107"/>
    <mergeCell ref="A1:A4"/>
    <mergeCell ref="B1:L1"/>
    <mergeCell ref="M1:O1"/>
    <mergeCell ref="B2:L2"/>
    <mergeCell ref="M2:O2"/>
    <mergeCell ref="B3:L3"/>
    <mergeCell ref="M3:O3"/>
    <mergeCell ref="B4:L4"/>
    <mergeCell ref="M4:O4"/>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41:A42"/>
    <mergeCell ref="D41:E41"/>
    <mergeCell ref="F41:G41"/>
    <mergeCell ref="D42:E42"/>
    <mergeCell ref="F42:G42"/>
    <mergeCell ref="B38:C38"/>
    <mergeCell ref="D38:I38"/>
    <mergeCell ref="A39:A40"/>
    <mergeCell ref="D39:E39"/>
    <mergeCell ref="F39:G39"/>
    <mergeCell ref="D40:E40"/>
    <mergeCell ref="F40:G40"/>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A113:A114"/>
    <mergeCell ref="B115:C115"/>
    <mergeCell ref="D115:E115"/>
    <mergeCell ref="F115:G115"/>
    <mergeCell ref="H115:I115"/>
    <mergeCell ref="B116:C116"/>
    <mergeCell ref="D116:E116"/>
    <mergeCell ref="F116:G116"/>
    <mergeCell ref="H116:I116"/>
    <mergeCell ref="A109:A110"/>
    <mergeCell ref="B111:C111"/>
    <mergeCell ref="D111:E111"/>
    <mergeCell ref="F111:G111"/>
    <mergeCell ref="H111:I111"/>
    <mergeCell ref="B112:C112"/>
    <mergeCell ref="D112:E112"/>
    <mergeCell ref="F112:G112"/>
    <mergeCell ref="H112:I112"/>
  </mergeCells>
  <phoneticPr fontId="39" type="noConversion"/>
  <hyperlinks>
    <hyperlink ref="F76" r:id="rId1" display="Tarea 3" xr:uid="{3B1165A3-8F1B-40DE-86B3-04A1AE8B9BBC}"/>
    <hyperlink ref="F76:G76" r:id="rId2" display="https://secretariadistritald.sharepoint.com/:f:/s/ContratacinSPI-2022/En1XjRmhpnZArqp5Z9RtUb4BwquI7by1guShYMlkofRdhg?e=fEdRzy" xr:uid="{395BEC93-1344-4B48-89E6-CE5787608FF1}"/>
    <hyperlink ref="H76:I76" r:id="rId3" display="https://secretariadistritald.sharepoint.com/:f:/s/ContratacinSPI-2022/En1jizlREHNFrK_Vx-3WpTcB1nY_89SAHUVBfL6PGotP1Q?e=ir59XF" xr:uid="{5B8F9777-7240-4801-9785-0C94BBADC8C4}"/>
    <hyperlink ref="F80:G80" r:id="rId4" display="https://secretariadistritald.sharepoint.com/:f:/s/ContratacinSPI-2022/EuZTVIZlTJ1Grune5rATzwYBiLLDtTqS5C9KWki-deO34g?e=HM57Kk" xr:uid="{84CC944F-1E5A-4F46-AE11-FE499E170F53}"/>
    <hyperlink ref="H80:I80" r:id="rId5" display="https://secretariadistritald.sharepoint.com/:f:/s/ContratacinSPI-2022/Eno_HkUCetJImVkTOYSHCLkBJtK4zPxMO5NbOpomYw15zQ?e=2bQ3Tv" xr:uid="{F3D5AA41-086C-4FF8-94F1-6B6CBD30D4FF}"/>
    <hyperlink ref="B84:C84" r:id="rId6" display="Tarea 1-Actividad 5" xr:uid="{AE215976-C737-43D9-BC31-59851A85F432}"/>
    <hyperlink ref="F84:G84" r:id="rId7" display="https://secretariadistritald.sharepoint.com/:f:/s/ContratacinSPI-2022/ErsUk_dV3-tHjxr0Cvd4CRABJNUFhydBs7DOlv8puWYQoA?e=THS3dF" xr:uid="{817F4E70-9F18-41DF-8019-1143B72CA954}"/>
    <hyperlink ref="H84:I84" r:id="rId8" display="https://secretariadistritald.sharepoint.com/:f:/s/ContratacinSPI-2022/EjsblzJXLnlKqoDEh3J__ygBHE4nsMkZ0NnJ2ISbWIbD1Q?e=gnQbxl" xr:uid="{3A7285C0-9CC1-4727-A5A0-BBCCCCE199D7}"/>
    <hyperlink ref="B88:C88" r:id="rId9" display="Tarea 1_Actividad 5" xr:uid="{5CD8163C-9249-4C8E-9B25-11B4AE0F83A5}"/>
    <hyperlink ref="F88:G88" r:id="rId10" display="https://secretariadistritald.sharepoint.com/:f:/s/ContratacinSPI-2022/Es8OqCRjIE5EuHKYh4LK_iYBRHLg89cUHV-J87zGlAiE1w?e=VVEd3u" xr:uid="{E38DEB8B-EF66-4F65-94FC-895586998612}"/>
    <hyperlink ref="H88:I88" r:id="rId11" display="https://secretariadistritald.sharepoint.com/:f:/s/ContratacinSPI-2022/Ehfs7XLcJO9Cp8fPdD1cKCUBD1G2sVqtAMgOsOPF-eiReg?e=ddUMIb" xr:uid="{EFE35981-F49B-498A-AA75-D46DE65054F6}"/>
    <hyperlink ref="H92" r:id="rId12" xr:uid="{306B4E56-E37A-4039-A8D3-4B0535651ECF}"/>
    <hyperlink ref="F92" r:id="rId13" xr:uid="{2C6B5ED0-224A-4DC7-988B-24565EBB22E3}"/>
    <hyperlink ref="B92:C92" r:id="rId14" display="Tarea1_Actividad5" xr:uid="{4CF1A5C1-C9B2-465F-9242-9ED198AC1AFA}"/>
    <hyperlink ref="D92:E92" r:id="rId15" display="Tarea2_Actividad5" xr:uid="{FB6F86B4-79E9-4093-89F3-F279FA546A30}"/>
    <hyperlink ref="F96:G96" r:id="rId16" display="https://secretariadistritald.sharepoint.com/:f:/s/ContratacinSPI-2022/Eq-CDiV7GDlClzFbNtc7yBUBDJn_yHr_DGNtnDthW0YnpA?e=sgDycP" xr:uid="{144914E8-27B4-447B-B527-B114AE1B315E}"/>
    <hyperlink ref="H96:I96" r:id="rId17" display="https://secretariadistritald.sharepoint.com/:f:/s/ContratacinSPI-2022/EiwslB6Eas9NtUGxrHTymPAB-o057WoaIwPqnYP2lKZAnw?e=aQcfAa" xr:uid="{9B6CA628-444F-4331-BB38-71464303083B}"/>
    <hyperlink ref="B96:C96" r:id="rId18" display="Tarea1_actividad5" xr:uid="{B786E7A8-EA35-4703-91B6-357AD03D5C5A}"/>
    <hyperlink ref="D96:E96" r:id="rId19" display="Tarea2_actividad5" xr:uid="{9DBF7DC3-5BB0-4057-BDDB-6EB10AE1DF3C}"/>
    <hyperlink ref="F100:G100" r:id="rId20" display="https://secretariadistritald.sharepoint.com/:f:/s/ContratacinSPI-2022/Erk0pcrjNMFApyAi0GKDhEsBk87sT6imf-llrEQCOYacSw?e=GTclFq" xr:uid="{4A9FA502-03D5-4390-B68B-1FE4265B735E}"/>
    <hyperlink ref="H100:I100" r:id="rId21" display="https://secretariadistritald.sharepoint.com/:f:/s/ContratacinSPI-2022/ElixzHzDfgFBqQCFf0XauMoBZ7RsNhPjNLNNfgY2i6l_VQ?e=AqH92O" xr:uid="{AEF5CB3C-9E73-4344-BD58-8BC85FA478BA}"/>
    <hyperlink ref="B100:C100" r:id="rId22" display="Tarea1_actividad5" xr:uid="{4653410A-F9E9-48CA-A1B6-E4DDA7FEC1DB}"/>
    <hyperlink ref="D100:E100" r:id="rId23" display="Tarea2_actividad5" xr:uid="{A3D73648-3E8B-4E38-B486-D7DF4487C568}"/>
  </hyperlinks>
  <pageMargins left="0.25" right="0.25" top="0.75" bottom="0.75" header="0.3" footer="0.3"/>
  <pageSetup scale="25" fitToHeight="0" orientation="landscape" r:id="rId24"/>
  <drawing r:id="rId25"/>
  <legacyDrawing r:id="rId26"/>
  <extLst>
    <ext xmlns:x14="http://schemas.microsoft.com/office/spreadsheetml/2009/9/main" uri="{CCE6A557-97BC-4b89-ADB6-D9C93CAAB3DF}">
      <x14:dataValidations xmlns:xm="http://schemas.microsoft.com/office/excel/2006/main" count="1">
        <x14:dataValidation type="list" allowBlank="1" showInputMessage="1" showErrorMessage="1" xr:uid="{62C692C6-C290-4E25-9366-C1D0F51B650F}">
          <x14:formula1>
            <xm:f>Listas!$B$2:$B$4</xm:f>
          </x14:formula1>
          <xm:sqref>H36:I37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AJ67"/>
  <sheetViews>
    <sheetView showGridLines="0" tabSelected="1" topLeftCell="C42" zoomScale="85" zoomScaleNormal="85" workbookViewId="0">
      <selection activeCell="F43" sqref="F43:G43"/>
    </sheetView>
  </sheetViews>
  <sheetFormatPr baseColWidth="10" defaultColWidth="10.81640625" defaultRowHeight="14" x14ac:dyDescent="0.35"/>
  <cols>
    <col min="1" max="1" width="42.453125" style="39" customWidth="1"/>
    <col min="2" max="6" width="35.7265625" style="39" customWidth="1"/>
    <col min="7" max="7" width="41" style="39" customWidth="1"/>
    <col min="8" max="13" width="35.7265625" style="39" customWidth="1"/>
    <col min="14" max="21" width="18.1796875" style="39" customWidth="1"/>
    <col min="22" max="22" width="22.7265625" style="39" customWidth="1"/>
    <col min="23" max="23" width="19" style="39" customWidth="1"/>
    <col min="24" max="24" width="19.453125" style="39" customWidth="1"/>
    <col min="25" max="25" width="20.453125" style="39" customWidth="1"/>
    <col min="26" max="26" width="22.81640625" style="39" customWidth="1"/>
    <col min="27" max="27" width="18.453125" style="39" bestFit="1" customWidth="1"/>
    <col min="28" max="28" width="8.453125" style="39" customWidth="1"/>
    <col min="29" max="29" width="18.453125" style="39" bestFit="1" customWidth="1"/>
    <col min="30" max="30" width="5.7265625" style="39" customWidth="1"/>
    <col min="31" max="31" width="18.453125" style="39" bestFit="1" customWidth="1"/>
    <col min="32" max="32" width="4.7265625" style="39" customWidth="1"/>
    <col min="33" max="33" width="23" style="39" bestFit="1" customWidth="1"/>
    <col min="34" max="34" width="10.81640625" style="39"/>
    <col min="35" max="35" width="18.453125" style="39" bestFit="1" customWidth="1"/>
    <col min="36" max="36" width="16.1796875" style="39" customWidth="1"/>
    <col min="37" max="16384" width="10.81640625" style="39"/>
  </cols>
  <sheetData>
    <row r="1" spans="1:24" ht="24" customHeight="1" thickBot="1" x14ac:dyDescent="0.4">
      <c r="A1" s="764"/>
      <c r="B1" s="547" t="s">
        <v>279</v>
      </c>
      <c r="C1" s="548"/>
      <c r="D1" s="548"/>
      <c r="E1" s="548"/>
      <c r="F1" s="548"/>
      <c r="G1" s="548"/>
      <c r="H1" s="549"/>
      <c r="I1" s="70" t="s">
        <v>761</v>
      </c>
      <c r="J1" s="544" t="s">
        <v>280</v>
      </c>
      <c r="K1" s="545"/>
      <c r="L1" s="546"/>
      <c r="M1" s="90"/>
    </row>
    <row r="2" spans="1:24" ht="24" customHeight="1" thickBot="1" x14ac:dyDescent="0.4">
      <c r="A2" s="765"/>
      <c r="B2" s="550" t="s">
        <v>281</v>
      </c>
      <c r="C2" s="551"/>
      <c r="D2" s="551"/>
      <c r="E2" s="551"/>
      <c r="F2" s="551"/>
      <c r="G2" s="551"/>
      <c r="H2" s="552"/>
      <c r="I2" s="70" t="s">
        <v>762</v>
      </c>
      <c r="J2" s="544" t="s">
        <v>282</v>
      </c>
      <c r="K2" s="545"/>
      <c r="L2" s="546"/>
      <c r="M2" s="90"/>
    </row>
    <row r="3" spans="1:24" ht="24" customHeight="1" thickBot="1" x14ac:dyDescent="0.4">
      <c r="A3" s="765"/>
      <c r="B3" s="550" t="s">
        <v>120</v>
      </c>
      <c r="C3" s="551"/>
      <c r="D3" s="551"/>
      <c r="E3" s="551"/>
      <c r="F3" s="551"/>
      <c r="G3" s="551"/>
      <c r="H3" s="552"/>
      <c r="I3" s="70" t="s">
        <v>763</v>
      </c>
      <c r="J3" s="544" t="s">
        <v>283</v>
      </c>
      <c r="K3" s="545"/>
      <c r="L3" s="546"/>
      <c r="M3" s="90"/>
    </row>
    <row r="4" spans="1:24" ht="24" customHeight="1" thickBot="1" x14ac:dyDescent="0.4">
      <c r="A4" s="766"/>
      <c r="B4" s="553" t="s">
        <v>764</v>
      </c>
      <c r="C4" s="554"/>
      <c r="D4" s="554"/>
      <c r="E4" s="554"/>
      <c r="F4" s="554"/>
      <c r="G4" s="554"/>
      <c r="H4" s="555"/>
      <c r="I4" s="70" t="s">
        <v>765</v>
      </c>
      <c r="J4" s="544" t="s">
        <v>766</v>
      </c>
      <c r="K4" s="545"/>
      <c r="L4" s="546"/>
      <c r="M4" s="90"/>
    </row>
    <row r="6" spans="1:24" ht="13" customHeight="1" x14ac:dyDescent="0.35">
      <c r="A6" s="591" t="s">
        <v>124</v>
      </c>
      <c r="B6" s="768" t="s">
        <v>287</v>
      </c>
      <c r="C6" s="768"/>
      <c r="D6" s="768"/>
      <c r="E6" s="768"/>
      <c r="F6" s="768"/>
      <c r="G6" s="768"/>
      <c r="H6" s="768"/>
      <c r="I6" s="591" t="s">
        <v>288</v>
      </c>
      <c r="J6" s="769">
        <v>2024110010289</v>
      </c>
      <c r="K6" s="43"/>
      <c r="L6" s="43"/>
      <c r="M6" s="43"/>
      <c r="N6" s="43"/>
      <c r="O6" s="43"/>
      <c r="P6" s="43"/>
      <c r="Q6" s="43"/>
      <c r="R6" s="43"/>
      <c r="S6" s="43"/>
      <c r="T6" s="43"/>
      <c r="U6" s="43"/>
      <c r="V6" s="43"/>
      <c r="W6" s="43"/>
      <c r="X6" s="43"/>
    </row>
    <row r="7" spans="1:24" ht="13" customHeight="1" x14ac:dyDescent="0.35">
      <c r="A7" s="591"/>
      <c r="B7" s="768"/>
      <c r="C7" s="768"/>
      <c r="D7" s="768"/>
      <c r="E7" s="768"/>
      <c r="F7" s="768"/>
      <c r="G7" s="768"/>
      <c r="H7" s="768"/>
      <c r="I7" s="591"/>
      <c r="J7" s="769"/>
      <c r="K7" s="43"/>
      <c r="L7" s="43"/>
      <c r="M7" s="43"/>
      <c r="N7" s="43"/>
      <c r="O7" s="43"/>
      <c r="P7" s="43"/>
      <c r="Q7" s="43"/>
      <c r="R7" s="43"/>
      <c r="S7" s="43"/>
      <c r="T7" s="43"/>
      <c r="U7" s="43"/>
      <c r="V7" s="43"/>
      <c r="W7" s="43"/>
      <c r="X7" s="43"/>
    </row>
    <row r="8" spans="1:24" ht="13" customHeight="1" x14ac:dyDescent="0.35">
      <c r="A8" s="591"/>
      <c r="B8" s="768"/>
      <c r="C8" s="768"/>
      <c r="D8" s="768"/>
      <c r="E8" s="768"/>
      <c r="F8" s="768"/>
      <c r="G8" s="768"/>
      <c r="H8" s="768"/>
      <c r="I8" s="591"/>
      <c r="J8" s="769"/>
      <c r="K8" s="43"/>
      <c r="L8" s="43"/>
      <c r="M8" s="43"/>
      <c r="N8" s="43"/>
      <c r="O8" s="43"/>
      <c r="P8" s="43"/>
      <c r="Q8" s="43"/>
      <c r="R8" s="43"/>
      <c r="S8" s="43"/>
      <c r="T8" s="43"/>
      <c r="U8" s="43"/>
      <c r="V8" s="43"/>
      <c r="W8" s="43"/>
      <c r="X8" s="43"/>
    </row>
    <row r="9" spans="1:24" ht="13" customHeight="1" x14ac:dyDescent="0.35">
      <c r="A9" s="591"/>
      <c r="B9" s="768"/>
      <c r="C9" s="768"/>
      <c r="D9" s="768"/>
      <c r="E9" s="768"/>
      <c r="F9" s="768"/>
      <c r="G9" s="768"/>
      <c r="H9" s="768"/>
      <c r="I9" s="591"/>
      <c r="J9" s="769"/>
      <c r="K9" s="43"/>
      <c r="L9" s="43"/>
      <c r="M9" s="43"/>
      <c r="N9" s="43"/>
      <c r="O9" s="43"/>
      <c r="P9" s="43"/>
      <c r="Q9" s="43"/>
      <c r="R9" s="43"/>
      <c r="S9" s="43"/>
      <c r="T9" s="43"/>
      <c r="U9" s="43"/>
      <c r="V9" s="43"/>
      <c r="W9" s="43"/>
      <c r="X9" s="43"/>
    </row>
    <row r="10" spans="1:24" ht="9" customHeight="1" thickBot="1" x14ac:dyDescent="0.4">
      <c r="A10" s="47"/>
      <c r="B10" s="84"/>
      <c r="C10" s="43"/>
      <c r="D10" s="43"/>
      <c r="E10" s="43"/>
      <c r="F10" s="43"/>
      <c r="G10" s="43"/>
      <c r="H10" s="43"/>
      <c r="I10" s="43"/>
      <c r="J10" s="43"/>
      <c r="K10" s="43"/>
      <c r="L10" s="43"/>
      <c r="M10" s="43"/>
      <c r="N10" s="43"/>
      <c r="O10" s="43"/>
      <c r="P10" s="43"/>
      <c r="Q10" s="43"/>
      <c r="R10" s="43"/>
      <c r="S10" s="43"/>
      <c r="T10" s="43"/>
      <c r="U10" s="43"/>
      <c r="V10" s="43"/>
      <c r="W10" s="43"/>
      <c r="X10" s="43"/>
    </row>
    <row r="11" spans="1:24" s="85" customFormat="1" ht="21.75" customHeight="1" thickBot="1" x14ac:dyDescent="0.4">
      <c r="A11" s="574" t="s">
        <v>126</v>
      </c>
      <c r="B11" s="142" t="s">
        <v>289</v>
      </c>
      <c r="C11" s="162"/>
      <c r="D11" s="142" t="s">
        <v>290</v>
      </c>
      <c r="E11" s="162"/>
      <c r="F11" s="142" t="s">
        <v>291</v>
      </c>
      <c r="G11" s="162"/>
      <c r="H11" s="142" t="s">
        <v>292</v>
      </c>
      <c r="I11" s="91"/>
    </row>
    <row r="12" spans="1:24" s="85" customFormat="1" ht="21.75" customHeight="1" x14ac:dyDescent="0.3">
      <c r="A12" s="574"/>
      <c r="B12" s="143" t="s">
        <v>294</v>
      </c>
      <c r="C12" s="91"/>
      <c r="D12" s="142" t="s">
        <v>295</v>
      </c>
      <c r="E12" s="91"/>
      <c r="F12" s="142" t="s">
        <v>296</v>
      </c>
      <c r="G12" s="91"/>
      <c r="H12" s="142" t="s">
        <v>297</v>
      </c>
      <c r="I12" s="163" t="s">
        <v>298</v>
      </c>
    </row>
    <row r="13" spans="1:24" s="85" customFormat="1" ht="21.75" customHeight="1" thickBot="1" x14ac:dyDescent="0.35">
      <c r="A13" s="574"/>
      <c r="B13" s="142" t="s">
        <v>300</v>
      </c>
      <c r="C13" s="162"/>
      <c r="D13" s="142" t="s">
        <v>301</v>
      </c>
      <c r="E13" s="71"/>
      <c r="F13" s="142" t="s">
        <v>302</v>
      </c>
      <c r="G13" s="71"/>
      <c r="H13" s="142" t="s">
        <v>303</v>
      </c>
      <c r="I13" s="163"/>
    </row>
    <row r="14" spans="1:24" s="85" customFormat="1" ht="21.75" customHeight="1" thickBot="1" x14ac:dyDescent="0.4">
      <c r="A14" s="39"/>
      <c r="B14" s="39"/>
      <c r="C14" s="39"/>
      <c r="D14" s="39"/>
      <c r="E14" s="39"/>
      <c r="F14" s="39"/>
      <c r="G14" s="39"/>
      <c r="H14" s="39"/>
      <c r="I14" s="39"/>
      <c r="J14" s="39"/>
      <c r="K14" s="39"/>
      <c r="L14" s="92"/>
      <c r="M14" s="93"/>
      <c r="N14" s="93"/>
      <c r="O14" s="93"/>
    </row>
    <row r="15" spans="1:24" s="85" customFormat="1" ht="21.75" customHeight="1" thickBot="1" x14ac:dyDescent="0.4">
      <c r="A15" s="573" t="s">
        <v>128</v>
      </c>
      <c r="B15" s="573"/>
      <c r="C15" s="159" t="s">
        <v>293</v>
      </c>
      <c r="D15" s="590"/>
      <c r="E15" s="590"/>
      <c r="F15" s="590"/>
      <c r="G15" s="39"/>
      <c r="H15" s="39"/>
      <c r="I15" s="39"/>
      <c r="J15" s="39"/>
      <c r="K15" s="39"/>
      <c r="L15" s="92"/>
      <c r="M15" s="93"/>
      <c r="N15" s="93"/>
      <c r="O15" s="93"/>
    </row>
    <row r="16" spans="1:24" s="85" customFormat="1" ht="21.75" customHeight="1" x14ac:dyDescent="0.35">
      <c r="A16" s="573"/>
      <c r="B16" s="573"/>
      <c r="C16" s="159" t="s">
        <v>299</v>
      </c>
      <c r="D16" s="590"/>
      <c r="E16" s="590"/>
      <c r="F16" s="590"/>
      <c r="G16" s="39"/>
      <c r="H16" s="39"/>
      <c r="I16" s="39"/>
      <c r="J16" s="39"/>
      <c r="K16" s="39"/>
      <c r="L16" s="92"/>
      <c r="M16" s="93"/>
      <c r="N16" s="93"/>
      <c r="O16" s="93"/>
    </row>
    <row r="17" spans="1:15" s="85" customFormat="1" ht="21.75" customHeight="1" thickBot="1" x14ac:dyDescent="0.4">
      <c r="A17" s="573"/>
      <c r="B17" s="573"/>
      <c r="C17" s="159" t="s">
        <v>304</v>
      </c>
      <c r="D17" s="590" t="s">
        <v>298</v>
      </c>
      <c r="E17" s="590"/>
      <c r="F17" s="590"/>
      <c r="G17" s="39"/>
      <c r="H17" s="39"/>
      <c r="I17" s="39"/>
      <c r="J17" s="39"/>
      <c r="K17" s="39"/>
      <c r="L17" s="92"/>
      <c r="M17" s="93"/>
      <c r="N17" s="93"/>
      <c r="O17" s="93"/>
    </row>
    <row r="18" spans="1:15" s="85" customFormat="1" ht="21.75" customHeight="1" x14ac:dyDescent="0.35">
      <c r="A18" s="39"/>
      <c r="B18" s="39"/>
      <c r="C18" s="39"/>
      <c r="D18" s="39"/>
      <c r="E18" s="39"/>
      <c r="F18" s="39"/>
      <c r="G18" s="39"/>
      <c r="H18" s="39"/>
      <c r="I18" s="39"/>
      <c r="J18" s="39"/>
      <c r="K18" s="39"/>
      <c r="L18" s="92"/>
      <c r="M18" s="93"/>
      <c r="N18" s="93"/>
      <c r="O18" s="93"/>
    </row>
    <row r="19" spans="1:15" s="61" customFormat="1" ht="16.5" customHeight="1" x14ac:dyDescent="0.3"/>
    <row r="20" spans="1:15" ht="5.25" customHeight="1" thickBot="1" x14ac:dyDescent="0.4"/>
    <row r="21" spans="1:15" ht="48" customHeight="1" thickBot="1" x14ac:dyDescent="0.4">
      <c r="A21" s="750" t="s">
        <v>767</v>
      </c>
      <c r="B21" s="750"/>
      <c r="C21" s="750"/>
      <c r="D21" s="750"/>
      <c r="E21" s="750"/>
      <c r="F21" s="750"/>
      <c r="G21" s="750"/>
      <c r="H21" s="750"/>
      <c r="I21" s="750"/>
      <c r="J21" s="750"/>
    </row>
    <row r="22" spans="1:15" ht="70" customHeight="1" thickBot="1" x14ac:dyDescent="0.4">
      <c r="A22" s="146" t="s">
        <v>141</v>
      </c>
      <c r="B22" s="518" t="s">
        <v>768</v>
      </c>
      <c r="C22" s="518"/>
      <c r="D22" s="518"/>
      <c r="E22" s="147" t="s">
        <v>192</v>
      </c>
      <c r="F22" s="148" t="s">
        <v>769</v>
      </c>
      <c r="G22" s="147" t="s">
        <v>194</v>
      </c>
      <c r="H22" s="500" t="s">
        <v>770</v>
      </c>
      <c r="I22" s="500"/>
      <c r="J22" s="767"/>
    </row>
    <row r="23" spans="1:15" ht="50.25" customHeight="1" thickBot="1" x14ac:dyDescent="0.4">
      <c r="A23" s="254" t="s">
        <v>196</v>
      </c>
      <c r="B23" s="518" t="s">
        <v>771</v>
      </c>
      <c r="C23" s="518"/>
      <c r="D23" s="518"/>
      <c r="E23" s="518"/>
      <c r="F23" s="518"/>
      <c r="G23" s="518"/>
      <c r="H23" s="518"/>
      <c r="I23" s="518"/>
      <c r="J23" s="753"/>
    </row>
    <row r="24" spans="1:15" ht="50.25" customHeight="1" thickBot="1" x14ac:dyDescent="0.4">
      <c r="A24" s="513" t="s">
        <v>198</v>
      </c>
      <c r="B24" s="149">
        <v>2024</v>
      </c>
      <c r="C24" s="150">
        <v>2025</v>
      </c>
      <c r="D24" s="150">
        <v>2026</v>
      </c>
      <c r="E24" s="150">
        <v>2027</v>
      </c>
      <c r="F24" s="151" t="s">
        <v>93</v>
      </c>
      <c r="G24" s="152" t="s">
        <v>200</v>
      </c>
      <c r="H24" s="751" t="s">
        <v>202</v>
      </c>
      <c r="I24" s="751"/>
      <c r="J24" s="752"/>
    </row>
    <row r="25" spans="1:15" ht="50.25" customHeight="1" thickBot="1" x14ac:dyDescent="0.4">
      <c r="A25" s="513"/>
      <c r="B25" s="237">
        <v>7.4999999999999997E-2</v>
      </c>
      <c r="C25" s="153" t="s">
        <v>772</v>
      </c>
      <c r="D25" s="153" t="s">
        <v>773</v>
      </c>
      <c r="E25" s="153" t="s">
        <v>774</v>
      </c>
      <c r="F25" s="154">
        <f>B25+C25+D25+E25</f>
        <v>0.75</v>
      </c>
      <c r="G25" s="238">
        <f>B25</f>
        <v>7.4999999999999997E-2</v>
      </c>
      <c r="H25" s="518" t="s">
        <v>21</v>
      </c>
      <c r="I25" s="518"/>
      <c r="J25" s="753"/>
    </row>
    <row r="26" spans="1:15" ht="52.5" customHeight="1" thickBot="1" x14ac:dyDescent="0.4">
      <c r="A26" s="254"/>
      <c r="B26" s="754" t="s">
        <v>775</v>
      </c>
      <c r="C26" s="754"/>
      <c r="D26" s="754"/>
      <c r="E26" s="754"/>
      <c r="F26" s="754"/>
      <c r="G26" s="754"/>
      <c r="H26" s="754"/>
      <c r="I26" s="754"/>
      <c r="J26" s="539"/>
    </row>
    <row r="27" spans="1:15" s="64" customFormat="1" ht="56.25" customHeight="1" thickBot="1" x14ac:dyDescent="0.4">
      <c r="A27" s="513" t="s">
        <v>322</v>
      </c>
      <c r="B27" s="146" t="s">
        <v>323</v>
      </c>
      <c r="C27" s="146" t="s">
        <v>206</v>
      </c>
      <c r="D27" s="498" t="s">
        <v>208</v>
      </c>
      <c r="E27" s="498"/>
      <c r="F27" s="498" t="s">
        <v>210</v>
      </c>
      <c r="G27" s="498"/>
      <c r="H27" s="123" t="s">
        <v>212</v>
      </c>
      <c r="I27" s="122" t="s">
        <v>213</v>
      </c>
      <c r="J27" s="122" t="s">
        <v>215</v>
      </c>
    </row>
    <row r="28" spans="1:15" ht="297" customHeight="1" thickBot="1" x14ac:dyDescent="0.4">
      <c r="A28" s="513"/>
      <c r="B28" s="212">
        <v>3.0000000000000001E-3</v>
      </c>
      <c r="C28" s="257">
        <f>+B58</f>
        <v>0.3</v>
      </c>
      <c r="D28" s="500" t="s">
        <v>776</v>
      </c>
      <c r="E28" s="500"/>
      <c r="F28" s="500" t="s">
        <v>777</v>
      </c>
      <c r="G28" s="500"/>
      <c r="H28" s="250"/>
      <c r="I28" s="155"/>
      <c r="J28" s="155"/>
    </row>
    <row r="29" spans="1:15" s="64" customFormat="1" ht="45" customHeight="1" thickBot="1" x14ac:dyDescent="0.4">
      <c r="A29" s="513" t="s">
        <v>328</v>
      </c>
      <c r="B29" s="252" t="s">
        <v>323</v>
      </c>
      <c r="C29" s="123" t="s">
        <v>206</v>
      </c>
      <c r="D29" s="498" t="s">
        <v>208</v>
      </c>
      <c r="E29" s="498"/>
      <c r="F29" s="498" t="s">
        <v>210</v>
      </c>
      <c r="G29" s="498"/>
      <c r="H29" s="123" t="s">
        <v>212</v>
      </c>
      <c r="I29" s="122" t="s">
        <v>213</v>
      </c>
      <c r="J29" s="122" t="s">
        <v>215</v>
      </c>
    </row>
    <row r="30" spans="1:15" ht="353.15" customHeight="1" thickBot="1" x14ac:dyDescent="0.4">
      <c r="A30" s="513"/>
      <c r="B30" s="212">
        <v>6.0000000000000001E-3</v>
      </c>
      <c r="C30" s="257">
        <f>+C58</f>
        <v>0.6</v>
      </c>
      <c r="D30" s="500" t="s">
        <v>778</v>
      </c>
      <c r="E30" s="500"/>
      <c r="F30" s="759" t="s">
        <v>779</v>
      </c>
      <c r="G30" s="759"/>
      <c r="H30" s="250"/>
      <c r="I30" s="155"/>
      <c r="J30" s="155"/>
    </row>
    <row r="31" spans="1:15" s="64" customFormat="1" ht="45" customHeight="1" thickBot="1" x14ac:dyDescent="0.4">
      <c r="A31" s="513" t="s">
        <v>332</v>
      </c>
      <c r="B31" s="252" t="s">
        <v>323</v>
      </c>
      <c r="C31" s="123" t="s">
        <v>206</v>
      </c>
      <c r="D31" s="498" t="s">
        <v>208</v>
      </c>
      <c r="E31" s="498"/>
      <c r="F31" s="760" t="s">
        <v>210</v>
      </c>
      <c r="G31" s="761"/>
      <c r="H31" s="122" t="s">
        <v>212</v>
      </c>
      <c r="I31" s="122" t="s">
        <v>213</v>
      </c>
      <c r="J31" s="122" t="s">
        <v>215</v>
      </c>
    </row>
    <row r="32" spans="1:15" ht="350.15" customHeight="1" x14ac:dyDescent="0.3">
      <c r="A32" s="513"/>
      <c r="B32" s="235">
        <v>1.125E-2</v>
      </c>
      <c r="C32" s="235">
        <v>1.125E-2</v>
      </c>
      <c r="D32" s="515" t="s">
        <v>780</v>
      </c>
      <c r="E32" s="500"/>
      <c r="F32" s="762" t="s">
        <v>781</v>
      </c>
      <c r="G32" s="763"/>
      <c r="H32" s="239"/>
      <c r="I32" s="240"/>
      <c r="J32" s="241" t="s">
        <v>782</v>
      </c>
    </row>
    <row r="33" spans="1:10" s="64" customFormat="1" ht="47.25" customHeight="1" thickBot="1" x14ac:dyDescent="0.4">
      <c r="A33" s="513" t="s">
        <v>336</v>
      </c>
      <c r="B33" s="252" t="s">
        <v>323</v>
      </c>
      <c r="C33" s="252" t="s">
        <v>206</v>
      </c>
      <c r="D33" s="498" t="s">
        <v>208</v>
      </c>
      <c r="E33" s="498"/>
      <c r="F33" s="770" t="s">
        <v>210</v>
      </c>
      <c r="G33" s="771"/>
      <c r="H33" s="122" t="s">
        <v>212</v>
      </c>
      <c r="I33" s="123" t="s">
        <v>213</v>
      </c>
      <c r="J33" s="122" t="s">
        <v>215</v>
      </c>
    </row>
    <row r="34" spans="1:10" ht="409" customHeight="1" x14ac:dyDescent="0.35">
      <c r="A34" s="513"/>
      <c r="B34" s="208">
        <v>2.2499999999999999E-2</v>
      </c>
      <c r="C34" s="235">
        <f>+E58</f>
        <v>2.2499999999999999E-2</v>
      </c>
      <c r="D34" s="758" t="s">
        <v>783</v>
      </c>
      <c r="E34" s="758"/>
      <c r="F34" s="772" t="s">
        <v>784</v>
      </c>
      <c r="G34" s="773"/>
      <c r="H34" s="234"/>
      <c r="I34" s="156"/>
      <c r="J34" s="342" t="s">
        <v>782</v>
      </c>
    </row>
    <row r="35" spans="1:10" s="64" customFormat="1" ht="28" x14ac:dyDescent="0.35">
      <c r="A35" s="513" t="s">
        <v>341</v>
      </c>
      <c r="B35" s="252" t="s">
        <v>323</v>
      </c>
      <c r="C35" s="123" t="s">
        <v>206</v>
      </c>
      <c r="D35" s="498" t="s">
        <v>208</v>
      </c>
      <c r="E35" s="498"/>
      <c r="F35" s="774" t="s">
        <v>210</v>
      </c>
      <c r="G35" s="774"/>
      <c r="H35" s="123" t="s">
        <v>212</v>
      </c>
      <c r="I35" s="122" t="s">
        <v>213</v>
      </c>
      <c r="J35" s="416" t="s">
        <v>215</v>
      </c>
    </row>
    <row r="36" spans="1:10" ht="406.5" customHeight="1" x14ac:dyDescent="0.35">
      <c r="A36" s="513"/>
      <c r="B36" s="212">
        <v>2.7E-2</v>
      </c>
      <c r="C36" s="212">
        <v>2.7E-2</v>
      </c>
      <c r="D36" s="500" t="s">
        <v>785</v>
      </c>
      <c r="E36" s="500"/>
      <c r="F36" s="749" t="s">
        <v>786</v>
      </c>
      <c r="G36" s="749"/>
      <c r="H36" s="157"/>
      <c r="I36" s="417" t="s">
        <v>787</v>
      </c>
      <c r="J36" s="415" t="s">
        <v>782</v>
      </c>
    </row>
    <row r="37" spans="1:10" s="64" customFormat="1" ht="28" x14ac:dyDescent="0.35">
      <c r="A37" s="513" t="s">
        <v>345</v>
      </c>
      <c r="B37" s="251" t="s">
        <v>323</v>
      </c>
      <c r="C37" s="123" t="s">
        <v>206</v>
      </c>
      <c r="D37" s="707" t="s">
        <v>208</v>
      </c>
      <c r="E37" s="707"/>
      <c r="F37" s="760" t="s">
        <v>210</v>
      </c>
      <c r="G37" s="761"/>
      <c r="H37" s="122" t="s">
        <v>212</v>
      </c>
      <c r="I37" s="122" t="s">
        <v>213</v>
      </c>
      <c r="J37" s="205" t="s">
        <v>215</v>
      </c>
    </row>
    <row r="38" spans="1:10" ht="409.5" customHeight="1" x14ac:dyDescent="0.35">
      <c r="A38" s="513"/>
      <c r="B38" s="210">
        <v>3.15E-2</v>
      </c>
      <c r="C38" s="421">
        <v>3.15E-2</v>
      </c>
      <c r="D38" s="756" t="s">
        <v>788</v>
      </c>
      <c r="E38" s="757"/>
      <c r="F38" s="776" t="s">
        <v>789</v>
      </c>
      <c r="G38" s="777"/>
      <c r="H38" s="157"/>
      <c r="I38" s="417" t="s">
        <v>790</v>
      </c>
      <c r="J38" s="415" t="s">
        <v>791</v>
      </c>
    </row>
    <row r="39" spans="1:10" ht="28" x14ac:dyDescent="0.35">
      <c r="A39" s="707" t="s">
        <v>349</v>
      </c>
      <c r="B39" s="211" t="s">
        <v>323</v>
      </c>
      <c r="C39" s="205" t="s">
        <v>206</v>
      </c>
      <c r="D39" s="708" t="s">
        <v>208</v>
      </c>
      <c r="E39" s="708"/>
      <c r="F39" s="760" t="s">
        <v>210</v>
      </c>
      <c r="G39" s="761"/>
      <c r="H39" s="123" t="s">
        <v>212</v>
      </c>
      <c r="I39" s="122" t="s">
        <v>213</v>
      </c>
      <c r="J39" s="122" t="s">
        <v>215</v>
      </c>
    </row>
    <row r="40" spans="1:10" ht="288" customHeight="1" x14ac:dyDescent="0.3">
      <c r="A40" s="707"/>
      <c r="B40" s="210">
        <v>3.15E-2</v>
      </c>
      <c r="C40" s="209">
        <v>3.15</v>
      </c>
      <c r="D40" s="500" t="s">
        <v>792</v>
      </c>
      <c r="E40" s="755"/>
      <c r="F40" s="747" t="s">
        <v>793</v>
      </c>
      <c r="G40" s="748"/>
      <c r="H40" s="250"/>
      <c r="I40" s="419" t="s">
        <v>794</v>
      </c>
      <c r="J40" s="415" t="s">
        <v>791</v>
      </c>
    </row>
    <row r="41" spans="1:10" ht="28" x14ac:dyDescent="0.35">
      <c r="A41" s="707" t="s">
        <v>353</v>
      </c>
      <c r="B41" s="211" t="s">
        <v>323</v>
      </c>
      <c r="C41" s="205" t="s">
        <v>206</v>
      </c>
      <c r="D41" s="498" t="s">
        <v>208</v>
      </c>
      <c r="E41" s="498"/>
      <c r="F41" s="707" t="s">
        <v>210</v>
      </c>
      <c r="G41" s="707"/>
      <c r="H41" s="123" t="s">
        <v>212</v>
      </c>
      <c r="I41" s="122" t="s">
        <v>213</v>
      </c>
      <c r="J41" s="122" t="s">
        <v>215</v>
      </c>
    </row>
    <row r="42" spans="1:10" ht="408.75" customHeight="1" x14ac:dyDescent="0.35">
      <c r="A42" s="707"/>
      <c r="B42" s="213">
        <v>2.7E-2</v>
      </c>
      <c r="C42" s="209">
        <v>2.7</v>
      </c>
      <c r="D42" s="515" t="s">
        <v>795</v>
      </c>
      <c r="E42" s="755"/>
      <c r="F42" s="779" t="s">
        <v>796</v>
      </c>
      <c r="G42" s="780"/>
      <c r="H42" s="158"/>
      <c r="I42" s="427" t="s">
        <v>797</v>
      </c>
      <c r="J42" s="415" t="s">
        <v>791</v>
      </c>
    </row>
    <row r="43" spans="1:10" ht="28" x14ac:dyDescent="0.35">
      <c r="A43" s="707" t="s">
        <v>357</v>
      </c>
      <c r="B43" s="211" t="s">
        <v>323</v>
      </c>
      <c r="C43" s="205" t="s">
        <v>206</v>
      </c>
      <c r="D43" s="498" t="s">
        <v>208</v>
      </c>
      <c r="E43" s="498"/>
      <c r="F43" s="708" t="s">
        <v>210</v>
      </c>
      <c r="G43" s="708"/>
      <c r="H43" s="123" t="s">
        <v>212</v>
      </c>
      <c r="I43" s="122" t="s">
        <v>213</v>
      </c>
      <c r="J43" s="122" t="s">
        <v>215</v>
      </c>
    </row>
    <row r="44" spans="1:10" ht="14.5" thickBot="1" x14ac:dyDescent="0.4">
      <c r="A44" s="707"/>
      <c r="B44" s="210">
        <v>2.2499999999999999E-2</v>
      </c>
      <c r="C44" s="209">
        <f>+J58</f>
        <v>0</v>
      </c>
      <c r="D44" s="502"/>
      <c r="E44" s="502"/>
      <c r="F44" s="502"/>
      <c r="G44" s="502"/>
      <c r="H44" s="250"/>
      <c r="I44" s="250"/>
      <c r="J44" s="250"/>
    </row>
    <row r="45" spans="1:10" ht="28.5" thickBot="1" x14ac:dyDescent="0.4">
      <c r="A45" s="707" t="s">
        <v>358</v>
      </c>
      <c r="B45" s="211" t="s">
        <v>323</v>
      </c>
      <c r="C45" s="205" t="s">
        <v>206</v>
      </c>
      <c r="D45" s="498" t="s">
        <v>208</v>
      </c>
      <c r="E45" s="498"/>
      <c r="F45" s="498" t="s">
        <v>210</v>
      </c>
      <c r="G45" s="498"/>
      <c r="H45" s="123" t="s">
        <v>212</v>
      </c>
      <c r="I45" s="122" t="s">
        <v>213</v>
      </c>
      <c r="J45" s="122" t="s">
        <v>215</v>
      </c>
    </row>
    <row r="46" spans="1:10" ht="14.5" thickBot="1" x14ac:dyDescent="0.4">
      <c r="A46" s="707"/>
      <c r="B46" s="213">
        <v>1.7999999999999999E-2</v>
      </c>
      <c r="C46" s="209">
        <f>+K58</f>
        <v>0</v>
      </c>
      <c r="D46" s="502"/>
      <c r="E46" s="502"/>
      <c r="F46" s="502"/>
      <c r="G46" s="502"/>
      <c r="H46" s="250"/>
      <c r="I46" s="157"/>
      <c r="J46" s="157"/>
    </row>
    <row r="47" spans="1:10" ht="28.5" thickBot="1" x14ac:dyDescent="0.4">
      <c r="A47" s="707" t="s">
        <v>359</v>
      </c>
      <c r="B47" s="211" t="s">
        <v>323</v>
      </c>
      <c r="C47" s="205" t="s">
        <v>206</v>
      </c>
      <c r="D47" s="498" t="s">
        <v>208</v>
      </c>
      <c r="E47" s="498"/>
      <c r="F47" s="774" t="s">
        <v>210</v>
      </c>
      <c r="G47" s="774"/>
      <c r="H47" s="123" t="s">
        <v>212</v>
      </c>
      <c r="I47" s="122" t="s">
        <v>213</v>
      </c>
      <c r="J47" s="122" t="s">
        <v>215</v>
      </c>
    </row>
    <row r="48" spans="1:10" ht="14.5" thickBot="1" x14ac:dyDescent="0.35">
      <c r="A48" s="707"/>
      <c r="B48" s="210">
        <v>1.35E-2</v>
      </c>
      <c r="C48" s="209">
        <f>+L58</f>
        <v>0</v>
      </c>
      <c r="D48" s="502"/>
      <c r="E48" s="502"/>
      <c r="F48" s="775"/>
      <c r="G48" s="775"/>
      <c r="H48" s="250"/>
      <c r="I48" s="250"/>
      <c r="J48" s="250"/>
    </row>
    <row r="49" spans="1:36" ht="28.5" thickBot="1" x14ac:dyDescent="0.4">
      <c r="A49" s="707" t="s">
        <v>360</v>
      </c>
      <c r="B49" s="211" t="s">
        <v>323</v>
      </c>
      <c r="C49" s="205" t="s">
        <v>206</v>
      </c>
      <c r="D49" s="498" t="s">
        <v>208</v>
      </c>
      <c r="E49" s="498"/>
      <c r="F49" s="498" t="s">
        <v>210</v>
      </c>
      <c r="G49" s="498"/>
      <c r="H49" s="123" t="s">
        <v>212</v>
      </c>
      <c r="I49" s="122" t="s">
        <v>213</v>
      </c>
      <c r="J49" s="122" t="s">
        <v>215</v>
      </c>
    </row>
    <row r="50" spans="1:36" ht="14.5" thickBot="1" x14ac:dyDescent="0.4">
      <c r="A50" s="498"/>
      <c r="B50" s="281">
        <v>1.125E-2</v>
      </c>
      <c r="C50" s="209">
        <f>+M58</f>
        <v>0</v>
      </c>
      <c r="D50" s="502"/>
      <c r="E50" s="502"/>
      <c r="F50" s="502"/>
      <c r="G50" s="502"/>
      <c r="H50" s="250"/>
      <c r="I50" s="250"/>
      <c r="J50" s="250"/>
    </row>
    <row r="52" spans="1:36" s="222" customFormat="1" x14ac:dyDescent="0.3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row>
    <row r="54" spans="1:36" ht="17.5" x14ac:dyDescent="0.35">
      <c r="A54" s="68" t="s">
        <v>798</v>
      </c>
    </row>
    <row r="55" spans="1:36" ht="57.75" customHeight="1" x14ac:dyDescent="0.35">
      <c r="A55" s="65"/>
    </row>
    <row r="57" spans="1:36" ht="23" x14ac:dyDescent="0.35">
      <c r="A57" s="778" t="s">
        <v>799</v>
      </c>
      <c r="B57" s="66" t="s">
        <v>289</v>
      </c>
      <c r="C57" s="66" t="s">
        <v>290</v>
      </c>
      <c r="D57" s="66" t="s">
        <v>291</v>
      </c>
      <c r="E57" s="66" t="s">
        <v>292</v>
      </c>
      <c r="F57" s="66" t="s">
        <v>294</v>
      </c>
      <c r="G57" s="66" t="s">
        <v>295</v>
      </c>
      <c r="H57" s="66" t="s">
        <v>296</v>
      </c>
      <c r="I57" s="66" t="s">
        <v>297</v>
      </c>
      <c r="J57" s="66" t="s">
        <v>300</v>
      </c>
      <c r="K57" s="66" t="s">
        <v>301</v>
      </c>
      <c r="L57" s="66" t="s">
        <v>302</v>
      </c>
      <c r="M57" s="66" t="s">
        <v>303</v>
      </c>
    </row>
    <row r="58" spans="1:36" ht="24.75" customHeight="1" x14ac:dyDescent="0.35">
      <c r="A58" s="778"/>
      <c r="B58" s="67">
        <v>0.3</v>
      </c>
      <c r="C58" s="67">
        <v>0.6</v>
      </c>
      <c r="D58" s="236">
        <f>C32</f>
        <v>1.125E-2</v>
      </c>
      <c r="E58" s="249">
        <v>2.2499999999999999E-2</v>
      </c>
      <c r="F58" s="249">
        <v>2.7E-2</v>
      </c>
      <c r="G58" s="249">
        <v>3.15E-2</v>
      </c>
      <c r="H58" s="249">
        <v>3.15E-2</v>
      </c>
      <c r="I58" s="249">
        <v>2.7E-2</v>
      </c>
      <c r="J58" s="67"/>
      <c r="K58" s="67"/>
      <c r="L58" s="67"/>
      <c r="M58" s="67"/>
    </row>
    <row r="59" spans="1:36" s="222" customFormat="1" ht="24.75" customHeight="1" x14ac:dyDescent="0.35">
      <c r="A59" s="39"/>
      <c r="B59" s="46"/>
      <c r="C59" s="46"/>
      <c r="D59" s="46"/>
      <c r="E59" s="46"/>
      <c r="F59" s="46"/>
      <c r="G59" s="46"/>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row>
    <row r="60" spans="1:36" s="223" customFormat="1" ht="30" customHeight="1" x14ac:dyDescent="0.35">
      <c r="A60" s="39"/>
      <c r="B60" s="39"/>
      <c r="C60" s="39"/>
      <c r="D60" s="39"/>
      <c r="E60" s="39"/>
      <c r="F60" s="39"/>
      <c r="G60" s="39"/>
      <c r="H60" s="39"/>
      <c r="I60" s="39"/>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row>
    <row r="61" spans="1:36" ht="14.5" thickBot="1" x14ac:dyDescent="0.4"/>
    <row r="62" spans="1:36" ht="66.650000000000006" customHeight="1" thickBot="1" x14ac:dyDescent="0.4">
      <c r="A62" s="282" t="s">
        <v>800</v>
      </c>
      <c r="B62" s="283" t="s">
        <v>801</v>
      </c>
      <c r="C62" s="164"/>
      <c r="D62" s="284" t="s">
        <v>802</v>
      </c>
      <c r="E62" s="283" t="s">
        <v>801</v>
      </c>
      <c r="F62" s="164"/>
      <c r="G62" s="284" t="s">
        <v>803</v>
      </c>
      <c r="H62" s="283" t="s">
        <v>804</v>
      </c>
      <c r="I62" s="253"/>
      <c r="J62" s="157"/>
    </row>
    <row r="63" spans="1:36" ht="14.5" thickBot="1" x14ac:dyDescent="0.4">
      <c r="A63" s="285"/>
      <c r="B63" s="283" t="s">
        <v>805</v>
      </c>
      <c r="C63" s="164" t="s">
        <v>806</v>
      </c>
      <c r="D63" s="286"/>
      <c r="E63" s="283" t="s">
        <v>805</v>
      </c>
      <c r="F63" s="164" t="s">
        <v>807</v>
      </c>
      <c r="G63" s="286"/>
      <c r="H63" s="283" t="s">
        <v>808</v>
      </c>
      <c r="I63" s="287"/>
      <c r="J63" s="157"/>
    </row>
    <row r="64" spans="1:36" ht="28.5" thickBot="1" x14ac:dyDescent="0.4">
      <c r="A64" s="285"/>
      <c r="B64" s="283" t="s">
        <v>809</v>
      </c>
      <c r="C64" s="164" t="s">
        <v>810</v>
      </c>
      <c r="D64" s="286"/>
      <c r="E64" s="283" t="s">
        <v>809</v>
      </c>
      <c r="F64" s="217" t="s">
        <v>811</v>
      </c>
      <c r="G64" s="286"/>
      <c r="H64" s="283" t="s">
        <v>812</v>
      </c>
      <c r="I64" s="287"/>
      <c r="J64" s="157"/>
    </row>
    <row r="65" spans="1:10" ht="39.75" customHeight="1" thickBot="1" x14ac:dyDescent="0.4">
      <c r="A65" s="285"/>
      <c r="B65" s="283" t="s">
        <v>801</v>
      </c>
      <c r="C65" s="164"/>
      <c r="D65" s="286"/>
      <c r="E65" s="283" t="s">
        <v>801</v>
      </c>
      <c r="F65" s="164"/>
      <c r="G65" s="286"/>
      <c r="H65" s="283" t="s">
        <v>804</v>
      </c>
      <c r="I65" s="253"/>
      <c r="J65" s="157"/>
    </row>
    <row r="66" spans="1:10" ht="14.5" thickBot="1" x14ac:dyDescent="0.4">
      <c r="A66" s="285"/>
      <c r="B66" s="283" t="s">
        <v>805</v>
      </c>
      <c r="C66" s="164" t="s">
        <v>813</v>
      </c>
      <c r="D66" s="286"/>
      <c r="E66" s="283" t="s">
        <v>805</v>
      </c>
      <c r="F66" s="164"/>
      <c r="G66" s="286"/>
      <c r="H66" s="283" t="s">
        <v>808</v>
      </c>
      <c r="I66" s="253"/>
      <c r="J66" s="157"/>
    </row>
    <row r="67" spans="1:10" ht="34.5" customHeight="1" thickBot="1" x14ac:dyDescent="0.4">
      <c r="A67" s="288"/>
      <c r="B67" s="283" t="s">
        <v>809</v>
      </c>
      <c r="C67" s="164" t="s">
        <v>814</v>
      </c>
      <c r="D67" s="289"/>
      <c r="E67" s="283" t="s">
        <v>809</v>
      </c>
      <c r="F67" s="217"/>
      <c r="G67" s="289"/>
      <c r="H67" s="283" t="s">
        <v>812</v>
      </c>
      <c r="I67" s="253"/>
      <c r="J67" s="157"/>
    </row>
  </sheetData>
  <mergeCells count="87">
    <mergeCell ref="A41:A42"/>
    <mergeCell ref="D41:E41"/>
    <mergeCell ref="F41:G41"/>
    <mergeCell ref="D42:E42"/>
    <mergeCell ref="F42:G42"/>
    <mergeCell ref="A57:A58"/>
    <mergeCell ref="A45:A46"/>
    <mergeCell ref="A47:A48"/>
    <mergeCell ref="D47:E47"/>
    <mergeCell ref="D48:E48"/>
    <mergeCell ref="A49:A50"/>
    <mergeCell ref="D49:E49"/>
    <mergeCell ref="A43:A44"/>
    <mergeCell ref="D43:E43"/>
    <mergeCell ref="F43:G43"/>
    <mergeCell ref="D44:E44"/>
    <mergeCell ref="F44:G44"/>
    <mergeCell ref="F49:G49"/>
    <mergeCell ref="D50:E50"/>
    <mergeCell ref="F50:G50"/>
    <mergeCell ref="F33:G33"/>
    <mergeCell ref="D45:E45"/>
    <mergeCell ref="F45:G45"/>
    <mergeCell ref="D46:E46"/>
    <mergeCell ref="F34:G34"/>
    <mergeCell ref="F35:G35"/>
    <mergeCell ref="F46:G46"/>
    <mergeCell ref="F47:G47"/>
    <mergeCell ref="F48:G48"/>
    <mergeCell ref="D36:E36"/>
    <mergeCell ref="F37:G37"/>
    <mergeCell ref="F38:G38"/>
    <mergeCell ref="F39:G39"/>
    <mergeCell ref="A1:A4"/>
    <mergeCell ref="B23:J23"/>
    <mergeCell ref="A6:A9"/>
    <mergeCell ref="H22:J22"/>
    <mergeCell ref="A11:A13"/>
    <mergeCell ref="B1:H1"/>
    <mergeCell ref="B2:H2"/>
    <mergeCell ref="B3:H3"/>
    <mergeCell ref="D15:F15"/>
    <mergeCell ref="D16:F16"/>
    <mergeCell ref="B4:H4"/>
    <mergeCell ref="B22:D22"/>
    <mergeCell ref="B6:H9"/>
    <mergeCell ref="I6:I9"/>
    <mergeCell ref="J6:J9"/>
    <mergeCell ref="A15:B17"/>
    <mergeCell ref="A31:A32"/>
    <mergeCell ref="D31:E31"/>
    <mergeCell ref="D34:E34"/>
    <mergeCell ref="F27:G27"/>
    <mergeCell ref="A29:A30"/>
    <mergeCell ref="D29:E29"/>
    <mergeCell ref="F29:G29"/>
    <mergeCell ref="D30:E30"/>
    <mergeCell ref="F30:G30"/>
    <mergeCell ref="F31:G31"/>
    <mergeCell ref="D32:E32"/>
    <mergeCell ref="F32:G32"/>
    <mergeCell ref="D33:E33"/>
    <mergeCell ref="F28:G28"/>
    <mergeCell ref="A39:A40"/>
    <mergeCell ref="D39:E39"/>
    <mergeCell ref="D40:E40"/>
    <mergeCell ref="A35:A36"/>
    <mergeCell ref="D35:E35"/>
    <mergeCell ref="A37:A38"/>
    <mergeCell ref="D37:E37"/>
    <mergeCell ref="D38:E38"/>
    <mergeCell ref="F40:G40"/>
    <mergeCell ref="J1:L1"/>
    <mergeCell ref="J2:L2"/>
    <mergeCell ref="J3:L3"/>
    <mergeCell ref="J4:L4"/>
    <mergeCell ref="F36:G36"/>
    <mergeCell ref="D17:F17"/>
    <mergeCell ref="A21:J21"/>
    <mergeCell ref="D28:E28"/>
    <mergeCell ref="A24:A25"/>
    <mergeCell ref="H24:J24"/>
    <mergeCell ref="H25:J25"/>
    <mergeCell ref="B26:J26"/>
    <mergeCell ref="A27:A28"/>
    <mergeCell ref="D27:E27"/>
    <mergeCell ref="A33:A34"/>
  </mergeCells>
  <printOptions horizontalCentered="1" verticalCentered="1"/>
  <pageMargins left="0.23622047244094491" right="0.23622047244094491" top="0.23622047244094491" bottom="0.23622047244094491" header="0.31496062992125984" footer="0.11811023622047245"/>
  <pageSetup scale="28"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52E3955-10F7-4770-8A91-5F4747E11A48}">
          <x14:formula1>
            <xm:f>Listas!$B$2:$B$4</xm:f>
          </x14:formula1>
          <xm:sqref>H25:J25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66FC-4E18-41C4-A91C-CB18F4591E71}">
  <sheetPr>
    <tabColor theme="7" tint="0.39997558519241921"/>
    <pageSetUpPr fitToPage="1"/>
  </sheetPr>
  <dimension ref="A1:L27"/>
  <sheetViews>
    <sheetView topLeftCell="A19" workbookViewId="0">
      <selection activeCell="Q26" sqref="Q26"/>
    </sheetView>
  </sheetViews>
  <sheetFormatPr baseColWidth="10" defaultColWidth="9.81640625" defaultRowHeight="13" x14ac:dyDescent="0.35"/>
  <cols>
    <col min="1" max="1" width="3.81640625" style="176" customWidth="1"/>
    <col min="2" max="2" width="10.7265625" style="176" customWidth="1"/>
    <col min="3" max="3" width="6.453125" style="176" customWidth="1"/>
    <col min="4" max="4" width="7.54296875" style="176" customWidth="1"/>
    <col min="5" max="5" width="6.453125" style="176" customWidth="1"/>
    <col min="6" max="6" width="11.81640625" style="176" customWidth="1"/>
    <col min="7" max="7" width="2.453125" style="176" customWidth="1"/>
    <col min="8" max="8" width="21.26953125" style="176" customWidth="1"/>
    <col min="9" max="9" width="14.453125" style="176" customWidth="1"/>
    <col min="10" max="10" width="7.54296875" style="176" customWidth="1"/>
    <col min="11" max="11" width="21.26953125" style="176" customWidth="1"/>
    <col min="12" max="12" width="29.26953125" style="176" customWidth="1"/>
    <col min="13" max="16384" width="9.81640625" style="176"/>
  </cols>
  <sheetData>
    <row r="1" spans="1:12" ht="18" customHeight="1" x14ac:dyDescent="0.35">
      <c r="A1" s="603"/>
      <c r="B1" s="604"/>
      <c r="C1" s="604"/>
      <c r="D1" s="604"/>
      <c r="E1" s="605"/>
      <c r="F1" s="612" t="s">
        <v>409</v>
      </c>
      <c r="G1" s="613"/>
      <c r="H1" s="613"/>
      <c r="I1" s="613"/>
      <c r="J1" s="613"/>
      <c r="K1" s="613"/>
      <c r="L1" s="175"/>
    </row>
    <row r="2" spans="1:12" ht="18" customHeight="1" x14ac:dyDescent="0.35">
      <c r="A2" s="606"/>
      <c r="B2" s="607"/>
      <c r="C2" s="607"/>
      <c r="D2" s="607"/>
      <c r="E2" s="608"/>
      <c r="F2" s="614"/>
      <c r="G2" s="615"/>
      <c r="H2" s="615"/>
      <c r="I2" s="615"/>
      <c r="J2" s="615"/>
      <c r="K2" s="615"/>
      <c r="L2" s="175"/>
    </row>
    <row r="3" spans="1:12" ht="18" customHeight="1" x14ac:dyDescent="0.35">
      <c r="A3" s="606"/>
      <c r="B3" s="607"/>
      <c r="C3" s="607"/>
      <c r="D3" s="607"/>
      <c r="E3" s="608"/>
      <c r="F3" s="612" t="s">
        <v>410</v>
      </c>
      <c r="G3" s="613"/>
      <c r="H3" s="613"/>
      <c r="I3" s="613"/>
      <c r="J3" s="613"/>
      <c r="K3" s="613"/>
      <c r="L3" s="175"/>
    </row>
    <row r="4" spans="1:12" ht="18" customHeight="1" x14ac:dyDescent="0.35">
      <c r="A4" s="609"/>
      <c r="B4" s="610"/>
      <c r="C4" s="610"/>
      <c r="D4" s="610"/>
      <c r="E4" s="611"/>
      <c r="F4" s="614"/>
      <c r="G4" s="615"/>
      <c r="H4" s="615"/>
      <c r="I4" s="615"/>
      <c r="J4" s="615"/>
      <c r="K4" s="615"/>
      <c r="L4" s="175"/>
    </row>
    <row r="5" spans="1:12" x14ac:dyDescent="0.35">
      <c r="A5" s="781" t="s">
        <v>411</v>
      </c>
      <c r="B5" s="782"/>
      <c r="C5" s="782"/>
      <c r="D5" s="782"/>
      <c r="E5" s="782"/>
      <c r="F5" s="782"/>
      <c r="G5" s="782"/>
      <c r="H5" s="782"/>
      <c r="I5" s="782"/>
      <c r="J5" s="782"/>
      <c r="K5" s="782"/>
      <c r="L5" s="794"/>
    </row>
    <row r="6" spans="1:12" ht="24.75" customHeight="1" x14ac:dyDescent="0.35">
      <c r="A6" s="781" t="s">
        <v>412</v>
      </c>
      <c r="B6" s="782"/>
      <c r="C6" s="783"/>
      <c r="D6" s="620" t="s">
        <v>12</v>
      </c>
      <c r="E6" s="621"/>
      <c r="F6" s="621"/>
      <c r="G6" s="621"/>
      <c r="H6" s="622"/>
      <c r="I6" s="781" t="s">
        <v>413</v>
      </c>
      <c r="J6" s="783"/>
      <c r="K6" s="620" t="s">
        <v>37</v>
      </c>
      <c r="L6" s="622"/>
    </row>
    <row r="7" spans="1:12" ht="24.75" customHeight="1" x14ac:dyDescent="0.35">
      <c r="A7" s="781" t="s">
        <v>414</v>
      </c>
      <c r="B7" s="782"/>
      <c r="C7" s="783"/>
      <c r="D7" s="620" t="s">
        <v>26</v>
      </c>
      <c r="E7" s="621"/>
      <c r="F7" s="621"/>
      <c r="G7" s="621"/>
      <c r="H7" s="622"/>
      <c r="I7" s="781" t="s">
        <v>98</v>
      </c>
      <c r="J7" s="783"/>
      <c r="K7" s="620" t="s">
        <v>15</v>
      </c>
      <c r="L7" s="622"/>
    </row>
    <row r="8" spans="1:12" ht="24.75" customHeight="1" x14ac:dyDescent="0.35">
      <c r="A8" s="781" t="s">
        <v>415</v>
      </c>
      <c r="B8" s="782"/>
      <c r="C8" s="783"/>
      <c r="D8" s="620" t="s">
        <v>68</v>
      </c>
      <c r="E8" s="621"/>
      <c r="F8" s="621"/>
      <c r="G8" s="621"/>
      <c r="H8" s="622"/>
      <c r="I8" s="781" t="s">
        <v>416</v>
      </c>
      <c r="J8" s="783"/>
      <c r="K8" s="620" t="s">
        <v>69</v>
      </c>
      <c r="L8" s="622"/>
    </row>
    <row r="9" spans="1:12" ht="24.75" customHeight="1" x14ac:dyDescent="0.35">
      <c r="A9" s="790" t="s">
        <v>417</v>
      </c>
      <c r="B9" s="785"/>
      <c r="C9" s="785"/>
      <c r="D9" s="785"/>
      <c r="E9" s="785"/>
      <c r="F9" s="785"/>
      <c r="G9" s="785"/>
      <c r="H9" s="785"/>
      <c r="I9" s="785"/>
      <c r="J9" s="785"/>
      <c r="K9" s="785"/>
      <c r="L9" s="791"/>
    </row>
    <row r="10" spans="1:12" ht="24.75" customHeight="1" x14ac:dyDescent="0.35">
      <c r="A10" s="784" t="s">
        <v>141</v>
      </c>
      <c r="B10" s="784"/>
      <c r="C10" s="784"/>
      <c r="D10" s="784"/>
      <c r="E10" s="670" t="s">
        <v>768</v>
      </c>
      <c r="F10" s="670"/>
      <c r="G10" s="670"/>
      <c r="H10" s="670"/>
      <c r="I10" s="670"/>
      <c r="J10" s="670"/>
      <c r="K10" s="670"/>
      <c r="L10" s="670"/>
    </row>
    <row r="11" spans="1:12" ht="24.75" customHeight="1" x14ac:dyDescent="0.35">
      <c r="A11" s="792" t="s">
        <v>418</v>
      </c>
      <c r="B11" s="793"/>
      <c r="C11" s="793"/>
      <c r="D11" s="794"/>
      <c r="E11" s="670" t="s">
        <v>815</v>
      </c>
      <c r="F11" s="670"/>
      <c r="G11" s="670"/>
      <c r="H11" s="670"/>
      <c r="I11" s="670"/>
      <c r="J11" s="670"/>
      <c r="K11" s="670"/>
      <c r="L11" s="670"/>
    </row>
    <row r="12" spans="1:12" ht="24.75" customHeight="1" x14ac:dyDescent="0.35">
      <c r="A12" s="781" t="s">
        <v>419</v>
      </c>
      <c r="B12" s="782"/>
      <c r="C12" s="782"/>
      <c r="D12" s="783"/>
      <c r="E12" s="631" t="s">
        <v>816</v>
      </c>
      <c r="F12" s="632"/>
      <c r="G12" s="632"/>
      <c r="H12" s="632"/>
      <c r="I12" s="632"/>
      <c r="J12" s="632"/>
      <c r="K12" s="632"/>
      <c r="L12" s="633"/>
    </row>
    <row r="13" spans="1:12" ht="24.75" customHeight="1" x14ac:dyDescent="0.35">
      <c r="A13" s="781" t="s">
        <v>421</v>
      </c>
      <c r="B13" s="782"/>
      <c r="C13" s="783"/>
      <c r="D13" s="620">
        <v>3969</v>
      </c>
      <c r="E13" s="621"/>
      <c r="F13" s="621"/>
      <c r="G13" s="621"/>
      <c r="H13" s="622"/>
      <c r="I13" s="781" t="s">
        <v>423</v>
      </c>
      <c r="J13" s="783"/>
      <c r="K13" s="620" t="s">
        <v>18</v>
      </c>
      <c r="L13" s="622"/>
    </row>
    <row r="14" spans="1:12" x14ac:dyDescent="0.35">
      <c r="A14" s="781" t="s">
        <v>424</v>
      </c>
      <c r="B14" s="782"/>
      <c r="C14" s="782"/>
      <c r="D14" s="782"/>
      <c r="E14" s="782"/>
      <c r="F14" s="782"/>
      <c r="G14" s="782"/>
      <c r="H14" s="782"/>
      <c r="I14" s="782"/>
      <c r="J14" s="782"/>
      <c r="K14" s="782"/>
      <c r="L14" s="794"/>
    </row>
    <row r="15" spans="1:12" ht="17.25" customHeight="1" x14ac:dyDescent="0.35">
      <c r="A15" s="781" t="s">
        <v>425</v>
      </c>
      <c r="B15" s="782"/>
      <c r="C15" s="783"/>
      <c r="D15" s="620" t="s">
        <v>19</v>
      </c>
      <c r="E15" s="621"/>
      <c r="F15" s="621"/>
      <c r="G15" s="621"/>
      <c r="H15" s="622"/>
      <c r="I15" s="781" t="s">
        <v>426</v>
      </c>
      <c r="J15" s="783"/>
      <c r="K15" s="620" t="s">
        <v>20</v>
      </c>
      <c r="L15" s="622"/>
    </row>
    <row r="16" spans="1:12" ht="17.25" customHeight="1" x14ac:dyDescent="0.35">
      <c r="A16" s="781" t="s">
        <v>427</v>
      </c>
      <c r="B16" s="782"/>
      <c r="C16" s="783"/>
      <c r="D16" s="787">
        <v>30</v>
      </c>
      <c r="E16" s="788"/>
      <c r="F16" s="788"/>
      <c r="G16" s="788"/>
      <c r="H16" s="789"/>
      <c r="I16" s="781" t="s">
        <v>161</v>
      </c>
      <c r="J16" s="783"/>
      <c r="K16" s="620" t="s">
        <v>21</v>
      </c>
      <c r="L16" s="622"/>
    </row>
    <row r="17" spans="1:12" ht="17.25" customHeight="1" x14ac:dyDescent="0.35">
      <c r="A17" s="781" t="s">
        <v>428</v>
      </c>
      <c r="B17" s="782"/>
      <c r="C17" s="783"/>
      <c r="D17" s="620" t="s">
        <v>817</v>
      </c>
      <c r="E17" s="621"/>
      <c r="F17" s="621"/>
      <c r="G17" s="621"/>
      <c r="H17" s="622"/>
      <c r="I17" s="638"/>
      <c r="J17" s="639"/>
      <c r="K17" s="639"/>
      <c r="L17" s="640"/>
    </row>
    <row r="18" spans="1:12" x14ac:dyDescent="0.35">
      <c r="A18" s="216" t="s">
        <v>430</v>
      </c>
      <c r="B18" s="216" t="s">
        <v>431</v>
      </c>
      <c r="C18" s="781" t="s">
        <v>432</v>
      </c>
      <c r="D18" s="782"/>
      <c r="E18" s="782"/>
      <c r="F18" s="782"/>
      <c r="G18" s="783"/>
      <c r="H18" s="781" t="s">
        <v>229</v>
      </c>
      <c r="I18" s="783"/>
      <c r="J18" s="781" t="s">
        <v>433</v>
      </c>
      <c r="K18" s="783"/>
      <c r="L18" s="216" t="s">
        <v>434</v>
      </c>
    </row>
    <row r="19" spans="1:12" ht="73.5" customHeight="1" x14ac:dyDescent="0.35">
      <c r="A19" s="177">
        <v>1</v>
      </c>
      <c r="B19" s="178" t="s">
        <v>818</v>
      </c>
      <c r="C19" s="620" t="s">
        <v>819</v>
      </c>
      <c r="D19" s="621"/>
      <c r="E19" s="621"/>
      <c r="F19" s="621"/>
      <c r="G19" s="622"/>
      <c r="H19" s="620" t="s">
        <v>820</v>
      </c>
      <c r="I19" s="622"/>
      <c r="J19" s="638" t="s">
        <v>34</v>
      </c>
      <c r="K19" s="640"/>
      <c r="L19" s="178" t="s">
        <v>821</v>
      </c>
    </row>
    <row r="20" spans="1:12" ht="73.5" customHeight="1" x14ac:dyDescent="0.35">
      <c r="A20" s="177">
        <v>2</v>
      </c>
      <c r="B20" s="178" t="s">
        <v>818</v>
      </c>
      <c r="C20" s="620" t="s">
        <v>822</v>
      </c>
      <c r="D20" s="621"/>
      <c r="E20" s="621"/>
      <c r="F20" s="621"/>
      <c r="G20" s="622"/>
      <c r="H20" s="620" t="s">
        <v>820</v>
      </c>
      <c r="I20" s="622"/>
      <c r="J20" s="638" t="s">
        <v>34</v>
      </c>
      <c r="K20" s="640"/>
      <c r="L20" s="178" t="s">
        <v>821</v>
      </c>
    </row>
    <row r="21" spans="1:12" x14ac:dyDescent="0.35">
      <c r="A21" s="216" t="s">
        <v>430</v>
      </c>
      <c r="B21" s="781" t="s">
        <v>439</v>
      </c>
      <c r="C21" s="782"/>
      <c r="D21" s="782"/>
      <c r="E21" s="782"/>
      <c r="F21" s="782"/>
      <c r="G21" s="782"/>
      <c r="H21" s="782"/>
      <c r="I21" s="782"/>
      <c r="J21" s="782"/>
      <c r="K21" s="783"/>
      <c r="L21" s="216" t="s">
        <v>440</v>
      </c>
    </row>
    <row r="22" spans="1:12" ht="21.75" customHeight="1" x14ac:dyDescent="0.35">
      <c r="A22" s="177">
        <v>1</v>
      </c>
      <c r="B22" s="620" t="s">
        <v>823</v>
      </c>
      <c r="C22" s="621"/>
      <c r="D22" s="621"/>
      <c r="E22" s="621"/>
      <c r="F22" s="621"/>
      <c r="G22" s="621"/>
      <c r="H22" s="621"/>
      <c r="I22" s="621"/>
      <c r="J22" s="621"/>
      <c r="K22" s="622"/>
      <c r="L22" s="178" t="s">
        <v>34</v>
      </c>
    </row>
    <row r="23" spans="1:12" x14ac:dyDescent="0.35">
      <c r="A23" s="781" t="s">
        <v>442</v>
      </c>
      <c r="B23" s="782"/>
      <c r="C23" s="782"/>
      <c r="D23" s="782"/>
      <c r="E23" s="782"/>
      <c r="F23" s="785"/>
      <c r="G23" s="785"/>
      <c r="H23" s="782"/>
      <c r="I23" s="785"/>
      <c r="J23" s="785"/>
      <c r="K23" s="782"/>
      <c r="L23" s="786"/>
    </row>
    <row r="24" spans="1:12" ht="42" customHeight="1" x14ac:dyDescent="0.35">
      <c r="A24" s="781" t="s">
        <v>443</v>
      </c>
      <c r="B24" s="782"/>
      <c r="C24" s="783"/>
      <c r="D24" s="620">
        <v>10</v>
      </c>
      <c r="E24" s="621"/>
      <c r="F24" s="784" t="s">
        <v>444</v>
      </c>
      <c r="G24" s="784"/>
      <c r="H24" s="184">
        <v>2024</v>
      </c>
      <c r="I24" s="784" t="s">
        <v>445</v>
      </c>
      <c r="J24" s="784"/>
      <c r="L24" s="178" t="s">
        <v>821</v>
      </c>
    </row>
    <row r="25" spans="1:12" ht="42" customHeight="1" x14ac:dyDescent="0.35">
      <c r="A25" s="781" t="s">
        <v>447</v>
      </c>
      <c r="B25" s="782"/>
      <c r="C25" s="783"/>
      <c r="D25" s="631" t="s">
        <v>824</v>
      </c>
      <c r="E25" s="632"/>
      <c r="F25" s="629"/>
      <c r="G25" s="629"/>
      <c r="H25" s="632"/>
      <c r="I25" s="629"/>
      <c r="J25" s="629"/>
      <c r="K25" s="632"/>
      <c r="L25" s="630"/>
    </row>
    <row r="26" spans="1:12" ht="65.25" customHeight="1" x14ac:dyDescent="0.35">
      <c r="A26" s="781" t="s">
        <v>449</v>
      </c>
      <c r="B26" s="782"/>
      <c r="C26" s="783"/>
      <c r="D26" s="666" t="s">
        <v>825</v>
      </c>
      <c r="E26" s="667"/>
      <c r="F26" s="667"/>
      <c r="G26" s="667"/>
      <c r="H26" s="667"/>
      <c r="I26" s="667"/>
      <c r="J26" s="667"/>
      <c r="K26" s="667"/>
      <c r="L26" s="668"/>
    </row>
    <row r="27" spans="1:12" ht="96.75" customHeight="1" x14ac:dyDescent="0.35">
      <c r="A27" s="781" t="s">
        <v>451</v>
      </c>
      <c r="B27" s="782"/>
      <c r="C27" s="783"/>
      <c r="D27" s="666" t="s">
        <v>826</v>
      </c>
      <c r="E27" s="667"/>
      <c r="F27" s="667"/>
      <c r="G27" s="667"/>
      <c r="H27" s="667"/>
      <c r="I27" s="667"/>
      <c r="J27" s="667"/>
      <c r="K27" s="667"/>
      <c r="L27" s="668"/>
    </row>
  </sheetData>
  <mergeCells count="61">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A23:L23"/>
    <mergeCell ref="C18:G18"/>
    <mergeCell ref="H18:I18"/>
    <mergeCell ref="J18:K18"/>
    <mergeCell ref="C19:G19"/>
    <mergeCell ref="H19:I19"/>
    <mergeCell ref="J19:K19"/>
    <mergeCell ref="C20:G20"/>
    <mergeCell ref="H20:I20"/>
    <mergeCell ref="J20:K20"/>
    <mergeCell ref="B21:K21"/>
    <mergeCell ref="B22:K22"/>
    <mergeCell ref="A26:C26"/>
    <mergeCell ref="D26:L26"/>
    <mergeCell ref="A27:C27"/>
    <mergeCell ref="D27:L27"/>
    <mergeCell ref="A24:C24"/>
    <mergeCell ref="D24:E24"/>
    <mergeCell ref="F24:G24"/>
    <mergeCell ref="I24:J24"/>
    <mergeCell ref="A25:C25"/>
    <mergeCell ref="D25:L25"/>
  </mergeCells>
  <pageMargins left="0.25" right="0.25" top="0.75" bottom="0.75" header="0.3" footer="0.3"/>
  <pageSetup scale="71"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X52"/>
  <sheetViews>
    <sheetView showGridLines="0" topLeftCell="A32" zoomScale="55" zoomScaleNormal="55" workbookViewId="0">
      <selection activeCell="I40" sqref="I40:I42"/>
    </sheetView>
  </sheetViews>
  <sheetFormatPr baseColWidth="10" defaultColWidth="10.81640625" defaultRowHeight="14" x14ac:dyDescent="0.35"/>
  <cols>
    <col min="1" max="1" width="49.7265625" style="39" customWidth="1"/>
    <col min="2" max="13" width="35.7265625" style="39" customWidth="1"/>
    <col min="14" max="15" width="18.1796875" style="39" customWidth="1"/>
    <col min="16" max="16" width="8.453125" style="39" customWidth="1"/>
    <col min="17" max="17" width="18.453125" style="39" bestFit="1" customWidth="1"/>
    <col min="18" max="18" width="5.7265625" style="39" customWidth="1"/>
    <col min="19" max="19" width="18.453125" style="39" bestFit="1" customWidth="1"/>
    <col min="20" max="20" width="4.7265625" style="39" customWidth="1"/>
    <col min="21" max="21" width="23" style="39" bestFit="1" customWidth="1"/>
    <col min="22" max="22" width="10.81640625" style="39"/>
    <col min="23" max="23" width="18.453125" style="39" bestFit="1" customWidth="1"/>
    <col min="24" max="24" width="16.1796875" style="39" customWidth="1"/>
    <col min="25" max="16384" width="10.81640625" style="39"/>
  </cols>
  <sheetData>
    <row r="1" spans="1:24" s="85" customFormat="1" ht="32.25" customHeight="1" thickBot="1" x14ac:dyDescent="0.4">
      <c r="A1" s="570"/>
      <c r="B1" s="547" t="s">
        <v>279</v>
      </c>
      <c r="C1" s="548"/>
      <c r="D1" s="548"/>
      <c r="E1" s="548"/>
      <c r="F1" s="548"/>
      <c r="G1" s="548"/>
      <c r="H1" s="548"/>
      <c r="I1" s="549"/>
      <c r="J1" s="544" t="s">
        <v>280</v>
      </c>
      <c r="K1" s="545"/>
      <c r="L1" s="546"/>
    </row>
    <row r="2" spans="1:24" s="85" customFormat="1" ht="30.75" customHeight="1" thickBot="1" x14ac:dyDescent="0.4">
      <c r="A2" s="571"/>
      <c r="B2" s="550" t="s">
        <v>281</v>
      </c>
      <c r="C2" s="551"/>
      <c r="D2" s="551"/>
      <c r="E2" s="551"/>
      <c r="F2" s="551"/>
      <c r="G2" s="551"/>
      <c r="H2" s="551"/>
      <c r="I2" s="552"/>
      <c r="J2" s="544" t="s">
        <v>282</v>
      </c>
      <c r="K2" s="545"/>
      <c r="L2" s="546"/>
    </row>
    <row r="3" spans="1:24" s="85" customFormat="1" ht="24" customHeight="1" thickBot="1" x14ac:dyDescent="0.4">
      <c r="A3" s="571"/>
      <c r="B3" s="550" t="s">
        <v>120</v>
      </c>
      <c r="C3" s="551"/>
      <c r="D3" s="551"/>
      <c r="E3" s="551"/>
      <c r="F3" s="551"/>
      <c r="G3" s="551"/>
      <c r="H3" s="551"/>
      <c r="I3" s="552"/>
      <c r="J3" s="544" t="s">
        <v>283</v>
      </c>
      <c r="K3" s="545"/>
      <c r="L3" s="546"/>
    </row>
    <row r="4" spans="1:24" s="85" customFormat="1" ht="21.75" customHeight="1" thickBot="1" x14ac:dyDescent="0.4">
      <c r="A4" s="572"/>
      <c r="B4" s="553" t="s">
        <v>827</v>
      </c>
      <c r="C4" s="554"/>
      <c r="D4" s="554"/>
      <c r="E4" s="554"/>
      <c r="F4" s="554"/>
      <c r="G4" s="554"/>
      <c r="H4" s="554"/>
      <c r="I4" s="555"/>
      <c r="J4" s="544" t="s">
        <v>828</v>
      </c>
      <c r="K4" s="545"/>
      <c r="L4" s="546"/>
    </row>
    <row r="5" spans="1:24" s="85" customFormat="1" ht="21.75" customHeight="1" x14ac:dyDescent="0.35">
      <c r="A5" s="86"/>
      <c r="B5" s="87"/>
      <c r="C5" s="87"/>
      <c r="D5" s="87"/>
      <c r="E5" s="87"/>
      <c r="F5" s="87"/>
      <c r="G5" s="87"/>
      <c r="H5" s="87"/>
      <c r="I5" s="87"/>
      <c r="J5" s="88"/>
      <c r="K5" s="88"/>
      <c r="L5" s="88"/>
    </row>
    <row r="6" spans="1:24" ht="9" customHeight="1" x14ac:dyDescent="0.35">
      <c r="A6" s="591" t="s">
        <v>124</v>
      </c>
      <c r="B6" s="768" t="s">
        <v>287</v>
      </c>
      <c r="C6" s="768"/>
      <c r="D6" s="768"/>
      <c r="E6" s="768"/>
      <c r="F6" s="768"/>
      <c r="G6" s="768"/>
      <c r="H6" s="768"/>
      <c r="I6" s="768"/>
      <c r="J6" s="768"/>
      <c r="K6" s="591" t="s">
        <v>288</v>
      </c>
      <c r="L6" s="769">
        <v>2024110010289</v>
      </c>
      <c r="M6" s="43"/>
      <c r="N6" s="43"/>
      <c r="O6" s="43"/>
      <c r="P6" s="43"/>
      <c r="Q6" s="43"/>
      <c r="R6" s="43"/>
      <c r="S6" s="43"/>
      <c r="T6" s="43"/>
      <c r="U6" s="43"/>
      <c r="V6" s="43"/>
      <c r="W6" s="43"/>
      <c r="X6" s="43"/>
    </row>
    <row r="7" spans="1:24" ht="9" customHeight="1" x14ac:dyDescent="0.35">
      <c r="A7" s="591"/>
      <c r="B7" s="768"/>
      <c r="C7" s="768"/>
      <c r="D7" s="768"/>
      <c r="E7" s="768"/>
      <c r="F7" s="768"/>
      <c r="G7" s="768"/>
      <c r="H7" s="768"/>
      <c r="I7" s="768"/>
      <c r="J7" s="768"/>
      <c r="K7" s="591"/>
      <c r="L7" s="769"/>
      <c r="M7" s="43"/>
      <c r="N7" s="43"/>
      <c r="O7" s="43"/>
      <c r="P7" s="43"/>
      <c r="Q7" s="43"/>
      <c r="R7" s="43"/>
      <c r="S7" s="43"/>
      <c r="T7" s="43"/>
      <c r="U7" s="43"/>
      <c r="V7" s="43"/>
      <c r="W7" s="43"/>
      <c r="X7" s="43"/>
    </row>
    <row r="8" spans="1:24" ht="9" customHeight="1" x14ac:dyDescent="0.35">
      <c r="A8" s="591"/>
      <c r="B8" s="768"/>
      <c r="C8" s="768"/>
      <c r="D8" s="768"/>
      <c r="E8" s="768"/>
      <c r="F8" s="768"/>
      <c r="G8" s="768"/>
      <c r="H8" s="768"/>
      <c r="I8" s="768"/>
      <c r="J8" s="768"/>
      <c r="K8" s="591"/>
      <c r="L8" s="769"/>
      <c r="M8" s="43"/>
      <c r="N8" s="43"/>
      <c r="O8" s="43"/>
      <c r="P8" s="43"/>
      <c r="Q8" s="43"/>
      <c r="R8" s="43"/>
      <c r="S8" s="43"/>
      <c r="T8" s="43"/>
      <c r="U8" s="43"/>
      <c r="V8" s="43"/>
      <c r="W8" s="43"/>
      <c r="X8" s="43"/>
    </row>
    <row r="9" spans="1:24" ht="9" customHeight="1" x14ac:dyDescent="0.35">
      <c r="A9" s="591"/>
      <c r="B9" s="768"/>
      <c r="C9" s="768"/>
      <c r="D9" s="768"/>
      <c r="E9" s="768"/>
      <c r="F9" s="768"/>
      <c r="G9" s="768"/>
      <c r="H9" s="768"/>
      <c r="I9" s="768"/>
      <c r="J9" s="768"/>
      <c r="K9" s="591"/>
      <c r="L9" s="769"/>
      <c r="M9" s="43"/>
      <c r="N9" s="43"/>
      <c r="O9" s="43"/>
      <c r="P9" s="43"/>
      <c r="Q9" s="43"/>
      <c r="R9" s="43"/>
      <c r="S9" s="43"/>
      <c r="T9" s="43"/>
      <c r="U9" s="43"/>
      <c r="V9" s="43"/>
      <c r="W9" s="43"/>
      <c r="X9" s="43"/>
    </row>
    <row r="10" spans="1:24" s="85" customFormat="1" ht="21.75" customHeight="1" thickBot="1" x14ac:dyDescent="0.4">
      <c r="A10" s="86"/>
      <c r="B10" s="87"/>
      <c r="C10" s="87"/>
      <c r="D10" s="87"/>
      <c r="E10" s="87"/>
      <c r="F10" s="87"/>
      <c r="G10" s="87"/>
      <c r="H10" s="87"/>
      <c r="I10" s="87"/>
      <c r="J10" s="87"/>
      <c r="K10" s="87"/>
      <c r="L10" s="87"/>
      <c r="M10" s="88"/>
      <c r="N10" s="88"/>
      <c r="O10" s="88"/>
    </row>
    <row r="11" spans="1:24" s="85" customFormat="1" ht="21.75" customHeight="1" x14ac:dyDescent="0.4">
      <c r="A11" s="841" t="s">
        <v>126</v>
      </c>
      <c r="B11" s="160" t="s">
        <v>289</v>
      </c>
      <c r="C11" s="124"/>
      <c r="D11" s="160" t="s">
        <v>290</v>
      </c>
      <c r="E11" s="125"/>
      <c r="F11" s="160" t="s">
        <v>291</v>
      </c>
      <c r="G11" s="125"/>
      <c r="H11" s="160" t="s">
        <v>292</v>
      </c>
      <c r="I11" s="126"/>
      <c r="J11" s="845" t="s">
        <v>128</v>
      </c>
      <c r="K11" s="159" t="s">
        <v>293</v>
      </c>
      <c r="L11" s="204"/>
      <c r="M11" s="849"/>
      <c r="N11" s="849"/>
      <c r="O11" s="849"/>
    </row>
    <row r="12" spans="1:24" s="85" customFormat="1" ht="21.75" customHeight="1" x14ac:dyDescent="0.4">
      <c r="A12" s="841"/>
      <c r="B12" s="161" t="s">
        <v>294</v>
      </c>
      <c r="C12" s="127"/>
      <c r="D12" s="160" t="s">
        <v>295</v>
      </c>
      <c r="E12" s="127"/>
      <c r="F12" s="160" t="s">
        <v>296</v>
      </c>
      <c r="G12" s="127"/>
      <c r="H12" s="160" t="s">
        <v>297</v>
      </c>
      <c r="I12" s="126" t="s">
        <v>298</v>
      </c>
      <c r="J12" s="845"/>
      <c r="K12" s="159" t="s">
        <v>299</v>
      </c>
      <c r="L12" s="89"/>
      <c r="M12" s="849"/>
      <c r="N12" s="849"/>
      <c r="O12" s="849"/>
    </row>
    <row r="13" spans="1:24" s="85" customFormat="1" ht="21.75" customHeight="1" thickBot="1" x14ac:dyDescent="0.45">
      <c r="A13" s="841"/>
      <c r="B13" s="160" t="s">
        <v>300</v>
      </c>
      <c r="C13" s="124"/>
      <c r="D13" s="160" t="s">
        <v>301</v>
      </c>
      <c r="E13" s="128"/>
      <c r="F13" s="160" t="s">
        <v>302</v>
      </c>
      <c r="G13" s="128"/>
      <c r="H13" s="160" t="s">
        <v>303</v>
      </c>
      <c r="I13" s="126"/>
      <c r="J13" s="845"/>
      <c r="K13" s="159" t="s">
        <v>304</v>
      </c>
      <c r="L13" s="204" t="s">
        <v>298</v>
      </c>
      <c r="M13" s="849"/>
      <c r="N13" s="849"/>
      <c r="O13" s="849"/>
    </row>
    <row r="14" spans="1:24" ht="16.5" customHeight="1" thickBot="1" x14ac:dyDescent="0.4">
      <c r="A14" s="82"/>
      <c r="B14" s="83"/>
      <c r="C14" s="83"/>
      <c r="D14" s="83"/>
      <c r="E14" s="83"/>
      <c r="F14" s="83"/>
      <c r="G14" s="83"/>
      <c r="H14" s="83"/>
      <c r="I14" s="83"/>
      <c r="J14" s="83"/>
      <c r="K14" s="83"/>
      <c r="L14" s="83"/>
      <c r="M14" s="83"/>
    </row>
    <row r="15" spans="1:24" ht="32.15" customHeight="1" x14ac:dyDescent="0.35">
      <c r="A15" s="842" t="s">
        <v>829</v>
      </c>
      <c r="B15" s="843"/>
      <c r="C15" s="843"/>
      <c r="D15" s="843"/>
      <c r="E15" s="843"/>
      <c r="F15" s="843"/>
      <c r="G15" s="843"/>
      <c r="H15" s="843"/>
      <c r="I15" s="843"/>
      <c r="J15" s="843"/>
      <c r="K15" s="843"/>
      <c r="L15" s="844"/>
    </row>
    <row r="16" spans="1:24" ht="32.15" customHeight="1" x14ac:dyDescent="0.35">
      <c r="A16" s="846" t="s">
        <v>830</v>
      </c>
      <c r="B16" s="836" t="s">
        <v>221</v>
      </c>
      <c r="C16" s="827" t="s">
        <v>133</v>
      </c>
      <c r="D16" s="821" t="s">
        <v>322</v>
      </c>
      <c r="E16" s="822"/>
      <c r="F16" s="823"/>
      <c r="G16" s="821" t="s">
        <v>328</v>
      </c>
      <c r="H16" s="822"/>
      <c r="I16" s="823"/>
      <c r="J16" s="556" t="s">
        <v>332</v>
      </c>
      <c r="K16" s="557"/>
      <c r="L16" s="835"/>
    </row>
    <row r="17" spans="1:13" ht="32.15" customHeight="1" x14ac:dyDescent="0.35">
      <c r="A17" s="847"/>
      <c r="B17" s="848"/>
      <c r="C17" s="828"/>
      <c r="D17" s="121" t="s">
        <v>146</v>
      </c>
      <c r="E17" s="119" t="s">
        <v>148</v>
      </c>
      <c r="F17" s="120" t="s">
        <v>226</v>
      </c>
      <c r="G17" s="121" t="s">
        <v>146</v>
      </c>
      <c r="H17" s="119" t="s">
        <v>148</v>
      </c>
      <c r="I17" s="120" t="s">
        <v>226</v>
      </c>
      <c r="J17" s="121" t="s">
        <v>146</v>
      </c>
      <c r="K17" s="119" t="s">
        <v>148</v>
      </c>
      <c r="L17" s="190" t="s">
        <v>226</v>
      </c>
    </row>
    <row r="18" spans="1:13" ht="119.25" customHeight="1" x14ac:dyDescent="0.35">
      <c r="A18" s="804" t="s">
        <v>831</v>
      </c>
      <c r="B18" s="192" t="s">
        <v>306</v>
      </c>
      <c r="C18" s="807" t="s">
        <v>832</v>
      </c>
      <c r="D18" s="809">
        <f>ACTIVIDAD_1!B26+ACTIVIDAD_2!B26</f>
        <v>395502000</v>
      </c>
      <c r="E18" s="811">
        <v>0</v>
      </c>
      <c r="F18" s="813">
        <v>0</v>
      </c>
      <c r="G18" s="809">
        <f>+ACTIVIDAD_1!C26+ACTIVIDAD_2!C26</f>
        <v>309757000</v>
      </c>
      <c r="H18" s="811">
        <f>+ACTIVIDAD_1!C27+ACTIVIDAD_2!C27</f>
        <v>4014233</v>
      </c>
      <c r="I18" s="813">
        <v>0</v>
      </c>
      <c r="J18" s="850">
        <f>ACTIVIDAD_1!D26+ACTIVIDAD_2!D26</f>
        <v>20640000</v>
      </c>
      <c r="K18" s="852">
        <f>ACTIVIDAD_1!D27+ACTIVIDAD_2!D27</f>
        <v>37251464</v>
      </c>
      <c r="L18" s="813">
        <v>0</v>
      </c>
    </row>
    <row r="19" spans="1:13" ht="94.5" customHeight="1" x14ac:dyDescent="0.35">
      <c r="A19" s="805"/>
      <c r="B19" s="118" t="s">
        <v>833</v>
      </c>
      <c r="C19" s="808"/>
      <c r="D19" s="810"/>
      <c r="E19" s="812"/>
      <c r="F19" s="814"/>
      <c r="G19" s="810"/>
      <c r="H19" s="812"/>
      <c r="I19" s="814"/>
      <c r="J19" s="851"/>
      <c r="K19" s="853"/>
      <c r="L19" s="814"/>
    </row>
    <row r="20" spans="1:13" ht="69" customHeight="1" x14ac:dyDescent="0.35">
      <c r="A20" s="805"/>
      <c r="B20" s="189" t="s">
        <v>543</v>
      </c>
      <c r="C20" s="815" t="s">
        <v>834</v>
      </c>
      <c r="D20" s="798">
        <f>+ACTIVIDAD_3!B26+ACTIVIDAD_4!B26+ACTIVIDAD_5!B26</f>
        <v>189771000</v>
      </c>
      <c r="E20" s="801">
        <v>0</v>
      </c>
      <c r="F20" s="795">
        <v>0</v>
      </c>
      <c r="G20" s="798">
        <f>+ACTIVIDAD_3!C26+ACTIVIDAD_4!C26+ACTIVIDAD_5!C26</f>
        <v>930441000</v>
      </c>
      <c r="H20" s="801">
        <f>+ACTIVIDAD_3!C27+ACTIVIDAD_4!C27+ACTIVIDAD_5!C27</f>
        <v>3654234</v>
      </c>
      <c r="I20" s="795">
        <v>0</v>
      </c>
      <c r="J20" s="818">
        <f>ACTIVIDAD_3!D26+ACTIVIDAD_4!D26+ACTIVIDAD_5!D26</f>
        <v>30960000</v>
      </c>
      <c r="K20" s="824">
        <f>ACTIVIDAD_3!D27+ACTIVIDAD_4!D27+ACTIVIDAD_5!D27</f>
        <v>51878372</v>
      </c>
      <c r="L20" s="795">
        <v>0</v>
      </c>
    </row>
    <row r="21" spans="1:13" ht="72.75" customHeight="1" x14ac:dyDescent="0.35">
      <c r="A21" s="805"/>
      <c r="B21" s="189" t="s">
        <v>835</v>
      </c>
      <c r="C21" s="816"/>
      <c r="D21" s="799"/>
      <c r="E21" s="802"/>
      <c r="F21" s="796"/>
      <c r="G21" s="799"/>
      <c r="H21" s="802"/>
      <c r="I21" s="796"/>
      <c r="J21" s="819"/>
      <c r="K21" s="825"/>
      <c r="L21" s="796"/>
    </row>
    <row r="22" spans="1:13" ht="127.5" customHeight="1" x14ac:dyDescent="0.35">
      <c r="A22" s="806"/>
      <c r="B22" s="191" t="s">
        <v>698</v>
      </c>
      <c r="C22" s="817"/>
      <c r="D22" s="800"/>
      <c r="E22" s="803"/>
      <c r="F22" s="797"/>
      <c r="G22" s="800"/>
      <c r="H22" s="803"/>
      <c r="I22" s="797"/>
      <c r="J22" s="820"/>
      <c r="K22" s="826"/>
      <c r="L22" s="797"/>
    </row>
    <row r="23" spans="1:13" s="61" customFormat="1" ht="16.5" customHeight="1" x14ac:dyDescent="0.3">
      <c r="E23" s="61">
        <v>0</v>
      </c>
      <c r="M23" s="39"/>
    </row>
    <row r="24" spans="1:13" ht="14.5" thickBot="1" x14ac:dyDescent="0.4"/>
    <row r="25" spans="1:13" ht="35.15" customHeight="1" thickBot="1" x14ac:dyDescent="0.4">
      <c r="A25" s="829" t="s">
        <v>836</v>
      </c>
      <c r="B25" s="830"/>
      <c r="C25" s="830"/>
      <c r="D25" s="830"/>
      <c r="E25" s="830"/>
      <c r="F25" s="830"/>
      <c r="G25" s="830"/>
      <c r="H25" s="830"/>
      <c r="I25" s="830"/>
      <c r="J25" s="830"/>
      <c r="K25" s="830"/>
      <c r="L25" s="831"/>
    </row>
    <row r="26" spans="1:13" ht="35.15" customHeight="1" x14ac:dyDescent="0.35">
      <c r="A26" s="839" t="s">
        <v>830</v>
      </c>
      <c r="B26" s="836" t="s">
        <v>221</v>
      </c>
      <c r="C26" s="827" t="s">
        <v>133</v>
      </c>
      <c r="D26" s="821" t="s">
        <v>336</v>
      </c>
      <c r="E26" s="822"/>
      <c r="F26" s="823"/>
      <c r="G26" s="821" t="s">
        <v>341</v>
      </c>
      <c r="H26" s="822"/>
      <c r="I26" s="823"/>
      <c r="J26" s="821" t="s">
        <v>345</v>
      </c>
      <c r="K26" s="822"/>
      <c r="L26" s="823"/>
    </row>
    <row r="27" spans="1:13" ht="35.15" customHeight="1" x14ac:dyDescent="0.35">
      <c r="A27" s="840"/>
      <c r="B27" s="837"/>
      <c r="C27" s="838"/>
      <c r="D27" s="121" t="s">
        <v>146</v>
      </c>
      <c r="E27" s="119" t="s">
        <v>148</v>
      </c>
      <c r="F27" s="120" t="s">
        <v>226</v>
      </c>
      <c r="G27" s="121" t="s">
        <v>146</v>
      </c>
      <c r="H27" s="119" t="s">
        <v>148</v>
      </c>
      <c r="I27" s="120" t="s">
        <v>226</v>
      </c>
      <c r="J27" s="121" t="s">
        <v>146</v>
      </c>
      <c r="K27" s="119" t="s">
        <v>148</v>
      </c>
      <c r="L27" s="120" t="s">
        <v>226</v>
      </c>
    </row>
    <row r="28" spans="1:13" ht="132.65" customHeight="1" x14ac:dyDescent="0.35">
      <c r="A28" s="804" t="s">
        <v>831</v>
      </c>
      <c r="B28" s="192" t="s">
        <v>306</v>
      </c>
      <c r="C28" s="807" t="s">
        <v>832</v>
      </c>
      <c r="D28" s="809">
        <v>-29574534</v>
      </c>
      <c r="E28" s="811">
        <v>71886067</v>
      </c>
      <c r="F28" s="813"/>
      <c r="G28" s="809">
        <v>77726232</v>
      </c>
      <c r="H28" s="811">
        <v>69344000</v>
      </c>
      <c r="I28" s="813"/>
      <c r="J28" s="809">
        <v>0</v>
      </c>
      <c r="K28" s="811">
        <v>66366000</v>
      </c>
      <c r="L28" s="813"/>
    </row>
    <row r="29" spans="1:13" ht="84" x14ac:dyDescent="0.35">
      <c r="A29" s="805"/>
      <c r="B29" s="118" t="s">
        <v>833</v>
      </c>
      <c r="C29" s="808"/>
      <c r="D29" s="810"/>
      <c r="E29" s="812"/>
      <c r="F29" s="814"/>
      <c r="G29" s="810"/>
      <c r="H29" s="812"/>
      <c r="I29" s="814"/>
      <c r="J29" s="810"/>
      <c r="K29" s="812"/>
      <c r="L29" s="814"/>
    </row>
    <row r="30" spans="1:13" ht="80.5" customHeight="1" x14ac:dyDescent="0.35">
      <c r="A30" s="805"/>
      <c r="B30" s="189" t="s">
        <v>543</v>
      </c>
      <c r="C30" s="815" t="s">
        <v>834</v>
      </c>
      <c r="D30" s="798">
        <v>-40080296</v>
      </c>
      <c r="E30" s="801">
        <v>103712000</v>
      </c>
      <c r="F30" s="795"/>
      <c r="G30" s="798">
        <v>0</v>
      </c>
      <c r="H30" s="801">
        <v>113592000</v>
      </c>
      <c r="I30" s="795"/>
      <c r="J30" s="798">
        <v>0</v>
      </c>
      <c r="K30" s="801">
        <v>106732000</v>
      </c>
      <c r="L30" s="795"/>
    </row>
    <row r="31" spans="1:13" ht="70" x14ac:dyDescent="0.35">
      <c r="A31" s="805"/>
      <c r="B31" s="189" t="s">
        <v>835</v>
      </c>
      <c r="C31" s="816"/>
      <c r="D31" s="799"/>
      <c r="E31" s="802"/>
      <c r="F31" s="796"/>
      <c r="G31" s="799"/>
      <c r="H31" s="802"/>
      <c r="I31" s="796"/>
      <c r="J31" s="799"/>
      <c r="K31" s="802"/>
      <c r="L31" s="796"/>
    </row>
    <row r="32" spans="1:13" ht="116.5" customHeight="1" thickBot="1" x14ac:dyDescent="0.4">
      <c r="A32" s="806"/>
      <c r="B32" s="191" t="s">
        <v>698</v>
      </c>
      <c r="C32" s="817"/>
      <c r="D32" s="800"/>
      <c r="E32" s="803"/>
      <c r="F32" s="797"/>
      <c r="G32" s="800"/>
      <c r="H32" s="803"/>
      <c r="I32" s="797"/>
      <c r="J32" s="800"/>
      <c r="K32" s="803"/>
      <c r="L32" s="797"/>
    </row>
    <row r="34" spans="1:12" ht="14.5" thickBot="1" x14ac:dyDescent="0.4"/>
    <row r="35" spans="1:12" ht="35.15" customHeight="1" thickBot="1" x14ac:dyDescent="0.4">
      <c r="A35" s="832" t="s">
        <v>837</v>
      </c>
      <c r="B35" s="833"/>
      <c r="C35" s="833"/>
      <c r="D35" s="833"/>
      <c r="E35" s="833"/>
      <c r="F35" s="833"/>
      <c r="G35" s="833"/>
      <c r="H35" s="833"/>
      <c r="I35" s="833"/>
      <c r="J35" s="833"/>
      <c r="K35" s="833"/>
      <c r="L35" s="834"/>
    </row>
    <row r="36" spans="1:12" ht="35.15" customHeight="1" x14ac:dyDescent="0.35">
      <c r="A36" s="839" t="s">
        <v>830</v>
      </c>
      <c r="B36" s="836" t="s">
        <v>221</v>
      </c>
      <c r="C36" s="827" t="s">
        <v>133</v>
      </c>
      <c r="D36" s="821" t="s">
        <v>349</v>
      </c>
      <c r="E36" s="822"/>
      <c r="F36" s="823"/>
      <c r="G36" s="821" t="s">
        <v>353</v>
      </c>
      <c r="H36" s="822"/>
      <c r="I36" s="823"/>
      <c r="J36" s="821" t="s">
        <v>357</v>
      </c>
      <c r="K36" s="822"/>
      <c r="L36" s="823"/>
    </row>
    <row r="37" spans="1:12" ht="35.15" customHeight="1" x14ac:dyDescent="0.35">
      <c r="A37" s="840"/>
      <c r="B37" s="837"/>
      <c r="C37" s="838"/>
      <c r="D37" s="121" t="s">
        <v>146</v>
      </c>
      <c r="E37" s="119" t="s">
        <v>148</v>
      </c>
      <c r="F37" s="120" t="s">
        <v>226</v>
      </c>
      <c r="G37" s="121" t="s">
        <v>146</v>
      </c>
      <c r="H37" s="119" t="s">
        <v>148</v>
      </c>
      <c r="I37" s="120" t="s">
        <v>226</v>
      </c>
      <c r="J37" s="121" t="s">
        <v>146</v>
      </c>
      <c r="K37" s="119" t="s">
        <v>148</v>
      </c>
      <c r="L37" s="120" t="s">
        <v>226</v>
      </c>
    </row>
    <row r="38" spans="1:12" ht="126" customHeight="1" x14ac:dyDescent="0.35">
      <c r="A38" s="804" t="s">
        <v>831</v>
      </c>
      <c r="B38" s="192" t="s">
        <v>306</v>
      </c>
      <c r="C38" s="807" t="s">
        <v>832</v>
      </c>
      <c r="D38" s="809">
        <v>3600000</v>
      </c>
      <c r="E38" s="811">
        <v>120184066</v>
      </c>
      <c r="F38" s="813"/>
      <c r="G38" s="809">
        <v>200213666</v>
      </c>
      <c r="H38" s="811">
        <v>66668152</v>
      </c>
      <c r="I38" s="813"/>
      <c r="J38" s="809"/>
      <c r="K38" s="811"/>
      <c r="L38" s="813"/>
    </row>
    <row r="39" spans="1:12" ht="84" x14ac:dyDescent="0.35">
      <c r="A39" s="805"/>
      <c r="B39" s="118" t="s">
        <v>833</v>
      </c>
      <c r="C39" s="808"/>
      <c r="D39" s="810"/>
      <c r="E39" s="812"/>
      <c r="F39" s="814"/>
      <c r="G39" s="810"/>
      <c r="H39" s="812"/>
      <c r="I39" s="814"/>
      <c r="J39" s="810"/>
      <c r="K39" s="812"/>
      <c r="L39" s="814"/>
    </row>
    <row r="40" spans="1:12" ht="56" x14ac:dyDescent="0.35">
      <c r="A40" s="805"/>
      <c r="B40" s="189" t="s">
        <v>543</v>
      </c>
      <c r="C40" s="815" t="s">
        <v>834</v>
      </c>
      <c r="D40" s="798">
        <v>5400000</v>
      </c>
      <c r="E40" s="801">
        <v>113925334</v>
      </c>
      <c r="F40" s="795"/>
      <c r="G40" s="798">
        <v>22680000</v>
      </c>
      <c r="H40" s="801">
        <v>108525334</v>
      </c>
      <c r="I40" s="795"/>
      <c r="J40" s="798"/>
      <c r="K40" s="801"/>
      <c r="L40" s="795"/>
    </row>
    <row r="41" spans="1:12" ht="70" x14ac:dyDescent="0.35">
      <c r="A41" s="805"/>
      <c r="B41" s="189" t="s">
        <v>835</v>
      </c>
      <c r="C41" s="816"/>
      <c r="D41" s="799"/>
      <c r="E41" s="802"/>
      <c r="F41" s="796"/>
      <c r="G41" s="799"/>
      <c r="H41" s="802"/>
      <c r="I41" s="796"/>
      <c r="J41" s="799"/>
      <c r="K41" s="802"/>
      <c r="L41" s="796"/>
    </row>
    <row r="42" spans="1:12" ht="124.5" customHeight="1" thickBot="1" x14ac:dyDescent="0.4">
      <c r="A42" s="806"/>
      <c r="B42" s="191" t="s">
        <v>698</v>
      </c>
      <c r="C42" s="817"/>
      <c r="D42" s="800"/>
      <c r="E42" s="803"/>
      <c r="F42" s="797"/>
      <c r="G42" s="800"/>
      <c r="H42" s="803"/>
      <c r="I42" s="797"/>
      <c r="J42" s="800"/>
      <c r="K42" s="803"/>
      <c r="L42" s="797"/>
    </row>
    <row r="44" spans="1:12" ht="14.5" thickBot="1" x14ac:dyDescent="0.4"/>
    <row r="45" spans="1:12" ht="35.15" customHeight="1" thickBot="1" x14ac:dyDescent="0.4">
      <c r="A45" s="832" t="s">
        <v>838</v>
      </c>
      <c r="B45" s="833"/>
      <c r="C45" s="833"/>
      <c r="D45" s="833"/>
      <c r="E45" s="833"/>
      <c r="F45" s="833"/>
      <c r="G45" s="833"/>
      <c r="H45" s="833"/>
      <c r="I45" s="833"/>
      <c r="J45" s="833"/>
      <c r="K45" s="833"/>
      <c r="L45" s="834"/>
    </row>
    <row r="46" spans="1:12" ht="35.15" customHeight="1" x14ac:dyDescent="0.35">
      <c r="A46" s="839" t="s">
        <v>830</v>
      </c>
      <c r="B46" s="836" t="s">
        <v>221</v>
      </c>
      <c r="C46" s="827" t="s">
        <v>133</v>
      </c>
      <c r="D46" s="821" t="s">
        <v>358</v>
      </c>
      <c r="E46" s="822"/>
      <c r="F46" s="823"/>
      <c r="G46" s="821" t="s">
        <v>839</v>
      </c>
      <c r="H46" s="822"/>
      <c r="I46" s="823"/>
      <c r="J46" s="821" t="s">
        <v>360</v>
      </c>
      <c r="K46" s="822"/>
      <c r="L46" s="823"/>
    </row>
    <row r="47" spans="1:12" ht="35.15" customHeight="1" x14ac:dyDescent="0.35">
      <c r="A47" s="840"/>
      <c r="B47" s="837"/>
      <c r="C47" s="838"/>
      <c r="D47" s="121" t="s">
        <v>146</v>
      </c>
      <c r="E47" s="119" t="s">
        <v>148</v>
      </c>
      <c r="F47" s="120" t="s">
        <v>226</v>
      </c>
      <c r="G47" s="121" t="s">
        <v>146</v>
      </c>
      <c r="H47" s="119" t="s">
        <v>148</v>
      </c>
      <c r="I47" s="120" t="s">
        <v>226</v>
      </c>
      <c r="J47" s="121" t="s">
        <v>146</v>
      </c>
      <c r="K47" s="119" t="s">
        <v>148</v>
      </c>
      <c r="L47" s="120" t="s">
        <v>226</v>
      </c>
    </row>
    <row r="48" spans="1:12" ht="118" customHeight="1" x14ac:dyDescent="0.35">
      <c r="A48" s="804" t="s">
        <v>831</v>
      </c>
      <c r="B48" s="192" t="s">
        <v>306</v>
      </c>
      <c r="C48" s="807" t="s">
        <v>832</v>
      </c>
      <c r="D48" s="809"/>
      <c r="E48" s="811"/>
      <c r="F48" s="813"/>
      <c r="G48" s="809"/>
      <c r="H48" s="811"/>
      <c r="I48" s="813"/>
      <c r="J48" s="809"/>
      <c r="K48" s="811"/>
      <c r="L48" s="813"/>
    </row>
    <row r="49" spans="1:12" ht="84" x14ac:dyDescent="0.35">
      <c r="A49" s="805"/>
      <c r="B49" s="118" t="s">
        <v>833</v>
      </c>
      <c r="C49" s="808"/>
      <c r="D49" s="810"/>
      <c r="E49" s="812"/>
      <c r="F49" s="814"/>
      <c r="G49" s="810"/>
      <c r="H49" s="812"/>
      <c r="I49" s="814"/>
      <c r="J49" s="810"/>
      <c r="K49" s="812"/>
      <c r="L49" s="814"/>
    </row>
    <row r="50" spans="1:12" ht="65.150000000000006" customHeight="1" x14ac:dyDescent="0.35">
      <c r="A50" s="805"/>
      <c r="B50" s="189" t="s">
        <v>543</v>
      </c>
      <c r="C50" s="815" t="s">
        <v>834</v>
      </c>
      <c r="D50" s="798"/>
      <c r="E50" s="801"/>
      <c r="F50" s="795"/>
      <c r="G50" s="798"/>
      <c r="H50" s="801"/>
      <c r="I50" s="795"/>
      <c r="J50" s="798"/>
      <c r="K50" s="801"/>
      <c r="L50" s="795"/>
    </row>
    <row r="51" spans="1:12" ht="78" customHeight="1" x14ac:dyDescent="0.35">
      <c r="A51" s="805"/>
      <c r="B51" s="189" t="s">
        <v>835</v>
      </c>
      <c r="C51" s="816"/>
      <c r="D51" s="799"/>
      <c r="E51" s="802"/>
      <c r="F51" s="796"/>
      <c r="G51" s="799"/>
      <c r="H51" s="802"/>
      <c r="I51" s="796"/>
      <c r="J51" s="799"/>
      <c r="K51" s="802"/>
      <c r="L51" s="796"/>
    </row>
    <row r="52" spans="1:12" ht="126.65" customHeight="1" thickBot="1" x14ac:dyDescent="0.4">
      <c r="A52" s="806"/>
      <c r="B52" s="191" t="s">
        <v>698</v>
      </c>
      <c r="C52" s="817"/>
      <c r="D52" s="800"/>
      <c r="E52" s="803"/>
      <c r="F52" s="797"/>
      <c r="G52" s="800"/>
      <c r="H52" s="803"/>
      <c r="I52" s="797"/>
      <c r="J52" s="800"/>
      <c r="K52" s="803"/>
      <c r="L52" s="797"/>
    </row>
  </sheetData>
  <mergeCells count="130">
    <mergeCell ref="M11:O11"/>
    <mergeCell ref="M12:O12"/>
    <mergeCell ref="M13:O13"/>
    <mergeCell ref="G18:G19"/>
    <mergeCell ref="H18:H19"/>
    <mergeCell ref="I18:I19"/>
    <mergeCell ref="J18:J19"/>
    <mergeCell ref="K18:K19"/>
    <mergeCell ref="L18:L19"/>
    <mergeCell ref="A16:A17"/>
    <mergeCell ref="B16:B17"/>
    <mergeCell ref="A1:A4"/>
    <mergeCell ref="J1:L1"/>
    <mergeCell ref="J2:L2"/>
    <mergeCell ref="J3:L3"/>
    <mergeCell ref="J4:L4"/>
    <mergeCell ref="B1:I1"/>
    <mergeCell ref="B2:I2"/>
    <mergeCell ref="B3:I3"/>
    <mergeCell ref="B4:I4"/>
    <mergeCell ref="A6:A9"/>
    <mergeCell ref="K6:K9"/>
    <mergeCell ref="L6:L9"/>
    <mergeCell ref="B6:J9"/>
    <mergeCell ref="K28:K29"/>
    <mergeCell ref="L28:L29"/>
    <mergeCell ref="A46:A47"/>
    <mergeCell ref="B46:B47"/>
    <mergeCell ref="A26:A27"/>
    <mergeCell ref="A36:A37"/>
    <mergeCell ref="A11:A13"/>
    <mergeCell ref="A15:L15"/>
    <mergeCell ref="A45:L45"/>
    <mergeCell ref="C46:C47"/>
    <mergeCell ref="D46:F46"/>
    <mergeCell ref="G46:I46"/>
    <mergeCell ref="J46:L46"/>
    <mergeCell ref="G26:I26"/>
    <mergeCell ref="B36:B37"/>
    <mergeCell ref="J11:J13"/>
    <mergeCell ref="C36:C37"/>
    <mergeCell ref="D36:F36"/>
    <mergeCell ref="D18:D19"/>
    <mergeCell ref="E18:E19"/>
    <mergeCell ref="F18:F19"/>
    <mergeCell ref="E20:E22"/>
    <mergeCell ref="F20:F22"/>
    <mergeCell ref="G36:I36"/>
    <mergeCell ref="K20:K22"/>
    <mergeCell ref="I30:I32"/>
    <mergeCell ref="J30:J32"/>
    <mergeCell ref="K30:K32"/>
    <mergeCell ref="C16:C17"/>
    <mergeCell ref="D16:F16"/>
    <mergeCell ref="G16:I16"/>
    <mergeCell ref="A25:L25"/>
    <mergeCell ref="A35:L35"/>
    <mergeCell ref="J26:L26"/>
    <mergeCell ref="J16:L16"/>
    <mergeCell ref="B26:B27"/>
    <mergeCell ref="C26:C27"/>
    <mergeCell ref="D26:F26"/>
    <mergeCell ref="C18:C19"/>
    <mergeCell ref="L20:L22"/>
    <mergeCell ref="A28:A32"/>
    <mergeCell ref="C28:C29"/>
    <mergeCell ref="D28:D29"/>
    <mergeCell ref="E28:E29"/>
    <mergeCell ref="F28:F29"/>
    <mergeCell ref="G28:G29"/>
    <mergeCell ref="H28:H29"/>
    <mergeCell ref="I28:I29"/>
    <mergeCell ref="K40:K42"/>
    <mergeCell ref="L30:L32"/>
    <mergeCell ref="A38:A42"/>
    <mergeCell ref="C38:C39"/>
    <mergeCell ref="D38:D39"/>
    <mergeCell ref="E38:E39"/>
    <mergeCell ref="F38:F39"/>
    <mergeCell ref="G38:G39"/>
    <mergeCell ref="H38:H39"/>
    <mergeCell ref="I38:I39"/>
    <mergeCell ref="J38:J39"/>
    <mergeCell ref="K38:K39"/>
    <mergeCell ref="L38:L39"/>
    <mergeCell ref="C40:C42"/>
    <mergeCell ref="D40:D42"/>
    <mergeCell ref="E40:E42"/>
    <mergeCell ref="F40:F42"/>
    <mergeCell ref="G30:G32"/>
    <mergeCell ref="H30:H32"/>
    <mergeCell ref="C30:C32"/>
    <mergeCell ref="D30:D32"/>
    <mergeCell ref="E30:E32"/>
    <mergeCell ref="F30:F32"/>
    <mergeCell ref="J36:L36"/>
    <mergeCell ref="A18:A22"/>
    <mergeCell ref="C20:C22"/>
    <mergeCell ref="D20:D22"/>
    <mergeCell ref="I40:I42"/>
    <mergeCell ref="J40:J42"/>
    <mergeCell ref="G20:G22"/>
    <mergeCell ref="H20:H22"/>
    <mergeCell ref="I20:I22"/>
    <mergeCell ref="J20:J22"/>
    <mergeCell ref="J28:J29"/>
    <mergeCell ref="L50:L52"/>
    <mergeCell ref="G50:G52"/>
    <mergeCell ref="H50:H52"/>
    <mergeCell ref="I50:I52"/>
    <mergeCell ref="J50:J52"/>
    <mergeCell ref="K50:K52"/>
    <mergeCell ref="L40:L42"/>
    <mergeCell ref="A48:A52"/>
    <mergeCell ref="C48:C49"/>
    <mergeCell ref="D48:D49"/>
    <mergeCell ref="E48:E49"/>
    <mergeCell ref="F48:F49"/>
    <mergeCell ref="G48:G49"/>
    <mergeCell ref="H48:H49"/>
    <mergeCell ref="I48:I49"/>
    <mergeCell ref="J48:J49"/>
    <mergeCell ref="K48:K49"/>
    <mergeCell ref="L48:L49"/>
    <mergeCell ref="C50:C52"/>
    <mergeCell ref="D50:D52"/>
    <mergeCell ref="E50:E52"/>
    <mergeCell ref="F50:F52"/>
    <mergeCell ref="G40:G42"/>
    <mergeCell ref="H40:H42"/>
  </mergeCells>
  <pageMargins left="0.25" right="0.25" top="0.75" bottom="0.75" header="0.3" footer="0.3"/>
  <pageSetup scale="30" fitToHeight="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134B6-689D-42A4-A639-A6AF8B9C12E1}">
  <sheetPr>
    <tabColor rgb="FFFFC000"/>
  </sheetPr>
  <dimension ref="A1:BJ68"/>
  <sheetViews>
    <sheetView topLeftCell="A43" zoomScale="55" zoomScaleNormal="55" workbookViewId="0">
      <pane xSplit="2" topLeftCell="J1" activePane="topRight" state="frozen"/>
      <selection pane="topRight" activeCell="J16" sqref="J16"/>
    </sheetView>
  </sheetViews>
  <sheetFormatPr baseColWidth="10" defaultColWidth="10.81640625" defaultRowHeight="14" x14ac:dyDescent="0.35"/>
  <cols>
    <col min="1" max="1" width="25.453125" style="293" customWidth="1"/>
    <col min="2" max="2" width="29.81640625" style="293" customWidth="1"/>
    <col min="3" max="3" width="21.453125" style="293" customWidth="1"/>
    <col min="4" max="4" width="21.7265625" style="293" customWidth="1"/>
    <col min="5" max="5" width="20.7265625" style="293" bestFit="1" customWidth="1"/>
    <col min="6" max="6" width="21.81640625" style="293" customWidth="1"/>
    <col min="7" max="7" width="20.7265625" style="293" bestFit="1" customWidth="1"/>
    <col min="8" max="8" width="21.453125" style="293" customWidth="1"/>
    <col min="9" max="9" width="20.7265625" style="293" bestFit="1" customWidth="1"/>
    <col min="10" max="10" width="22.26953125" style="293" customWidth="1"/>
    <col min="11" max="11" width="20.7265625" style="293" bestFit="1" customWidth="1"/>
    <col min="12" max="12" width="23" style="293" customWidth="1"/>
    <col min="13" max="13" width="20.7265625" style="293" bestFit="1" customWidth="1"/>
    <col min="14" max="14" width="22.26953125" style="293" customWidth="1"/>
    <col min="15" max="15" width="20.7265625" style="293" bestFit="1" customWidth="1"/>
    <col min="16" max="17" width="20.453125" style="293" customWidth="1"/>
    <col min="18" max="18" width="17.26953125" style="293" bestFit="1" customWidth="1"/>
    <col min="19" max="19" width="20.7265625" style="293" bestFit="1" customWidth="1"/>
    <col min="20" max="20" width="21.1796875" style="293" customWidth="1"/>
    <col min="21" max="21" width="20.7265625" style="293" bestFit="1" customWidth="1"/>
    <col min="22" max="22" width="19.81640625" style="293" bestFit="1" customWidth="1"/>
    <col min="23" max="23" width="21.81640625" style="293" customWidth="1"/>
    <col min="24" max="24" width="17.26953125" style="293" bestFit="1" customWidth="1"/>
    <col min="25" max="25" width="20.7265625" style="293" bestFit="1" customWidth="1"/>
    <col min="26" max="26" width="20.453125" style="293" customWidth="1"/>
    <col min="27" max="27" width="17.453125" style="293" customWidth="1"/>
    <col min="28" max="28" width="20.54296875" style="293" customWidth="1"/>
    <col min="29" max="29" width="22.81640625" style="293" customWidth="1"/>
    <col min="30" max="30" width="17" style="293" customWidth="1"/>
    <col min="31" max="31" width="19.81640625" style="293" bestFit="1" customWidth="1"/>
    <col min="32" max="32" width="22" style="293" customWidth="1"/>
    <col min="33" max="36" width="20.453125" style="293" bestFit="1" customWidth="1"/>
    <col min="37" max="16384" width="10.81640625" style="293"/>
  </cols>
  <sheetData>
    <row r="1" spans="1:62" s="294" customFormat="1" ht="20.25" customHeight="1" x14ac:dyDescent="0.35">
      <c r="A1" s="880"/>
      <c r="B1" s="883" t="s">
        <v>840</v>
      </c>
      <c r="C1" s="884"/>
      <c r="D1" s="884"/>
      <c r="E1" s="884"/>
      <c r="F1" s="884"/>
      <c r="G1" s="884"/>
      <c r="H1" s="884"/>
      <c r="I1" s="884"/>
      <c r="J1" s="884"/>
      <c r="K1" s="884"/>
      <c r="L1" s="884"/>
      <c r="M1" s="884"/>
      <c r="N1" s="884"/>
      <c r="O1" s="884"/>
      <c r="P1" s="884"/>
      <c r="Q1" s="884"/>
      <c r="R1" s="884"/>
      <c r="S1" s="884"/>
      <c r="T1" s="884"/>
      <c r="U1" s="884"/>
      <c r="V1" s="884"/>
      <c r="W1" s="884"/>
      <c r="X1" s="884"/>
      <c r="Y1" s="884"/>
      <c r="Z1" s="884"/>
      <c r="AA1" s="884"/>
      <c r="AB1" s="884"/>
      <c r="AC1" s="884"/>
      <c r="AD1" s="884"/>
      <c r="AE1" s="884"/>
      <c r="AF1" s="885"/>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row>
    <row r="2" spans="1:62" s="294" customFormat="1" ht="18.75" customHeight="1" x14ac:dyDescent="0.35">
      <c r="A2" s="881"/>
      <c r="B2" s="886"/>
      <c r="C2" s="887"/>
      <c r="D2" s="887"/>
      <c r="E2" s="887"/>
      <c r="F2" s="887"/>
      <c r="G2" s="887"/>
      <c r="H2" s="887"/>
      <c r="I2" s="887"/>
      <c r="J2" s="887"/>
      <c r="K2" s="887"/>
      <c r="L2" s="887"/>
      <c r="M2" s="887"/>
      <c r="N2" s="887"/>
      <c r="O2" s="887"/>
      <c r="P2" s="887"/>
      <c r="Q2" s="887"/>
      <c r="R2" s="887"/>
      <c r="S2" s="887"/>
      <c r="T2" s="887"/>
      <c r="U2" s="887"/>
      <c r="V2" s="887"/>
      <c r="W2" s="887"/>
      <c r="X2" s="887"/>
      <c r="Y2" s="887"/>
      <c r="Z2" s="887"/>
      <c r="AA2" s="887"/>
      <c r="AB2" s="887"/>
      <c r="AC2" s="887"/>
      <c r="AD2" s="887"/>
      <c r="AE2" s="887"/>
      <c r="AF2" s="888"/>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row>
    <row r="3" spans="1:62" s="294" customFormat="1" ht="14.25" customHeight="1" x14ac:dyDescent="0.35">
      <c r="A3" s="881"/>
      <c r="B3" s="886"/>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8"/>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row>
    <row r="4" spans="1:62" s="294" customFormat="1" ht="33" customHeight="1" thickBot="1" x14ac:dyDescent="0.4">
      <c r="A4" s="882"/>
      <c r="B4" s="889"/>
      <c r="C4" s="890"/>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1"/>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row>
    <row r="5" spans="1:62" s="294" customFormat="1" x14ac:dyDescent="0.35">
      <c r="B5" s="94"/>
      <c r="C5" s="94"/>
      <c r="D5" s="94"/>
      <c r="E5" s="94"/>
      <c r="F5" s="94"/>
      <c r="G5" s="94"/>
      <c r="H5" s="94"/>
      <c r="I5" s="94"/>
      <c r="J5" s="94"/>
      <c r="K5" s="295"/>
      <c r="L5" s="295"/>
      <c r="M5" s="295"/>
      <c r="N5" s="295"/>
      <c r="O5" s="295"/>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row>
    <row r="6" spans="1:62" s="294" customFormat="1" ht="9" customHeight="1" x14ac:dyDescent="0.35">
      <c r="A6" s="41"/>
      <c r="B6" s="94"/>
      <c r="C6" s="94"/>
      <c r="D6" s="94"/>
      <c r="E6" s="94"/>
      <c r="F6" s="94"/>
      <c r="G6" s="94"/>
      <c r="H6" s="94"/>
      <c r="I6" s="94"/>
      <c r="J6" s="94"/>
      <c r="K6" s="94"/>
      <c r="L6" s="94"/>
      <c r="M6" s="94"/>
      <c r="N6" s="94"/>
      <c r="O6" s="94"/>
      <c r="P6" s="40"/>
      <c r="Q6" s="40"/>
      <c r="R6" s="290"/>
      <c r="S6" s="290"/>
      <c r="T6" s="40"/>
      <c r="U6" s="40"/>
      <c r="V6" s="40"/>
      <c r="W6" s="293"/>
      <c r="X6" s="291"/>
      <c r="Y6" s="291"/>
      <c r="Z6" s="291"/>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row>
    <row r="7" spans="1:62" s="294" customFormat="1" ht="15" customHeight="1" thickBot="1" x14ac:dyDescent="0.4">
      <c r="A7" s="42"/>
      <c r="B7" s="94"/>
      <c r="C7" s="94"/>
      <c r="D7" s="94"/>
      <c r="E7" s="94"/>
      <c r="F7" s="94"/>
      <c r="G7" s="94"/>
      <c r="H7" s="94"/>
      <c r="I7" s="94"/>
      <c r="J7" s="94"/>
      <c r="K7" s="94"/>
      <c r="L7" s="94"/>
      <c r="M7" s="94"/>
      <c r="N7" s="94"/>
      <c r="O7" s="94"/>
      <c r="P7" s="40"/>
      <c r="Q7" s="40"/>
      <c r="R7" s="290"/>
      <c r="S7" s="290"/>
      <c r="T7" s="40"/>
      <c r="U7" s="40"/>
      <c r="V7" s="40"/>
      <c r="W7" s="293"/>
      <c r="X7" s="291"/>
      <c r="Y7" s="291"/>
      <c r="Z7" s="292"/>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3"/>
      <c r="BA7" s="293"/>
      <c r="BB7" s="293"/>
      <c r="BC7" s="293"/>
      <c r="BD7" s="293"/>
      <c r="BE7" s="293"/>
      <c r="BF7" s="293"/>
      <c r="BG7" s="293"/>
      <c r="BH7" s="293"/>
      <c r="BI7" s="293"/>
      <c r="BJ7" s="293"/>
    </row>
    <row r="8" spans="1:62" s="294" customFormat="1" ht="15" customHeight="1" thickBot="1" x14ac:dyDescent="0.4">
      <c r="A8" s="892" t="s">
        <v>124</v>
      </c>
      <c r="B8" s="895" t="s">
        <v>287</v>
      </c>
      <c r="C8" s="896"/>
      <c r="D8" s="896"/>
      <c r="E8" s="896"/>
      <c r="F8" s="896"/>
      <c r="G8" s="896"/>
      <c r="H8" s="896"/>
      <c r="I8" s="896"/>
      <c r="J8" s="896"/>
      <c r="K8" s="896"/>
      <c r="L8" s="896"/>
      <c r="M8" s="896"/>
      <c r="N8" s="896"/>
      <c r="O8" s="896"/>
      <c r="P8" s="896"/>
      <c r="Q8" s="896"/>
      <c r="R8" s="896"/>
      <c r="S8" s="896"/>
      <c r="T8" s="896"/>
      <c r="U8" s="896"/>
      <c r="V8" s="896"/>
      <c r="W8" s="896"/>
      <c r="X8" s="896"/>
      <c r="Y8" s="896"/>
      <c r="Z8" s="896"/>
      <c r="AA8" s="901" t="s">
        <v>288</v>
      </c>
      <c r="AB8" s="904">
        <v>2024110010289</v>
      </c>
      <c r="AC8" s="907" t="s">
        <v>761</v>
      </c>
      <c r="AD8" s="908"/>
      <c r="AE8" s="909" t="s">
        <v>280</v>
      </c>
      <c r="AF8" s="910"/>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row>
    <row r="9" spans="1:62" s="294" customFormat="1" ht="15" customHeight="1" thickBot="1" x14ac:dyDescent="0.4">
      <c r="A9" s="893"/>
      <c r="B9" s="897"/>
      <c r="C9" s="898"/>
      <c r="D9" s="898"/>
      <c r="E9" s="898"/>
      <c r="F9" s="898"/>
      <c r="G9" s="898"/>
      <c r="H9" s="898"/>
      <c r="I9" s="898"/>
      <c r="J9" s="898"/>
      <c r="K9" s="898"/>
      <c r="L9" s="898"/>
      <c r="M9" s="898"/>
      <c r="N9" s="898"/>
      <c r="O9" s="898"/>
      <c r="P9" s="898"/>
      <c r="Q9" s="898"/>
      <c r="R9" s="898"/>
      <c r="S9" s="898"/>
      <c r="T9" s="898"/>
      <c r="U9" s="898"/>
      <c r="V9" s="898"/>
      <c r="W9" s="898"/>
      <c r="X9" s="898"/>
      <c r="Y9" s="898"/>
      <c r="Z9" s="898"/>
      <c r="AA9" s="902"/>
      <c r="AB9" s="905"/>
      <c r="AC9" s="907" t="s">
        <v>762</v>
      </c>
      <c r="AD9" s="908"/>
      <c r="AE9" s="909" t="s">
        <v>282</v>
      </c>
      <c r="AF9" s="910"/>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row>
    <row r="10" spans="1:62" s="294" customFormat="1" ht="15" customHeight="1" thickBot="1" x14ac:dyDescent="0.4">
      <c r="A10" s="893"/>
      <c r="B10" s="897"/>
      <c r="C10" s="898"/>
      <c r="D10" s="898"/>
      <c r="E10" s="898"/>
      <c r="F10" s="898"/>
      <c r="G10" s="898"/>
      <c r="H10" s="898"/>
      <c r="I10" s="898"/>
      <c r="J10" s="898"/>
      <c r="K10" s="898"/>
      <c r="L10" s="898"/>
      <c r="M10" s="898"/>
      <c r="N10" s="898"/>
      <c r="O10" s="898"/>
      <c r="P10" s="898"/>
      <c r="Q10" s="898"/>
      <c r="R10" s="898"/>
      <c r="S10" s="898"/>
      <c r="T10" s="898"/>
      <c r="U10" s="898"/>
      <c r="V10" s="898"/>
      <c r="W10" s="898"/>
      <c r="X10" s="898"/>
      <c r="Y10" s="898"/>
      <c r="Z10" s="898"/>
      <c r="AA10" s="902"/>
      <c r="AB10" s="905"/>
      <c r="AC10" s="907" t="s">
        <v>763</v>
      </c>
      <c r="AD10" s="908"/>
      <c r="AE10" s="911" t="s">
        <v>283</v>
      </c>
      <c r="AF10" s="912"/>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row>
    <row r="11" spans="1:62" s="294" customFormat="1" ht="15" customHeight="1" thickBot="1" x14ac:dyDescent="0.4">
      <c r="A11" s="894"/>
      <c r="B11" s="899"/>
      <c r="C11" s="900"/>
      <c r="D11" s="900"/>
      <c r="E11" s="900"/>
      <c r="F11" s="900"/>
      <c r="G11" s="900"/>
      <c r="H11" s="900"/>
      <c r="I11" s="900"/>
      <c r="J11" s="900"/>
      <c r="K11" s="900"/>
      <c r="L11" s="900"/>
      <c r="M11" s="900"/>
      <c r="N11" s="900"/>
      <c r="O11" s="900"/>
      <c r="P11" s="900"/>
      <c r="Q11" s="900"/>
      <c r="R11" s="900"/>
      <c r="S11" s="900"/>
      <c r="T11" s="900"/>
      <c r="U11" s="900"/>
      <c r="V11" s="900"/>
      <c r="W11" s="900"/>
      <c r="X11" s="900"/>
      <c r="Y11" s="900"/>
      <c r="Z11" s="900"/>
      <c r="AA11" s="903"/>
      <c r="AB11" s="906"/>
      <c r="AC11" s="907" t="s">
        <v>765</v>
      </c>
      <c r="AD11" s="908"/>
      <c r="AE11" s="909" t="s">
        <v>841</v>
      </c>
      <c r="AF11" s="910"/>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row>
    <row r="12" spans="1:62" s="294" customFormat="1" ht="9" customHeight="1" x14ac:dyDescent="0.35">
      <c r="A12" s="47"/>
      <c r="B12" s="296"/>
      <c r="C12" s="296"/>
      <c r="D12" s="296"/>
      <c r="E12" s="296"/>
      <c r="F12" s="296"/>
      <c r="G12" s="296"/>
      <c r="H12" s="296"/>
      <c r="I12" s="304"/>
      <c r="J12" s="304"/>
      <c r="K12" s="304"/>
      <c r="L12" s="304"/>
      <c r="M12" s="304"/>
      <c r="N12" s="304"/>
      <c r="O12" s="304"/>
      <c r="P12" s="304"/>
      <c r="Q12" s="304"/>
      <c r="R12" s="296"/>
      <c r="S12" s="296"/>
      <c r="T12" s="296"/>
      <c r="U12" s="296"/>
      <c r="V12" s="296"/>
      <c r="W12" s="296"/>
      <c r="X12" s="296"/>
      <c r="Y12" s="296"/>
      <c r="Z12" s="296"/>
      <c r="AA12" s="296"/>
      <c r="AB12" s="296"/>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3"/>
      <c r="BH12" s="293"/>
      <c r="BI12" s="293"/>
      <c r="BJ12" s="293"/>
    </row>
    <row r="13" spans="1:62" s="297" customFormat="1" ht="16.5" customHeight="1" thickBot="1" x14ac:dyDescent="0.35">
      <c r="C13" s="298"/>
      <c r="D13" s="298"/>
      <c r="E13" s="298"/>
      <c r="F13" s="298"/>
      <c r="G13" s="298"/>
      <c r="H13" s="298"/>
      <c r="I13" s="304"/>
      <c r="J13" s="304"/>
      <c r="K13" s="304"/>
      <c r="L13" s="304"/>
      <c r="M13" s="304"/>
      <c r="N13" s="304"/>
      <c r="O13" s="304"/>
      <c r="P13" s="304"/>
      <c r="Q13" s="304"/>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row>
    <row r="14" spans="1:62" s="305" customFormat="1" ht="21.75" customHeight="1" thickBot="1" x14ac:dyDescent="0.45">
      <c r="A14" s="574" t="s">
        <v>126</v>
      </c>
      <c r="B14" s="160" t="s">
        <v>289</v>
      </c>
      <c r="C14" s="300"/>
      <c r="D14" s="160" t="s">
        <v>290</v>
      </c>
      <c r="E14" s="301"/>
      <c r="F14" s="160" t="s">
        <v>291</v>
      </c>
      <c r="G14" s="301"/>
      <c r="H14" s="160" t="s">
        <v>292</v>
      </c>
      <c r="I14" s="126"/>
      <c r="J14" s="302"/>
      <c r="K14" s="573" t="s">
        <v>128</v>
      </c>
      <c r="L14" s="573"/>
      <c r="M14" s="879" t="s">
        <v>293</v>
      </c>
      <c r="N14" s="879"/>
      <c r="O14" s="879"/>
      <c r="P14" s="303"/>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row>
    <row r="15" spans="1:62" s="305" customFormat="1" ht="21.75" customHeight="1" x14ac:dyDescent="0.4">
      <c r="A15" s="574"/>
      <c r="B15" s="306" t="s">
        <v>294</v>
      </c>
      <c r="C15" s="127"/>
      <c r="D15" s="160" t="s">
        <v>295</v>
      </c>
      <c r="E15" s="127"/>
      <c r="F15" s="160" t="s">
        <v>296</v>
      </c>
      <c r="G15" s="127"/>
      <c r="H15" s="160" t="s">
        <v>297</v>
      </c>
      <c r="I15" s="126" t="s">
        <v>298</v>
      </c>
      <c r="J15" s="302"/>
      <c r="K15" s="573"/>
      <c r="L15" s="573"/>
      <c r="M15" s="879" t="s">
        <v>299</v>
      </c>
      <c r="N15" s="879"/>
      <c r="O15" s="879"/>
      <c r="P15" s="303"/>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row>
    <row r="16" spans="1:62" s="305" customFormat="1" ht="21.75" customHeight="1" thickBot="1" x14ac:dyDescent="0.45">
      <c r="A16" s="574"/>
      <c r="B16" s="160" t="s">
        <v>300</v>
      </c>
      <c r="C16" s="300"/>
      <c r="D16" s="160" t="s">
        <v>301</v>
      </c>
      <c r="E16" s="128"/>
      <c r="F16" s="160" t="s">
        <v>302</v>
      </c>
      <c r="G16" s="128"/>
      <c r="H16" s="160" t="s">
        <v>303</v>
      </c>
      <c r="I16" s="126"/>
      <c r="K16" s="573"/>
      <c r="L16" s="573"/>
      <c r="M16" s="879" t="s">
        <v>304</v>
      </c>
      <c r="N16" s="879"/>
      <c r="O16" s="879"/>
      <c r="P16" s="336" t="s">
        <v>298</v>
      </c>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row>
    <row r="17" spans="1:62" s="305" customFormat="1" ht="21.75" customHeight="1" thickBot="1" x14ac:dyDescent="0.4">
      <c r="A17" s="294"/>
      <c r="B17" s="294"/>
      <c r="C17" s="294"/>
      <c r="D17" s="294"/>
      <c r="E17" s="294"/>
      <c r="F17" s="294"/>
      <c r="G17" s="302"/>
      <c r="H17" s="302"/>
      <c r="I17" s="302"/>
      <c r="J17" s="302"/>
      <c r="K17" s="307"/>
      <c r="L17" s="307"/>
      <c r="M17" s="298"/>
      <c r="N17" s="298"/>
      <c r="O17" s="298"/>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row>
    <row r="18" spans="1:62" s="294" customFormat="1" ht="48" customHeight="1" thickBot="1" x14ac:dyDescent="0.4">
      <c r="A18" s="869" t="s">
        <v>842</v>
      </c>
      <c r="B18" s="870"/>
      <c r="C18" s="870"/>
      <c r="D18" s="870"/>
      <c r="E18" s="870"/>
      <c r="F18" s="870"/>
      <c r="G18" s="870"/>
      <c r="H18" s="870"/>
      <c r="I18" s="870"/>
      <c r="J18" s="870"/>
      <c r="K18" s="870"/>
      <c r="L18" s="870"/>
      <c r="M18" s="870"/>
      <c r="N18" s="870"/>
      <c r="O18" s="870"/>
      <c r="P18" s="870"/>
      <c r="Q18" s="870"/>
      <c r="R18" s="870"/>
      <c r="S18" s="870"/>
      <c r="T18" s="870"/>
      <c r="U18" s="870"/>
      <c r="V18" s="870"/>
      <c r="W18" s="870"/>
      <c r="X18" s="870"/>
      <c r="Y18" s="870"/>
      <c r="Z18" s="870"/>
      <c r="AA18" s="870"/>
      <c r="AB18" s="870"/>
      <c r="AC18" s="870"/>
      <c r="AD18" s="870"/>
      <c r="AE18" s="870"/>
      <c r="AF18" s="871"/>
      <c r="AG18" s="304"/>
      <c r="AH18" s="304"/>
      <c r="AI18" s="304"/>
      <c r="AJ18" s="304"/>
      <c r="AK18" s="304"/>
      <c r="AL18" s="304"/>
      <c r="AM18" s="304"/>
      <c r="AN18" s="293"/>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row>
    <row r="19" spans="1:62" s="294" customFormat="1" ht="50.25" customHeight="1" thickBot="1" x14ac:dyDescent="0.4">
      <c r="A19" s="872" t="s">
        <v>843</v>
      </c>
      <c r="B19" s="873"/>
      <c r="C19" s="874"/>
      <c r="D19" s="874"/>
      <c r="E19" s="874"/>
      <c r="F19" s="874"/>
      <c r="G19" s="874"/>
      <c r="H19" s="874"/>
      <c r="I19" s="874"/>
      <c r="J19" s="874"/>
      <c r="K19" s="874"/>
      <c r="L19" s="874"/>
      <c r="M19" s="874"/>
      <c r="N19" s="874"/>
      <c r="O19" s="874"/>
      <c r="P19" s="874"/>
      <c r="Q19" s="874"/>
      <c r="R19" s="874"/>
      <c r="S19" s="874"/>
      <c r="T19" s="874"/>
      <c r="U19" s="874"/>
      <c r="V19" s="874"/>
      <c r="W19" s="874"/>
      <c r="X19" s="874"/>
      <c r="Y19" s="874"/>
      <c r="Z19" s="874"/>
      <c r="AA19" s="874"/>
      <c r="AB19" s="874"/>
      <c r="AC19" s="874"/>
      <c r="AD19" s="874"/>
      <c r="AE19" s="874"/>
      <c r="AF19" s="875"/>
      <c r="AG19" s="304"/>
      <c r="AH19" s="304"/>
      <c r="AI19" s="304"/>
      <c r="AJ19" s="304"/>
      <c r="AK19" s="304"/>
      <c r="AL19" s="304"/>
      <c r="AM19" s="304"/>
      <c r="AN19" s="293"/>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row>
    <row r="20" spans="1:62" s="310" customFormat="1" ht="21.75" customHeight="1" thickBot="1" x14ac:dyDescent="0.4">
      <c r="A20" s="860" t="s">
        <v>844</v>
      </c>
      <c r="B20" s="876" t="s">
        <v>845</v>
      </c>
      <c r="C20" s="866" t="s">
        <v>99</v>
      </c>
      <c r="D20" s="867"/>
      <c r="E20" s="867"/>
      <c r="F20" s="867"/>
      <c r="G20" s="867"/>
      <c r="H20" s="867"/>
      <c r="I20" s="867"/>
      <c r="J20" s="867"/>
      <c r="K20" s="867"/>
      <c r="L20" s="867"/>
      <c r="M20" s="867"/>
      <c r="N20" s="868"/>
      <c r="O20" s="854" t="s">
        <v>206</v>
      </c>
      <c r="P20" s="855"/>
      <c r="Q20" s="855"/>
      <c r="R20" s="855"/>
      <c r="S20" s="855"/>
      <c r="T20" s="855"/>
      <c r="U20" s="855"/>
      <c r="V20" s="855"/>
      <c r="W20" s="855"/>
      <c r="X20" s="855"/>
      <c r="Y20" s="855"/>
      <c r="Z20" s="855"/>
      <c r="AA20" s="855"/>
      <c r="AB20" s="855"/>
      <c r="AC20" s="855"/>
      <c r="AD20" s="855"/>
      <c r="AE20" s="855"/>
      <c r="AF20" s="856"/>
      <c r="AG20" s="304"/>
      <c r="AH20" s="304"/>
      <c r="AI20" s="304"/>
      <c r="AJ20" s="304"/>
      <c r="AK20" s="304"/>
      <c r="AL20" s="304"/>
      <c r="AM20" s="304"/>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row>
    <row r="21" spans="1:62" s="310" customFormat="1" ht="21.75" customHeight="1" thickBot="1" x14ac:dyDescent="0.4">
      <c r="A21" s="861"/>
      <c r="B21" s="876"/>
      <c r="C21" s="877" t="s">
        <v>322</v>
      </c>
      <c r="D21" s="878"/>
      <c r="E21" s="877" t="s">
        <v>328</v>
      </c>
      <c r="F21" s="878"/>
      <c r="G21" s="877" t="s">
        <v>332</v>
      </c>
      <c r="H21" s="878"/>
      <c r="I21" s="877" t="s">
        <v>336</v>
      </c>
      <c r="J21" s="878"/>
      <c r="K21" s="877" t="s">
        <v>341</v>
      </c>
      <c r="L21" s="878"/>
      <c r="M21" s="877" t="s">
        <v>345</v>
      </c>
      <c r="N21" s="878"/>
      <c r="O21" s="854" t="s">
        <v>322</v>
      </c>
      <c r="P21" s="855"/>
      <c r="Q21" s="856"/>
      <c r="R21" s="857" t="s">
        <v>328</v>
      </c>
      <c r="S21" s="858"/>
      <c r="T21" s="859"/>
      <c r="U21" s="857" t="s">
        <v>332</v>
      </c>
      <c r="V21" s="858"/>
      <c r="W21" s="859"/>
      <c r="X21" s="857" t="s">
        <v>336</v>
      </c>
      <c r="Y21" s="858"/>
      <c r="Z21" s="859"/>
      <c r="AA21" s="857" t="s">
        <v>341</v>
      </c>
      <c r="AB21" s="858"/>
      <c r="AC21" s="859"/>
      <c r="AD21" s="857" t="s">
        <v>345</v>
      </c>
      <c r="AE21" s="858"/>
      <c r="AF21" s="859"/>
      <c r="AG21" s="304"/>
      <c r="AH21" s="304"/>
      <c r="AI21" s="304"/>
      <c r="AJ21" s="304"/>
      <c r="AK21" s="304"/>
      <c r="AL21" s="304"/>
      <c r="AM21" s="304"/>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row>
    <row r="22" spans="1:62" s="310" customFormat="1" ht="28.5" customHeight="1" thickBot="1" x14ac:dyDescent="0.4">
      <c r="A22" s="861"/>
      <c r="B22" s="876"/>
      <c r="C22" s="311" t="s">
        <v>100</v>
      </c>
      <c r="D22" s="311" t="s">
        <v>846</v>
      </c>
      <c r="E22" s="311" t="s">
        <v>100</v>
      </c>
      <c r="F22" s="311" t="s">
        <v>846</v>
      </c>
      <c r="G22" s="311" t="s">
        <v>100</v>
      </c>
      <c r="H22" s="311" t="s">
        <v>846</v>
      </c>
      <c r="I22" s="311" t="s">
        <v>100</v>
      </c>
      <c r="J22" s="311" t="s">
        <v>846</v>
      </c>
      <c r="K22" s="311" t="s">
        <v>100</v>
      </c>
      <c r="L22" s="311" t="s">
        <v>846</v>
      </c>
      <c r="M22" s="311" t="s">
        <v>100</v>
      </c>
      <c r="N22" s="311" t="s">
        <v>846</v>
      </c>
      <c r="O22" s="312" t="s">
        <v>100</v>
      </c>
      <c r="P22" s="312" t="s">
        <v>847</v>
      </c>
      <c r="Q22" s="312" t="s">
        <v>148</v>
      </c>
      <c r="R22" s="312" t="s">
        <v>100</v>
      </c>
      <c r="S22" s="312" t="s">
        <v>847</v>
      </c>
      <c r="T22" s="312" t="s">
        <v>148</v>
      </c>
      <c r="U22" s="312" t="s">
        <v>100</v>
      </c>
      <c r="V22" s="312" t="s">
        <v>847</v>
      </c>
      <c r="W22" s="312" t="s">
        <v>148</v>
      </c>
      <c r="X22" s="312" t="s">
        <v>100</v>
      </c>
      <c r="Y22" s="312" t="s">
        <v>847</v>
      </c>
      <c r="Z22" s="312" t="s">
        <v>148</v>
      </c>
      <c r="AA22" s="312" t="s">
        <v>100</v>
      </c>
      <c r="AB22" s="312" t="s">
        <v>847</v>
      </c>
      <c r="AC22" s="312" t="s">
        <v>148</v>
      </c>
      <c r="AD22" s="312" t="s">
        <v>100</v>
      </c>
      <c r="AE22" s="312" t="s">
        <v>847</v>
      </c>
      <c r="AF22" s="312" t="s">
        <v>148</v>
      </c>
      <c r="AG22" s="304"/>
      <c r="AH22" s="304"/>
      <c r="AI22" s="304"/>
      <c r="AJ22" s="304"/>
      <c r="AK22" s="304"/>
      <c r="AL22" s="304"/>
      <c r="AM22" s="304"/>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row>
    <row r="23" spans="1:62" s="310" customFormat="1" ht="15.75" customHeight="1" x14ac:dyDescent="0.35">
      <c r="A23" s="861"/>
      <c r="B23" s="313" t="s">
        <v>848</v>
      </c>
      <c r="C23" s="316">
        <v>0</v>
      </c>
      <c r="D23" s="315"/>
      <c r="E23" s="314">
        <v>8</v>
      </c>
      <c r="F23" s="315"/>
      <c r="G23" s="314">
        <v>16</v>
      </c>
      <c r="H23" s="315"/>
      <c r="I23" s="314">
        <v>16</v>
      </c>
      <c r="J23" s="315"/>
      <c r="K23" s="314">
        <v>16</v>
      </c>
      <c r="L23" s="315"/>
      <c r="M23" s="314">
        <v>14</v>
      </c>
      <c r="N23" s="315"/>
      <c r="O23" s="316">
        <v>0</v>
      </c>
      <c r="P23" s="315"/>
      <c r="Q23" s="315"/>
      <c r="R23" s="316">
        <v>0</v>
      </c>
      <c r="S23" s="315"/>
      <c r="T23" s="315"/>
      <c r="U23" s="316">
        <v>0</v>
      </c>
      <c r="V23" s="315"/>
      <c r="W23" s="315"/>
      <c r="X23" s="316">
        <v>0</v>
      </c>
      <c r="Y23" s="315"/>
      <c r="Z23" s="315"/>
      <c r="AA23" s="316"/>
      <c r="AB23" s="315"/>
      <c r="AC23" s="315"/>
      <c r="AD23" s="316">
        <v>123</v>
      </c>
      <c r="AE23" s="317"/>
      <c r="AF23" s="318"/>
      <c r="AG23" s="304"/>
      <c r="AH23" s="304"/>
      <c r="AI23" s="304"/>
      <c r="AJ23" s="304"/>
      <c r="AK23" s="304"/>
      <c r="AL23" s="304"/>
      <c r="AM23" s="304"/>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row>
    <row r="24" spans="1:62" s="310" customFormat="1" ht="15.75" customHeight="1" x14ac:dyDescent="0.35">
      <c r="A24" s="861"/>
      <c r="B24" s="319" t="s">
        <v>849</v>
      </c>
      <c r="C24" s="316">
        <v>0</v>
      </c>
      <c r="D24" s="315"/>
      <c r="E24" s="316">
        <v>5</v>
      </c>
      <c r="F24" s="315"/>
      <c r="G24" s="316">
        <v>10</v>
      </c>
      <c r="H24" s="315"/>
      <c r="I24" s="316">
        <v>10</v>
      </c>
      <c r="J24" s="315"/>
      <c r="K24" s="316">
        <v>10</v>
      </c>
      <c r="L24" s="315"/>
      <c r="M24" s="316">
        <v>10</v>
      </c>
      <c r="N24" s="315"/>
      <c r="O24" s="316">
        <v>0</v>
      </c>
      <c r="P24" s="315"/>
      <c r="Q24" s="315"/>
      <c r="R24" s="316">
        <v>0</v>
      </c>
      <c r="S24" s="315"/>
      <c r="T24" s="315"/>
      <c r="U24" s="316">
        <v>0</v>
      </c>
      <c r="V24" s="315"/>
      <c r="W24" s="315"/>
      <c r="X24" s="316">
        <v>0</v>
      </c>
      <c r="Y24" s="315"/>
      <c r="Z24" s="315"/>
      <c r="AA24" s="316"/>
      <c r="AB24" s="315"/>
      <c r="AC24" s="315"/>
      <c r="AD24" s="316">
        <v>34</v>
      </c>
      <c r="AE24" s="317"/>
      <c r="AF24" s="318"/>
      <c r="AG24" s="304"/>
      <c r="AH24" s="304"/>
      <c r="AI24" s="304"/>
      <c r="AJ24" s="304"/>
      <c r="AK24" s="304"/>
      <c r="AL24" s="304"/>
      <c r="AM24" s="304"/>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row>
    <row r="25" spans="1:62" s="310" customFormat="1" ht="15.75" customHeight="1" x14ac:dyDescent="0.35">
      <c r="A25" s="861"/>
      <c r="B25" s="319" t="s">
        <v>850</v>
      </c>
      <c r="C25" s="316">
        <v>0</v>
      </c>
      <c r="D25" s="315"/>
      <c r="E25" s="316">
        <v>6</v>
      </c>
      <c r="F25" s="315"/>
      <c r="G25" s="316">
        <v>12</v>
      </c>
      <c r="H25" s="315"/>
      <c r="I25" s="316">
        <v>12</v>
      </c>
      <c r="J25" s="315"/>
      <c r="K25" s="316">
        <v>12</v>
      </c>
      <c r="L25" s="315"/>
      <c r="M25" s="316">
        <v>12</v>
      </c>
      <c r="N25" s="315"/>
      <c r="O25" s="316">
        <v>0</v>
      </c>
      <c r="P25" s="315"/>
      <c r="Q25" s="315"/>
      <c r="R25" s="316">
        <v>0</v>
      </c>
      <c r="S25" s="315"/>
      <c r="T25" s="315"/>
      <c r="U25" s="316">
        <v>0</v>
      </c>
      <c r="V25" s="315"/>
      <c r="W25" s="315"/>
      <c r="X25" s="316">
        <v>130</v>
      </c>
      <c r="Y25" s="315"/>
      <c r="Z25" s="315"/>
      <c r="AA25" s="316">
        <v>15</v>
      </c>
      <c r="AB25" s="315"/>
      <c r="AC25" s="315"/>
      <c r="AD25" s="316">
        <v>30</v>
      </c>
      <c r="AE25" s="317"/>
      <c r="AF25" s="318"/>
      <c r="AG25" s="304"/>
      <c r="AH25" s="304"/>
      <c r="AI25" s="304"/>
      <c r="AJ25" s="304"/>
      <c r="AK25" s="304"/>
      <c r="AL25" s="304"/>
      <c r="AM25" s="304"/>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row>
    <row r="26" spans="1:62" s="310" customFormat="1" ht="15.75" customHeight="1" x14ac:dyDescent="0.35">
      <c r="A26" s="861"/>
      <c r="B26" s="319" t="s">
        <v>851</v>
      </c>
      <c r="C26" s="316">
        <v>0</v>
      </c>
      <c r="D26" s="315"/>
      <c r="E26" s="316">
        <v>9</v>
      </c>
      <c r="F26" s="315"/>
      <c r="G26" s="316">
        <v>13</v>
      </c>
      <c r="H26" s="315"/>
      <c r="I26" s="316">
        <v>13</v>
      </c>
      <c r="J26" s="315"/>
      <c r="K26" s="316">
        <v>13</v>
      </c>
      <c r="L26" s="315"/>
      <c r="M26" s="316">
        <v>13</v>
      </c>
      <c r="N26" s="315"/>
      <c r="O26" s="316">
        <v>0</v>
      </c>
      <c r="P26" s="315"/>
      <c r="Q26" s="315"/>
      <c r="R26" s="316">
        <v>0</v>
      </c>
      <c r="S26" s="315"/>
      <c r="T26" s="315"/>
      <c r="U26" s="316">
        <v>0</v>
      </c>
      <c r="V26" s="315"/>
      <c r="W26" s="315"/>
      <c r="X26" s="316">
        <v>0</v>
      </c>
      <c r="Y26" s="315"/>
      <c r="Z26" s="315"/>
      <c r="AA26" s="316">
        <v>100</v>
      </c>
      <c r="AB26" s="315"/>
      <c r="AC26" s="315"/>
      <c r="AD26" s="316">
        <v>129</v>
      </c>
      <c r="AE26" s="317"/>
      <c r="AF26" s="318"/>
      <c r="AG26" s="304"/>
      <c r="AH26" s="304"/>
      <c r="AI26" s="304"/>
      <c r="AJ26" s="304"/>
      <c r="AK26" s="304"/>
      <c r="AL26" s="304"/>
      <c r="AM26" s="304"/>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row>
    <row r="27" spans="1:62" s="310" customFormat="1" ht="15.75" customHeight="1" x14ac:dyDescent="0.35">
      <c r="A27" s="861"/>
      <c r="B27" s="319" t="s">
        <v>852</v>
      </c>
      <c r="C27" s="316">
        <v>0</v>
      </c>
      <c r="D27" s="315"/>
      <c r="E27" s="316">
        <v>9</v>
      </c>
      <c r="F27" s="315"/>
      <c r="G27" s="316">
        <v>15</v>
      </c>
      <c r="H27" s="315"/>
      <c r="I27" s="316">
        <v>15</v>
      </c>
      <c r="J27" s="315"/>
      <c r="K27" s="316">
        <v>15</v>
      </c>
      <c r="L27" s="315"/>
      <c r="M27" s="316">
        <v>15</v>
      </c>
      <c r="N27" s="315"/>
      <c r="O27" s="316">
        <v>0</v>
      </c>
      <c r="P27" s="315"/>
      <c r="Q27" s="315"/>
      <c r="R27" s="316">
        <v>0</v>
      </c>
      <c r="S27" s="315"/>
      <c r="T27" s="315"/>
      <c r="U27" s="316">
        <v>0</v>
      </c>
      <c r="V27" s="315"/>
      <c r="W27" s="315"/>
      <c r="X27" s="316">
        <v>0</v>
      </c>
      <c r="Y27" s="315"/>
      <c r="Z27" s="315"/>
      <c r="AA27" s="316"/>
      <c r="AB27" s="315"/>
      <c r="AC27" s="315"/>
      <c r="AD27" s="316"/>
      <c r="AE27" s="317"/>
      <c r="AF27" s="318"/>
      <c r="AG27" s="304"/>
      <c r="AH27" s="304"/>
      <c r="AI27" s="304"/>
      <c r="AJ27" s="304"/>
      <c r="AK27" s="304"/>
      <c r="AL27" s="304"/>
      <c r="AM27" s="304"/>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row>
    <row r="28" spans="1:62" s="310" customFormat="1" ht="15.75" customHeight="1" x14ac:dyDescent="0.35">
      <c r="A28" s="861"/>
      <c r="B28" s="319" t="s">
        <v>853</v>
      </c>
      <c r="C28" s="316">
        <v>0</v>
      </c>
      <c r="D28" s="315"/>
      <c r="E28" s="316">
        <v>5</v>
      </c>
      <c r="F28" s="315"/>
      <c r="G28" s="316">
        <v>11</v>
      </c>
      <c r="H28" s="315"/>
      <c r="I28" s="316">
        <v>11</v>
      </c>
      <c r="J28" s="315"/>
      <c r="K28" s="316">
        <v>11</v>
      </c>
      <c r="L28" s="315"/>
      <c r="M28" s="316">
        <v>11</v>
      </c>
      <c r="N28" s="315"/>
      <c r="O28" s="316">
        <v>0</v>
      </c>
      <c r="P28" s="315"/>
      <c r="Q28" s="315"/>
      <c r="R28" s="316">
        <v>0</v>
      </c>
      <c r="S28" s="315"/>
      <c r="T28" s="315"/>
      <c r="U28" s="316">
        <v>36</v>
      </c>
      <c r="V28" s="315"/>
      <c r="W28" s="315"/>
      <c r="X28" s="316">
        <v>0</v>
      </c>
      <c r="Y28" s="315"/>
      <c r="Z28" s="315"/>
      <c r="AA28" s="316"/>
      <c r="AB28" s="315"/>
      <c r="AC28" s="315"/>
      <c r="AD28" s="316"/>
      <c r="AE28" s="317"/>
      <c r="AF28" s="318"/>
      <c r="AG28" s="304"/>
      <c r="AH28" s="304"/>
      <c r="AI28" s="304"/>
      <c r="AJ28" s="304"/>
      <c r="AK28" s="304"/>
      <c r="AL28" s="304"/>
      <c r="AM28" s="304"/>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row>
    <row r="29" spans="1:62" s="310" customFormat="1" ht="15.75" customHeight="1" x14ac:dyDescent="0.35">
      <c r="A29" s="861"/>
      <c r="B29" s="319" t="s">
        <v>854</v>
      </c>
      <c r="C29" s="316">
        <v>0</v>
      </c>
      <c r="D29" s="315"/>
      <c r="E29" s="316">
        <v>10</v>
      </c>
      <c r="F29" s="315"/>
      <c r="G29" s="316">
        <v>30</v>
      </c>
      <c r="H29" s="315"/>
      <c r="I29" s="316">
        <v>30</v>
      </c>
      <c r="J29" s="315"/>
      <c r="K29" s="316">
        <v>30</v>
      </c>
      <c r="L29" s="315"/>
      <c r="M29" s="316">
        <v>30</v>
      </c>
      <c r="N29" s="315"/>
      <c r="O29" s="316">
        <v>0</v>
      </c>
      <c r="P29" s="315"/>
      <c r="Q29" s="315"/>
      <c r="R29" s="316">
        <v>0</v>
      </c>
      <c r="S29" s="315"/>
      <c r="T29" s="315"/>
      <c r="U29" s="316">
        <v>0</v>
      </c>
      <c r="V29" s="315"/>
      <c r="W29" s="315"/>
      <c r="X29" s="316">
        <v>0</v>
      </c>
      <c r="Y29" s="315"/>
      <c r="Z29" s="315"/>
      <c r="AA29" s="316">
        <f>39+18+58</f>
        <v>115</v>
      </c>
      <c r="AC29" s="315"/>
      <c r="AD29" s="316">
        <v>52</v>
      </c>
      <c r="AE29" s="317"/>
      <c r="AF29" s="318"/>
      <c r="AG29" s="304"/>
      <c r="AH29" s="304"/>
      <c r="AI29" s="304"/>
      <c r="AJ29" s="304"/>
      <c r="AK29" s="304"/>
      <c r="AL29" s="304"/>
      <c r="AM29" s="304"/>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row>
    <row r="30" spans="1:62" s="310" customFormat="1" ht="15.75" customHeight="1" x14ac:dyDescent="0.35">
      <c r="A30" s="861"/>
      <c r="B30" s="319" t="s">
        <v>855</v>
      </c>
      <c r="C30" s="316">
        <v>0</v>
      </c>
      <c r="D30" s="315"/>
      <c r="E30" s="316">
        <v>13</v>
      </c>
      <c r="F30" s="315"/>
      <c r="G30" s="316">
        <v>20</v>
      </c>
      <c r="H30" s="315"/>
      <c r="I30" s="316">
        <v>20</v>
      </c>
      <c r="J30" s="315"/>
      <c r="K30" s="316">
        <v>20</v>
      </c>
      <c r="L30" s="315"/>
      <c r="M30" s="316">
        <v>20</v>
      </c>
      <c r="N30" s="315"/>
      <c r="O30" s="316">
        <v>0</v>
      </c>
      <c r="P30" s="315"/>
      <c r="Q30" s="315"/>
      <c r="R30" s="316">
        <v>0</v>
      </c>
      <c r="S30" s="315"/>
      <c r="T30" s="315"/>
      <c r="U30" s="316">
        <v>0</v>
      </c>
      <c r="V30" s="315"/>
      <c r="W30" s="315"/>
      <c r="X30" s="316">
        <v>0</v>
      </c>
      <c r="Y30" s="315"/>
      <c r="Z30" s="315"/>
      <c r="AA30" s="316">
        <v>12</v>
      </c>
      <c r="AB30" s="315"/>
      <c r="AC30" s="315"/>
      <c r="AD30" s="316"/>
      <c r="AE30" s="317"/>
      <c r="AF30" s="318"/>
      <c r="AG30" s="304"/>
      <c r="AH30" s="304"/>
      <c r="AI30" s="304"/>
      <c r="AJ30" s="304"/>
      <c r="AK30" s="304"/>
      <c r="AL30" s="304"/>
      <c r="AM30" s="304"/>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row>
    <row r="31" spans="1:62" s="310" customFormat="1" ht="15.75" customHeight="1" x14ac:dyDescent="0.35">
      <c r="A31" s="861"/>
      <c r="B31" s="319" t="s">
        <v>856</v>
      </c>
      <c r="C31" s="316">
        <v>0</v>
      </c>
      <c r="D31" s="315"/>
      <c r="E31" s="316">
        <v>8</v>
      </c>
      <c r="F31" s="315"/>
      <c r="G31" s="316">
        <v>17</v>
      </c>
      <c r="H31" s="315"/>
      <c r="I31" s="316">
        <v>17</v>
      </c>
      <c r="J31" s="315"/>
      <c r="K31" s="316">
        <v>17</v>
      </c>
      <c r="L31" s="315"/>
      <c r="M31" s="316">
        <v>17</v>
      </c>
      <c r="N31" s="315"/>
      <c r="O31" s="316">
        <v>0</v>
      </c>
      <c r="P31" s="315"/>
      <c r="Q31" s="315"/>
      <c r="R31" s="316">
        <v>0</v>
      </c>
      <c r="S31" s="315"/>
      <c r="T31" s="315"/>
      <c r="U31" s="316">
        <v>0</v>
      </c>
      <c r="V31" s="315"/>
      <c r="W31" s="315"/>
      <c r="X31" s="316">
        <v>0</v>
      </c>
      <c r="Y31" s="315"/>
      <c r="Z31" s="315"/>
      <c r="AA31" s="316"/>
      <c r="AB31" s="315"/>
      <c r="AC31" s="315"/>
      <c r="AD31" s="316">
        <v>141</v>
      </c>
      <c r="AE31" s="317"/>
      <c r="AF31" s="318"/>
      <c r="AG31" s="304"/>
      <c r="AH31" s="304"/>
      <c r="AI31" s="304"/>
      <c r="AJ31" s="304"/>
      <c r="AK31" s="304"/>
      <c r="AL31" s="304"/>
      <c r="AM31" s="304"/>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row>
    <row r="32" spans="1:62" s="310" customFormat="1" ht="15.75" customHeight="1" x14ac:dyDescent="0.35">
      <c r="A32" s="861"/>
      <c r="B32" s="319" t="s">
        <v>857</v>
      </c>
      <c r="C32" s="316">
        <v>0</v>
      </c>
      <c r="D32" s="315"/>
      <c r="E32" s="316">
        <v>15</v>
      </c>
      <c r="F32" s="315"/>
      <c r="G32" s="316">
        <v>34</v>
      </c>
      <c r="H32" s="315"/>
      <c r="I32" s="316">
        <v>34</v>
      </c>
      <c r="J32" s="315"/>
      <c r="K32" s="316">
        <v>34</v>
      </c>
      <c r="L32" s="315"/>
      <c r="M32" s="316">
        <v>34</v>
      </c>
      <c r="N32" s="315"/>
      <c r="O32" s="316">
        <v>0</v>
      </c>
      <c r="P32" s="315"/>
      <c r="Q32" s="315"/>
      <c r="R32" s="316">
        <v>0</v>
      </c>
      <c r="S32" s="315"/>
      <c r="T32" s="315"/>
      <c r="U32" s="316">
        <v>0</v>
      </c>
      <c r="V32" s="315"/>
      <c r="W32" s="315"/>
      <c r="X32" s="316">
        <v>39</v>
      </c>
      <c r="Y32" s="315"/>
      <c r="Z32" s="315"/>
      <c r="AA32" s="316">
        <f>20+24+32+30</f>
        <v>106</v>
      </c>
      <c r="AB32" s="315"/>
      <c r="AC32" s="315"/>
      <c r="AD32" s="316">
        <v>106</v>
      </c>
      <c r="AE32" s="317"/>
      <c r="AF32" s="318"/>
      <c r="AG32" s="304"/>
      <c r="AH32" s="304"/>
      <c r="AI32" s="304"/>
      <c r="AJ32" s="304"/>
      <c r="AK32" s="304"/>
      <c r="AL32" s="304"/>
      <c r="AM32" s="304"/>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row>
    <row r="33" spans="1:62" s="310" customFormat="1" ht="15.75" customHeight="1" x14ac:dyDescent="0.35">
      <c r="A33" s="861"/>
      <c r="B33" s="319" t="s">
        <v>858</v>
      </c>
      <c r="C33" s="316">
        <v>0</v>
      </c>
      <c r="D33" s="315"/>
      <c r="E33" s="316">
        <v>20</v>
      </c>
      <c r="F33" s="315"/>
      <c r="G33" s="316">
        <v>35</v>
      </c>
      <c r="H33" s="315"/>
      <c r="I33" s="316">
        <v>35</v>
      </c>
      <c r="J33" s="315"/>
      <c r="K33" s="316">
        <v>35</v>
      </c>
      <c r="L33" s="315"/>
      <c r="M33" s="316">
        <v>35</v>
      </c>
      <c r="N33" s="315"/>
      <c r="O33" s="316">
        <v>0</v>
      </c>
      <c r="P33" s="315"/>
      <c r="Q33" s="315"/>
      <c r="R33" s="316">
        <v>0</v>
      </c>
      <c r="S33" s="315"/>
      <c r="T33" s="315"/>
      <c r="U33" s="316">
        <v>0</v>
      </c>
      <c r="V33" s="315"/>
      <c r="W33" s="315"/>
      <c r="X33" s="316">
        <v>0</v>
      </c>
      <c r="Y33" s="315"/>
      <c r="Z33" s="315"/>
      <c r="AA33" s="316"/>
      <c r="AB33" s="315"/>
      <c r="AC33" s="315"/>
      <c r="AD33" s="316">
        <v>20</v>
      </c>
      <c r="AE33" s="317"/>
      <c r="AF33" s="318"/>
      <c r="AG33" s="304"/>
      <c r="AH33" s="304"/>
      <c r="AI33" s="304"/>
      <c r="AJ33" s="304"/>
      <c r="AK33" s="304"/>
      <c r="AL33" s="304"/>
      <c r="AM33" s="304"/>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row>
    <row r="34" spans="1:62" s="310" customFormat="1" ht="15.75" customHeight="1" x14ac:dyDescent="0.35">
      <c r="A34" s="861"/>
      <c r="B34" s="319" t="s">
        <v>859</v>
      </c>
      <c r="C34" s="316">
        <v>0</v>
      </c>
      <c r="D34" s="315"/>
      <c r="E34" s="316">
        <v>5</v>
      </c>
      <c r="F34" s="315"/>
      <c r="G34" s="316">
        <v>10</v>
      </c>
      <c r="H34" s="315"/>
      <c r="I34" s="316">
        <v>10</v>
      </c>
      <c r="J34" s="315"/>
      <c r="K34" s="316">
        <v>10</v>
      </c>
      <c r="L34" s="315"/>
      <c r="M34" s="316">
        <v>10</v>
      </c>
      <c r="N34" s="315"/>
      <c r="O34" s="316">
        <v>0</v>
      </c>
      <c r="P34" s="315"/>
      <c r="Q34" s="315"/>
      <c r="R34" s="316">
        <v>0</v>
      </c>
      <c r="S34" s="315"/>
      <c r="T34" s="315"/>
      <c r="U34" s="316">
        <v>0</v>
      </c>
      <c r="V34" s="315"/>
      <c r="W34" s="315"/>
      <c r="X34" s="316">
        <v>0</v>
      </c>
      <c r="Y34" s="315"/>
      <c r="Z34" s="315"/>
      <c r="AA34" s="316">
        <v>39</v>
      </c>
      <c r="AB34" s="315"/>
      <c r="AC34" s="315"/>
      <c r="AD34" s="316">
        <v>8</v>
      </c>
      <c r="AE34" s="317"/>
      <c r="AF34" s="318"/>
      <c r="AG34" s="304"/>
      <c r="AH34" s="304"/>
      <c r="AI34" s="304"/>
      <c r="AJ34" s="304"/>
      <c r="AK34" s="304"/>
      <c r="AL34" s="304"/>
      <c r="AM34" s="304"/>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row>
    <row r="35" spans="1:62" s="310" customFormat="1" ht="15.75" customHeight="1" x14ac:dyDescent="0.35">
      <c r="A35" s="861"/>
      <c r="B35" s="319" t="s">
        <v>860</v>
      </c>
      <c r="C35" s="316">
        <v>0</v>
      </c>
      <c r="D35" s="315"/>
      <c r="E35" s="316">
        <v>4</v>
      </c>
      <c r="F35" s="315"/>
      <c r="G35" s="316">
        <v>9</v>
      </c>
      <c r="H35" s="315"/>
      <c r="I35" s="316">
        <v>9</v>
      </c>
      <c r="J35" s="315"/>
      <c r="K35" s="316">
        <v>9</v>
      </c>
      <c r="L35" s="315"/>
      <c r="M35" s="316">
        <v>9</v>
      </c>
      <c r="N35" s="315"/>
      <c r="O35" s="316">
        <v>0</v>
      </c>
      <c r="P35" s="315"/>
      <c r="Q35" s="315"/>
      <c r="R35" s="316">
        <v>0</v>
      </c>
      <c r="S35" s="315"/>
      <c r="T35" s="315"/>
      <c r="U35" s="316">
        <v>0</v>
      </c>
      <c r="V35" s="315"/>
      <c r="W35" s="315"/>
      <c r="X35" s="316">
        <v>0</v>
      </c>
      <c r="Y35" s="315"/>
      <c r="Z35" s="315"/>
      <c r="AA35" s="316"/>
      <c r="AB35" s="315"/>
      <c r="AC35" s="315"/>
      <c r="AD35" s="316"/>
      <c r="AE35" s="317"/>
      <c r="AF35" s="318"/>
      <c r="AG35" s="304"/>
      <c r="AH35" s="304"/>
      <c r="AI35" s="304"/>
      <c r="AJ35" s="304"/>
      <c r="AK35" s="304"/>
      <c r="AL35" s="304"/>
      <c r="AM35" s="304"/>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row>
    <row r="36" spans="1:62" s="310" customFormat="1" ht="15.75" customHeight="1" x14ac:dyDescent="0.35">
      <c r="A36" s="861"/>
      <c r="B36" s="319" t="s">
        <v>861</v>
      </c>
      <c r="C36" s="316">
        <v>0</v>
      </c>
      <c r="D36" s="315"/>
      <c r="E36" s="316">
        <v>4</v>
      </c>
      <c r="F36" s="315"/>
      <c r="G36" s="316">
        <v>9</v>
      </c>
      <c r="H36" s="315"/>
      <c r="I36" s="316">
        <v>9</v>
      </c>
      <c r="J36" s="315"/>
      <c r="K36" s="316">
        <v>9</v>
      </c>
      <c r="L36" s="315"/>
      <c r="M36" s="316">
        <v>9</v>
      </c>
      <c r="N36" s="315"/>
      <c r="O36" s="316">
        <v>0</v>
      </c>
      <c r="P36" s="315"/>
      <c r="Q36" s="315"/>
      <c r="R36" s="316">
        <v>0</v>
      </c>
      <c r="S36" s="315"/>
      <c r="T36" s="315"/>
      <c r="U36" s="316">
        <v>0</v>
      </c>
      <c r="V36" s="315"/>
      <c r="W36" s="315"/>
      <c r="X36" s="316">
        <v>0</v>
      </c>
      <c r="Y36" s="315"/>
      <c r="Z36" s="315"/>
      <c r="AA36" s="316"/>
      <c r="AB36" s="315"/>
      <c r="AC36" s="315"/>
      <c r="AD36" s="316"/>
      <c r="AE36" s="317"/>
      <c r="AF36" s="318"/>
      <c r="AG36" s="304"/>
      <c r="AH36" s="304"/>
      <c r="AI36" s="304"/>
      <c r="AJ36" s="304"/>
      <c r="AK36" s="304"/>
      <c r="AL36" s="304"/>
      <c r="AM36" s="304"/>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row>
    <row r="37" spans="1:62" s="310" customFormat="1" ht="15.75" customHeight="1" x14ac:dyDescent="0.35">
      <c r="A37" s="861"/>
      <c r="B37" s="319" t="s">
        <v>862</v>
      </c>
      <c r="C37" s="316">
        <v>0</v>
      </c>
      <c r="D37" s="315"/>
      <c r="E37" s="316">
        <v>3</v>
      </c>
      <c r="F37" s="315"/>
      <c r="G37" s="316">
        <v>7</v>
      </c>
      <c r="H37" s="315"/>
      <c r="I37" s="316">
        <v>7</v>
      </c>
      <c r="J37" s="315"/>
      <c r="K37" s="316">
        <v>7</v>
      </c>
      <c r="L37" s="315"/>
      <c r="M37" s="316">
        <v>7</v>
      </c>
      <c r="N37" s="315"/>
      <c r="O37" s="316">
        <v>0</v>
      </c>
      <c r="P37" s="315"/>
      <c r="Q37" s="315"/>
      <c r="R37" s="316">
        <v>0</v>
      </c>
      <c r="S37" s="315"/>
      <c r="T37" s="315"/>
      <c r="U37" s="316">
        <v>0</v>
      </c>
      <c r="V37" s="315"/>
      <c r="W37" s="315"/>
      <c r="X37" s="316">
        <v>0</v>
      </c>
      <c r="Y37" s="315"/>
      <c r="Z37" s="315"/>
      <c r="AA37" s="316"/>
      <c r="AB37" s="315"/>
      <c r="AC37" s="315"/>
      <c r="AD37" s="316">
        <v>21</v>
      </c>
      <c r="AE37" s="317"/>
      <c r="AF37" s="318"/>
      <c r="AG37" s="304"/>
      <c r="AH37" s="304"/>
      <c r="AI37" s="304"/>
      <c r="AJ37" s="304"/>
      <c r="AK37" s="304"/>
      <c r="AL37" s="304"/>
      <c r="AM37" s="304"/>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row>
    <row r="38" spans="1:62" s="310" customFormat="1" ht="15.75" customHeight="1" x14ac:dyDescent="0.35">
      <c r="A38" s="861"/>
      <c r="B38" s="319" t="s">
        <v>863</v>
      </c>
      <c r="C38" s="316">
        <v>0</v>
      </c>
      <c r="D38" s="315"/>
      <c r="E38" s="316">
        <v>8</v>
      </c>
      <c r="F38" s="315"/>
      <c r="G38" s="316">
        <v>15</v>
      </c>
      <c r="H38" s="315"/>
      <c r="I38" s="316">
        <v>15</v>
      </c>
      <c r="J38" s="315"/>
      <c r="K38" s="316">
        <v>15</v>
      </c>
      <c r="L38" s="315"/>
      <c r="M38" s="316">
        <v>15</v>
      </c>
      <c r="N38" s="315"/>
      <c r="O38" s="316">
        <v>0</v>
      </c>
      <c r="P38" s="315"/>
      <c r="Q38" s="315"/>
      <c r="R38" s="316">
        <v>0</v>
      </c>
      <c r="S38" s="315"/>
      <c r="T38" s="315"/>
      <c r="U38" s="316">
        <v>8</v>
      </c>
      <c r="V38" s="315"/>
      <c r="W38" s="315"/>
      <c r="X38" s="316">
        <v>0</v>
      </c>
      <c r="Y38" s="315"/>
      <c r="Z38" s="315"/>
      <c r="AA38" s="316"/>
      <c r="AB38" s="315"/>
      <c r="AC38" s="315"/>
      <c r="AD38" s="316"/>
      <c r="AE38" s="317"/>
      <c r="AF38" s="318"/>
      <c r="AG38" s="304"/>
      <c r="AH38" s="304"/>
      <c r="AI38" s="304"/>
      <c r="AJ38" s="304"/>
      <c r="AK38" s="304"/>
      <c r="AL38" s="304"/>
      <c r="AM38" s="304"/>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row>
    <row r="39" spans="1:62" s="310" customFormat="1" ht="15.75" customHeight="1" x14ac:dyDescent="0.35">
      <c r="A39" s="861"/>
      <c r="B39" s="319" t="s">
        <v>864</v>
      </c>
      <c r="C39" s="316">
        <v>0</v>
      </c>
      <c r="D39" s="315"/>
      <c r="E39" s="316">
        <v>2</v>
      </c>
      <c r="F39" s="315"/>
      <c r="G39" s="316">
        <v>5</v>
      </c>
      <c r="H39" s="315"/>
      <c r="I39" s="316">
        <v>5</v>
      </c>
      <c r="J39" s="315"/>
      <c r="K39" s="316">
        <v>5</v>
      </c>
      <c r="L39" s="315"/>
      <c r="M39" s="316">
        <v>4</v>
      </c>
      <c r="N39" s="315"/>
      <c r="O39" s="316">
        <v>0</v>
      </c>
      <c r="P39" s="315"/>
      <c r="Q39" s="315"/>
      <c r="R39" s="316">
        <v>0</v>
      </c>
      <c r="S39" s="315"/>
      <c r="T39" s="315"/>
      <c r="U39" s="316">
        <v>0</v>
      </c>
      <c r="V39" s="315"/>
      <c r="W39" s="315"/>
      <c r="X39" s="316">
        <v>0</v>
      </c>
      <c r="Y39" s="315"/>
      <c r="Z39" s="315"/>
      <c r="AA39" s="316">
        <v>12</v>
      </c>
      <c r="AB39" s="315"/>
      <c r="AC39" s="315"/>
      <c r="AD39" s="316">
        <v>40</v>
      </c>
      <c r="AE39" s="317"/>
      <c r="AF39" s="318"/>
      <c r="AG39" s="304"/>
      <c r="AH39" s="304"/>
      <c r="AI39" s="304"/>
      <c r="AJ39" s="304"/>
      <c r="AK39" s="304"/>
      <c r="AL39" s="304"/>
      <c r="AM39" s="304"/>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row>
    <row r="40" spans="1:62" s="310" customFormat="1" ht="15.75" customHeight="1" x14ac:dyDescent="0.35">
      <c r="A40" s="861"/>
      <c r="B40" s="319" t="s">
        <v>865</v>
      </c>
      <c r="C40" s="316">
        <v>0</v>
      </c>
      <c r="D40" s="315"/>
      <c r="E40" s="316">
        <v>6</v>
      </c>
      <c r="F40" s="315"/>
      <c r="G40" s="316">
        <v>17</v>
      </c>
      <c r="H40" s="315"/>
      <c r="I40" s="316">
        <v>17</v>
      </c>
      <c r="J40" s="315"/>
      <c r="K40" s="316">
        <v>17</v>
      </c>
      <c r="L40" s="315"/>
      <c r="M40" s="316">
        <v>15</v>
      </c>
      <c r="N40" s="315"/>
      <c r="O40" s="316">
        <v>0</v>
      </c>
      <c r="P40" s="315"/>
      <c r="Q40" s="315"/>
      <c r="R40" s="316">
        <v>0</v>
      </c>
      <c r="S40" s="315"/>
      <c r="T40" s="315"/>
      <c r="U40" s="316">
        <v>0</v>
      </c>
      <c r="V40" s="315"/>
      <c r="W40" s="315"/>
      <c r="X40" s="316">
        <v>295</v>
      </c>
      <c r="Y40" s="315"/>
      <c r="Z40" s="315"/>
      <c r="AA40" s="316"/>
      <c r="AB40" s="315"/>
      <c r="AC40" s="315"/>
      <c r="AD40" s="316">
        <v>36</v>
      </c>
      <c r="AE40" s="317"/>
      <c r="AF40" s="318"/>
      <c r="AG40" s="304"/>
      <c r="AH40" s="304"/>
      <c r="AI40" s="304"/>
      <c r="AJ40" s="304"/>
      <c r="AK40" s="304"/>
      <c r="AL40" s="304"/>
      <c r="AM40" s="304"/>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row>
    <row r="41" spans="1:62" s="310" customFormat="1" ht="15.75" customHeight="1" x14ac:dyDescent="0.35">
      <c r="A41" s="861"/>
      <c r="B41" s="319" t="s">
        <v>866</v>
      </c>
      <c r="C41" s="316">
        <v>0</v>
      </c>
      <c r="D41" s="315"/>
      <c r="E41" s="316">
        <v>10</v>
      </c>
      <c r="F41" s="315"/>
      <c r="G41" s="316">
        <v>15</v>
      </c>
      <c r="H41" s="315"/>
      <c r="I41" s="316">
        <v>15</v>
      </c>
      <c r="J41" s="315"/>
      <c r="K41" s="316">
        <v>15</v>
      </c>
      <c r="L41" s="315"/>
      <c r="M41" s="316">
        <v>15</v>
      </c>
      <c r="N41" s="315"/>
      <c r="O41" s="316">
        <v>0</v>
      </c>
      <c r="P41" s="315"/>
      <c r="Q41" s="315"/>
      <c r="R41" s="316">
        <v>0</v>
      </c>
      <c r="S41" s="315"/>
      <c r="T41" s="315"/>
      <c r="U41" s="316">
        <v>39</v>
      </c>
      <c r="V41" s="315"/>
      <c r="W41" s="315"/>
      <c r="X41" s="316">
        <v>80</v>
      </c>
      <c r="Y41" s="315"/>
      <c r="Z41" s="315"/>
      <c r="AA41" s="316">
        <f>29+40+28</f>
        <v>97</v>
      </c>
      <c r="AB41" s="315"/>
      <c r="AC41" s="315"/>
      <c r="AD41" s="316">
        <v>40</v>
      </c>
      <c r="AE41" s="317"/>
      <c r="AF41" s="318"/>
      <c r="AG41" s="304"/>
      <c r="AH41" s="304"/>
      <c r="AI41" s="304"/>
      <c r="AJ41" s="304"/>
      <c r="AK41" s="304"/>
      <c r="AL41" s="304"/>
      <c r="AM41" s="304"/>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row>
    <row r="42" spans="1:62" s="310" customFormat="1" ht="15.75" customHeight="1" x14ac:dyDescent="0.35">
      <c r="A42" s="861"/>
      <c r="B42" s="319" t="s">
        <v>867</v>
      </c>
      <c r="C42" s="329">
        <v>0</v>
      </c>
      <c r="D42" s="315"/>
      <c r="E42" s="316">
        <v>0</v>
      </c>
      <c r="F42" s="315"/>
      <c r="G42" s="316">
        <v>0</v>
      </c>
      <c r="H42" s="315"/>
      <c r="I42" s="316">
        <v>0</v>
      </c>
      <c r="J42" s="315"/>
      <c r="K42" s="316">
        <v>0</v>
      </c>
      <c r="L42" s="315"/>
      <c r="M42" s="316">
        <v>5</v>
      </c>
      <c r="N42" s="315"/>
      <c r="O42" s="316">
        <v>0</v>
      </c>
      <c r="P42" s="315"/>
      <c r="Q42" s="315"/>
      <c r="R42" s="316">
        <v>0</v>
      </c>
      <c r="S42" s="315"/>
      <c r="T42" s="315"/>
      <c r="U42" s="316">
        <v>0</v>
      </c>
      <c r="V42" s="315"/>
      <c r="W42" s="315"/>
      <c r="X42" s="316">
        <v>0</v>
      </c>
      <c r="Y42" s="315"/>
      <c r="Z42" s="315"/>
      <c r="AA42" s="316"/>
      <c r="AB42" s="315"/>
      <c r="AC42" s="315"/>
      <c r="AD42" s="316"/>
      <c r="AE42" s="317"/>
      <c r="AF42" s="318"/>
      <c r="AG42" s="304"/>
      <c r="AH42" s="304"/>
      <c r="AI42" s="304"/>
      <c r="AJ42" s="304"/>
      <c r="AK42" s="304"/>
      <c r="AL42" s="304"/>
      <c r="AM42" s="304"/>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row>
    <row r="43" spans="1:62" s="310" customFormat="1" ht="29.25" customHeight="1" x14ac:dyDescent="0.35">
      <c r="A43" s="862"/>
      <c r="B43" s="320" t="s">
        <v>93</v>
      </c>
      <c r="C43" s="337">
        <f>SUM(C23:C42)</f>
        <v>0</v>
      </c>
      <c r="D43" s="322"/>
      <c r="E43" s="337">
        <f>SUM(E23:E42)</f>
        <v>150</v>
      </c>
      <c r="F43" s="322"/>
      <c r="G43" s="337">
        <f>SUM(G23:G42)</f>
        <v>300</v>
      </c>
      <c r="H43" s="322"/>
      <c r="I43" s="337">
        <f>SUM(I23:I42)</f>
        <v>300</v>
      </c>
      <c r="J43" s="322"/>
      <c r="K43" s="337">
        <f>SUM(K23:K42)</f>
        <v>300</v>
      </c>
      <c r="L43" s="322"/>
      <c r="M43" s="337">
        <f>SUM(M23:M42)</f>
        <v>300</v>
      </c>
      <c r="N43" s="322"/>
      <c r="O43" s="321">
        <f>SUM(O23:O42)</f>
        <v>0</v>
      </c>
      <c r="P43" s="322"/>
      <c r="Q43" s="322"/>
      <c r="R43" s="321">
        <f>SUM(R23:R42)</f>
        <v>0</v>
      </c>
      <c r="S43" s="322"/>
      <c r="T43" s="322"/>
      <c r="U43" s="321">
        <f>SUM(U23:U42)</f>
        <v>83</v>
      </c>
      <c r="V43" s="322"/>
      <c r="W43" s="322"/>
      <c r="X43" s="321">
        <f>SUM(X23:X42)</f>
        <v>544</v>
      </c>
      <c r="Y43" s="322"/>
      <c r="Z43" s="322"/>
      <c r="AA43" s="321">
        <f>SUM(AA23:AA42)</f>
        <v>496</v>
      </c>
      <c r="AB43" s="322"/>
      <c r="AC43" s="322"/>
      <c r="AD43" s="321">
        <f>SUM(AD23:AD42)</f>
        <v>780</v>
      </c>
      <c r="AE43" s="323"/>
      <c r="AF43" s="324"/>
      <c r="AG43" s="304"/>
      <c r="AH43" s="304"/>
      <c r="AI43" s="304"/>
      <c r="AJ43" s="304"/>
      <c r="AK43" s="304"/>
      <c r="AL43" s="304"/>
      <c r="AM43" s="304"/>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row>
    <row r="44" spans="1:62" s="294" customFormat="1" ht="24" customHeight="1" x14ac:dyDescent="0.35">
      <c r="K44" s="295"/>
      <c r="L44" s="295"/>
      <c r="M44" s="295"/>
      <c r="N44" s="295"/>
      <c r="O44" s="295"/>
      <c r="AG44" s="304"/>
      <c r="AH44" s="304"/>
      <c r="AI44" s="304"/>
      <c r="AJ44" s="304"/>
      <c r="AK44" s="304"/>
      <c r="AL44" s="304"/>
      <c r="AM44" s="304"/>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row>
    <row r="45" spans="1:62" s="294" customFormat="1" ht="24" customHeight="1" thickBot="1" x14ac:dyDescent="0.4">
      <c r="A45" s="860" t="s">
        <v>868</v>
      </c>
      <c r="B45" s="863" t="s">
        <v>845</v>
      </c>
      <c r="C45" s="866" t="s">
        <v>99</v>
      </c>
      <c r="D45" s="867"/>
      <c r="E45" s="867"/>
      <c r="F45" s="867"/>
      <c r="G45" s="867"/>
      <c r="H45" s="867"/>
      <c r="I45" s="867"/>
      <c r="J45" s="867"/>
      <c r="K45" s="867"/>
      <c r="L45" s="867"/>
      <c r="M45" s="867"/>
      <c r="N45" s="868"/>
      <c r="O45" s="854" t="s">
        <v>206</v>
      </c>
      <c r="P45" s="855"/>
      <c r="Q45" s="855"/>
      <c r="R45" s="855"/>
      <c r="S45" s="855"/>
      <c r="T45" s="855"/>
      <c r="U45" s="855"/>
      <c r="V45" s="855"/>
      <c r="W45" s="855"/>
      <c r="X45" s="855"/>
      <c r="Y45" s="855"/>
      <c r="Z45" s="855"/>
      <c r="AA45" s="855"/>
      <c r="AB45" s="855"/>
      <c r="AC45" s="855"/>
      <c r="AD45" s="855"/>
      <c r="AE45" s="855"/>
      <c r="AF45" s="856"/>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3"/>
      <c r="BE45" s="293"/>
      <c r="BF45" s="293"/>
      <c r="BG45" s="293"/>
      <c r="BH45" s="293"/>
      <c r="BI45" s="293"/>
      <c r="BJ45" s="293"/>
    </row>
    <row r="46" spans="1:62" s="294" customFormat="1" ht="24" customHeight="1" thickBot="1" x14ac:dyDescent="0.4">
      <c r="A46" s="861"/>
      <c r="B46" s="864"/>
      <c r="C46" s="866" t="s">
        <v>349</v>
      </c>
      <c r="D46" s="868"/>
      <c r="E46" s="866" t="s">
        <v>353</v>
      </c>
      <c r="F46" s="868"/>
      <c r="G46" s="866" t="s">
        <v>357</v>
      </c>
      <c r="H46" s="868"/>
      <c r="I46" s="866" t="s">
        <v>358</v>
      </c>
      <c r="J46" s="868"/>
      <c r="K46" s="866" t="s">
        <v>839</v>
      </c>
      <c r="L46" s="868"/>
      <c r="M46" s="866" t="s">
        <v>360</v>
      </c>
      <c r="N46" s="868"/>
      <c r="O46" s="854" t="s">
        <v>349</v>
      </c>
      <c r="P46" s="855"/>
      <c r="Q46" s="856"/>
      <c r="R46" s="854" t="s">
        <v>353</v>
      </c>
      <c r="S46" s="855"/>
      <c r="T46" s="856"/>
      <c r="U46" s="854" t="s">
        <v>357</v>
      </c>
      <c r="V46" s="855"/>
      <c r="W46" s="856"/>
      <c r="X46" s="854" t="s">
        <v>358</v>
      </c>
      <c r="Y46" s="855"/>
      <c r="Z46" s="856"/>
      <c r="AA46" s="854" t="s">
        <v>839</v>
      </c>
      <c r="AB46" s="855"/>
      <c r="AC46" s="856"/>
      <c r="AD46" s="854" t="s">
        <v>360</v>
      </c>
      <c r="AE46" s="855"/>
      <c r="AF46" s="856"/>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row>
    <row r="47" spans="1:62" s="294" customFormat="1" ht="29.25" customHeight="1" thickBot="1" x14ac:dyDescent="0.4">
      <c r="A47" s="861"/>
      <c r="B47" s="865"/>
      <c r="C47" s="325" t="s">
        <v>100</v>
      </c>
      <c r="D47" s="308" t="s">
        <v>846</v>
      </c>
      <c r="E47" s="325" t="s">
        <v>100</v>
      </c>
      <c r="F47" s="308" t="s">
        <v>846</v>
      </c>
      <c r="G47" s="325" t="s">
        <v>100</v>
      </c>
      <c r="H47" s="308" t="s">
        <v>846</v>
      </c>
      <c r="I47" s="325" t="s">
        <v>100</v>
      </c>
      <c r="J47" s="308" t="s">
        <v>846</v>
      </c>
      <c r="K47" s="325" t="s">
        <v>100</v>
      </c>
      <c r="L47" s="308" t="s">
        <v>846</v>
      </c>
      <c r="M47" s="325" t="s">
        <v>100</v>
      </c>
      <c r="N47" s="308" t="s">
        <v>846</v>
      </c>
      <c r="O47" s="312" t="s">
        <v>100</v>
      </c>
      <c r="P47" s="312" t="s">
        <v>847</v>
      </c>
      <c r="Q47" s="312" t="s">
        <v>148</v>
      </c>
      <c r="R47" s="312" t="s">
        <v>100</v>
      </c>
      <c r="S47" s="312" t="s">
        <v>847</v>
      </c>
      <c r="T47" s="312" t="s">
        <v>148</v>
      </c>
      <c r="U47" s="312" t="s">
        <v>100</v>
      </c>
      <c r="V47" s="312" t="s">
        <v>847</v>
      </c>
      <c r="W47" s="312" t="s">
        <v>148</v>
      </c>
      <c r="X47" s="312" t="s">
        <v>100</v>
      </c>
      <c r="Y47" s="312" t="s">
        <v>847</v>
      </c>
      <c r="Z47" s="312" t="s">
        <v>148</v>
      </c>
      <c r="AA47" s="312" t="s">
        <v>100</v>
      </c>
      <c r="AB47" s="312" t="s">
        <v>847</v>
      </c>
      <c r="AC47" s="312" t="s">
        <v>148</v>
      </c>
      <c r="AD47" s="312" t="s">
        <v>100</v>
      </c>
      <c r="AE47" s="312" t="s">
        <v>847</v>
      </c>
      <c r="AF47" s="312" t="s">
        <v>148</v>
      </c>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row>
    <row r="48" spans="1:62" s="294" customFormat="1" ht="16.5" x14ac:dyDescent="0.35">
      <c r="A48" s="861"/>
      <c r="B48" s="326" t="s">
        <v>848</v>
      </c>
      <c r="C48" s="316">
        <v>14</v>
      </c>
      <c r="E48" s="316">
        <v>14</v>
      </c>
      <c r="F48" s="318"/>
      <c r="G48" s="316">
        <v>14</v>
      </c>
      <c r="H48" s="318"/>
      <c r="I48" s="316">
        <v>14</v>
      </c>
      <c r="J48" s="318"/>
      <c r="K48" s="316">
        <v>14</v>
      </c>
      <c r="L48" s="318"/>
      <c r="M48" s="316">
        <v>6</v>
      </c>
      <c r="N48" s="318"/>
      <c r="O48" s="318">
        <v>141</v>
      </c>
      <c r="P48" s="315"/>
      <c r="Q48" s="318"/>
      <c r="R48" s="316">
        <v>173</v>
      </c>
      <c r="S48" s="315"/>
      <c r="T48" s="318"/>
      <c r="U48" s="316"/>
      <c r="V48" s="315"/>
      <c r="W48" s="318"/>
      <c r="X48" s="316"/>
      <c r="Y48" s="315"/>
      <c r="Z48" s="318"/>
      <c r="AA48" s="316"/>
      <c r="AB48" s="315"/>
      <c r="AC48" s="318"/>
      <c r="AD48" s="316"/>
      <c r="AE48" s="317"/>
      <c r="AF48" s="318"/>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row>
    <row r="49" spans="1:62" s="294" customFormat="1" ht="16.5" x14ac:dyDescent="0.35">
      <c r="A49" s="861"/>
      <c r="B49" s="327" t="s">
        <v>849</v>
      </c>
      <c r="C49" s="316">
        <v>10</v>
      </c>
      <c r="E49" s="316">
        <v>10</v>
      </c>
      <c r="F49" s="318"/>
      <c r="G49" s="316">
        <v>10</v>
      </c>
      <c r="H49" s="318"/>
      <c r="I49" s="316">
        <v>10</v>
      </c>
      <c r="J49" s="318"/>
      <c r="K49" s="316">
        <v>10</v>
      </c>
      <c r="L49" s="318"/>
      <c r="M49" s="316">
        <v>5</v>
      </c>
      <c r="N49" s="318"/>
      <c r="O49" s="318">
        <f>9+21</f>
        <v>30</v>
      </c>
      <c r="P49" s="315"/>
      <c r="Q49" s="318"/>
      <c r="R49" s="316">
        <v>0</v>
      </c>
      <c r="S49" s="315"/>
      <c r="T49" s="318"/>
      <c r="U49" s="316"/>
      <c r="V49" s="315"/>
      <c r="W49" s="318"/>
      <c r="X49" s="316"/>
      <c r="Y49" s="315"/>
      <c r="Z49" s="318"/>
      <c r="AA49" s="316"/>
      <c r="AB49" s="315"/>
      <c r="AC49" s="318"/>
      <c r="AD49" s="316"/>
      <c r="AE49" s="317"/>
      <c r="AF49" s="318"/>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row>
    <row r="50" spans="1:62" s="294" customFormat="1" ht="16.5" x14ac:dyDescent="0.35">
      <c r="A50" s="861"/>
      <c r="B50" s="327" t="s">
        <v>850</v>
      </c>
      <c r="C50" s="316">
        <v>12</v>
      </c>
      <c r="E50" s="316">
        <v>12</v>
      </c>
      <c r="F50" s="318"/>
      <c r="G50" s="316">
        <v>12</v>
      </c>
      <c r="H50" s="318"/>
      <c r="I50" s="316">
        <v>12</v>
      </c>
      <c r="J50" s="318"/>
      <c r="K50" s="316">
        <v>12</v>
      </c>
      <c r="L50" s="318"/>
      <c r="M50" s="316">
        <v>6</v>
      </c>
      <c r="N50" s="318"/>
      <c r="O50" s="318">
        <v>30</v>
      </c>
      <c r="P50" s="315"/>
      <c r="Q50" s="318"/>
      <c r="R50" s="316">
        <v>0</v>
      </c>
      <c r="S50" s="315"/>
      <c r="T50" s="318"/>
      <c r="U50" s="316"/>
      <c r="V50" s="315"/>
      <c r="W50" s="318"/>
      <c r="X50" s="316"/>
      <c r="Y50" s="315"/>
      <c r="Z50" s="318"/>
      <c r="AA50" s="316"/>
      <c r="AB50" s="315"/>
      <c r="AC50" s="318"/>
      <c r="AD50" s="316"/>
      <c r="AE50" s="317"/>
      <c r="AF50" s="318"/>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row>
    <row r="51" spans="1:62" s="294" customFormat="1" ht="16.5" x14ac:dyDescent="0.35">
      <c r="A51" s="861"/>
      <c r="B51" s="327" t="s">
        <v>851</v>
      </c>
      <c r="C51" s="316">
        <v>13</v>
      </c>
      <c r="E51" s="316">
        <v>13</v>
      </c>
      <c r="F51" s="318"/>
      <c r="G51" s="316">
        <v>13</v>
      </c>
      <c r="H51" s="318"/>
      <c r="I51" s="316">
        <v>13</v>
      </c>
      <c r="J51" s="318"/>
      <c r="K51" s="316">
        <v>13</v>
      </c>
      <c r="L51" s="318"/>
      <c r="M51" s="316">
        <v>8</v>
      </c>
      <c r="N51" s="318"/>
      <c r="O51" s="318">
        <v>120</v>
      </c>
      <c r="P51" s="315"/>
      <c r="Q51" s="318"/>
      <c r="R51" s="316">
        <v>112</v>
      </c>
      <c r="S51" s="315"/>
      <c r="T51" s="318"/>
      <c r="U51" s="316"/>
      <c r="V51" s="315"/>
      <c r="W51" s="318"/>
      <c r="X51" s="316"/>
      <c r="Y51" s="315"/>
      <c r="Z51" s="318"/>
      <c r="AA51" s="316"/>
      <c r="AB51" s="315"/>
      <c r="AC51" s="318"/>
      <c r="AD51" s="316"/>
      <c r="AE51" s="317"/>
      <c r="AF51" s="318"/>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row>
    <row r="52" spans="1:62" s="294" customFormat="1" ht="16.5" x14ac:dyDescent="0.35">
      <c r="A52" s="861"/>
      <c r="B52" s="327" t="s">
        <v>852</v>
      </c>
      <c r="C52" s="316">
        <v>15</v>
      </c>
      <c r="E52" s="316">
        <v>15</v>
      </c>
      <c r="F52" s="318"/>
      <c r="G52" s="316">
        <v>15</v>
      </c>
      <c r="H52" s="318"/>
      <c r="I52" s="316">
        <v>15</v>
      </c>
      <c r="J52" s="318"/>
      <c r="K52" s="316">
        <v>15</v>
      </c>
      <c r="L52" s="318"/>
      <c r="M52" s="316">
        <v>8</v>
      </c>
      <c r="N52" s="318"/>
      <c r="O52" s="318">
        <v>0</v>
      </c>
      <c r="P52" s="315"/>
      <c r="Q52" s="318"/>
      <c r="R52" s="316">
        <v>126</v>
      </c>
      <c r="S52" s="315"/>
      <c r="T52" s="318"/>
      <c r="U52" s="316"/>
      <c r="V52" s="315"/>
      <c r="W52" s="318"/>
      <c r="X52" s="316"/>
      <c r="Y52" s="315"/>
      <c r="Z52" s="318"/>
      <c r="AA52" s="316"/>
      <c r="AB52" s="315"/>
      <c r="AC52" s="318"/>
      <c r="AD52" s="316"/>
      <c r="AE52" s="317"/>
      <c r="AF52" s="318"/>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row>
    <row r="53" spans="1:62" s="294" customFormat="1" ht="16.5" x14ac:dyDescent="0.35">
      <c r="A53" s="861"/>
      <c r="B53" s="327" t="s">
        <v>853</v>
      </c>
      <c r="C53" s="316">
        <v>11</v>
      </c>
      <c r="E53" s="316">
        <v>11</v>
      </c>
      <c r="F53" s="318"/>
      <c r="G53" s="316">
        <v>11</v>
      </c>
      <c r="H53" s="318"/>
      <c r="I53" s="316">
        <v>11</v>
      </c>
      <c r="J53" s="318"/>
      <c r="K53" s="316">
        <v>11</v>
      </c>
      <c r="L53" s="318"/>
      <c r="M53" s="316">
        <v>5</v>
      </c>
      <c r="N53" s="318"/>
      <c r="O53" s="318">
        <f>14+50</f>
        <v>64</v>
      </c>
      <c r="P53" s="315"/>
      <c r="Q53" s="318"/>
      <c r="R53" s="316">
        <v>231</v>
      </c>
      <c r="S53" s="315"/>
      <c r="T53" s="318"/>
      <c r="U53" s="316"/>
      <c r="V53" s="315"/>
      <c r="W53" s="318"/>
      <c r="X53" s="316"/>
      <c r="Y53" s="315"/>
      <c r="Z53" s="318"/>
      <c r="AA53" s="316"/>
      <c r="AB53" s="315"/>
      <c r="AC53" s="318"/>
      <c r="AD53" s="316"/>
      <c r="AE53" s="317"/>
      <c r="AF53" s="318"/>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row>
    <row r="54" spans="1:62" s="294" customFormat="1" ht="16.5" x14ac:dyDescent="0.35">
      <c r="A54" s="861"/>
      <c r="B54" s="327" t="s">
        <v>854</v>
      </c>
      <c r="C54" s="316">
        <v>30</v>
      </c>
      <c r="E54" s="316">
        <v>30</v>
      </c>
      <c r="F54" s="318"/>
      <c r="G54" s="316">
        <v>30</v>
      </c>
      <c r="H54" s="318"/>
      <c r="I54" s="316">
        <v>30</v>
      </c>
      <c r="J54" s="318"/>
      <c r="K54" s="316">
        <v>30</v>
      </c>
      <c r="L54" s="318"/>
      <c r="M54" s="316">
        <v>14</v>
      </c>
      <c r="N54" s="318"/>
      <c r="O54" s="318">
        <v>84</v>
      </c>
      <c r="P54" s="315"/>
      <c r="Q54" s="318"/>
      <c r="R54" s="316">
        <v>86</v>
      </c>
      <c r="S54" s="315"/>
      <c r="T54" s="318"/>
      <c r="U54" s="316"/>
      <c r="V54" s="315"/>
      <c r="W54" s="318"/>
      <c r="X54" s="316"/>
      <c r="Y54" s="315"/>
      <c r="Z54" s="318"/>
      <c r="AA54" s="316"/>
      <c r="AB54" s="315"/>
      <c r="AC54" s="318"/>
      <c r="AD54" s="316"/>
      <c r="AE54" s="317"/>
      <c r="AF54" s="318"/>
      <c r="AG54" s="293"/>
      <c r="AH54" s="293"/>
      <c r="AI54" s="293"/>
      <c r="AJ54" s="293"/>
      <c r="AK54" s="293"/>
      <c r="AL54" s="293"/>
      <c r="AM54" s="293"/>
      <c r="AN54" s="293"/>
      <c r="AO54" s="293"/>
      <c r="AP54" s="293"/>
      <c r="AQ54" s="293"/>
      <c r="AR54" s="293"/>
      <c r="AS54" s="293"/>
      <c r="AT54" s="293"/>
      <c r="AU54" s="293"/>
      <c r="AV54" s="293"/>
      <c r="AW54" s="293"/>
      <c r="AX54" s="293"/>
      <c r="AY54" s="293"/>
      <c r="AZ54" s="293"/>
      <c r="BA54" s="293"/>
      <c r="BB54" s="293"/>
      <c r="BC54" s="293"/>
      <c r="BD54" s="293"/>
      <c r="BE54" s="293"/>
      <c r="BF54" s="293"/>
      <c r="BG54" s="293"/>
      <c r="BH54" s="293"/>
      <c r="BI54" s="293"/>
      <c r="BJ54" s="293"/>
    </row>
    <row r="55" spans="1:62" s="294" customFormat="1" ht="16.5" x14ac:dyDescent="0.35">
      <c r="A55" s="861"/>
      <c r="B55" s="327" t="s">
        <v>855</v>
      </c>
      <c r="C55" s="316">
        <v>20</v>
      </c>
      <c r="E55" s="316">
        <v>20</v>
      </c>
      <c r="F55" s="318"/>
      <c r="G55" s="316">
        <v>20</v>
      </c>
      <c r="H55" s="318"/>
      <c r="I55" s="316">
        <v>20</v>
      </c>
      <c r="J55" s="318"/>
      <c r="K55" s="316">
        <v>20</v>
      </c>
      <c r="L55" s="318"/>
      <c r="M55" s="316">
        <v>15</v>
      </c>
      <c r="N55" s="318"/>
      <c r="O55" s="318">
        <v>30</v>
      </c>
      <c r="P55" s="315"/>
      <c r="Q55" s="318"/>
      <c r="R55" s="316">
        <v>353</v>
      </c>
      <c r="S55" s="315"/>
      <c r="T55" s="318"/>
      <c r="U55" s="316"/>
      <c r="V55" s="315"/>
      <c r="W55" s="318"/>
      <c r="X55" s="316"/>
      <c r="Y55" s="315"/>
      <c r="Z55" s="318"/>
      <c r="AA55" s="316"/>
      <c r="AB55" s="315"/>
      <c r="AC55" s="318"/>
      <c r="AD55" s="316"/>
      <c r="AE55" s="317"/>
      <c r="AF55" s="318"/>
      <c r="AG55" s="293"/>
      <c r="AH55" s="293"/>
      <c r="AI55" s="293"/>
      <c r="AJ55" s="293"/>
      <c r="AK55" s="293"/>
      <c r="AL55" s="293"/>
      <c r="AM55" s="293"/>
      <c r="AN55" s="293"/>
      <c r="AO55" s="293"/>
      <c r="AP55" s="293"/>
      <c r="AQ55" s="293"/>
      <c r="AR55" s="293"/>
      <c r="AS55" s="293"/>
      <c r="AT55" s="293"/>
      <c r="AU55" s="293"/>
      <c r="AV55" s="293"/>
      <c r="AW55" s="293"/>
      <c r="AX55" s="293"/>
      <c r="AY55" s="293"/>
      <c r="AZ55" s="293"/>
      <c r="BA55" s="293"/>
      <c r="BB55" s="293"/>
      <c r="BC55" s="293"/>
      <c r="BD55" s="293"/>
      <c r="BE55" s="293"/>
      <c r="BF55" s="293"/>
      <c r="BG55" s="293"/>
      <c r="BH55" s="293"/>
      <c r="BI55" s="293"/>
      <c r="BJ55" s="293"/>
    </row>
    <row r="56" spans="1:62" s="294" customFormat="1" ht="16.5" x14ac:dyDescent="0.35">
      <c r="A56" s="861"/>
      <c r="B56" s="327" t="s">
        <v>856</v>
      </c>
      <c r="C56" s="316">
        <v>17</v>
      </c>
      <c r="E56" s="316">
        <v>17</v>
      </c>
      <c r="F56" s="318"/>
      <c r="G56" s="316">
        <v>17</v>
      </c>
      <c r="H56" s="318"/>
      <c r="I56" s="316">
        <v>17</v>
      </c>
      <c r="J56" s="318"/>
      <c r="K56" s="316">
        <v>17</v>
      </c>
      <c r="L56" s="318"/>
      <c r="M56" s="316">
        <v>8</v>
      </c>
      <c r="N56" s="318"/>
      <c r="O56" s="318">
        <v>10</v>
      </c>
      <c r="P56" s="315"/>
      <c r="Q56" s="318"/>
      <c r="R56" s="316">
        <v>42</v>
      </c>
      <c r="S56" s="315"/>
      <c r="T56" s="318"/>
      <c r="U56" s="316"/>
      <c r="V56" s="315"/>
      <c r="W56" s="318"/>
      <c r="X56" s="316"/>
      <c r="Y56" s="315"/>
      <c r="Z56" s="318"/>
      <c r="AA56" s="316"/>
      <c r="AB56" s="315"/>
      <c r="AC56" s="318"/>
      <c r="AD56" s="316"/>
      <c r="AE56" s="317"/>
      <c r="AF56" s="318"/>
      <c r="AG56" s="293"/>
      <c r="AH56" s="293"/>
      <c r="AI56" s="293"/>
      <c r="AJ56" s="293"/>
      <c r="AK56" s="293"/>
      <c r="AL56" s="293"/>
      <c r="AM56" s="293"/>
      <c r="AN56" s="293"/>
      <c r="AO56" s="293"/>
      <c r="AP56" s="293"/>
      <c r="AQ56" s="293"/>
      <c r="AR56" s="293"/>
      <c r="AS56" s="293"/>
      <c r="AT56" s="293"/>
      <c r="AU56" s="293"/>
      <c r="AV56" s="293"/>
      <c r="AW56" s="293"/>
      <c r="AX56" s="293"/>
      <c r="AY56" s="293"/>
      <c r="AZ56" s="293"/>
      <c r="BA56" s="293"/>
      <c r="BB56" s="293"/>
      <c r="BC56" s="293"/>
      <c r="BD56" s="293"/>
      <c r="BE56" s="293"/>
      <c r="BF56" s="293"/>
      <c r="BG56" s="293"/>
      <c r="BH56" s="293"/>
      <c r="BI56" s="293"/>
      <c r="BJ56" s="293"/>
    </row>
    <row r="57" spans="1:62" s="294" customFormat="1" ht="16.5" x14ac:dyDescent="0.35">
      <c r="A57" s="861"/>
      <c r="B57" s="327" t="s">
        <v>857</v>
      </c>
      <c r="C57" s="316">
        <v>34</v>
      </c>
      <c r="E57" s="316">
        <v>34</v>
      </c>
      <c r="F57" s="318"/>
      <c r="G57" s="316">
        <v>34</v>
      </c>
      <c r="H57" s="318"/>
      <c r="I57" s="316">
        <v>34</v>
      </c>
      <c r="J57" s="318"/>
      <c r="K57" s="316">
        <v>34</v>
      </c>
      <c r="L57" s="318"/>
      <c r="M57" s="316">
        <v>12</v>
      </c>
      <c r="N57" s="318"/>
      <c r="O57" s="318">
        <f>12+31+10</f>
        <v>53</v>
      </c>
      <c r="P57" s="315"/>
      <c r="Q57" s="318"/>
      <c r="R57" s="316">
        <v>52</v>
      </c>
      <c r="S57" s="315"/>
      <c r="T57" s="318"/>
      <c r="U57" s="316"/>
      <c r="V57" s="315"/>
      <c r="W57" s="318"/>
      <c r="X57" s="316"/>
      <c r="Y57" s="315"/>
      <c r="Z57" s="318"/>
      <c r="AA57" s="316"/>
      <c r="AB57" s="315"/>
      <c r="AC57" s="318"/>
      <c r="AD57" s="316"/>
      <c r="AE57" s="317"/>
      <c r="AF57" s="318"/>
      <c r="AG57" s="293"/>
      <c r="AH57" s="293"/>
      <c r="AI57" s="293"/>
      <c r="AJ57" s="293"/>
      <c r="AK57" s="293"/>
      <c r="AL57" s="293"/>
      <c r="AM57" s="293"/>
      <c r="AN57" s="293"/>
      <c r="AO57" s="293"/>
      <c r="AP57" s="293"/>
      <c r="AQ57" s="293"/>
      <c r="AR57" s="293"/>
      <c r="AS57" s="293"/>
      <c r="AT57" s="293"/>
      <c r="AU57" s="293"/>
      <c r="AV57" s="293"/>
      <c r="AW57" s="293"/>
      <c r="AX57" s="293"/>
      <c r="AY57" s="293"/>
      <c r="AZ57" s="293"/>
      <c r="BA57" s="293"/>
      <c r="BB57" s="293"/>
      <c r="BC57" s="293"/>
      <c r="BD57" s="293"/>
      <c r="BE57" s="293"/>
      <c r="BF57" s="293"/>
      <c r="BG57" s="293"/>
      <c r="BH57" s="293"/>
      <c r="BI57" s="293"/>
      <c r="BJ57" s="293"/>
    </row>
    <row r="58" spans="1:62" s="294" customFormat="1" ht="16.5" x14ac:dyDescent="0.35">
      <c r="A58" s="861"/>
      <c r="B58" s="327" t="s">
        <v>858</v>
      </c>
      <c r="C58" s="316">
        <v>35</v>
      </c>
      <c r="E58" s="316">
        <v>35</v>
      </c>
      <c r="F58" s="318"/>
      <c r="G58" s="316">
        <v>35</v>
      </c>
      <c r="H58" s="318"/>
      <c r="I58" s="316">
        <v>35</v>
      </c>
      <c r="J58" s="318"/>
      <c r="K58" s="316">
        <v>35</v>
      </c>
      <c r="L58" s="318"/>
      <c r="M58" s="316">
        <v>15</v>
      </c>
      <c r="N58" s="318"/>
      <c r="O58" s="318">
        <v>67</v>
      </c>
      <c r="P58" s="315"/>
      <c r="Q58" s="318"/>
      <c r="R58" s="316">
        <v>31</v>
      </c>
      <c r="S58" s="315"/>
      <c r="T58" s="318"/>
      <c r="U58" s="316"/>
      <c r="V58" s="315"/>
      <c r="W58" s="318"/>
      <c r="X58" s="316"/>
      <c r="Y58" s="315"/>
      <c r="Z58" s="318"/>
      <c r="AA58" s="316"/>
      <c r="AB58" s="315"/>
      <c r="AC58" s="318"/>
      <c r="AD58" s="316"/>
      <c r="AE58" s="317"/>
      <c r="AF58" s="318"/>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row>
    <row r="59" spans="1:62" s="294" customFormat="1" ht="16.5" x14ac:dyDescent="0.35">
      <c r="A59" s="861"/>
      <c r="B59" s="327" t="s">
        <v>859</v>
      </c>
      <c r="C59" s="316">
        <v>10</v>
      </c>
      <c r="E59" s="316">
        <v>10</v>
      </c>
      <c r="F59" s="318"/>
      <c r="G59" s="316">
        <v>10</v>
      </c>
      <c r="H59" s="318"/>
      <c r="I59" s="316">
        <v>10</v>
      </c>
      <c r="J59" s="318"/>
      <c r="K59" s="316">
        <v>10</v>
      </c>
      <c r="L59" s="318"/>
      <c r="M59" s="316">
        <v>5</v>
      </c>
      <c r="N59" s="318"/>
      <c r="O59" s="318">
        <v>0</v>
      </c>
      <c r="P59" s="315"/>
      <c r="Q59" s="318"/>
      <c r="R59" s="316">
        <v>0</v>
      </c>
      <c r="S59" s="315"/>
      <c r="T59" s="318"/>
      <c r="U59" s="316"/>
      <c r="V59" s="315"/>
      <c r="W59" s="318"/>
      <c r="X59" s="316"/>
      <c r="Y59" s="315"/>
      <c r="Z59" s="318"/>
      <c r="AA59" s="316"/>
      <c r="AB59" s="315"/>
      <c r="AC59" s="318"/>
      <c r="AD59" s="316"/>
      <c r="AE59" s="317"/>
      <c r="AF59" s="318"/>
      <c r="AG59" s="293"/>
      <c r="AH59" s="293"/>
      <c r="AI59" s="293"/>
      <c r="AJ59" s="293"/>
      <c r="AK59" s="293"/>
      <c r="AL59" s="293"/>
      <c r="AM59" s="293"/>
      <c r="AN59" s="293"/>
      <c r="AO59" s="293"/>
      <c r="AP59" s="293"/>
      <c r="AQ59" s="293"/>
      <c r="AR59" s="293"/>
      <c r="AS59" s="293"/>
      <c r="AT59" s="293"/>
      <c r="AU59" s="293"/>
      <c r="AV59" s="293"/>
      <c r="AW59" s="293"/>
      <c r="AX59" s="293"/>
      <c r="AY59" s="293"/>
      <c r="AZ59" s="293"/>
      <c r="BA59" s="293"/>
      <c r="BB59" s="293"/>
      <c r="BC59" s="293"/>
      <c r="BD59" s="293"/>
      <c r="BE59" s="293"/>
      <c r="BF59" s="293"/>
      <c r="BG59" s="293"/>
      <c r="BH59" s="293"/>
      <c r="BI59" s="293"/>
      <c r="BJ59" s="293"/>
    </row>
    <row r="60" spans="1:62" s="294" customFormat="1" ht="16.5" x14ac:dyDescent="0.35">
      <c r="A60" s="861"/>
      <c r="B60" s="327" t="s">
        <v>860</v>
      </c>
      <c r="C60" s="316">
        <v>9</v>
      </c>
      <c r="E60" s="316">
        <v>9</v>
      </c>
      <c r="F60" s="318"/>
      <c r="G60" s="316">
        <v>9</v>
      </c>
      <c r="H60" s="318"/>
      <c r="I60" s="316">
        <v>9</v>
      </c>
      <c r="J60" s="318"/>
      <c r="K60" s="316">
        <v>9</v>
      </c>
      <c r="L60" s="318"/>
      <c r="M60" s="316">
        <v>4</v>
      </c>
      <c r="N60" s="318"/>
      <c r="O60" s="318">
        <f>21+24</f>
        <v>45</v>
      </c>
      <c r="P60" s="315"/>
      <c r="Q60" s="318"/>
      <c r="R60" s="316">
        <v>0</v>
      </c>
      <c r="S60" s="315"/>
      <c r="T60" s="318"/>
      <c r="U60" s="316"/>
      <c r="V60" s="315"/>
      <c r="W60" s="318"/>
      <c r="X60" s="316"/>
      <c r="Y60" s="315"/>
      <c r="Z60" s="318"/>
      <c r="AA60" s="316"/>
      <c r="AB60" s="315"/>
      <c r="AC60" s="318"/>
      <c r="AD60" s="316"/>
      <c r="AE60" s="317"/>
      <c r="AF60" s="318"/>
      <c r="AG60" s="293"/>
      <c r="AH60" s="293"/>
      <c r="AI60" s="293"/>
      <c r="AJ60" s="293"/>
      <c r="AK60" s="293"/>
      <c r="AL60" s="293"/>
      <c r="AM60" s="293"/>
      <c r="AN60" s="293"/>
      <c r="AO60" s="293"/>
      <c r="AP60" s="293"/>
      <c r="AQ60" s="293"/>
      <c r="AR60" s="293"/>
      <c r="AS60" s="293"/>
      <c r="AT60" s="293"/>
      <c r="AU60" s="293"/>
      <c r="AV60" s="293"/>
      <c r="AW60" s="293"/>
      <c r="AX60" s="293"/>
      <c r="AY60" s="293"/>
      <c r="AZ60" s="293"/>
      <c r="BA60" s="293"/>
      <c r="BB60" s="293"/>
      <c r="BC60" s="293"/>
      <c r="BD60" s="293"/>
      <c r="BE60" s="293"/>
      <c r="BF60" s="293"/>
      <c r="BG60" s="293"/>
      <c r="BH60" s="293"/>
      <c r="BI60" s="293"/>
      <c r="BJ60" s="293"/>
    </row>
    <row r="61" spans="1:62" s="294" customFormat="1" ht="16.5" x14ac:dyDescent="0.35">
      <c r="A61" s="861"/>
      <c r="B61" s="327" t="s">
        <v>861</v>
      </c>
      <c r="C61" s="316">
        <v>9</v>
      </c>
      <c r="E61" s="316">
        <v>9</v>
      </c>
      <c r="F61" s="318"/>
      <c r="G61" s="316">
        <v>9</v>
      </c>
      <c r="H61" s="318"/>
      <c r="I61" s="316">
        <v>9</v>
      </c>
      <c r="J61" s="318"/>
      <c r="K61" s="316">
        <v>9</v>
      </c>
      <c r="L61" s="318"/>
      <c r="M61" s="316">
        <v>4</v>
      </c>
      <c r="N61" s="318"/>
      <c r="O61" s="318">
        <v>36</v>
      </c>
      <c r="P61" s="315"/>
      <c r="Q61" s="318"/>
      <c r="R61" s="316">
        <v>35</v>
      </c>
      <c r="S61" s="315"/>
      <c r="T61" s="318"/>
      <c r="U61" s="316"/>
      <c r="V61" s="315"/>
      <c r="W61" s="318"/>
      <c r="X61" s="316"/>
      <c r="Y61" s="315"/>
      <c r="Z61" s="318"/>
      <c r="AA61" s="316"/>
      <c r="AB61" s="315"/>
      <c r="AC61" s="318"/>
      <c r="AD61" s="316"/>
      <c r="AE61" s="317"/>
      <c r="AF61" s="318"/>
      <c r="AG61" s="293"/>
      <c r="AH61" s="293"/>
      <c r="AI61" s="293"/>
      <c r="AJ61" s="293"/>
      <c r="AK61" s="293"/>
      <c r="AL61" s="293"/>
      <c r="AM61" s="293"/>
      <c r="AN61" s="293"/>
      <c r="AO61" s="293"/>
      <c r="AP61" s="293"/>
      <c r="AQ61" s="293"/>
      <c r="AR61" s="293"/>
      <c r="AS61" s="293"/>
      <c r="AT61" s="293"/>
      <c r="AU61" s="293"/>
      <c r="AV61" s="293"/>
      <c r="AW61" s="293"/>
      <c r="AX61" s="293"/>
      <c r="AY61" s="293"/>
      <c r="AZ61" s="293"/>
      <c r="BA61" s="293"/>
      <c r="BB61" s="293"/>
      <c r="BC61" s="293"/>
      <c r="BD61" s="293"/>
      <c r="BE61" s="293"/>
      <c r="BF61" s="293"/>
      <c r="BG61" s="293"/>
      <c r="BH61" s="293"/>
      <c r="BI61" s="293"/>
      <c r="BJ61" s="293"/>
    </row>
    <row r="62" spans="1:62" s="294" customFormat="1" ht="16.5" x14ac:dyDescent="0.35">
      <c r="A62" s="861"/>
      <c r="B62" s="327" t="s">
        <v>862</v>
      </c>
      <c r="C62" s="316">
        <v>7</v>
      </c>
      <c r="E62" s="316">
        <v>7</v>
      </c>
      <c r="F62" s="318"/>
      <c r="G62" s="316">
        <v>7</v>
      </c>
      <c r="H62" s="318"/>
      <c r="I62" s="316">
        <v>7</v>
      </c>
      <c r="J62" s="318"/>
      <c r="K62" s="316">
        <v>7</v>
      </c>
      <c r="L62" s="318"/>
      <c r="M62" s="316">
        <v>3</v>
      </c>
      <c r="N62" s="318"/>
      <c r="O62" s="318">
        <f>103</f>
        <v>103</v>
      </c>
      <c r="P62" s="315"/>
      <c r="Q62" s="318"/>
      <c r="R62" s="316">
        <v>87</v>
      </c>
      <c r="S62" s="315"/>
      <c r="T62" s="318"/>
      <c r="U62" s="316"/>
      <c r="V62" s="315"/>
      <c r="W62" s="318"/>
      <c r="X62" s="316"/>
      <c r="Y62" s="315"/>
      <c r="Z62" s="318"/>
      <c r="AA62" s="316"/>
      <c r="AB62" s="315"/>
      <c r="AC62" s="318"/>
      <c r="AD62" s="316"/>
      <c r="AE62" s="317"/>
      <c r="AF62" s="318"/>
      <c r="AG62" s="293"/>
      <c r="AH62" s="293"/>
      <c r="AI62" s="293"/>
      <c r="AJ62" s="293"/>
      <c r="AK62" s="293"/>
      <c r="AL62" s="293"/>
      <c r="AM62" s="293"/>
      <c r="AN62" s="293"/>
      <c r="AO62" s="293"/>
      <c r="AP62" s="293"/>
      <c r="AQ62" s="293"/>
      <c r="AR62" s="293"/>
      <c r="AS62" s="293"/>
      <c r="AT62" s="293"/>
      <c r="AU62" s="293"/>
      <c r="AV62" s="293"/>
      <c r="AW62" s="293"/>
      <c r="AX62" s="293"/>
      <c r="AY62" s="293"/>
      <c r="AZ62" s="293"/>
      <c r="BA62" s="293"/>
      <c r="BB62" s="293"/>
      <c r="BC62" s="293"/>
      <c r="BD62" s="293"/>
      <c r="BE62" s="293"/>
      <c r="BF62" s="293"/>
      <c r="BG62" s="293"/>
      <c r="BH62" s="293"/>
      <c r="BI62" s="293"/>
      <c r="BJ62" s="293"/>
    </row>
    <row r="63" spans="1:62" s="294" customFormat="1" ht="16.5" x14ac:dyDescent="0.35">
      <c r="A63" s="861"/>
      <c r="B63" s="327" t="s">
        <v>863</v>
      </c>
      <c r="C63" s="316">
        <v>15</v>
      </c>
      <c r="E63" s="316">
        <v>15</v>
      </c>
      <c r="F63" s="318"/>
      <c r="G63" s="316">
        <v>15</v>
      </c>
      <c r="H63" s="318"/>
      <c r="I63" s="316">
        <v>15</v>
      </c>
      <c r="J63" s="318"/>
      <c r="K63" s="316">
        <v>15</v>
      </c>
      <c r="L63" s="318"/>
      <c r="M63" s="316">
        <v>8</v>
      </c>
      <c r="N63" s="318"/>
      <c r="O63" s="318">
        <v>60</v>
      </c>
      <c r="P63" s="315"/>
      <c r="Q63" s="318"/>
      <c r="R63" s="316">
        <v>26</v>
      </c>
      <c r="S63" s="315"/>
      <c r="T63" s="318"/>
      <c r="U63" s="316"/>
      <c r="V63" s="315"/>
      <c r="W63" s="318"/>
      <c r="X63" s="316"/>
      <c r="Y63" s="315"/>
      <c r="Z63" s="318"/>
      <c r="AA63" s="316"/>
      <c r="AB63" s="315"/>
      <c r="AC63" s="318"/>
      <c r="AD63" s="316"/>
      <c r="AE63" s="317"/>
      <c r="AF63" s="318"/>
      <c r="AG63" s="293"/>
      <c r="AH63" s="293"/>
      <c r="AI63" s="293"/>
      <c r="AJ63" s="293"/>
      <c r="AK63" s="293"/>
      <c r="AL63" s="293"/>
      <c r="AM63" s="293"/>
      <c r="AN63" s="293"/>
      <c r="AO63" s="293"/>
      <c r="AP63" s="293"/>
      <c r="AQ63" s="293"/>
      <c r="AR63" s="293"/>
      <c r="AS63" s="293"/>
      <c r="AT63" s="293"/>
      <c r="AU63" s="293"/>
      <c r="AV63" s="293"/>
      <c r="AW63" s="293"/>
      <c r="AX63" s="293"/>
      <c r="AY63" s="293"/>
      <c r="AZ63" s="293"/>
      <c r="BA63" s="293"/>
      <c r="BB63" s="293"/>
      <c r="BC63" s="293"/>
      <c r="BD63" s="293"/>
      <c r="BE63" s="293"/>
      <c r="BF63" s="293"/>
      <c r="BG63" s="293"/>
      <c r="BH63" s="293"/>
      <c r="BI63" s="293"/>
      <c r="BJ63" s="293"/>
    </row>
    <row r="64" spans="1:62" s="294" customFormat="1" ht="16.5" x14ac:dyDescent="0.35">
      <c r="A64" s="861"/>
      <c r="B64" s="327" t="s">
        <v>864</v>
      </c>
      <c r="C64" s="316">
        <v>4</v>
      </c>
      <c r="E64" s="316">
        <v>4</v>
      </c>
      <c r="F64" s="318"/>
      <c r="G64" s="316">
        <v>4</v>
      </c>
      <c r="H64" s="318"/>
      <c r="I64" s="316">
        <v>4</v>
      </c>
      <c r="J64" s="318"/>
      <c r="K64" s="316">
        <v>4</v>
      </c>
      <c r="L64" s="318"/>
      <c r="M64" s="316">
        <v>2</v>
      </c>
      <c r="N64" s="318"/>
      <c r="O64" s="318">
        <v>0</v>
      </c>
      <c r="P64" s="315"/>
      <c r="Q64" s="318"/>
      <c r="R64" s="316">
        <v>0</v>
      </c>
      <c r="S64" s="315"/>
      <c r="T64" s="318"/>
      <c r="U64" s="316"/>
      <c r="V64" s="315"/>
      <c r="W64" s="318"/>
      <c r="X64" s="316"/>
      <c r="Y64" s="315"/>
      <c r="Z64" s="318"/>
      <c r="AA64" s="316"/>
      <c r="AB64" s="315"/>
      <c r="AC64" s="318"/>
      <c r="AD64" s="316"/>
      <c r="AE64" s="317"/>
      <c r="AF64" s="318"/>
      <c r="AG64" s="293"/>
      <c r="AH64" s="293"/>
      <c r="AI64" s="293"/>
      <c r="AJ64" s="293"/>
      <c r="AK64" s="293"/>
      <c r="AL64" s="293"/>
      <c r="AM64" s="293"/>
      <c r="AN64" s="293"/>
      <c r="AO64" s="293"/>
      <c r="AP64" s="293"/>
      <c r="AQ64" s="293"/>
      <c r="AR64" s="293"/>
      <c r="AS64" s="293"/>
      <c r="AT64" s="293"/>
      <c r="AU64" s="293"/>
      <c r="AV64" s="293"/>
      <c r="AW64" s="293"/>
      <c r="AX64" s="293"/>
      <c r="AY64" s="293"/>
      <c r="AZ64" s="293"/>
      <c r="BA64" s="293"/>
      <c r="BB64" s="293"/>
      <c r="BC64" s="293"/>
      <c r="BD64" s="293"/>
      <c r="BE64" s="293"/>
      <c r="BF64" s="293"/>
      <c r="BG64" s="293"/>
      <c r="BH64" s="293"/>
      <c r="BI64" s="293"/>
      <c r="BJ64" s="293"/>
    </row>
    <row r="65" spans="1:62" s="294" customFormat="1" ht="16.5" x14ac:dyDescent="0.35">
      <c r="A65" s="861"/>
      <c r="B65" s="327" t="s">
        <v>865</v>
      </c>
      <c r="C65" s="316">
        <v>15</v>
      </c>
      <c r="E65" s="316">
        <v>15</v>
      </c>
      <c r="F65" s="318"/>
      <c r="G65" s="316">
        <v>15</v>
      </c>
      <c r="H65" s="318"/>
      <c r="I65" s="316">
        <v>15</v>
      </c>
      <c r="J65" s="318"/>
      <c r="K65" s="316">
        <v>15</v>
      </c>
      <c r="L65" s="318"/>
      <c r="M65" s="316">
        <v>9</v>
      </c>
      <c r="N65" s="318"/>
      <c r="O65" s="318">
        <v>76</v>
      </c>
      <c r="P65" s="315"/>
      <c r="Q65" s="318"/>
      <c r="R65" s="316">
        <v>15</v>
      </c>
      <c r="S65" s="315"/>
      <c r="T65" s="318"/>
      <c r="U65" s="316"/>
      <c r="V65" s="315"/>
      <c r="W65" s="318"/>
      <c r="X65" s="316"/>
      <c r="Y65" s="315"/>
      <c r="Z65" s="318"/>
      <c r="AA65" s="316"/>
      <c r="AB65" s="315"/>
      <c r="AC65" s="318"/>
      <c r="AD65" s="316"/>
      <c r="AE65" s="317"/>
      <c r="AF65" s="318"/>
      <c r="AG65" s="293"/>
      <c r="AH65" s="293"/>
      <c r="AI65" s="293"/>
      <c r="AJ65" s="293"/>
      <c r="AK65" s="293"/>
      <c r="AL65" s="293"/>
      <c r="AM65" s="293"/>
      <c r="AN65" s="293"/>
      <c r="AO65" s="293"/>
      <c r="AP65" s="293"/>
      <c r="AQ65" s="293"/>
      <c r="AR65" s="293"/>
      <c r="AS65" s="293"/>
      <c r="AT65" s="293"/>
      <c r="AU65" s="293"/>
      <c r="AV65" s="293"/>
      <c r="AW65" s="293"/>
      <c r="AX65" s="293"/>
      <c r="AY65" s="293"/>
      <c r="AZ65" s="293"/>
      <c r="BA65" s="293"/>
      <c r="BB65" s="293"/>
      <c r="BC65" s="293"/>
      <c r="BD65" s="293"/>
      <c r="BE65" s="293"/>
      <c r="BF65" s="293"/>
      <c r="BG65" s="293"/>
      <c r="BH65" s="293"/>
      <c r="BI65" s="293"/>
      <c r="BJ65" s="293"/>
    </row>
    <row r="66" spans="1:62" s="294" customFormat="1" ht="16.5" x14ac:dyDescent="0.35">
      <c r="A66" s="861"/>
      <c r="B66" s="327" t="s">
        <v>866</v>
      </c>
      <c r="C66" s="316">
        <v>15</v>
      </c>
      <c r="E66" s="316">
        <v>15</v>
      </c>
      <c r="F66" s="318"/>
      <c r="G66" s="316">
        <v>15</v>
      </c>
      <c r="H66" s="318"/>
      <c r="I66" s="316">
        <v>15</v>
      </c>
      <c r="J66" s="318"/>
      <c r="K66" s="316">
        <v>15</v>
      </c>
      <c r="L66" s="318"/>
      <c r="M66" s="316">
        <v>8</v>
      </c>
      <c r="N66" s="318"/>
      <c r="O66" s="318">
        <f>108+125</f>
        <v>233</v>
      </c>
      <c r="P66" s="315"/>
      <c r="Q66" s="318"/>
      <c r="R66" s="316">
        <v>0</v>
      </c>
      <c r="S66" s="315"/>
      <c r="T66" s="318"/>
      <c r="U66" s="316"/>
      <c r="V66" s="315"/>
      <c r="W66" s="318"/>
      <c r="X66" s="316"/>
      <c r="Y66" s="315"/>
      <c r="Z66" s="318"/>
      <c r="AA66" s="316"/>
      <c r="AB66" s="315"/>
      <c r="AC66" s="318"/>
      <c r="AD66" s="316"/>
      <c r="AE66" s="317"/>
      <c r="AF66" s="318"/>
      <c r="AG66" s="293"/>
      <c r="AH66" s="293"/>
      <c r="AI66" s="293"/>
      <c r="AJ66" s="293"/>
      <c r="AK66" s="293"/>
      <c r="AL66" s="293"/>
      <c r="AM66" s="293"/>
      <c r="AN66" s="293"/>
      <c r="AO66" s="293"/>
      <c r="AP66" s="293"/>
      <c r="AQ66" s="293"/>
      <c r="AR66" s="293"/>
      <c r="AS66" s="293"/>
      <c r="AT66" s="293"/>
      <c r="AU66" s="293"/>
      <c r="AV66" s="293"/>
      <c r="AW66" s="293"/>
      <c r="AX66" s="293"/>
      <c r="AY66" s="293"/>
      <c r="AZ66" s="293"/>
      <c r="BA66" s="293"/>
      <c r="BB66" s="293"/>
      <c r="BC66" s="293"/>
      <c r="BD66" s="293"/>
      <c r="BE66" s="293"/>
      <c r="BF66" s="293"/>
      <c r="BG66" s="293"/>
      <c r="BH66" s="293"/>
      <c r="BI66" s="293"/>
      <c r="BJ66" s="293"/>
    </row>
    <row r="67" spans="1:62" s="294" customFormat="1" ht="16.5" x14ac:dyDescent="0.35">
      <c r="A67" s="861"/>
      <c r="B67" s="328" t="s">
        <v>867</v>
      </c>
      <c r="C67" s="329">
        <v>5</v>
      </c>
      <c r="E67" s="329">
        <v>5</v>
      </c>
      <c r="F67" s="330"/>
      <c r="G67" s="329">
        <v>5</v>
      </c>
      <c r="H67" s="330"/>
      <c r="I67" s="329">
        <v>5</v>
      </c>
      <c r="J67" s="330"/>
      <c r="K67" s="329">
        <v>5</v>
      </c>
      <c r="L67" s="330"/>
      <c r="M67" s="329">
        <v>5</v>
      </c>
      <c r="N67" s="330"/>
      <c r="O67" s="330">
        <v>0</v>
      </c>
      <c r="P67" s="331"/>
      <c r="Q67" s="330"/>
      <c r="R67" s="329">
        <v>0</v>
      </c>
      <c r="S67" s="331"/>
      <c r="T67" s="330"/>
      <c r="U67" s="329"/>
      <c r="V67" s="331"/>
      <c r="W67" s="330"/>
      <c r="X67" s="329"/>
      <c r="Y67" s="331"/>
      <c r="Z67" s="330"/>
      <c r="AA67" s="329"/>
      <c r="AB67" s="331"/>
      <c r="AC67" s="330"/>
      <c r="AD67" s="329"/>
      <c r="AE67" s="331"/>
      <c r="AF67" s="330"/>
      <c r="AG67" s="293"/>
      <c r="AH67" s="293"/>
      <c r="AI67" s="293"/>
      <c r="AJ67" s="293"/>
      <c r="AK67" s="293"/>
      <c r="AL67" s="293"/>
      <c r="AM67" s="293"/>
      <c r="AN67" s="293"/>
      <c r="AO67" s="293"/>
      <c r="AP67" s="293"/>
      <c r="AQ67" s="293"/>
      <c r="AR67" s="293"/>
      <c r="AS67" s="293"/>
      <c r="AT67" s="293"/>
      <c r="AU67" s="293"/>
      <c r="AV67" s="293"/>
      <c r="AW67" s="293"/>
      <c r="AX67" s="293"/>
      <c r="AY67" s="293"/>
      <c r="AZ67" s="293"/>
      <c r="BA67" s="293"/>
      <c r="BB67" s="293"/>
      <c r="BC67" s="293"/>
      <c r="BD67" s="293"/>
      <c r="BE67" s="293"/>
      <c r="BF67" s="293"/>
      <c r="BG67" s="293"/>
      <c r="BH67" s="293"/>
      <c r="BI67" s="293"/>
      <c r="BJ67" s="293"/>
    </row>
    <row r="68" spans="1:62" s="294" customFormat="1" ht="16.5" x14ac:dyDescent="0.35">
      <c r="A68" s="862"/>
      <c r="B68" s="323" t="s">
        <v>93</v>
      </c>
      <c r="C68" s="337">
        <f>SUM(C48:C67)</f>
        <v>300</v>
      </c>
      <c r="E68" s="337">
        <f>SUM(E48:E67)</f>
        <v>300</v>
      </c>
      <c r="F68" s="333"/>
      <c r="G68" s="337">
        <f>SUM(G48:G67)</f>
        <v>300</v>
      </c>
      <c r="H68" s="333"/>
      <c r="I68" s="337">
        <f>SUM(I48:I67)</f>
        <v>300</v>
      </c>
      <c r="J68" s="333"/>
      <c r="K68" s="337">
        <f>SUM(K48:K67)</f>
        <v>300</v>
      </c>
      <c r="L68" s="334"/>
      <c r="M68" s="337">
        <f>SUM(M48:M67)</f>
        <v>150</v>
      </c>
      <c r="N68" s="334"/>
      <c r="O68" s="337">
        <f>SUM(O48:O67)</f>
        <v>1182</v>
      </c>
      <c r="P68" s="335"/>
      <c r="Q68" s="333"/>
      <c r="R68" s="337">
        <f>SUM(R48:R67)</f>
        <v>1369</v>
      </c>
      <c r="S68" s="335"/>
      <c r="T68" s="333"/>
      <c r="U68" s="332"/>
      <c r="V68" s="335"/>
      <c r="W68" s="333"/>
      <c r="X68" s="332"/>
      <c r="Y68" s="335"/>
      <c r="Z68" s="333"/>
      <c r="AA68" s="332"/>
      <c r="AB68" s="335"/>
      <c r="AC68" s="333"/>
      <c r="AD68" s="332"/>
      <c r="AE68" s="335"/>
      <c r="AF68" s="333"/>
      <c r="AG68" s="293"/>
      <c r="AH68" s="293"/>
      <c r="AI68" s="293"/>
      <c r="AJ68" s="293"/>
      <c r="AK68" s="293"/>
      <c r="AL68" s="293"/>
      <c r="AM68" s="293"/>
      <c r="AN68" s="293"/>
      <c r="AO68" s="293"/>
      <c r="AP68" s="293"/>
      <c r="AQ68" s="293"/>
      <c r="AR68" s="293"/>
      <c r="AS68" s="293"/>
      <c r="AT68" s="293"/>
      <c r="AU68" s="293"/>
      <c r="AV68" s="293"/>
      <c r="AW68" s="293"/>
      <c r="AX68" s="293"/>
      <c r="AY68" s="293"/>
      <c r="AZ68" s="293"/>
      <c r="BA68" s="293"/>
      <c r="BB68" s="293"/>
      <c r="BC68" s="293"/>
      <c r="BD68" s="293"/>
      <c r="BE68" s="293"/>
      <c r="BF68" s="293"/>
      <c r="BG68" s="293"/>
      <c r="BH68" s="293"/>
      <c r="BI68" s="293"/>
      <c r="BJ68" s="293"/>
    </row>
  </sheetData>
  <mergeCells count="54">
    <mergeCell ref="A1:A4"/>
    <mergeCell ref="B1:AF4"/>
    <mergeCell ref="A8:A11"/>
    <mergeCell ref="B8:Z11"/>
    <mergeCell ref="AA8:AA11"/>
    <mergeCell ref="AB8:AB11"/>
    <mergeCell ref="AC8:AD8"/>
    <mergeCell ref="AE8:AF8"/>
    <mergeCell ref="AC9:AD9"/>
    <mergeCell ref="AE9:AF9"/>
    <mergeCell ref="AC10:AD10"/>
    <mergeCell ref="AE10:AF10"/>
    <mergeCell ref="AC11:AD11"/>
    <mergeCell ref="AE11:AF11"/>
    <mergeCell ref="A14:A16"/>
    <mergeCell ref="K14:L16"/>
    <mergeCell ref="M14:O14"/>
    <mergeCell ref="M15:O15"/>
    <mergeCell ref="M16:O16"/>
    <mergeCell ref="A18:AF18"/>
    <mergeCell ref="A19:B19"/>
    <mergeCell ref="C19:AF19"/>
    <mergeCell ref="A20:A43"/>
    <mergeCell ref="B20:B22"/>
    <mergeCell ref="C20:N20"/>
    <mergeCell ref="O20:AF20"/>
    <mergeCell ref="C21:D21"/>
    <mergeCell ref="E21:F21"/>
    <mergeCell ref="G21:H21"/>
    <mergeCell ref="X21:Z21"/>
    <mergeCell ref="AA21:AC21"/>
    <mergeCell ref="AD21:AF21"/>
    <mergeCell ref="I21:J21"/>
    <mergeCell ref="K21:L21"/>
    <mergeCell ref="M21:N21"/>
    <mergeCell ref="A45:A68"/>
    <mergeCell ref="B45:B47"/>
    <mergeCell ref="C45:N45"/>
    <mergeCell ref="O45:AF45"/>
    <mergeCell ref="C46:D46"/>
    <mergeCell ref="E46:F46"/>
    <mergeCell ref="G46:H46"/>
    <mergeCell ref="AD46:AF46"/>
    <mergeCell ref="I46:J46"/>
    <mergeCell ref="K46:L46"/>
    <mergeCell ref="M46:N46"/>
    <mergeCell ref="O21:Q21"/>
    <mergeCell ref="R21:T21"/>
    <mergeCell ref="U21:W21"/>
    <mergeCell ref="X46:Z46"/>
    <mergeCell ref="AA46:AC46"/>
    <mergeCell ref="O46:Q46"/>
    <mergeCell ref="R46:T46"/>
    <mergeCell ref="U46:W46"/>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filterMode="1">
    <tabColor theme="9"/>
    <pageSetUpPr fitToPage="1"/>
  </sheetPr>
  <dimension ref="A1:CM38"/>
  <sheetViews>
    <sheetView topLeftCell="A11" zoomScale="70" zoomScaleNormal="70" workbookViewId="0">
      <selection activeCell="AK34" sqref="AK34"/>
    </sheetView>
  </sheetViews>
  <sheetFormatPr baseColWidth="10" defaultColWidth="11.453125" defaultRowHeight="14.5" x14ac:dyDescent="0.35"/>
  <cols>
    <col min="1" max="1" width="9.26953125" style="97" customWidth="1"/>
    <col min="2" max="2" width="35.453125" style="97" customWidth="1"/>
    <col min="3" max="3" width="27.81640625" style="97" customWidth="1"/>
    <col min="4" max="4" width="12" style="97" customWidth="1"/>
    <col min="5" max="5" width="35" style="97" customWidth="1"/>
    <col min="6" max="6" width="17.26953125" style="97" customWidth="1"/>
    <col min="7" max="7" width="13.7265625" style="97" customWidth="1"/>
    <col min="8" max="8" width="13.54296875" style="97" customWidth="1"/>
    <col min="9" max="9" width="13.7265625" style="98" customWidth="1"/>
    <col min="10" max="10" width="11.453125" style="98" customWidth="1"/>
    <col min="11" max="11" width="11.453125" style="98"/>
    <col min="12" max="12" width="10.1796875" style="98" customWidth="1"/>
    <col min="13" max="13" width="10.1796875" style="97" customWidth="1"/>
    <col min="14" max="14" width="12.81640625" style="97" customWidth="1"/>
    <col min="15" max="16" width="10.1796875" style="97" customWidth="1"/>
    <col min="17" max="17" width="12.81640625" style="97" customWidth="1"/>
    <col min="18" max="19" width="10.1796875" style="97" customWidth="1"/>
    <col min="20" max="20" width="41.453125" style="97" customWidth="1"/>
    <col min="21" max="21" width="10.1796875" style="97" customWidth="1"/>
    <col min="22" max="22" width="12.26953125" style="97" customWidth="1"/>
    <col min="23" max="23" width="38.1796875" style="97" customWidth="1"/>
    <col min="24" max="24" width="10.26953125" style="97" customWidth="1"/>
    <col min="25" max="25" width="9.81640625" style="97" customWidth="1"/>
    <col min="26" max="26" width="40.26953125" style="97" customWidth="1"/>
    <col min="27" max="28" width="10.26953125" style="97" customWidth="1"/>
    <col min="29" max="29" width="34.1796875" style="97" customWidth="1"/>
    <col min="30" max="31" width="10.26953125" style="97" customWidth="1"/>
    <col min="32" max="32" width="34.81640625" style="97" customWidth="1"/>
    <col min="33" max="34" width="10.26953125" style="97" customWidth="1"/>
    <col min="35" max="35" width="65.453125" style="97" customWidth="1"/>
    <col min="36" max="37" width="10.26953125" style="97" customWidth="1"/>
    <col min="38" max="38" width="13.54296875" style="97" customWidth="1"/>
    <col min="39" max="40" width="10.26953125" style="97" customWidth="1"/>
    <col min="41" max="41" width="13.453125" style="97" customWidth="1"/>
    <col min="42" max="43" width="10.26953125" style="97" customWidth="1"/>
    <col min="44" max="44" width="12" style="97" customWidth="1"/>
    <col min="45" max="46" width="10.26953125" style="97" customWidth="1"/>
    <col min="47" max="47" width="12.54296875" style="97" customWidth="1"/>
    <col min="48" max="48" width="14" style="97" customWidth="1"/>
    <col min="49" max="50" width="12" style="97" customWidth="1"/>
    <col min="51" max="91" width="11.453125" style="117"/>
    <col min="92" max="16384" width="11.453125" style="97"/>
  </cols>
  <sheetData>
    <row r="1" spans="1:91" s="85" customFormat="1" ht="25.5" customHeight="1" thickBot="1" x14ac:dyDescent="0.4">
      <c r="A1" s="571"/>
      <c r="B1" s="930"/>
      <c r="C1" s="935" t="s">
        <v>279</v>
      </c>
      <c r="D1" s="935"/>
      <c r="E1" s="935"/>
      <c r="F1" s="935"/>
      <c r="G1" s="935"/>
      <c r="H1" s="935"/>
      <c r="I1" s="935"/>
      <c r="J1" s="935"/>
      <c r="K1" s="935"/>
      <c r="L1" s="935"/>
      <c r="M1" s="935"/>
      <c r="N1" s="935"/>
      <c r="O1" s="935"/>
      <c r="P1" s="935"/>
      <c r="Q1" s="935"/>
      <c r="R1" s="935"/>
      <c r="S1" s="935"/>
      <c r="T1" s="935"/>
      <c r="U1" s="935"/>
      <c r="V1" s="935"/>
      <c r="W1" s="935"/>
      <c r="X1" s="935"/>
      <c r="Y1" s="935"/>
      <c r="Z1" s="935"/>
      <c r="AA1" s="935"/>
      <c r="AB1" s="935"/>
      <c r="AC1" s="935"/>
      <c r="AD1" s="935"/>
      <c r="AE1" s="935"/>
      <c r="AF1" s="935"/>
      <c r="AG1" s="935"/>
      <c r="AH1" s="935"/>
      <c r="AI1" s="935"/>
      <c r="AJ1" s="935"/>
      <c r="AK1" s="935"/>
      <c r="AL1" s="935"/>
      <c r="AM1" s="935"/>
      <c r="AN1" s="935"/>
      <c r="AO1" s="935"/>
      <c r="AP1" s="935"/>
      <c r="AQ1" s="935"/>
      <c r="AR1" s="935"/>
      <c r="AS1" s="935"/>
      <c r="AT1" s="935"/>
      <c r="AU1" s="935"/>
      <c r="AV1" s="544" t="s">
        <v>280</v>
      </c>
      <c r="AW1" s="545"/>
      <c r="AX1" s="546"/>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95"/>
      <c r="CB1" s="95"/>
      <c r="CC1" s="95"/>
      <c r="CD1" s="95"/>
      <c r="CE1" s="95"/>
      <c r="CF1" s="95"/>
      <c r="CG1" s="95"/>
      <c r="CH1" s="95"/>
      <c r="CI1" s="95"/>
      <c r="CJ1" s="95"/>
      <c r="CK1" s="95"/>
      <c r="CL1" s="95"/>
      <c r="CM1" s="95"/>
    </row>
    <row r="2" spans="1:91" s="85" customFormat="1" ht="25.5" customHeight="1" thickBot="1" x14ac:dyDescent="0.4">
      <c r="A2" s="571"/>
      <c r="B2" s="930"/>
      <c r="C2" s="936" t="s">
        <v>281</v>
      </c>
      <c r="D2" s="936"/>
      <c r="E2" s="936"/>
      <c r="F2" s="936"/>
      <c r="G2" s="936"/>
      <c r="H2" s="936"/>
      <c r="I2" s="936"/>
      <c r="J2" s="936"/>
      <c r="K2" s="936"/>
      <c r="L2" s="936"/>
      <c r="M2" s="936"/>
      <c r="N2" s="936"/>
      <c r="O2" s="936"/>
      <c r="P2" s="936"/>
      <c r="Q2" s="936"/>
      <c r="R2" s="936"/>
      <c r="S2" s="936"/>
      <c r="T2" s="936"/>
      <c r="U2" s="936"/>
      <c r="V2" s="936"/>
      <c r="W2" s="936"/>
      <c r="X2" s="936"/>
      <c r="Y2" s="936"/>
      <c r="Z2" s="936"/>
      <c r="AA2" s="936"/>
      <c r="AB2" s="936"/>
      <c r="AC2" s="936"/>
      <c r="AD2" s="936"/>
      <c r="AE2" s="936"/>
      <c r="AF2" s="936"/>
      <c r="AG2" s="936"/>
      <c r="AH2" s="936"/>
      <c r="AI2" s="936"/>
      <c r="AJ2" s="936"/>
      <c r="AK2" s="936"/>
      <c r="AL2" s="936"/>
      <c r="AM2" s="936"/>
      <c r="AN2" s="936"/>
      <c r="AO2" s="936"/>
      <c r="AP2" s="936"/>
      <c r="AQ2" s="936"/>
      <c r="AR2" s="936"/>
      <c r="AS2" s="936"/>
      <c r="AT2" s="936"/>
      <c r="AU2" s="936"/>
      <c r="AV2" s="544" t="s">
        <v>282</v>
      </c>
      <c r="AW2" s="545"/>
      <c r="AX2" s="546"/>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95"/>
      <c r="CB2" s="95"/>
      <c r="CC2" s="95"/>
      <c r="CD2" s="95"/>
      <c r="CE2" s="95"/>
      <c r="CF2" s="95"/>
      <c r="CG2" s="95"/>
      <c r="CH2" s="95"/>
      <c r="CI2" s="95"/>
      <c r="CJ2" s="95"/>
      <c r="CK2" s="95"/>
      <c r="CL2" s="95"/>
      <c r="CM2" s="95"/>
    </row>
    <row r="3" spans="1:91" s="85" customFormat="1" ht="25.5" customHeight="1" thickBot="1" x14ac:dyDescent="0.4">
      <c r="A3" s="571"/>
      <c r="B3" s="930"/>
      <c r="C3" s="936" t="s">
        <v>120</v>
      </c>
      <c r="D3" s="936"/>
      <c r="E3" s="936"/>
      <c r="F3" s="936"/>
      <c r="G3" s="936"/>
      <c r="H3" s="936"/>
      <c r="I3" s="936"/>
      <c r="J3" s="936"/>
      <c r="K3" s="936"/>
      <c r="L3" s="936"/>
      <c r="M3" s="936"/>
      <c r="N3" s="936"/>
      <c r="O3" s="936"/>
      <c r="P3" s="936"/>
      <c r="Q3" s="936"/>
      <c r="R3" s="936"/>
      <c r="S3" s="936"/>
      <c r="T3" s="936"/>
      <c r="U3" s="936"/>
      <c r="V3" s="936"/>
      <c r="W3" s="936"/>
      <c r="X3" s="936"/>
      <c r="Y3" s="936"/>
      <c r="Z3" s="936"/>
      <c r="AA3" s="936"/>
      <c r="AB3" s="936"/>
      <c r="AC3" s="936"/>
      <c r="AD3" s="936"/>
      <c r="AE3" s="936"/>
      <c r="AF3" s="936"/>
      <c r="AG3" s="936"/>
      <c r="AH3" s="936"/>
      <c r="AI3" s="936"/>
      <c r="AJ3" s="936"/>
      <c r="AK3" s="936"/>
      <c r="AL3" s="936"/>
      <c r="AM3" s="936"/>
      <c r="AN3" s="936"/>
      <c r="AO3" s="936"/>
      <c r="AP3" s="936"/>
      <c r="AQ3" s="936"/>
      <c r="AR3" s="936"/>
      <c r="AS3" s="936"/>
      <c r="AT3" s="936"/>
      <c r="AU3" s="936"/>
      <c r="AV3" s="544" t="s">
        <v>283</v>
      </c>
      <c r="AW3" s="545"/>
      <c r="AX3" s="546"/>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95"/>
      <c r="CB3" s="95"/>
      <c r="CC3" s="95"/>
      <c r="CD3" s="95"/>
      <c r="CE3" s="95"/>
      <c r="CF3" s="95"/>
      <c r="CG3" s="95"/>
      <c r="CH3" s="95"/>
      <c r="CI3" s="95"/>
      <c r="CJ3" s="95"/>
      <c r="CK3" s="95"/>
      <c r="CL3" s="95"/>
      <c r="CM3" s="95"/>
    </row>
    <row r="4" spans="1:91" s="85" customFormat="1" ht="25.5" customHeight="1" thickBot="1" x14ac:dyDescent="0.4">
      <c r="A4" s="572"/>
      <c r="B4" s="931"/>
      <c r="C4" s="932" t="s">
        <v>869</v>
      </c>
      <c r="D4" s="933"/>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3"/>
      <c r="AE4" s="933"/>
      <c r="AF4" s="933"/>
      <c r="AG4" s="933"/>
      <c r="AH4" s="933"/>
      <c r="AI4" s="933"/>
      <c r="AJ4" s="933"/>
      <c r="AK4" s="933"/>
      <c r="AL4" s="933"/>
      <c r="AM4" s="933"/>
      <c r="AN4" s="933"/>
      <c r="AO4" s="933"/>
      <c r="AP4" s="933"/>
      <c r="AQ4" s="933"/>
      <c r="AR4" s="933"/>
      <c r="AS4" s="933"/>
      <c r="AT4" s="933"/>
      <c r="AU4" s="934"/>
      <c r="AV4" s="544" t="s">
        <v>870</v>
      </c>
      <c r="AW4" s="545"/>
      <c r="AX4" s="546"/>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95"/>
      <c r="CB4" s="95"/>
      <c r="CC4" s="95"/>
      <c r="CD4" s="95"/>
      <c r="CE4" s="95"/>
      <c r="CF4" s="95"/>
      <c r="CG4" s="95"/>
      <c r="CH4" s="95"/>
      <c r="CI4" s="95"/>
      <c r="CJ4" s="95"/>
      <c r="CK4" s="95"/>
      <c r="CL4" s="95"/>
      <c r="CM4" s="95"/>
    </row>
    <row r="5" spans="1:91" s="85" customFormat="1" ht="25.5" customHeight="1" thickBot="1" x14ac:dyDescent="0.4">
      <c r="A5" s="95"/>
      <c r="B5" s="244"/>
      <c r="C5" s="96"/>
      <c r="D5" s="96"/>
      <c r="E5" s="96"/>
      <c r="F5" s="96"/>
      <c r="G5" s="96"/>
      <c r="H5" s="96"/>
      <c r="I5" s="96"/>
      <c r="J5" s="96"/>
      <c r="K5" s="96"/>
      <c r="L5" s="96"/>
      <c r="M5" s="96"/>
      <c r="N5" s="96"/>
      <c r="O5" s="96"/>
      <c r="P5" s="96"/>
      <c r="Q5" s="96"/>
      <c r="R5" s="96"/>
      <c r="S5" s="96"/>
      <c r="T5" s="96"/>
      <c r="U5" s="96"/>
      <c r="V5" s="96"/>
      <c r="W5" s="96"/>
      <c r="X5" s="96"/>
      <c r="Y5" s="96"/>
      <c r="Z5" s="96"/>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row>
    <row r="6" spans="1:91" s="39" customFormat="1" ht="29.5" customHeight="1" thickBot="1" x14ac:dyDescent="0.4">
      <c r="A6" s="573" t="s">
        <v>124</v>
      </c>
      <c r="B6" s="573"/>
      <c r="C6" s="929" t="s">
        <v>287</v>
      </c>
      <c r="D6" s="929"/>
      <c r="E6" s="929"/>
      <c r="F6" s="929"/>
      <c r="G6" s="929"/>
      <c r="H6" s="929"/>
      <c r="I6" s="929"/>
      <c r="J6" s="929"/>
      <c r="K6" s="929"/>
      <c r="L6" s="929"/>
      <c r="M6" s="929"/>
      <c r="N6" s="929"/>
      <c r="O6" s="929"/>
      <c r="P6" s="929"/>
      <c r="Q6" s="929"/>
      <c r="R6" s="929"/>
      <c r="S6" s="929"/>
      <c r="T6" s="929"/>
      <c r="U6" s="927" t="s">
        <v>288</v>
      </c>
      <c r="V6" s="927"/>
      <c r="W6" s="927"/>
      <c r="X6" s="928">
        <v>2024110010289</v>
      </c>
      <c r="Y6" s="928"/>
      <c r="Z6" s="928"/>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row>
    <row r="7" spans="1:91" s="95" customFormat="1" ht="29.5" customHeight="1" thickBot="1" x14ac:dyDescent="0.4"/>
    <row r="8" spans="1:91" s="85" customFormat="1" ht="21.75" customHeight="1" x14ac:dyDescent="0.35">
      <c r="A8" s="841" t="s">
        <v>126</v>
      </c>
      <c r="B8" s="841"/>
      <c r="C8" s="142" t="s">
        <v>289</v>
      </c>
      <c r="D8" s="130"/>
      <c r="E8" s="142" t="s">
        <v>290</v>
      </c>
      <c r="F8" s="130"/>
      <c r="G8" s="142" t="s">
        <v>291</v>
      </c>
      <c r="H8" s="130"/>
      <c r="I8" s="165" t="s">
        <v>292</v>
      </c>
      <c r="J8" s="215"/>
      <c r="K8" s="95"/>
      <c r="L8" s="95"/>
      <c r="M8" s="95"/>
      <c r="N8" s="917" t="s">
        <v>128</v>
      </c>
      <c r="O8" s="918"/>
      <c r="P8" s="919"/>
      <c r="Q8" s="926" t="s">
        <v>293</v>
      </c>
      <c r="R8" s="926"/>
      <c r="S8" s="926"/>
      <c r="T8" s="913"/>
      <c r="U8" s="914"/>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row>
    <row r="9" spans="1:91" s="85" customFormat="1" ht="21.75" customHeight="1" x14ac:dyDescent="0.35">
      <c r="A9" s="841"/>
      <c r="B9" s="841"/>
      <c r="C9" s="143" t="s">
        <v>294</v>
      </c>
      <c r="D9" s="215"/>
      <c r="E9" s="142" t="s">
        <v>295</v>
      </c>
      <c r="F9" s="418"/>
      <c r="G9" s="142" t="s">
        <v>296</v>
      </c>
      <c r="H9" s="215"/>
      <c r="I9" s="165" t="s">
        <v>297</v>
      </c>
      <c r="J9" s="215" t="s">
        <v>298</v>
      </c>
      <c r="K9" s="95"/>
      <c r="L9" s="95"/>
      <c r="M9" s="95"/>
      <c r="N9" s="920"/>
      <c r="O9" s="921"/>
      <c r="P9" s="922"/>
      <c r="Q9" s="926" t="s">
        <v>299</v>
      </c>
      <c r="R9" s="926"/>
      <c r="S9" s="926"/>
      <c r="T9" s="913"/>
      <c r="U9" s="914"/>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row>
    <row r="10" spans="1:91" s="85" customFormat="1" ht="21.75" customHeight="1" thickBot="1" x14ac:dyDescent="0.4">
      <c r="A10" s="841"/>
      <c r="B10" s="841"/>
      <c r="C10" s="142" t="s">
        <v>300</v>
      </c>
      <c r="D10" s="130"/>
      <c r="E10" s="142" t="s">
        <v>301</v>
      </c>
      <c r="F10" s="130"/>
      <c r="G10" s="142" t="s">
        <v>302</v>
      </c>
      <c r="H10" s="144"/>
      <c r="I10" s="165" t="s">
        <v>303</v>
      </c>
      <c r="J10" s="215"/>
      <c r="K10" s="95"/>
      <c r="L10" s="95"/>
      <c r="M10" s="95"/>
      <c r="N10" s="923"/>
      <c r="O10" s="924"/>
      <c r="P10" s="925"/>
      <c r="Q10" s="926" t="s">
        <v>304</v>
      </c>
      <c r="R10" s="926"/>
      <c r="S10" s="926"/>
      <c r="T10" s="915" t="s">
        <v>298</v>
      </c>
      <c r="U10" s="916"/>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row>
    <row r="11" spans="1:91" s="95" customFormat="1" ht="21.75" customHeight="1" thickBot="1" x14ac:dyDescent="0.4">
      <c r="I11" s="166"/>
      <c r="J11" s="166"/>
      <c r="K11" s="166"/>
      <c r="L11" s="166"/>
    </row>
    <row r="12" spans="1:91" ht="23.5" customHeight="1" x14ac:dyDescent="0.35">
      <c r="A12" s="951" t="s">
        <v>242</v>
      </c>
      <c r="B12" s="939" t="s">
        <v>244</v>
      </c>
      <c r="C12" s="937" t="s">
        <v>53</v>
      </c>
      <c r="D12" s="937" t="s">
        <v>248</v>
      </c>
      <c r="E12" s="937" t="s">
        <v>250</v>
      </c>
      <c r="F12" s="937" t="s">
        <v>252</v>
      </c>
      <c r="G12" s="939" t="s">
        <v>254</v>
      </c>
      <c r="H12" s="939" t="s">
        <v>256</v>
      </c>
      <c r="I12" s="941" t="s">
        <v>871</v>
      </c>
      <c r="J12" s="941" t="s">
        <v>872</v>
      </c>
      <c r="K12" s="949" t="s">
        <v>262</v>
      </c>
      <c r="L12" s="945" t="s">
        <v>289</v>
      </c>
      <c r="M12" s="946"/>
      <c r="N12" s="947"/>
      <c r="O12" s="948" t="s">
        <v>290</v>
      </c>
      <c r="P12" s="946"/>
      <c r="Q12" s="947"/>
      <c r="R12" s="948" t="s">
        <v>291</v>
      </c>
      <c r="S12" s="946"/>
      <c r="T12" s="947"/>
      <c r="U12" s="948" t="s">
        <v>292</v>
      </c>
      <c r="V12" s="946"/>
      <c r="W12" s="947"/>
      <c r="X12" s="948" t="s">
        <v>294</v>
      </c>
      <c r="Y12" s="946"/>
      <c r="Z12" s="947"/>
      <c r="AA12" s="948" t="s">
        <v>295</v>
      </c>
      <c r="AB12" s="946"/>
      <c r="AC12" s="947"/>
      <c r="AD12" s="948" t="s">
        <v>296</v>
      </c>
      <c r="AE12" s="946"/>
      <c r="AF12" s="947"/>
      <c r="AG12" s="948" t="s">
        <v>297</v>
      </c>
      <c r="AH12" s="946"/>
      <c r="AI12" s="947"/>
      <c r="AJ12" s="948" t="s">
        <v>300</v>
      </c>
      <c r="AK12" s="946"/>
      <c r="AL12" s="947"/>
      <c r="AM12" s="948" t="s">
        <v>301</v>
      </c>
      <c r="AN12" s="946"/>
      <c r="AO12" s="947"/>
      <c r="AP12" s="948" t="s">
        <v>302</v>
      </c>
      <c r="AQ12" s="946"/>
      <c r="AR12" s="947"/>
      <c r="AS12" s="948" t="s">
        <v>303</v>
      </c>
      <c r="AT12" s="946"/>
      <c r="AU12" s="947"/>
      <c r="AV12" s="943" t="s">
        <v>873</v>
      </c>
      <c r="AW12" s="954" t="s">
        <v>874</v>
      </c>
      <c r="AX12" s="956"/>
      <c r="AY12" s="953"/>
      <c r="AZ12" s="953"/>
      <c r="BA12" s="953"/>
      <c r="BB12" s="953"/>
      <c r="BC12" s="953"/>
      <c r="BD12" s="953"/>
      <c r="BE12" s="953"/>
      <c r="BF12" s="953"/>
      <c r="BG12" s="953"/>
    </row>
    <row r="13" spans="1:91" s="98" customFormat="1" ht="36.75" customHeight="1" thickBot="1" x14ac:dyDescent="0.4">
      <c r="A13" s="952"/>
      <c r="B13" s="940"/>
      <c r="C13" s="938"/>
      <c r="D13" s="938"/>
      <c r="E13" s="938"/>
      <c r="F13" s="938"/>
      <c r="G13" s="940"/>
      <c r="H13" s="940"/>
      <c r="I13" s="942"/>
      <c r="J13" s="942"/>
      <c r="K13" s="950"/>
      <c r="L13" s="145" t="s">
        <v>875</v>
      </c>
      <c r="M13" s="259" t="s">
        <v>876</v>
      </c>
      <c r="N13" s="259" t="s">
        <v>267</v>
      </c>
      <c r="O13" s="145" t="s">
        <v>875</v>
      </c>
      <c r="P13" s="259" t="s">
        <v>876</v>
      </c>
      <c r="Q13" s="259" t="s">
        <v>267</v>
      </c>
      <c r="R13" s="145" t="s">
        <v>875</v>
      </c>
      <c r="S13" s="259" t="s">
        <v>876</v>
      </c>
      <c r="T13" s="259" t="s">
        <v>267</v>
      </c>
      <c r="U13" s="145" t="s">
        <v>875</v>
      </c>
      <c r="V13" s="259" t="s">
        <v>876</v>
      </c>
      <c r="W13" s="259" t="s">
        <v>267</v>
      </c>
      <c r="X13" s="145" t="s">
        <v>875</v>
      </c>
      <c r="Y13" s="259" t="s">
        <v>876</v>
      </c>
      <c r="Z13" s="259" t="s">
        <v>267</v>
      </c>
      <c r="AA13" s="145" t="s">
        <v>875</v>
      </c>
      <c r="AB13" s="259" t="s">
        <v>876</v>
      </c>
      <c r="AC13" s="259" t="s">
        <v>267</v>
      </c>
      <c r="AD13" s="145" t="s">
        <v>875</v>
      </c>
      <c r="AE13" s="259" t="s">
        <v>876</v>
      </c>
      <c r="AF13" s="259" t="s">
        <v>267</v>
      </c>
      <c r="AG13" s="145" t="s">
        <v>875</v>
      </c>
      <c r="AH13" s="259" t="s">
        <v>876</v>
      </c>
      <c r="AI13" s="259" t="s">
        <v>267</v>
      </c>
      <c r="AJ13" s="145" t="s">
        <v>875</v>
      </c>
      <c r="AK13" s="259" t="s">
        <v>876</v>
      </c>
      <c r="AL13" s="259" t="s">
        <v>267</v>
      </c>
      <c r="AM13" s="145" t="s">
        <v>875</v>
      </c>
      <c r="AN13" s="259" t="s">
        <v>876</v>
      </c>
      <c r="AO13" s="259" t="s">
        <v>267</v>
      </c>
      <c r="AP13" s="145" t="s">
        <v>875</v>
      </c>
      <c r="AQ13" s="259" t="s">
        <v>876</v>
      </c>
      <c r="AR13" s="259" t="s">
        <v>267</v>
      </c>
      <c r="AS13" s="145" t="s">
        <v>875</v>
      </c>
      <c r="AT13" s="259" t="s">
        <v>876</v>
      </c>
      <c r="AU13" s="259" t="s">
        <v>267</v>
      </c>
      <c r="AV13" s="944"/>
      <c r="AW13" s="955"/>
      <c r="AX13" s="956"/>
      <c r="AY13" s="953"/>
      <c r="AZ13" s="953"/>
      <c r="BA13" s="953"/>
      <c r="BB13" s="953"/>
      <c r="BC13" s="953"/>
      <c r="BD13" s="953"/>
      <c r="BE13" s="953"/>
      <c r="BF13" s="953"/>
      <c r="BG13" s="953"/>
      <c r="BH13" s="258"/>
      <c r="BI13" s="258"/>
      <c r="BJ13" s="258"/>
      <c r="BK13" s="258"/>
      <c r="BL13" s="258"/>
      <c r="BM13" s="258"/>
      <c r="BN13" s="258"/>
      <c r="BO13" s="258"/>
      <c r="BP13" s="258"/>
      <c r="BQ13" s="258"/>
      <c r="BR13" s="258"/>
      <c r="BS13" s="258"/>
      <c r="BT13" s="258"/>
      <c r="BU13" s="258"/>
      <c r="BV13" s="258"/>
      <c r="BW13" s="258"/>
      <c r="BX13" s="258"/>
      <c r="BY13" s="258"/>
      <c r="BZ13" s="258"/>
      <c r="CA13" s="258"/>
      <c r="CB13" s="258"/>
      <c r="CC13" s="258"/>
      <c r="CD13" s="258"/>
      <c r="CE13" s="258"/>
      <c r="CF13" s="258"/>
      <c r="CG13" s="258"/>
      <c r="CH13" s="258"/>
      <c r="CI13" s="258"/>
      <c r="CJ13" s="258"/>
      <c r="CK13" s="258"/>
      <c r="CL13" s="258"/>
      <c r="CM13" s="258"/>
    </row>
    <row r="14" spans="1:91" ht="51.75" hidden="1" customHeight="1" x14ac:dyDescent="0.35">
      <c r="A14" s="108" t="s">
        <v>877</v>
      </c>
      <c r="B14" s="109" t="s">
        <v>878</v>
      </c>
      <c r="C14" s="109" t="s">
        <v>879</v>
      </c>
      <c r="D14" s="110">
        <v>1</v>
      </c>
      <c r="E14" s="109" t="s">
        <v>880</v>
      </c>
      <c r="F14" s="109"/>
      <c r="G14" s="110" t="s">
        <v>881</v>
      </c>
      <c r="H14" s="110" t="s">
        <v>882</v>
      </c>
      <c r="I14" s="167">
        <v>3520</v>
      </c>
      <c r="J14" s="167">
        <v>9846</v>
      </c>
      <c r="K14" s="168">
        <v>1000</v>
      </c>
      <c r="L14" s="169">
        <v>42</v>
      </c>
      <c r="M14" s="131"/>
      <c r="N14" s="131"/>
      <c r="O14" s="132">
        <v>84</v>
      </c>
      <c r="P14" s="133"/>
      <c r="Q14" s="133"/>
      <c r="R14" s="132">
        <v>104</v>
      </c>
      <c r="S14" s="133"/>
      <c r="T14" s="133"/>
      <c r="U14" s="132">
        <v>104</v>
      </c>
      <c r="V14" s="133"/>
      <c r="W14" s="133"/>
      <c r="X14" s="132">
        <v>104</v>
      </c>
      <c r="Y14" s="133"/>
      <c r="Z14" s="133"/>
      <c r="AA14" s="132">
        <v>104</v>
      </c>
      <c r="AB14" s="133"/>
      <c r="AC14" s="133"/>
      <c r="AD14" s="132">
        <v>104</v>
      </c>
      <c r="AE14" s="133"/>
      <c r="AF14" s="133"/>
      <c r="AG14" s="132">
        <v>104</v>
      </c>
      <c r="AH14" s="133"/>
      <c r="AI14" s="133"/>
      <c r="AJ14" s="132">
        <v>104</v>
      </c>
      <c r="AK14" s="133"/>
      <c r="AL14" s="133"/>
      <c r="AM14" s="132">
        <v>104</v>
      </c>
      <c r="AN14" s="133"/>
      <c r="AO14" s="133"/>
      <c r="AP14" s="132">
        <v>42</v>
      </c>
      <c r="AQ14" s="133"/>
      <c r="AR14" s="133"/>
      <c r="AS14" s="132">
        <v>0</v>
      </c>
      <c r="AT14" s="133"/>
      <c r="AU14" s="133"/>
      <c r="AV14" s="111">
        <f>+L14+O14+R14+U14+X14+AA14+AD14+AG14+AJ14+AM14+AP14+AS14</f>
        <v>1000</v>
      </c>
      <c r="AW14" s="134">
        <f>+M14+P14+S14+V14+Y14+AB14+AE14+AH14+AK14+AN14+AQ14+AT14</f>
        <v>0</v>
      </c>
      <c r="AX14" s="112" t="s">
        <v>883</v>
      </c>
    </row>
    <row r="15" spans="1:91" ht="51.75" hidden="1" customHeight="1" x14ac:dyDescent="0.35">
      <c r="A15" s="102" t="s">
        <v>877</v>
      </c>
      <c r="B15" s="100" t="s">
        <v>878</v>
      </c>
      <c r="C15" s="100" t="s">
        <v>879</v>
      </c>
      <c r="D15" s="99">
        <v>2</v>
      </c>
      <c r="E15" s="100" t="s">
        <v>884</v>
      </c>
      <c r="F15" s="100"/>
      <c r="G15" s="99" t="s">
        <v>881</v>
      </c>
      <c r="H15" s="99" t="s">
        <v>882</v>
      </c>
      <c r="I15" s="101">
        <v>111340</v>
      </c>
      <c r="J15" s="101">
        <v>350292</v>
      </c>
      <c r="K15" s="170">
        <v>35000</v>
      </c>
      <c r="L15" s="171">
        <v>2916</v>
      </c>
      <c r="M15" s="135"/>
      <c r="N15" s="135"/>
      <c r="O15" s="136">
        <v>2916</v>
      </c>
      <c r="P15" s="137"/>
      <c r="Q15" s="137"/>
      <c r="R15" s="136">
        <v>2916</v>
      </c>
      <c r="S15" s="137"/>
      <c r="T15" s="137"/>
      <c r="U15" s="136">
        <v>2916</v>
      </c>
      <c r="V15" s="137"/>
      <c r="W15" s="137"/>
      <c r="X15" s="136">
        <v>2917</v>
      </c>
      <c r="Y15" s="137"/>
      <c r="Z15" s="137"/>
      <c r="AA15" s="136">
        <v>2917</v>
      </c>
      <c r="AB15" s="137"/>
      <c r="AC15" s="137"/>
      <c r="AD15" s="136">
        <v>2917</v>
      </c>
      <c r="AE15" s="137"/>
      <c r="AF15" s="137"/>
      <c r="AG15" s="136">
        <v>2917</v>
      </c>
      <c r="AH15" s="137"/>
      <c r="AI15" s="137"/>
      <c r="AJ15" s="136">
        <v>2917</v>
      </c>
      <c r="AK15" s="137"/>
      <c r="AL15" s="137"/>
      <c r="AM15" s="136">
        <v>2917</v>
      </c>
      <c r="AN15" s="137"/>
      <c r="AO15" s="137"/>
      <c r="AP15" s="136">
        <v>2917</v>
      </c>
      <c r="AQ15" s="137"/>
      <c r="AR15" s="137"/>
      <c r="AS15" s="136">
        <v>2917</v>
      </c>
      <c r="AT15" s="137"/>
      <c r="AU15" s="137"/>
      <c r="AV15" s="111">
        <f t="shared" ref="AV15:AV36" si="0">+L15+O15+R15+U15+X15+AA15+AD15+AG15+AJ15+AM15+AP15+AS15</f>
        <v>35000</v>
      </c>
      <c r="AW15" s="134">
        <f t="shared" ref="AW15:AW37" si="1">+M15+P15+S15+V15+Y15+AB15+AE15+AH15+AK15+AN15+AQ15+AT15</f>
        <v>0</v>
      </c>
      <c r="AX15" s="113" t="s">
        <v>885</v>
      </c>
    </row>
    <row r="16" spans="1:91" ht="51.75" hidden="1" customHeight="1" x14ac:dyDescent="0.35">
      <c r="A16" s="102" t="s">
        <v>877</v>
      </c>
      <c r="B16" s="100" t="s">
        <v>878</v>
      </c>
      <c r="C16" s="100" t="s">
        <v>879</v>
      </c>
      <c r="D16" s="99">
        <v>3</v>
      </c>
      <c r="E16" s="100" t="s">
        <v>886</v>
      </c>
      <c r="F16" s="100"/>
      <c r="G16" s="99" t="s">
        <v>881</v>
      </c>
      <c r="H16" s="99" t="s">
        <v>882</v>
      </c>
      <c r="I16" s="101">
        <v>196518110</v>
      </c>
      <c r="J16" s="101">
        <v>56451000</v>
      </c>
      <c r="K16" s="103">
        <v>5020000</v>
      </c>
      <c r="L16" s="171">
        <v>418000</v>
      </c>
      <c r="M16" s="135"/>
      <c r="N16" s="135"/>
      <c r="O16" s="136">
        <v>418000</v>
      </c>
      <c r="P16" s="137"/>
      <c r="Q16" s="137"/>
      <c r="R16" s="136">
        <v>418000</v>
      </c>
      <c r="S16" s="137"/>
      <c r="T16" s="137"/>
      <c r="U16" s="136">
        <v>550000</v>
      </c>
      <c r="V16" s="137"/>
      <c r="W16" s="137"/>
      <c r="X16" s="136">
        <v>418000</v>
      </c>
      <c r="Y16" s="137"/>
      <c r="Z16" s="137"/>
      <c r="AA16" s="136">
        <v>418000</v>
      </c>
      <c r="AB16" s="137"/>
      <c r="AC16" s="137"/>
      <c r="AD16" s="136">
        <v>418000</v>
      </c>
      <c r="AE16" s="137"/>
      <c r="AF16" s="137"/>
      <c r="AG16" s="136">
        <v>418000</v>
      </c>
      <c r="AH16" s="137"/>
      <c r="AI16" s="137"/>
      <c r="AJ16" s="136">
        <v>418000</v>
      </c>
      <c r="AK16" s="137"/>
      <c r="AL16" s="137"/>
      <c r="AM16" s="136">
        <v>418000</v>
      </c>
      <c r="AN16" s="137"/>
      <c r="AO16" s="137"/>
      <c r="AP16" s="136">
        <v>500000</v>
      </c>
      <c r="AQ16" s="137"/>
      <c r="AR16" s="137"/>
      <c r="AS16" s="136">
        <v>208000</v>
      </c>
      <c r="AT16" s="137"/>
      <c r="AU16" s="137"/>
      <c r="AV16" s="111">
        <f t="shared" si="0"/>
        <v>5020000</v>
      </c>
      <c r="AW16" s="134">
        <f t="shared" si="1"/>
        <v>0</v>
      </c>
      <c r="AX16" s="113" t="s">
        <v>887</v>
      </c>
    </row>
    <row r="17" spans="1:50" ht="51.75" hidden="1" customHeight="1" x14ac:dyDescent="0.35">
      <c r="A17" s="102" t="s">
        <v>877</v>
      </c>
      <c r="B17" s="100" t="s">
        <v>878</v>
      </c>
      <c r="C17" s="100" t="s">
        <v>879</v>
      </c>
      <c r="D17" s="99">
        <v>4</v>
      </c>
      <c r="E17" s="100" t="s">
        <v>888</v>
      </c>
      <c r="F17" s="100"/>
      <c r="G17" s="99" t="s">
        <v>881</v>
      </c>
      <c r="H17" s="99" t="s">
        <v>882</v>
      </c>
      <c r="I17" s="101">
        <v>3993</v>
      </c>
      <c r="J17" s="101">
        <v>9916</v>
      </c>
      <c r="K17" s="170">
        <v>1000</v>
      </c>
      <c r="L17" s="171">
        <v>0</v>
      </c>
      <c r="M17" s="135"/>
      <c r="N17" s="135"/>
      <c r="O17" s="136">
        <v>60</v>
      </c>
      <c r="P17" s="137"/>
      <c r="Q17" s="137"/>
      <c r="R17" s="136">
        <v>110</v>
      </c>
      <c r="S17" s="137"/>
      <c r="T17" s="137"/>
      <c r="U17" s="136">
        <v>110</v>
      </c>
      <c r="V17" s="137"/>
      <c r="W17" s="137"/>
      <c r="X17" s="136">
        <v>110</v>
      </c>
      <c r="Y17" s="137"/>
      <c r="Z17" s="137"/>
      <c r="AA17" s="136">
        <v>110</v>
      </c>
      <c r="AB17" s="137"/>
      <c r="AC17" s="137"/>
      <c r="AD17" s="136">
        <v>110</v>
      </c>
      <c r="AE17" s="137"/>
      <c r="AF17" s="137"/>
      <c r="AG17" s="136">
        <v>110</v>
      </c>
      <c r="AH17" s="137"/>
      <c r="AI17" s="137"/>
      <c r="AJ17" s="136">
        <v>110</v>
      </c>
      <c r="AK17" s="137"/>
      <c r="AL17" s="137"/>
      <c r="AM17" s="136">
        <v>110</v>
      </c>
      <c r="AN17" s="137"/>
      <c r="AO17" s="137"/>
      <c r="AP17" s="136">
        <v>60</v>
      </c>
      <c r="AQ17" s="137"/>
      <c r="AR17" s="137"/>
      <c r="AS17" s="136">
        <v>0</v>
      </c>
      <c r="AT17" s="137"/>
      <c r="AU17" s="137"/>
      <c r="AV17" s="111">
        <f t="shared" si="0"/>
        <v>1000</v>
      </c>
      <c r="AW17" s="134">
        <f t="shared" si="1"/>
        <v>0</v>
      </c>
      <c r="AX17" s="113" t="s">
        <v>885</v>
      </c>
    </row>
    <row r="18" spans="1:50" ht="51.75" hidden="1" customHeight="1" x14ac:dyDescent="0.35">
      <c r="A18" s="102" t="s">
        <v>877</v>
      </c>
      <c r="B18" s="100" t="s">
        <v>878</v>
      </c>
      <c r="C18" s="100" t="s">
        <v>879</v>
      </c>
      <c r="D18" s="99">
        <v>5</v>
      </c>
      <c r="E18" s="100" t="s">
        <v>889</v>
      </c>
      <c r="F18" s="100"/>
      <c r="G18" s="99" t="s">
        <v>881</v>
      </c>
      <c r="H18" s="99" t="s">
        <v>890</v>
      </c>
      <c r="I18" s="101">
        <v>90102</v>
      </c>
      <c r="J18" s="101">
        <v>286385</v>
      </c>
      <c r="K18" s="170">
        <v>29000</v>
      </c>
      <c r="L18" s="171">
        <v>0</v>
      </c>
      <c r="M18" s="135"/>
      <c r="N18" s="135"/>
      <c r="O18" s="136">
        <v>1500</v>
      </c>
      <c r="P18" s="137"/>
      <c r="Q18" s="137"/>
      <c r="R18" s="136">
        <v>3000</v>
      </c>
      <c r="S18" s="137"/>
      <c r="T18" s="137"/>
      <c r="U18" s="136">
        <v>3000</v>
      </c>
      <c r="V18" s="137"/>
      <c r="W18" s="137"/>
      <c r="X18" s="136">
        <v>3000</v>
      </c>
      <c r="Y18" s="137"/>
      <c r="Z18" s="137"/>
      <c r="AA18" s="136">
        <v>3000</v>
      </c>
      <c r="AB18" s="137"/>
      <c r="AC18" s="137"/>
      <c r="AD18" s="136">
        <v>3000</v>
      </c>
      <c r="AE18" s="137"/>
      <c r="AF18" s="137"/>
      <c r="AG18" s="136">
        <v>3000</v>
      </c>
      <c r="AH18" s="137"/>
      <c r="AI18" s="137"/>
      <c r="AJ18" s="136">
        <v>3000</v>
      </c>
      <c r="AK18" s="137"/>
      <c r="AL18" s="137"/>
      <c r="AM18" s="136">
        <v>3000</v>
      </c>
      <c r="AN18" s="137"/>
      <c r="AO18" s="137"/>
      <c r="AP18" s="136">
        <v>3500</v>
      </c>
      <c r="AQ18" s="137"/>
      <c r="AR18" s="137"/>
      <c r="AS18" s="136">
        <v>0</v>
      </c>
      <c r="AT18" s="137"/>
      <c r="AU18" s="137"/>
      <c r="AV18" s="111">
        <f t="shared" si="0"/>
        <v>29000</v>
      </c>
      <c r="AW18" s="134">
        <f t="shared" si="1"/>
        <v>0</v>
      </c>
      <c r="AX18" s="113" t="s">
        <v>885</v>
      </c>
    </row>
    <row r="19" spans="1:50" ht="51.75" hidden="1" customHeight="1" x14ac:dyDescent="0.35">
      <c r="A19" s="102" t="s">
        <v>877</v>
      </c>
      <c r="B19" s="100" t="s">
        <v>878</v>
      </c>
      <c r="C19" s="100" t="s">
        <v>879</v>
      </c>
      <c r="D19" s="99">
        <v>6</v>
      </c>
      <c r="E19" s="100" t="s">
        <v>891</v>
      </c>
      <c r="F19" s="100"/>
      <c r="G19" s="99" t="s">
        <v>881</v>
      </c>
      <c r="H19" s="99" t="s">
        <v>882</v>
      </c>
      <c r="I19" s="101">
        <v>3430</v>
      </c>
      <c r="J19" s="101">
        <v>11841</v>
      </c>
      <c r="K19" s="170">
        <v>1200</v>
      </c>
      <c r="L19" s="171">
        <v>100</v>
      </c>
      <c r="M19" s="135"/>
      <c r="N19" s="135"/>
      <c r="O19" s="136">
        <v>100</v>
      </c>
      <c r="P19" s="137"/>
      <c r="Q19" s="137"/>
      <c r="R19" s="136">
        <v>100</v>
      </c>
      <c r="S19" s="137"/>
      <c r="T19" s="137"/>
      <c r="U19" s="136">
        <v>100</v>
      </c>
      <c r="V19" s="137"/>
      <c r="W19" s="137"/>
      <c r="X19" s="136">
        <v>100</v>
      </c>
      <c r="Y19" s="137"/>
      <c r="Z19" s="137"/>
      <c r="AA19" s="136">
        <v>100</v>
      </c>
      <c r="AB19" s="137"/>
      <c r="AC19" s="137"/>
      <c r="AD19" s="136">
        <v>100</v>
      </c>
      <c r="AE19" s="137"/>
      <c r="AF19" s="137"/>
      <c r="AG19" s="136">
        <v>100</v>
      </c>
      <c r="AH19" s="137"/>
      <c r="AI19" s="137"/>
      <c r="AJ19" s="136">
        <v>100</v>
      </c>
      <c r="AK19" s="137"/>
      <c r="AL19" s="137"/>
      <c r="AM19" s="136">
        <v>100</v>
      </c>
      <c r="AN19" s="137"/>
      <c r="AO19" s="137"/>
      <c r="AP19" s="136">
        <v>100</v>
      </c>
      <c r="AQ19" s="137"/>
      <c r="AR19" s="137"/>
      <c r="AS19" s="136">
        <v>100</v>
      </c>
      <c r="AT19" s="137"/>
      <c r="AU19" s="137"/>
      <c r="AV19" s="111">
        <f t="shared" si="0"/>
        <v>1200</v>
      </c>
      <c r="AW19" s="134">
        <f t="shared" si="1"/>
        <v>0</v>
      </c>
      <c r="AX19" s="113" t="s">
        <v>885</v>
      </c>
    </row>
    <row r="20" spans="1:50" ht="51.75" hidden="1" customHeight="1" x14ac:dyDescent="0.35">
      <c r="A20" s="102" t="s">
        <v>877</v>
      </c>
      <c r="B20" s="100" t="s">
        <v>878</v>
      </c>
      <c r="C20" s="100" t="s">
        <v>879</v>
      </c>
      <c r="D20" s="99">
        <v>7</v>
      </c>
      <c r="E20" s="100" t="s">
        <v>892</v>
      </c>
      <c r="F20" s="100"/>
      <c r="G20" s="99" t="s">
        <v>881</v>
      </c>
      <c r="H20" s="99" t="s">
        <v>882</v>
      </c>
      <c r="I20" s="101">
        <v>13336</v>
      </c>
      <c r="J20" s="101">
        <v>12778</v>
      </c>
      <c r="K20" s="170">
        <v>1200</v>
      </c>
      <c r="L20" s="171">
        <v>0</v>
      </c>
      <c r="M20" s="135"/>
      <c r="N20" s="135"/>
      <c r="O20" s="136">
        <v>100</v>
      </c>
      <c r="P20" s="137"/>
      <c r="Q20" s="137"/>
      <c r="R20" s="136">
        <v>125</v>
      </c>
      <c r="S20" s="137"/>
      <c r="T20" s="137"/>
      <c r="U20" s="136">
        <v>125</v>
      </c>
      <c r="V20" s="137"/>
      <c r="W20" s="137"/>
      <c r="X20" s="136">
        <v>125</v>
      </c>
      <c r="Y20" s="137"/>
      <c r="Z20" s="137"/>
      <c r="AA20" s="136">
        <v>125</v>
      </c>
      <c r="AB20" s="137"/>
      <c r="AC20" s="137"/>
      <c r="AD20" s="136">
        <v>125</v>
      </c>
      <c r="AE20" s="137"/>
      <c r="AF20" s="137"/>
      <c r="AG20" s="136">
        <v>125</v>
      </c>
      <c r="AH20" s="137"/>
      <c r="AI20" s="137"/>
      <c r="AJ20" s="136">
        <v>125</v>
      </c>
      <c r="AK20" s="137"/>
      <c r="AL20" s="137"/>
      <c r="AM20" s="136">
        <v>125</v>
      </c>
      <c r="AN20" s="137"/>
      <c r="AO20" s="137"/>
      <c r="AP20" s="136">
        <v>100</v>
      </c>
      <c r="AQ20" s="137"/>
      <c r="AR20" s="137"/>
      <c r="AS20" s="136">
        <v>0</v>
      </c>
      <c r="AT20" s="137"/>
      <c r="AU20" s="137"/>
      <c r="AV20" s="111">
        <f t="shared" si="0"/>
        <v>1200</v>
      </c>
      <c r="AW20" s="134">
        <f t="shared" si="1"/>
        <v>0</v>
      </c>
      <c r="AX20" s="113" t="s">
        <v>885</v>
      </c>
    </row>
    <row r="21" spans="1:50" ht="51.75" hidden="1" customHeight="1" x14ac:dyDescent="0.35">
      <c r="A21" s="102" t="s">
        <v>877</v>
      </c>
      <c r="B21" s="100" t="s">
        <v>878</v>
      </c>
      <c r="C21" s="100" t="s">
        <v>879</v>
      </c>
      <c r="D21" s="99">
        <v>8</v>
      </c>
      <c r="E21" s="100" t="s">
        <v>893</v>
      </c>
      <c r="F21" s="100"/>
      <c r="G21" s="99" t="s">
        <v>881</v>
      </c>
      <c r="H21" s="99" t="s">
        <v>882</v>
      </c>
      <c r="I21" s="101">
        <v>14921</v>
      </c>
      <c r="J21" s="101">
        <v>24269</v>
      </c>
      <c r="K21" s="170">
        <v>2400</v>
      </c>
      <c r="L21" s="171">
        <v>0</v>
      </c>
      <c r="M21" s="135"/>
      <c r="N21" s="135"/>
      <c r="O21" s="136">
        <v>160</v>
      </c>
      <c r="P21" s="137"/>
      <c r="Q21" s="137"/>
      <c r="R21" s="136">
        <v>280</v>
      </c>
      <c r="S21" s="137"/>
      <c r="T21" s="137"/>
      <c r="U21" s="136">
        <v>280</v>
      </c>
      <c r="V21" s="137"/>
      <c r="W21" s="137"/>
      <c r="X21" s="136">
        <v>280</v>
      </c>
      <c r="Y21" s="137"/>
      <c r="Z21" s="137"/>
      <c r="AA21" s="136">
        <v>280</v>
      </c>
      <c r="AB21" s="137"/>
      <c r="AC21" s="137"/>
      <c r="AD21" s="136">
        <v>280</v>
      </c>
      <c r="AE21" s="137"/>
      <c r="AF21" s="137"/>
      <c r="AG21" s="136">
        <v>280</v>
      </c>
      <c r="AH21" s="137"/>
      <c r="AI21" s="137"/>
      <c r="AJ21" s="136">
        <v>280</v>
      </c>
      <c r="AK21" s="137"/>
      <c r="AL21" s="137"/>
      <c r="AM21" s="136">
        <v>280</v>
      </c>
      <c r="AN21" s="137"/>
      <c r="AO21" s="137"/>
      <c r="AP21" s="136">
        <v>0</v>
      </c>
      <c r="AQ21" s="137"/>
      <c r="AR21" s="137"/>
      <c r="AS21" s="136">
        <v>0</v>
      </c>
      <c r="AT21" s="137"/>
      <c r="AU21" s="137"/>
      <c r="AV21" s="111">
        <f t="shared" si="0"/>
        <v>2400</v>
      </c>
      <c r="AW21" s="134">
        <f t="shared" si="1"/>
        <v>0</v>
      </c>
      <c r="AX21" s="113" t="s">
        <v>885</v>
      </c>
    </row>
    <row r="22" spans="1:50" ht="51.75" hidden="1" customHeight="1" x14ac:dyDescent="0.35">
      <c r="A22" s="102" t="s">
        <v>877</v>
      </c>
      <c r="B22" s="100" t="s">
        <v>878</v>
      </c>
      <c r="C22" s="100" t="s">
        <v>879</v>
      </c>
      <c r="D22" s="99">
        <v>9</v>
      </c>
      <c r="E22" s="100" t="s">
        <v>894</v>
      </c>
      <c r="F22" s="100"/>
      <c r="G22" s="99" t="s">
        <v>881</v>
      </c>
      <c r="H22" s="99" t="s">
        <v>890</v>
      </c>
      <c r="I22" s="101">
        <v>34622</v>
      </c>
      <c r="J22" s="101">
        <v>116050</v>
      </c>
      <c r="K22" s="170">
        <v>11500</v>
      </c>
      <c r="L22" s="171">
        <v>479</v>
      </c>
      <c r="M22" s="135"/>
      <c r="N22" s="135"/>
      <c r="O22" s="136">
        <v>958</v>
      </c>
      <c r="P22" s="137"/>
      <c r="Q22" s="137"/>
      <c r="R22" s="136">
        <v>1150</v>
      </c>
      <c r="S22" s="137"/>
      <c r="T22" s="137"/>
      <c r="U22" s="136">
        <v>1150</v>
      </c>
      <c r="V22" s="137"/>
      <c r="W22" s="137"/>
      <c r="X22" s="136">
        <v>1150</v>
      </c>
      <c r="Y22" s="137"/>
      <c r="Z22" s="137"/>
      <c r="AA22" s="136">
        <v>1150</v>
      </c>
      <c r="AB22" s="137"/>
      <c r="AC22" s="137"/>
      <c r="AD22" s="136">
        <v>1150</v>
      </c>
      <c r="AE22" s="137"/>
      <c r="AF22" s="137"/>
      <c r="AG22" s="136">
        <v>1150</v>
      </c>
      <c r="AH22" s="137"/>
      <c r="AI22" s="137"/>
      <c r="AJ22" s="136">
        <v>1150</v>
      </c>
      <c r="AK22" s="137"/>
      <c r="AL22" s="137"/>
      <c r="AM22" s="136">
        <v>1150</v>
      </c>
      <c r="AN22" s="137"/>
      <c r="AO22" s="137"/>
      <c r="AP22" s="136">
        <v>479</v>
      </c>
      <c r="AQ22" s="137"/>
      <c r="AR22" s="137"/>
      <c r="AS22" s="136">
        <v>384</v>
      </c>
      <c r="AT22" s="137"/>
      <c r="AU22" s="137"/>
      <c r="AV22" s="111">
        <f t="shared" si="0"/>
        <v>11500</v>
      </c>
      <c r="AW22" s="134">
        <f t="shared" si="1"/>
        <v>0</v>
      </c>
      <c r="AX22" s="113" t="s">
        <v>883</v>
      </c>
    </row>
    <row r="23" spans="1:50" ht="51.75" hidden="1" customHeight="1" x14ac:dyDescent="0.35">
      <c r="A23" s="102" t="s">
        <v>895</v>
      </c>
      <c r="B23" s="100" t="s">
        <v>896</v>
      </c>
      <c r="C23" s="100" t="s">
        <v>897</v>
      </c>
      <c r="D23" s="99">
        <v>23</v>
      </c>
      <c r="E23" s="100" t="s">
        <v>898</v>
      </c>
      <c r="F23" s="100"/>
      <c r="G23" s="99" t="s">
        <v>881</v>
      </c>
      <c r="H23" s="99" t="s">
        <v>882</v>
      </c>
      <c r="I23" s="101">
        <v>15</v>
      </c>
      <c r="J23" s="101">
        <v>47</v>
      </c>
      <c r="K23" s="103">
        <v>4</v>
      </c>
      <c r="L23" s="171"/>
      <c r="M23" s="135"/>
      <c r="N23" s="135"/>
      <c r="O23" s="136"/>
      <c r="P23" s="137"/>
      <c r="Q23" s="137"/>
      <c r="R23" s="136">
        <v>1</v>
      </c>
      <c r="S23" s="137"/>
      <c r="T23" s="137"/>
      <c r="U23" s="136"/>
      <c r="V23" s="137"/>
      <c r="W23" s="137"/>
      <c r="X23" s="136"/>
      <c r="Y23" s="137"/>
      <c r="Z23" s="137"/>
      <c r="AA23" s="136"/>
      <c r="AB23" s="137"/>
      <c r="AC23" s="137"/>
      <c r="AD23" s="136"/>
      <c r="AE23" s="137"/>
      <c r="AF23" s="137"/>
      <c r="AG23" s="136"/>
      <c r="AH23" s="137"/>
      <c r="AI23" s="137"/>
      <c r="AJ23" s="136">
        <v>1</v>
      </c>
      <c r="AK23" s="137"/>
      <c r="AL23" s="137"/>
      <c r="AM23" s="136">
        <v>1</v>
      </c>
      <c r="AN23" s="137"/>
      <c r="AO23" s="137"/>
      <c r="AP23" s="136">
        <v>1</v>
      </c>
      <c r="AQ23" s="137"/>
      <c r="AR23" s="137"/>
      <c r="AS23" s="136"/>
      <c r="AT23" s="137"/>
      <c r="AU23" s="137"/>
      <c r="AV23" s="111">
        <f t="shared" si="0"/>
        <v>4</v>
      </c>
      <c r="AW23" s="134">
        <f t="shared" si="1"/>
        <v>0</v>
      </c>
      <c r="AX23" s="113" t="s">
        <v>899</v>
      </c>
    </row>
    <row r="24" spans="1:50" ht="51.75" hidden="1" customHeight="1" x14ac:dyDescent="0.35">
      <c r="A24" s="102" t="s">
        <v>895</v>
      </c>
      <c r="B24" s="100" t="s">
        <v>896</v>
      </c>
      <c r="C24" s="100" t="s">
        <v>897</v>
      </c>
      <c r="D24" s="99">
        <v>24</v>
      </c>
      <c r="E24" s="100" t="s">
        <v>900</v>
      </c>
      <c r="F24" s="100"/>
      <c r="G24" s="99" t="s">
        <v>881</v>
      </c>
      <c r="H24" s="99" t="s">
        <v>882</v>
      </c>
      <c r="I24" s="101">
        <v>15</v>
      </c>
      <c r="J24" s="101">
        <v>47</v>
      </c>
      <c r="K24" s="104">
        <v>4</v>
      </c>
      <c r="L24" s="171"/>
      <c r="M24" s="135"/>
      <c r="N24" s="135"/>
      <c r="O24" s="136"/>
      <c r="P24" s="137"/>
      <c r="Q24" s="137"/>
      <c r="R24" s="136"/>
      <c r="S24" s="137"/>
      <c r="T24" s="137"/>
      <c r="U24" s="136">
        <v>1</v>
      </c>
      <c r="V24" s="137"/>
      <c r="W24" s="137"/>
      <c r="X24" s="136"/>
      <c r="Y24" s="137"/>
      <c r="Z24" s="137"/>
      <c r="AA24" s="136"/>
      <c r="AB24" s="137"/>
      <c r="AC24" s="137"/>
      <c r="AD24" s="136"/>
      <c r="AE24" s="137"/>
      <c r="AF24" s="137"/>
      <c r="AG24" s="136"/>
      <c r="AH24" s="137"/>
      <c r="AI24" s="137"/>
      <c r="AJ24" s="136"/>
      <c r="AK24" s="137"/>
      <c r="AL24" s="137"/>
      <c r="AM24" s="136">
        <v>1</v>
      </c>
      <c r="AN24" s="137"/>
      <c r="AO24" s="137"/>
      <c r="AP24" s="136">
        <v>1</v>
      </c>
      <c r="AQ24" s="137"/>
      <c r="AR24" s="137"/>
      <c r="AS24" s="136">
        <v>1</v>
      </c>
      <c r="AT24" s="137"/>
      <c r="AU24" s="137"/>
      <c r="AV24" s="111">
        <f t="shared" si="0"/>
        <v>4</v>
      </c>
      <c r="AW24" s="134">
        <f t="shared" si="1"/>
        <v>0</v>
      </c>
      <c r="AX24" s="113" t="s">
        <v>899</v>
      </c>
    </row>
    <row r="25" spans="1:50" ht="51.75" hidden="1" customHeight="1" x14ac:dyDescent="0.35">
      <c r="A25" s="102" t="s">
        <v>901</v>
      </c>
      <c r="B25" s="100" t="s">
        <v>902</v>
      </c>
      <c r="C25" s="100" t="s">
        <v>903</v>
      </c>
      <c r="D25" s="99">
        <v>10</v>
      </c>
      <c r="E25" s="100" t="s">
        <v>904</v>
      </c>
      <c r="F25" s="100"/>
      <c r="G25" s="99" t="s">
        <v>881</v>
      </c>
      <c r="H25" s="99" t="s">
        <v>890</v>
      </c>
      <c r="I25" s="101">
        <v>45565</v>
      </c>
      <c r="J25" s="101">
        <v>121298</v>
      </c>
      <c r="K25" s="170">
        <v>12500</v>
      </c>
      <c r="L25" s="171">
        <v>768</v>
      </c>
      <c r="M25" s="135"/>
      <c r="N25" s="135"/>
      <c r="O25" s="136">
        <v>1000</v>
      </c>
      <c r="P25" s="137"/>
      <c r="Q25" s="137"/>
      <c r="R25" s="136">
        <v>1250</v>
      </c>
      <c r="S25" s="137"/>
      <c r="T25" s="137"/>
      <c r="U25" s="136">
        <v>885.00000000000011</v>
      </c>
      <c r="V25" s="137"/>
      <c r="W25" s="137"/>
      <c r="X25" s="136">
        <v>1260</v>
      </c>
      <c r="Y25" s="137"/>
      <c r="Z25" s="137"/>
      <c r="AA25" s="136">
        <v>1259</v>
      </c>
      <c r="AB25" s="137"/>
      <c r="AC25" s="137"/>
      <c r="AD25" s="136">
        <v>1078</v>
      </c>
      <c r="AE25" s="137"/>
      <c r="AF25" s="137"/>
      <c r="AG25" s="136">
        <v>1250</v>
      </c>
      <c r="AH25" s="137"/>
      <c r="AI25" s="137"/>
      <c r="AJ25" s="136">
        <v>1125</v>
      </c>
      <c r="AK25" s="137"/>
      <c r="AL25" s="137"/>
      <c r="AM25" s="136">
        <v>875.00000000000011</v>
      </c>
      <c r="AN25" s="137"/>
      <c r="AO25" s="137"/>
      <c r="AP25" s="136">
        <v>1000</v>
      </c>
      <c r="AQ25" s="137"/>
      <c r="AR25" s="137"/>
      <c r="AS25" s="136">
        <v>750</v>
      </c>
      <c r="AT25" s="137"/>
      <c r="AU25" s="137"/>
      <c r="AV25" s="111">
        <f t="shared" si="0"/>
        <v>12500</v>
      </c>
      <c r="AW25" s="134">
        <f t="shared" si="1"/>
        <v>0</v>
      </c>
      <c r="AX25" s="113" t="s">
        <v>905</v>
      </c>
    </row>
    <row r="26" spans="1:50" ht="51.75" hidden="1" customHeight="1" x14ac:dyDescent="0.35">
      <c r="A26" s="102" t="s">
        <v>901</v>
      </c>
      <c r="B26" s="100" t="s">
        <v>902</v>
      </c>
      <c r="C26" s="100" t="s">
        <v>903</v>
      </c>
      <c r="D26" s="99">
        <v>11</v>
      </c>
      <c r="E26" s="100" t="s">
        <v>906</v>
      </c>
      <c r="F26" s="100"/>
      <c r="G26" s="99" t="s">
        <v>881</v>
      </c>
      <c r="H26" s="99" t="s">
        <v>890</v>
      </c>
      <c r="I26" s="101">
        <v>166214</v>
      </c>
      <c r="J26" s="101">
        <v>386196</v>
      </c>
      <c r="K26" s="170">
        <v>41500</v>
      </c>
      <c r="L26" s="171">
        <v>867</v>
      </c>
      <c r="M26" s="135"/>
      <c r="N26" s="135"/>
      <c r="O26" s="136">
        <v>2493</v>
      </c>
      <c r="P26" s="137"/>
      <c r="Q26" s="137"/>
      <c r="R26" s="136">
        <v>5398</v>
      </c>
      <c r="S26" s="137"/>
      <c r="T26" s="137"/>
      <c r="U26" s="136">
        <v>2299</v>
      </c>
      <c r="V26" s="137"/>
      <c r="W26" s="137"/>
      <c r="X26" s="136">
        <v>4983</v>
      </c>
      <c r="Y26" s="137"/>
      <c r="Z26" s="137"/>
      <c r="AA26" s="136">
        <v>3323</v>
      </c>
      <c r="AB26" s="137"/>
      <c r="AC26" s="137"/>
      <c r="AD26" s="136">
        <v>3542</v>
      </c>
      <c r="AE26" s="137"/>
      <c r="AF26" s="137"/>
      <c r="AG26" s="136">
        <v>3662</v>
      </c>
      <c r="AH26" s="137"/>
      <c r="AI26" s="137"/>
      <c r="AJ26" s="136">
        <v>3674</v>
      </c>
      <c r="AK26" s="137"/>
      <c r="AL26" s="137"/>
      <c r="AM26" s="136">
        <v>3374</v>
      </c>
      <c r="AN26" s="137"/>
      <c r="AO26" s="137"/>
      <c r="AP26" s="136">
        <v>4565</v>
      </c>
      <c r="AQ26" s="137"/>
      <c r="AR26" s="137"/>
      <c r="AS26" s="136">
        <v>3320</v>
      </c>
      <c r="AT26" s="137"/>
      <c r="AU26" s="137"/>
      <c r="AV26" s="111">
        <f t="shared" si="0"/>
        <v>41500</v>
      </c>
      <c r="AW26" s="134">
        <f t="shared" si="1"/>
        <v>0</v>
      </c>
      <c r="AX26" s="113" t="s">
        <v>905</v>
      </c>
    </row>
    <row r="27" spans="1:50" ht="51.75" hidden="1" customHeight="1" x14ac:dyDescent="0.35">
      <c r="A27" s="102" t="s">
        <v>901</v>
      </c>
      <c r="B27" s="100" t="s">
        <v>902</v>
      </c>
      <c r="C27" s="100" t="s">
        <v>903</v>
      </c>
      <c r="D27" s="99">
        <v>13</v>
      </c>
      <c r="E27" s="100" t="s">
        <v>907</v>
      </c>
      <c r="F27" s="100"/>
      <c r="G27" s="99" t="s">
        <v>881</v>
      </c>
      <c r="H27" s="99" t="s">
        <v>890</v>
      </c>
      <c r="I27" s="101">
        <v>46329</v>
      </c>
      <c r="J27" s="101">
        <v>122579</v>
      </c>
      <c r="K27" s="170">
        <v>12800</v>
      </c>
      <c r="L27" s="171">
        <v>768</v>
      </c>
      <c r="M27" s="135"/>
      <c r="N27" s="135"/>
      <c r="O27" s="136">
        <v>1024</v>
      </c>
      <c r="P27" s="137"/>
      <c r="Q27" s="137"/>
      <c r="R27" s="136">
        <v>1280</v>
      </c>
      <c r="S27" s="137"/>
      <c r="T27" s="137"/>
      <c r="U27" s="136">
        <v>896.00000000000011</v>
      </c>
      <c r="V27" s="137"/>
      <c r="W27" s="137"/>
      <c r="X27" s="136">
        <v>1280</v>
      </c>
      <c r="Y27" s="137"/>
      <c r="Z27" s="137"/>
      <c r="AA27" s="136">
        <v>1280</v>
      </c>
      <c r="AB27" s="137"/>
      <c r="AC27" s="137"/>
      <c r="AD27" s="136">
        <v>1152</v>
      </c>
      <c r="AE27" s="137"/>
      <c r="AF27" s="137"/>
      <c r="AG27" s="136">
        <v>1280</v>
      </c>
      <c r="AH27" s="137"/>
      <c r="AI27" s="137"/>
      <c r="AJ27" s="136">
        <v>1152</v>
      </c>
      <c r="AK27" s="137"/>
      <c r="AL27" s="137"/>
      <c r="AM27" s="136">
        <v>896.00000000000011</v>
      </c>
      <c r="AN27" s="137"/>
      <c r="AO27" s="137"/>
      <c r="AP27" s="136">
        <v>1024</v>
      </c>
      <c r="AQ27" s="137"/>
      <c r="AR27" s="137"/>
      <c r="AS27" s="136">
        <v>768</v>
      </c>
      <c r="AT27" s="137"/>
      <c r="AU27" s="137"/>
      <c r="AV27" s="111">
        <f t="shared" si="0"/>
        <v>12800</v>
      </c>
      <c r="AW27" s="134">
        <f t="shared" si="1"/>
        <v>0</v>
      </c>
      <c r="AX27" s="113" t="s">
        <v>905</v>
      </c>
    </row>
    <row r="28" spans="1:50" ht="51.75" hidden="1" customHeight="1" x14ac:dyDescent="0.35">
      <c r="A28" s="102" t="s">
        <v>901</v>
      </c>
      <c r="B28" s="100" t="s">
        <v>902</v>
      </c>
      <c r="C28" s="100" t="s">
        <v>903</v>
      </c>
      <c r="D28" s="99">
        <v>14</v>
      </c>
      <c r="E28" s="100" t="s">
        <v>908</v>
      </c>
      <c r="F28" s="100"/>
      <c r="G28" s="99" t="s">
        <v>881</v>
      </c>
      <c r="H28" s="99" t="s">
        <v>890</v>
      </c>
      <c r="I28" s="101">
        <v>13521</v>
      </c>
      <c r="J28" s="101">
        <v>20650</v>
      </c>
      <c r="K28" s="170">
        <v>3500</v>
      </c>
      <c r="L28" s="171">
        <v>150</v>
      </c>
      <c r="M28" s="135"/>
      <c r="N28" s="135"/>
      <c r="O28" s="136">
        <v>200</v>
      </c>
      <c r="P28" s="137"/>
      <c r="Q28" s="137"/>
      <c r="R28" s="136">
        <v>250</v>
      </c>
      <c r="S28" s="137"/>
      <c r="T28" s="137"/>
      <c r="U28" s="136">
        <v>350</v>
      </c>
      <c r="V28" s="137"/>
      <c r="W28" s="137"/>
      <c r="X28" s="136">
        <v>350</v>
      </c>
      <c r="Y28" s="137"/>
      <c r="Z28" s="137"/>
      <c r="AA28" s="136">
        <v>450</v>
      </c>
      <c r="AB28" s="137"/>
      <c r="AC28" s="137"/>
      <c r="AD28" s="136">
        <v>450</v>
      </c>
      <c r="AE28" s="137"/>
      <c r="AF28" s="137"/>
      <c r="AG28" s="136">
        <v>350</v>
      </c>
      <c r="AH28" s="137"/>
      <c r="AI28" s="137"/>
      <c r="AJ28" s="136">
        <v>350</v>
      </c>
      <c r="AK28" s="137"/>
      <c r="AL28" s="137"/>
      <c r="AM28" s="136">
        <v>250</v>
      </c>
      <c r="AN28" s="137"/>
      <c r="AO28" s="137"/>
      <c r="AP28" s="136">
        <v>200</v>
      </c>
      <c r="AQ28" s="137"/>
      <c r="AR28" s="137"/>
      <c r="AS28" s="136">
        <v>150</v>
      </c>
      <c r="AT28" s="137"/>
      <c r="AU28" s="137"/>
      <c r="AV28" s="111">
        <f t="shared" si="0"/>
        <v>3500</v>
      </c>
      <c r="AW28" s="134">
        <f t="shared" si="1"/>
        <v>0</v>
      </c>
      <c r="AX28" s="113" t="s">
        <v>909</v>
      </c>
    </row>
    <row r="29" spans="1:50" ht="51.75" hidden="1" customHeight="1" x14ac:dyDescent="0.35">
      <c r="A29" s="102" t="s">
        <v>901</v>
      </c>
      <c r="B29" s="100" t="s">
        <v>902</v>
      </c>
      <c r="C29" s="100" t="s">
        <v>903</v>
      </c>
      <c r="D29" s="99">
        <v>15</v>
      </c>
      <c r="E29" s="100" t="s">
        <v>910</v>
      </c>
      <c r="F29" s="100"/>
      <c r="G29" s="99" t="s">
        <v>881</v>
      </c>
      <c r="H29" s="99" t="s">
        <v>890</v>
      </c>
      <c r="I29" s="101">
        <v>8570</v>
      </c>
      <c r="J29" s="101">
        <v>20178</v>
      </c>
      <c r="K29" s="170">
        <v>2300</v>
      </c>
      <c r="L29" s="171">
        <v>100</v>
      </c>
      <c r="M29" s="135"/>
      <c r="N29" s="135"/>
      <c r="O29" s="136">
        <v>140</v>
      </c>
      <c r="P29" s="137"/>
      <c r="Q29" s="137"/>
      <c r="R29" s="136">
        <v>180</v>
      </c>
      <c r="S29" s="137"/>
      <c r="T29" s="137"/>
      <c r="U29" s="136">
        <v>200</v>
      </c>
      <c r="V29" s="137"/>
      <c r="W29" s="137"/>
      <c r="X29" s="136">
        <v>230</v>
      </c>
      <c r="Y29" s="137"/>
      <c r="Z29" s="137"/>
      <c r="AA29" s="136">
        <v>300</v>
      </c>
      <c r="AB29" s="137"/>
      <c r="AC29" s="137"/>
      <c r="AD29" s="136">
        <v>300</v>
      </c>
      <c r="AE29" s="137"/>
      <c r="AF29" s="137"/>
      <c r="AG29" s="136">
        <v>230</v>
      </c>
      <c r="AH29" s="137"/>
      <c r="AI29" s="137"/>
      <c r="AJ29" s="136">
        <v>200</v>
      </c>
      <c r="AK29" s="137"/>
      <c r="AL29" s="137"/>
      <c r="AM29" s="136">
        <v>180</v>
      </c>
      <c r="AN29" s="137"/>
      <c r="AO29" s="137"/>
      <c r="AP29" s="136">
        <v>140</v>
      </c>
      <c r="AQ29" s="137"/>
      <c r="AR29" s="137"/>
      <c r="AS29" s="136">
        <v>100</v>
      </c>
      <c r="AT29" s="137"/>
      <c r="AU29" s="137"/>
      <c r="AV29" s="111">
        <f t="shared" si="0"/>
        <v>2300</v>
      </c>
      <c r="AW29" s="134">
        <f t="shared" si="1"/>
        <v>0</v>
      </c>
      <c r="AX29" s="113" t="s">
        <v>909</v>
      </c>
    </row>
    <row r="30" spans="1:50" ht="51.75" hidden="1" customHeight="1" x14ac:dyDescent="0.35">
      <c r="A30" s="102" t="s">
        <v>901</v>
      </c>
      <c r="B30" s="100" t="s">
        <v>902</v>
      </c>
      <c r="C30" s="100" t="s">
        <v>903</v>
      </c>
      <c r="D30" s="99">
        <v>16</v>
      </c>
      <c r="E30" s="100" t="s">
        <v>911</v>
      </c>
      <c r="F30" s="100"/>
      <c r="G30" s="99" t="s">
        <v>881</v>
      </c>
      <c r="H30" s="99" t="s">
        <v>890</v>
      </c>
      <c r="I30" s="101">
        <v>20697</v>
      </c>
      <c r="J30" s="101">
        <v>22950</v>
      </c>
      <c r="K30" s="170">
        <v>4000</v>
      </c>
      <c r="L30" s="171">
        <v>150</v>
      </c>
      <c r="M30" s="135"/>
      <c r="N30" s="135"/>
      <c r="O30" s="136">
        <v>250</v>
      </c>
      <c r="P30" s="137"/>
      <c r="Q30" s="137"/>
      <c r="R30" s="136">
        <v>250</v>
      </c>
      <c r="S30" s="137"/>
      <c r="T30" s="137"/>
      <c r="U30" s="136">
        <v>350</v>
      </c>
      <c r="V30" s="137"/>
      <c r="W30" s="137"/>
      <c r="X30" s="136">
        <v>450</v>
      </c>
      <c r="Y30" s="137"/>
      <c r="Z30" s="137"/>
      <c r="AA30" s="136">
        <v>550</v>
      </c>
      <c r="AB30" s="137"/>
      <c r="AC30" s="137"/>
      <c r="AD30" s="136">
        <v>550</v>
      </c>
      <c r="AE30" s="137"/>
      <c r="AF30" s="137"/>
      <c r="AG30" s="136">
        <v>450</v>
      </c>
      <c r="AH30" s="137"/>
      <c r="AI30" s="137"/>
      <c r="AJ30" s="136">
        <v>350</v>
      </c>
      <c r="AK30" s="137"/>
      <c r="AL30" s="137"/>
      <c r="AM30" s="136">
        <v>250</v>
      </c>
      <c r="AN30" s="137"/>
      <c r="AO30" s="137"/>
      <c r="AP30" s="136">
        <v>250</v>
      </c>
      <c r="AQ30" s="137"/>
      <c r="AR30" s="137"/>
      <c r="AS30" s="136">
        <v>150</v>
      </c>
      <c r="AT30" s="137"/>
      <c r="AU30" s="137"/>
      <c r="AV30" s="111">
        <f t="shared" si="0"/>
        <v>4000</v>
      </c>
      <c r="AW30" s="134">
        <f t="shared" si="1"/>
        <v>0</v>
      </c>
      <c r="AX30" s="113" t="s">
        <v>909</v>
      </c>
    </row>
    <row r="31" spans="1:50" ht="51.75" hidden="1" customHeight="1" x14ac:dyDescent="0.35">
      <c r="A31" s="102" t="s">
        <v>901</v>
      </c>
      <c r="B31" s="100" t="s">
        <v>902</v>
      </c>
      <c r="C31" s="100" t="s">
        <v>912</v>
      </c>
      <c r="D31" s="99">
        <v>17</v>
      </c>
      <c r="E31" s="100" t="s">
        <v>913</v>
      </c>
      <c r="F31" s="100"/>
      <c r="G31" s="99" t="s">
        <v>881</v>
      </c>
      <c r="H31" s="99" t="s">
        <v>890</v>
      </c>
      <c r="I31" s="101">
        <v>24162</v>
      </c>
      <c r="J31" s="101">
        <v>77500</v>
      </c>
      <c r="K31" s="103">
        <v>7900</v>
      </c>
      <c r="L31" s="171">
        <v>0</v>
      </c>
      <c r="M31" s="135"/>
      <c r="N31" s="135"/>
      <c r="O31" s="136">
        <v>750</v>
      </c>
      <c r="P31" s="137"/>
      <c r="Q31" s="137"/>
      <c r="R31" s="136">
        <v>750</v>
      </c>
      <c r="S31" s="137"/>
      <c r="T31" s="137"/>
      <c r="U31" s="136">
        <v>750</v>
      </c>
      <c r="V31" s="137"/>
      <c r="W31" s="137"/>
      <c r="X31" s="136">
        <v>750</v>
      </c>
      <c r="Y31" s="137"/>
      <c r="Z31" s="137"/>
      <c r="AA31" s="136">
        <v>750</v>
      </c>
      <c r="AB31" s="137"/>
      <c r="AC31" s="137"/>
      <c r="AD31" s="136">
        <v>750</v>
      </c>
      <c r="AE31" s="137"/>
      <c r="AF31" s="137"/>
      <c r="AG31" s="136">
        <v>750</v>
      </c>
      <c r="AH31" s="137"/>
      <c r="AI31" s="137"/>
      <c r="AJ31" s="136">
        <v>750</v>
      </c>
      <c r="AK31" s="137"/>
      <c r="AL31" s="137"/>
      <c r="AM31" s="136">
        <v>750</v>
      </c>
      <c r="AN31" s="137"/>
      <c r="AO31" s="137"/>
      <c r="AP31" s="136">
        <v>750</v>
      </c>
      <c r="AQ31" s="137"/>
      <c r="AR31" s="137"/>
      <c r="AS31" s="136">
        <v>400</v>
      </c>
      <c r="AT31" s="137"/>
      <c r="AU31" s="137"/>
      <c r="AV31" s="111">
        <f t="shared" si="0"/>
        <v>7900</v>
      </c>
      <c r="AW31" s="134">
        <f t="shared" si="1"/>
        <v>0</v>
      </c>
      <c r="AX31" s="113" t="s">
        <v>914</v>
      </c>
    </row>
    <row r="32" spans="1:50" ht="51.75" hidden="1" customHeight="1" x14ac:dyDescent="0.35">
      <c r="A32" s="102" t="s">
        <v>915</v>
      </c>
      <c r="B32" s="100" t="s">
        <v>916</v>
      </c>
      <c r="C32" s="100" t="s">
        <v>917</v>
      </c>
      <c r="D32" s="99">
        <v>20</v>
      </c>
      <c r="E32" s="100" t="s">
        <v>918</v>
      </c>
      <c r="F32" s="100"/>
      <c r="G32" s="99" t="s">
        <v>881</v>
      </c>
      <c r="H32" s="99" t="s">
        <v>882</v>
      </c>
      <c r="I32" s="101">
        <v>5332</v>
      </c>
      <c r="J32" s="101">
        <v>13748</v>
      </c>
      <c r="K32" s="170">
        <v>1800</v>
      </c>
      <c r="L32" s="171">
        <v>0</v>
      </c>
      <c r="M32" s="135"/>
      <c r="N32" s="135"/>
      <c r="O32" s="136">
        <v>200</v>
      </c>
      <c r="P32" s="137"/>
      <c r="Q32" s="137"/>
      <c r="R32" s="136">
        <v>300</v>
      </c>
      <c r="S32" s="137"/>
      <c r="T32" s="137"/>
      <c r="U32" s="136">
        <v>200</v>
      </c>
      <c r="V32" s="137"/>
      <c r="W32" s="137"/>
      <c r="X32" s="136">
        <v>300</v>
      </c>
      <c r="Y32" s="137"/>
      <c r="Z32" s="137"/>
      <c r="AA32" s="136">
        <v>200</v>
      </c>
      <c r="AB32" s="137"/>
      <c r="AC32" s="137"/>
      <c r="AD32" s="136">
        <v>200</v>
      </c>
      <c r="AE32" s="137"/>
      <c r="AF32" s="137"/>
      <c r="AG32" s="136">
        <v>200</v>
      </c>
      <c r="AH32" s="137"/>
      <c r="AI32" s="137"/>
      <c r="AJ32" s="136">
        <v>200</v>
      </c>
      <c r="AK32" s="137"/>
      <c r="AL32" s="137"/>
      <c r="AM32" s="136"/>
      <c r="AN32" s="137"/>
      <c r="AO32" s="137"/>
      <c r="AP32" s="136"/>
      <c r="AQ32" s="137"/>
      <c r="AR32" s="137"/>
      <c r="AS32" s="136"/>
      <c r="AT32" s="137"/>
      <c r="AU32" s="137"/>
      <c r="AV32" s="111">
        <f t="shared" si="0"/>
        <v>1800</v>
      </c>
      <c r="AW32" s="134">
        <f t="shared" si="1"/>
        <v>0</v>
      </c>
      <c r="AX32" s="113" t="s">
        <v>905</v>
      </c>
    </row>
    <row r="33" spans="1:50" ht="51.75" hidden="1" customHeight="1" x14ac:dyDescent="0.35">
      <c r="A33" s="102" t="s">
        <v>919</v>
      </c>
      <c r="B33" s="100" t="s">
        <v>920</v>
      </c>
      <c r="C33" s="100" t="s">
        <v>921</v>
      </c>
      <c r="D33" s="99">
        <v>21</v>
      </c>
      <c r="E33" s="100" t="s">
        <v>922</v>
      </c>
      <c r="F33" s="100"/>
      <c r="G33" s="99" t="s">
        <v>881</v>
      </c>
      <c r="H33" s="99" t="s">
        <v>890</v>
      </c>
      <c r="I33" s="101">
        <v>11925</v>
      </c>
      <c r="J33" s="101">
        <v>25000</v>
      </c>
      <c r="K33" s="170">
        <v>3000</v>
      </c>
      <c r="L33" s="171">
        <v>0</v>
      </c>
      <c r="M33" s="135"/>
      <c r="N33" s="135"/>
      <c r="O33" s="136">
        <v>0</v>
      </c>
      <c r="P33" s="137"/>
      <c r="Q33" s="137"/>
      <c r="R33" s="136">
        <v>500</v>
      </c>
      <c r="S33" s="137"/>
      <c r="T33" s="137"/>
      <c r="U33" s="136">
        <v>0</v>
      </c>
      <c r="V33" s="247"/>
      <c r="W33" s="137"/>
      <c r="X33" s="136">
        <v>0</v>
      </c>
      <c r="Y33" s="137"/>
      <c r="Z33" s="137"/>
      <c r="AA33" s="136">
        <v>1000</v>
      </c>
      <c r="AB33" s="137"/>
      <c r="AC33" s="137"/>
      <c r="AD33" s="136">
        <v>0</v>
      </c>
      <c r="AE33" s="137"/>
      <c r="AF33" s="137"/>
      <c r="AG33" s="136">
        <v>0</v>
      </c>
      <c r="AH33" s="137"/>
      <c r="AI33" s="247"/>
      <c r="AJ33" s="136">
        <v>500</v>
      </c>
      <c r="AK33" s="137"/>
      <c r="AL33" s="137"/>
      <c r="AM33" s="136">
        <v>0</v>
      </c>
      <c r="AN33" s="137"/>
      <c r="AO33" s="137"/>
      <c r="AP33" s="136">
        <v>0</v>
      </c>
      <c r="AQ33" s="137"/>
      <c r="AR33" s="137"/>
      <c r="AS33" s="136">
        <v>1000</v>
      </c>
      <c r="AT33" s="137"/>
      <c r="AU33" s="137"/>
      <c r="AV33" s="111">
        <f t="shared" si="0"/>
        <v>3000</v>
      </c>
      <c r="AW33" s="134">
        <f t="shared" si="1"/>
        <v>0</v>
      </c>
      <c r="AX33" s="113" t="s">
        <v>923</v>
      </c>
    </row>
    <row r="34" spans="1:50" ht="303" customHeight="1" x14ac:dyDescent="0.35">
      <c r="A34" s="102" t="s">
        <v>919</v>
      </c>
      <c r="B34" s="100" t="s">
        <v>920</v>
      </c>
      <c r="C34" s="100" t="s">
        <v>921</v>
      </c>
      <c r="D34" s="99">
        <v>22</v>
      </c>
      <c r="E34" s="100" t="s">
        <v>924</v>
      </c>
      <c r="F34" s="100" t="s">
        <v>925</v>
      </c>
      <c r="G34" s="99" t="s">
        <v>881</v>
      </c>
      <c r="H34" s="99" t="s">
        <v>890</v>
      </c>
      <c r="I34" s="101">
        <v>16877</v>
      </c>
      <c r="J34" s="101">
        <v>32500</v>
      </c>
      <c r="K34" s="170">
        <v>3000</v>
      </c>
      <c r="L34" s="171">
        <v>0</v>
      </c>
      <c r="M34" s="135">
        <v>0</v>
      </c>
      <c r="N34" s="135">
        <v>0</v>
      </c>
      <c r="O34" s="136">
        <v>150</v>
      </c>
      <c r="P34" s="232">
        <v>0</v>
      </c>
      <c r="Q34" s="233" t="s">
        <v>926</v>
      </c>
      <c r="R34" s="428">
        <v>300</v>
      </c>
      <c r="S34" s="429">
        <v>83</v>
      </c>
      <c r="T34" s="423" t="s">
        <v>927</v>
      </c>
      <c r="U34" s="430">
        <v>300</v>
      </c>
      <c r="V34" s="248">
        <v>544</v>
      </c>
      <c r="W34" s="424" t="s">
        <v>928</v>
      </c>
      <c r="X34" s="428">
        <v>300</v>
      </c>
      <c r="Y34" s="248">
        <v>496</v>
      </c>
      <c r="Z34" s="410" t="s">
        <v>929</v>
      </c>
      <c r="AA34" s="428">
        <v>300</v>
      </c>
      <c r="AB34" s="248">
        <v>780</v>
      </c>
      <c r="AC34" s="410" t="s">
        <v>607</v>
      </c>
      <c r="AD34" s="428">
        <v>300</v>
      </c>
      <c r="AE34" s="429">
        <v>1415</v>
      </c>
      <c r="AF34" s="423" t="s">
        <v>930</v>
      </c>
      <c r="AG34" s="428">
        <v>300</v>
      </c>
      <c r="AH34" s="431">
        <v>1369</v>
      </c>
      <c r="AI34" s="433" t="s">
        <v>931</v>
      </c>
      <c r="AJ34" s="432">
        <v>300</v>
      </c>
      <c r="AK34" s="429"/>
      <c r="AL34" s="137"/>
      <c r="AM34" s="136">
        <v>300</v>
      </c>
      <c r="AN34" s="137"/>
      <c r="AO34" s="137"/>
      <c r="AP34" s="136">
        <v>300</v>
      </c>
      <c r="AQ34" s="137"/>
      <c r="AR34" s="137"/>
      <c r="AS34" s="136">
        <v>150</v>
      </c>
      <c r="AT34" s="137"/>
      <c r="AU34" s="137"/>
      <c r="AV34" s="111">
        <f t="shared" si="0"/>
        <v>3000</v>
      </c>
      <c r="AW34" s="134" t="e">
        <f>+M34+P34+S34+V34+Z34+AB34+AE34+AH34+AK34+AN34+AQ34+AT34</f>
        <v>#VALUE!</v>
      </c>
      <c r="AX34" s="219">
        <v>8198</v>
      </c>
    </row>
    <row r="35" spans="1:50" ht="51.75" hidden="1" customHeight="1" x14ac:dyDescent="0.35">
      <c r="A35" s="102">
        <v>11</v>
      </c>
      <c r="B35" s="100" t="s">
        <v>932</v>
      </c>
      <c r="C35" s="100" t="s">
        <v>933</v>
      </c>
      <c r="D35" s="99">
        <v>25</v>
      </c>
      <c r="E35" s="100" t="s">
        <v>934</v>
      </c>
      <c r="F35" s="100"/>
      <c r="G35" s="99" t="s">
        <v>935</v>
      </c>
      <c r="H35" s="99" t="s">
        <v>882</v>
      </c>
      <c r="I35" s="101">
        <v>100</v>
      </c>
      <c r="J35" s="101">
        <v>100</v>
      </c>
      <c r="K35" s="170">
        <v>100</v>
      </c>
      <c r="L35" s="171">
        <v>100</v>
      </c>
      <c r="M35" s="135"/>
      <c r="N35" s="135"/>
      <c r="O35" s="136">
        <v>100</v>
      </c>
      <c r="P35" s="137"/>
      <c r="Q35" s="137"/>
      <c r="R35" s="136">
        <v>100</v>
      </c>
      <c r="S35" s="137"/>
      <c r="T35" s="137"/>
      <c r="U35" s="136">
        <v>100</v>
      </c>
      <c r="V35" s="133"/>
      <c r="W35" s="137"/>
      <c r="X35" s="136">
        <v>100</v>
      </c>
      <c r="Y35" s="137"/>
      <c r="Z35" s="137"/>
      <c r="AA35" s="136">
        <v>100</v>
      </c>
      <c r="AB35" s="137"/>
      <c r="AC35" s="137"/>
      <c r="AD35" s="136">
        <v>100</v>
      </c>
      <c r="AE35" s="137"/>
      <c r="AF35" s="137"/>
      <c r="AG35" s="136">
        <v>100</v>
      </c>
      <c r="AH35" s="137"/>
      <c r="AI35" s="197"/>
      <c r="AJ35" s="136">
        <v>100</v>
      </c>
      <c r="AK35" s="137"/>
      <c r="AL35" s="137"/>
      <c r="AM35" s="136">
        <v>100</v>
      </c>
      <c r="AN35" s="137"/>
      <c r="AO35" s="137"/>
      <c r="AP35" s="136">
        <v>100</v>
      </c>
      <c r="AQ35" s="137"/>
      <c r="AR35" s="137"/>
      <c r="AS35" s="136">
        <v>100</v>
      </c>
      <c r="AT35" s="137"/>
      <c r="AU35" s="137"/>
      <c r="AV35" s="111">
        <v>100</v>
      </c>
      <c r="AW35" s="134">
        <f t="shared" si="1"/>
        <v>0</v>
      </c>
      <c r="AX35" s="114">
        <v>8225</v>
      </c>
    </row>
    <row r="36" spans="1:50" ht="51.75" hidden="1" customHeight="1" x14ac:dyDescent="0.35">
      <c r="A36" s="102">
        <v>11</v>
      </c>
      <c r="B36" s="100" t="s">
        <v>932</v>
      </c>
      <c r="C36" s="100" t="s">
        <v>936</v>
      </c>
      <c r="D36" s="99">
        <v>26</v>
      </c>
      <c r="E36" s="100" t="s">
        <v>937</v>
      </c>
      <c r="F36" s="100"/>
      <c r="G36" s="99" t="s">
        <v>935</v>
      </c>
      <c r="H36" s="99" t="s">
        <v>882</v>
      </c>
      <c r="I36" s="101">
        <v>100</v>
      </c>
      <c r="J36" s="101">
        <v>100</v>
      </c>
      <c r="K36" s="170">
        <v>100</v>
      </c>
      <c r="L36" s="171">
        <v>0</v>
      </c>
      <c r="M36" s="135"/>
      <c r="N36" s="135"/>
      <c r="O36" s="136">
        <v>9.09</v>
      </c>
      <c r="P36" s="137"/>
      <c r="Q36" s="137"/>
      <c r="R36" s="136">
        <v>9.09</v>
      </c>
      <c r="S36" s="137"/>
      <c r="T36" s="137"/>
      <c r="U36" s="136">
        <v>9.09</v>
      </c>
      <c r="V36" s="137"/>
      <c r="W36" s="137"/>
      <c r="X36" s="136">
        <v>9.09</v>
      </c>
      <c r="Y36" s="137"/>
      <c r="Z36" s="137"/>
      <c r="AA36" s="136">
        <v>9.09</v>
      </c>
      <c r="AB36" s="137"/>
      <c r="AC36" s="137"/>
      <c r="AD36" s="136">
        <v>9.09</v>
      </c>
      <c r="AE36" s="137"/>
      <c r="AF36" s="137"/>
      <c r="AG36" s="136">
        <v>9.09</v>
      </c>
      <c r="AH36" s="137"/>
      <c r="AI36" t="s">
        <v>938</v>
      </c>
      <c r="AJ36" s="136">
        <v>9.09</v>
      </c>
      <c r="AK36" s="137"/>
      <c r="AL36" s="137"/>
      <c r="AM36" s="136">
        <v>9.09</v>
      </c>
      <c r="AN36" s="137"/>
      <c r="AO36" s="137"/>
      <c r="AP36" s="136">
        <v>9.1</v>
      </c>
      <c r="AQ36" s="137"/>
      <c r="AR36" s="137"/>
      <c r="AS36" s="136">
        <v>9.09</v>
      </c>
      <c r="AT36" s="137"/>
      <c r="AU36" s="137"/>
      <c r="AV36" s="111">
        <f t="shared" si="0"/>
        <v>100.00000000000001</v>
      </c>
      <c r="AW36" s="134">
        <f t="shared" si="1"/>
        <v>0</v>
      </c>
      <c r="AX36" s="114">
        <v>8225</v>
      </c>
    </row>
    <row r="37" spans="1:50" ht="51.75" hidden="1" customHeight="1" thickBot="1" x14ac:dyDescent="0.4">
      <c r="A37" s="105">
        <v>11</v>
      </c>
      <c r="B37" s="106" t="s">
        <v>932</v>
      </c>
      <c r="C37" s="106" t="s">
        <v>936</v>
      </c>
      <c r="D37" s="107">
        <v>27</v>
      </c>
      <c r="E37" s="106" t="s">
        <v>939</v>
      </c>
      <c r="F37" s="106"/>
      <c r="G37" s="107" t="s">
        <v>940</v>
      </c>
      <c r="H37" s="107" t="s">
        <v>882</v>
      </c>
      <c r="I37" s="172">
        <v>90</v>
      </c>
      <c r="J37" s="172">
        <v>95</v>
      </c>
      <c r="K37" s="173">
        <v>91</v>
      </c>
      <c r="L37" s="174">
        <v>9.5</v>
      </c>
      <c r="M37" s="138"/>
      <c r="N37" s="138"/>
      <c r="O37" s="139">
        <v>9.5500000000000007</v>
      </c>
      <c r="P37" s="140"/>
      <c r="Q37" s="140"/>
      <c r="R37" s="139">
        <v>90.59</v>
      </c>
      <c r="S37" s="140"/>
      <c r="T37" s="140"/>
      <c r="U37" s="139">
        <v>90.64</v>
      </c>
      <c r="V37" s="140"/>
      <c r="W37" s="140"/>
      <c r="X37" s="139">
        <v>90.68</v>
      </c>
      <c r="Y37" s="140"/>
      <c r="Z37" s="140"/>
      <c r="AA37" s="139">
        <v>90.73</v>
      </c>
      <c r="AB37" s="140"/>
      <c r="AC37" s="140"/>
      <c r="AD37" s="139">
        <v>90.77</v>
      </c>
      <c r="AE37" s="140"/>
      <c r="AF37" s="140"/>
      <c r="AG37" s="139">
        <v>90.82</v>
      </c>
      <c r="AH37" s="140"/>
      <c r="AI37" s="140"/>
      <c r="AJ37" s="139">
        <v>90.86</v>
      </c>
      <c r="AK37" s="140"/>
      <c r="AL37" s="140"/>
      <c r="AM37" s="139">
        <v>90.91</v>
      </c>
      <c r="AN37" s="140"/>
      <c r="AO37" s="140"/>
      <c r="AP37" s="139">
        <v>90</v>
      </c>
      <c r="AQ37" s="140"/>
      <c r="AR37" s="140"/>
      <c r="AS37" s="139">
        <v>91.000000000000014</v>
      </c>
      <c r="AT37" s="140"/>
      <c r="AU37" s="140"/>
      <c r="AV37" s="115">
        <v>91</v>
      </c>
      <c r="AW37" s="141">
        <f t="shared" si="1"/>
        <v>0</v>
      </c>
      <c r="AX37" s="116">
        <v>8225</v>
      </c>
    </row>
    <row r="38" spans="1:50" x14ac:dyDescent="0.35">
      <c r="A38" s="220"/>
      <c r="B38" s="220"/>
      <c r="C38" s="220"/>
      <c r="D38" s="220"/>
      <c r="E38" s="220"/>
      <c r="F38" s="220"/>
      <c r="G38" s="220"/>
      <c r="H38" s="220"/>
      <c r="I38" s="221"/>
      <c r="J38" s="221"/>
      <c r="K38" s="221"/>
      <c r="L38" s="221"/>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row>
  </sheetData>
  <autoFilter ref="A12:AX37" xr:uid="{78830941-7C79-43AC-A399-008D63D7E9EC}">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filterColumn colId="38" showButton="0"/>
    <filterColumn colId="39" showButton="0"/>
    <filterColumn colId="41" showButton="0"/>
    <filterColumn colId="42" showButton="0"/>
    <filterColumn colId="44" showButton="0"/>
    <filterColumn colId="45" showButton="0"/>
    <filterColumn colId="49">
      <filters>
        <filter val="8198"/>
      </filters>
    </filterColumn>
  </autoFilter>
  <mergeCells count="56">
    <mergeCell ref="AW12:AW13"/>
    <mergeCell ref="AX12:AX13"/>
    <mergeCell ref="AY12:AY13"/>
    <mergeCell ref="AZ12:AZ13"/>
    <mergeCell ref="X12:Z12"/>
    <mergeCell ref="AJ12:AL12"/>
    <mergeCell ref="AM12:AO12"/>
    <mergeCell ref="BG12:BG13"/>
    <mergeCell ref="BA12:BA13"/>
    <mergeCell ref="BB12:BB13"/>
    <mergeCell ref="BC12:BC13"/>
    <mergeCell ref="BD12:BD13"/>
    <mergeCell ref="BE12:BE13"/>
    <mergeCell ref="BF12:BF13"/>
    <mergeCell ref="A12:A13"/>
    <mergeCell ref="B12:B13"/>
    <mergeCell ref="C12:C13"/>
    <mergeCell ref="D12:D13"/>
    <mergeCell ref="E12:E13"/>
    <mergeCell ref="F12:F13"/>
    <mergeCell ref="H12:H13"/>
    <mergeCell ref="I12:I13"/>
    <mergeCell ref="J12:J13"/>
    <mergeCell ref="AV12:AV13"/>
    <mergeCell ref="L12:N12"/>
    <mergeCell ref="AS12:AU12"/>
    <mergeCell ref="AP12:AR12"/>
    <mergeCell ref="O12:Q12"/>
    <mergeCell ref="R12:T12"/>
    <mergeCell ref="U12:W12"/>
    <mergeCell ref="G12:G13"/>
    <mergeCell ref="K12:K13"/>
    <mergeCell ref="AA12:AC12"/>
    <mergeCell ref="AD12:AF12"/>
    <mergeCell ref="AG12:AI12"/>
    <mergeCell ref="AV1:AX1"/>
    <mergeCell ref="AV2:AX2"/>
    <mergeCell ref="AV3:AX3"/>
    <mergeCell ref="AV4:AX4"/>
    <mergeCell ref="C1:AU1"/>
    <mergeCell ref="C2:AU2"/>
    <mergeCell ref="C3:AU3"/>
    <mergeCell ref="U6:W6"/>
    <mergeCell ref="X6:Z6"/>
    <mergeCell ref="A6:B6"/>
    <mergeCell ref="C6:T6"/>
    <mergeCell ref="A1:B4"/>
    <mergeCell ref="C4:AU4"/>
    <mergeCell ref="A8:B10"/>
    <mergeCell ref="T8:U8"/>
    <mergeCell ref="T9:U9"/>
    <mergeCell ref="T10:U10"/>
    <mergeCell ref="N8:P10"/>
    <mergeCell ref="Q8:S8"/>
    <mergeCell ref="Q9:S9"/>
    <mergeCell ref="Q10:S10"/>
  </mergeCells>
  <pageMargins left="0.25" right="0.25" top="0.75" bottom="0.75" header="0.3" footer="0.3"/>
  <pageSetup scale="20"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D149-DF55-4B85-B203-120CD5D63BE5}">
  <dimension ref="B2:F5"/>
  <sheetViews>
    <sheetView workbookViewId="0">
      <selection activeCell="N34" sqref="N34"/>
    </sheetView>
  </sheetViews>
  <sheetFormatPr baseColWidth="10" defaultColWidth="11.453125" defaultRowHeight="14.5" x14ac:dyDescent="0.35"/>
  <cols>
    <col min="6" max="6" width="13" bestFit="1" customWidth="1"/>
  </cols>
  <sheetData>
    <row r="2" spans="2:6" x14ac:dyDescent="0.35">
      <c r="B2" s="425" t="s">
        <v>23</v>
      </c>
      <c r="D2" s="425" t="s">
        <v>941</v>
      </c>
      <c r="F2" s="425" t="s">
        <v>20</v>
      </c>
    </row>
    <row r="3" spans="2:6" x14ac:dyDescent="0.35">
      <c r="B3" s="425" t="s">
        <v>33</v>
      </c>
      <c r="D3" s="425" t="s">
        <v>34</v>
      </c>
      <c r="F3" s="425" t="s">
        <v>42</v>
      </c>
    </row>
    <row r="4" spans="2:6" x14ac:dyDescent="0.35">
      <c r="B4" s="425" t="s">
        <v>21</v>
      </c>
      <c r="F4" s="425" t="s">
        <v>50</v>
      </c>
    </row>
    <row r="5" spans="2:6" x14ac:dyDescent="0.35">
      <c r="F5" s="425"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71"/>
  <sheetViews>
    <sheetView showGridLines="0" workbookViewId="0">
      <selection activeCell="J63" sqref="J63"/>
    </sheetView>
  </sheetViews>
  <sheetFormatPr baseColWidth="10" defaultColWidth="14.453125" defaultRowHeight="15" customHeight="1" x14ac:dyDescent="0.35"/>
  <cols>
    <col min="1" max="1" width="5.453125" customWidth="1"/>
    <col min="2" max="2" width="34.7265625" customWidth="1"/>
    <col min="3" max="3" width="1.26953125" customWidth="1"/>
    <col min="4" max="4" width="10.81640625" customWidth="1"/>
    <col min="5" max="5" width="1.1796875" customWidth="1"/>
    <col min="6" max="6" width="12.26953125" customWidth="1"/>
    <col min="7" max="7" width="1.453125" customWidth="1"/>
    <col min="8" max="8" width="12.7265625" customWidth="1"/>
    <col min="9" max="9" width="1.453125" customWidth="1"/>
    <col min="10" max="10" width="15.26953125" customWidth="1"/>
    <col min="11" max="11" width="14.26953125" customWidth="1"/>
    <col min="12" max="12" width="16.453125" customWidth="1"/>
    <col min="13" max="13" width="14.453125" customWidth="1"/>
    <col min="14" max="14" width="14.7265625" bestFit="1" customWidth="1"/>
    <col min="15" max="15" width="14.453125" bestFit="1" customWidth="1"/>
    <col min="16" max="16" width="11.453125" customWidth="1"/>
    <col min="17" max="17" width="13" customWidth="1"/>
    <col min="18" max="28" width="10" customWidth="1"/>
  </cols>
  <sheetData>
    <row r="3" spans="1:15" ht="21" hidden="1" customHeight="1" x14ac:dyDescent="0.5">
      <c r="A3" s="448"/>
      <c r="B3" s="436"/>
      <c r="C3" s="436"/>
      <c r="D3" s="436"/>
      <c r="E3" s="436"/>
      <c r="F3" s="436"/>
      <c r="G3" s="436"/>
      <c r="H3" s="436"/>
      <c r="I3" s="436"/>
      <c r="J3" s="436"/>
      <c r="K3" s="436"/>
      <c r="L3" s="436"/>
      <c r="M3" s="436"/>
      <c r="N3" s="436"/>
      <c r="O3" s="436"/>
    </row>
    <row r="4" spans="1:15" ht="39.75" customHeight="1" x14ac:dyDescent="0.35">
      <c r="A4" s="449" t="s">
        <v>91</v>
      </c>
      <c r="B4" s="436"/>
      <c r="C4" s="436"/>
      <c r="D4" s="436"/>
      <c r="E4" s="436"/>
      <c r="F4" s="436"/>
      <c r="G4" s="436"/>
      <c r="H4" s="436"/>
      <c r="I4" s="436"/>
      <c r="J4" s="436"/>
      <c r="K4" s="436"/>
      <c r="L4" s="436"/>
      <c r="M4" s="436"/>
      <c r="N4" s="436"/>
      <c r="O4" s="436"/>
    </row>
    <row r="5" spans="1:15" ht="21" hidden="1" customHeight="1" x14ac:dyDescent="0.5">
      <c r="A5" s="448"/>
      <c r="B5" s="436"/>
      <c r="C5" s="436"/>
      <c r="D5" s="436"/>
      <c r="E5" s="436"/>
      <c r="F5" s="436"/>
      <c r="G5" s="436"/>
      <c r="H5" s="436"/>
      <c r="I5" s="436"/>
      <c r="J5" s="436"/>
      <c r="K5" s="436"/>
      <c r="L5" s="436"/>
      <c r="M5" s="436"/>
      <c r="N5" s="436"/>
      <c r="O5" s="436"/>
    </row>
    <row r="6" spans="1:15" ht="15" hidden="1" customHeight="1" x14ac:dyDescent="0.35">
      <c r="A6" s="1"/>
      <c r="B6" s="1"/>
      <c r="C6" s="1"/>
      <c r="D6" s="1"/>
      <c r="E6" s="1"/>
      <c r="F6" s="1"/>
      <c r="G6" s="1"/>
      <c r="H6" s="1"/>
      <c r="I6" s="1"/>
      <c r="J6" s="1"/>
      <c r="K6" s="1"/>
      <c r="L6" s="1"/>
      <c r="M6" s="1"/>
      <c r="N6" s="1"/>
      <c r="O6" s="1"/>
    </row>
    <row r="7" spans="1:15" ht="15" hidden="1" customHeight="1" x14ac:dyDescent="0.35">
      <c r="A7" s="1"/>
      <c r="B7" s="450" t="s">
        <v>92</v>
      </c>
      <c r="C7" s="436"/>
      <c r="D7" s="436"/>
      <c r="E7" s="1"/>
      <c r="F7" s="451">
        <v>2024</v>
      </c>
      <c r="G7" s="452"/>
      <c r="H7" s="25"/>
      <c r="I7" s="25"/>
      <c r="J7" s="2">
        <v>2025</v>
      </c>
      <c r="K7" s="2">
        <v>2026</v>
      </c>
      <c r="L7" s="2">
        <v>2027</v>
      </c>
      <c r="M7" s="2">
        <v>2028</v>
      </c>
      <c r="N7" s="2" t="s">
        <v>93</v>
      </c>
      <c r="O7" s="1"/>
    </row>
    <row r="8" spans="1:15" ht="15" hidden="1" customHeight="1" x14ac:dyDescent="0.35">
      <c r="A8" s="1"/>
      <c r="B8" s="436"/>
      <c r="C8" s="436"/>
      <c r="D8" s="436"/>
      <c r="E8" s="1"/>
      <c r="F8" s="453">
        <v>16263770000</v>
      </c>
      <c r="G8" s="452"/>
      <c r="H8" s="25"/>
      <c r="I8" s="25"/>
      <c r="J8" s="3">
        <v>33040000000</v>
      </c>
      <c r="K8" s="3">
        <v>14970000000</v>
      </c>
      <c r="L8" s="3">
        <v>10555000000</v>
      </c>
      <c r="M8" s="3">
        <v>0</v>
      </c>
      <c r="N8" s="3">
        <f>SUM(F8:M8)</f>
        <v>74828770000</v>
      </c>
      <c r="O8" s="1"/>
    </row>
    <row r="9" spans="1:15" ht="15" hidden="1" customHeight="1" x14ac:dyDescent="0.35">
      <c r="A9" s="1"/>
      <c r="B9" s="1"/>
      <c r="C9" s="1"/>
      <c r="D9" s="1"/>
      <c r="E9" s="1"/>
      <c r="F9" s="1"/>
      <c r="G9" s="1"/>
      <c r="H9" s="1"/>
      <c r="I9" s="1"/>
      <c r="J9" s="1"/>
      <c r="K9" s="1"/>
      <c r="L9" s="1"/>
      <c r="M9" s="1"/>
      <c r="N9" s="1"/>
      <c r="O9" s="1"/>
    </row>
    <row r="10" spans="1:15" ht="15" hidden="1" customHeight="1" x14ac:dyDescent="0.35">
      <c r="A10" s="4"/>
      <c r="B10" s="4"/>
      <c r="C10" s="4"/>
      <c r="D10" s="4"/>
      <c r="E10" s="4"/>
      <c r="F10" s="4"/>
      <c r="G10" s="4"/>
      <c r="H10" s="4"/>
      <c r="I10" s="4"/>
      <c r="J10" s="4"/>
      <c r="K10" s="4"/>
      <c r="L10" s="4"/>
      <c r="M10" s="4"/>
      <c r="N10" s="4"/>
      <c r="O10" s="4"/>
    </row>
    <row r="11" spans="1:15" ht="20.25" customHeight="1" x14ac:dyDescent="0.35">
      <c r="A11" s="443" t="s">
        <v>94</v>
      </c>
      <c r="B11" s="436"/>
      <c r="C11" s="436"/>
      <c r="D11" s="436"/>
      <c r="E11" s="436"/>
      <c r="F11" s="436"/>
      <c r="G11" s="436"/>
      <c r="H11" s="436"/>
      <c r="I11" s="436"/>
      <c r="J11" s="436"/>
      <c r="K11" s="436"/>
      <c r="L11" s="436"/>
      <c r="M11" s="436"/>
      <c r="N11" s="436"/>
      <c r="O11" s="436"/>
    </row>
    <row r="12" spans="1:15" ht="9" customHeight="1" x14ac:dyDescent="0.35">
      <c r="A12" s="5"/>
      <c r="B12" s="5"/>
      <c r="C12" s="5"/>
      <c r="D12" s="5"/>
      <c r="E12" s="5"/>
      <c r="F12" s="5"/>
      <c r="G12" s="5"/>
      <c r="H12" s="5"/>
      <c r="I12" s="5"/>
      <c r="J12" s="5"/>
      <c r="K12" s="5"/>
      <c r="L12" s="5"/>
      <c r="M12" s="5"/>
      <c r="N12" s="5"/>
      <c r="O12" s="5"/>
    </row>
    <row r="13" spans="1:15" ht="21.75" customHeight="1" x14ac:dyDescent="0.35">
      <c r="A13" s="435" t="s">
        <v>95</v>
      </c>
      <c r="B13" s="442" t="s">
        <v>96</v>
      </c>
      <c r="C13" s="4"/>
      <c r="D13" s="6" t="s">
        <v>97</v>
      </c>
      <c r="E13" s="4"/>
      <c r="F13" s="7" t="s">
        <v>98</v>
      </c>
      <c r="G13" s="4"/>
      <c r="H13" s="7" t="s">
        <v>98</v>
      </c>
      <c r="I13" s="4"/>
      <c r="J13" s="7" t="s">
        <v>99</v>
      </c>
      <c r="K13" s="8">
        <v>2024</v>
      </c>
      <c r="L13" s="8">
        <v>2025</v>
      </c>
      <c r="M13" s="8">
        <v>2026</v>
      </c>
      <c r="N13" s="8">
        <v>2027</v>
      </c>
      <c r="O13" s="8" t="s">
        <v>93</v>
      </c>
    </row>
    <row r="14" spans="1:15" ht="21.75" customHeight="1" x14ac:dyDescent="0.35">
      <c r="A14" s="436"/>
      <c r="B14" s="438"/>
      <c r="C14" s="4"/>
      <c r="D14" s="441">
        <v>1</v>
      </c>
      <c r="E14" s="4"/>
      <c r="F14" s="441" t="s">
        <v>21</v>
      </c>
      <c r="G14" s="4"/>
      <c r="H14" s="441"/>
      <c r="I14" s="4"/>
      <c r="J14" s="9" t="s">
        <v>100</v>
      </c>
      <c r="K14" s="10">
        <v>15</v>
      </c>
      <c r="L14" s="11">
        <v>50</v>
      </c>
      <c r="M14" s="11">
        <v>85</v>
      </c>
      <c r="N14" s="12">
        <v>100</v>
      </c>
      <c r="O14" s="10">
        <v>100</v>
      </c>
    </row>
    <row r="15" spans="1:15" ht="21.75" customHeight="1" x14ac:dyDescent="0.35">
      <c r="A15" s="436"/>
      <c r="B15" s="439"/>
      <c r="C15" s="4"/>
      <c r="D15" s="439"/>
      <c r="E15" s="4"/>
      <c r="F15" s="439"/>
      <c r="G15" s="4"/>
      <c r="H15" s="439"/>
      <c r="I15" s="4"/>
      <c r="J15" s="9" t="s">
        <v>101</v>
      </c>
      <c r="K15" s="3"/>
      <c r="L15" s="3"/>
      <c r="M15" s="3"/>
      <c r="N15" s="3"/>
      <c r="O15" s="3">
        <f t="shared" ref="O15" si="0">SUM(K15:N15)</f>
        <v>0</v>
      </c>
    </row>
    <row r="17" spans="1:15" ht="15" customHeight="1" x14ac:dyDescent="0.35">
      <c r="A17" s="454" t="s">
        <v>102</v>
      </c>
      <c r="B17" s="436"/>
      <c r="C17" s="436"/>
      <c r="D17" s="436"/>
      <c r="E17" s="436"/>
      <c r="F17" s="436"/>
      <c r="G17" s="436"/>
      <c r="H17" s="436"/>
      <c r="I17" s="436"/>
      <c r="J17" s="436"/>
      <c r="K17" s="436"/>
      <c r="L17" s="436"/>
      <c r="M17" s="436"/>
      <c r="N17" s="436"/>
      <c r="O17" s="436"/>
    </row>
    <row r="18" spans="1:15" ht="26.25" customHeight="1" x14ac:dyDescent="0.35">
      <c r="A18" s="435" t="s">
        <v>103</v>
      </c>
      <c r="B18" s="444" t="s">
        <v>104</v>
      </c>
      <c r="C18" s="4"/>
      <c r="D18" s="26" t="s">
        <v>105</v>
      </c>
      <c r="E18" s="4"/>
      <c r="F18" s="27" t="s">
        <v>98</v>
      </c>
      <c r="G18" s="4"/>
      <c r="H18" s="29" t="s">
        <v>106</v>
      </c>
      <c r="I18" s="4"/>
      <c r="J18" s="27" t="s">
        <v>99</v>
      </c>
      <c r="K18" s="28">
        <v>2024</v>
      </c>
      <c r="L18" s="28">
        <v>2025</v>
      </c>
      <c r="M18" s="28">
        <v>2026</v>
      </c>
      <c r="N18" s="28">
        <v>2027</v>
      </c>
      <c r="O18" s="28" t="s">
        <v>93</v>
      </c>
    </row>
    <row r="19" spans="1:15" ht="15" customHeight="1" x14ac:dyDescent="0.35">
      <c r="A19" s="436"/>
      <c r="B19" s="438"/>
      <c r="C19" s="4"/>
      <c r="D19" s="441">
        <v>1</v>
      </c>
      <c r="E19" s="4"/>
      <c r="F19" s="441" t="s">
        <v>23</v>
      </c>
      <c r="G19" s="4"/>
      <c r="H19" s="441">
        <v>10</v>
      </c>
      <c r="I19" s="4"/>
      <c r="J19" s="9" t="s">
        <v>100</v>
      </c>
      <c r="K19" s="10">
        <v>1</v>
      </c>
      <c r="L19" s="11">
        <v>1</v>
      </c>
      <c r="M19" s="11">
        <v>1</v>
      </c>
      <c r="N19" s="11">
        <v>1</v>
      </c>
      <c r="O19" s="14">
        <v>1</v>
      </c>
    </row>
    <row r="20" spans="1:15" ht="15" customHeight="1" x14ac:dyDescent="0.35">
      <c r="A20" s="436"/>
      <c r="B20" s="439"/>
      <c r="C20" s="4"/>
      <c r="D20" s="439"/>
      <c r="E20" s="4"/>
      <c r="F20" s="439"/>
      <c r="G20" s="4"/>
      <c r="H20" s="439"/>
      <c r="I20" s="4"/>
      <c r="J20" s="9" t="s">
        <v>101</v>
      </c>
      <c r="K20" s="15">
        <v>888953000</v>
      </c>
      <c r="L20" s="15">
        <v>1449000000</v>
      </c>
      <c r="M20" s="15">
        <v>1491000000</v>
      </c>
      <c r="N20" s="15">
        <v>1535000000</v>
      </c>
      <c r="O20" s="14">
        <f>+SUM(K20:N20)</f>
        <v>5363953000</v>
      </c>
    </row>
    <row r="21" spans="1:15" ht="15" customHeight="1" x14ac:dyDescent="0.35">
      <c r="A21" s="16"/>
      <c r="B21" s="17"/>
      <c r="C21" s="4"/>
      <c r="D21" s="1"/>
      <c r="E21" s="4"/>
      <c r="F21" s="4"/>
      <c r="G21" s="4"/>
      <c r="H21" s="4"/>
      <c r="I21" s="4"/>
      <c r="J21" s="4"/>
      <c r="K21" s="4"/>
      <c r="L21" s="4"/>
      <c r="M21" s="4"/>
      <c r="N21" s="4"/>
      <c r="O21" s="4"/>
    </row>
    <row r="22" spans="1:15" ht="26.25" customHeight="1" x14ac:dyDescent="0.35">
      <c r="A22" s="435" t="s">
        <v>103</v>
      </c>
      <c r="B22" s="437" t="s">
        <v>107</v>
      </c>
      <c r="C22" s="4"/>
      <c r="D22" s="30" t="s">
        <v>105</v>
      </c>
      <c r="E22" s="4"/>
      <c r="F22" s="31" t="s">
        <v>98</v>
      </c>
      <c r="G22" s="4"/>
      <c r="H22" s="31" t="s">
        <v>106</v>
      </c>
      <c r="I22" s="4"/>
      <c r="J22" s="31" t="s">
        <v>99</v>
      </c>
      <c r="K22" s="32">
        <v>2024</v>
      </c>
      <c r="L22" s="32">
        <v>2025</v>
      </c>
      <c r="M22" s="32">
        <v>2026</v>
      </c>
      <c r="N22" s="32">
        <v>2027</v>
      </c>
      <c r="O22" s="32" t="s">
        <v>93</v>
      </c>
    </row>
    <row r="23" spans="1:15" ht="15" customHeight="1" x14ac:dyDescent="0.35">
      <c r="A23" s="436"/>
      <c r="B23" s="438"/>
      <c r="C23" s="4"/>
      <c r="D23" s="441">
        <v>1</v>
      </c>
      <c r="E23" s="4"/>
      <c r="F23" s="441" t="s">
        <v>23</v>
      </c>
      <c r="G23" s="4"/>
      <c r="H23" s="441">
        <v>10</v>
      </c>
      <c r="I23" s="4"/>
      <c r="J23" s="9" t="s">
        <v>100</v>
      </c>
      <c r="K23" s="10">
        <v>1</v>
      </c>
      <c r="L23" s="11">
        <v>1</v>
      </c>
      <c r="M23" s="11">
        <v>1</v>
      </c>
      <c r="N23" s="11">
        <v>1</v>
      </c>
      <c r="O23" s="14">
        <v>1</v>
      </c>
    </row>
    <row r="24" spans="1:15" ht="15" customHeight="1" x14ac:dyDescent="0.35">
      <c r="A24" s="436"/>
      <c r="B24" s="439"/>
      <c r="C24" s="4"/>
      <c r="D24" s="439"/>
      <c r="E24" s="4"/>
      <c r="F24" s="439"/>
      <c r="G24" s="4"/>
      <c r="H24" s="439"/>
      <c r="I24" s="4"/>
      <c r="J24" s="9" t="s">
        <v>101</v>
      </c>
      <c r="K24" s="15">
        <v>4981991000</v>
      </c>
      <c r="L24" s="15">
        <v>4590500000</v>
      </c>
      <c r="M24" s="15">
        <v>4888100000</v>
      </c>
      <c r="N24" s="15">
        <v>10463515000</v>
      </c>
      <c r="O24" s="14">
        <f>+SUM(K24:N24)</f>
        <v>24924106000</v>
      </c>
    </row>
    <row r="25" spans="1:15" ht="15" customHeight="1" x14ac:dyDescent="0.35">
      <c r="A25" s="16"/>
      <c r="B25" s="17"/>
      <c r="C25" s="4"/>
      <c r="D25" s="1"/>
      <c r="E25" s="4"/>
      <c r="F25" s="4"/>
      <c r="G25" s="4"/>
      <c r="H25" s="4"/>
      <c r="I25" s="4"/>
      <c r="J25" s="4"/>
      <c r="K25" s="4"/>
      <c r="L25" s="4"/>
      <c r="M25" s="4"/>
      <c r="N25" s="4"/>
      <c r="O25" s="4"/>
    </row>
    <row r="26" spans="1:15" ht="26.25" customHeight="1" x14ac:dyDescent="0.35">
      <c r="A26" s="435" t="s">
        <v>103</v>
      </c>
      <c r="B26" s="445" t="s">
        <v>108</v>
      </c>
      <c r="C26" s="4"/>
      <c r="D26" s="33" t="s">
        <v>105</v>
      </c>
      <c r="E26" s="4"/>
      <c r="F26" s="34" t="s">
        <v>98</v>
      </c>
      <c r="G26" s="4"/>
      <c r="H26" s="34" t="s">
        <v>106</v>
      </c>
      <c r="I26" s="4"/>
      <c r="J26" s="34" t="s">
        <v>99</v>
      </c>
      <c r="K26" s="35">
        <v>2024</v>
      </c>
      <c r="L26" s="35">
        <v>2025</v>
      </c>
      <c r="M26" s="35">
        <v>2026</v>
      </c>
      <c r="N26" s="35">
        <v>2027</v>
      </c>
      <c r="O26" s="35" t="s">
        <v>93</v>
      </c>
    </row>
    <row r="27" spans="1:15" ht="15" customHeight="1" x14ac:dyDescent="0.35">
      <c r="A27" s="436"/>
      <c r="B27" s="446"/>
      <c r="C27" s="4"/>
      <c r="D27" s="441">
        <v>1</v>
      </c>
      <c r="E27" s="4"/>
      <c r="F27" s="441" t="s">
        <v>23</v>
      </c>
      <c r="G27" s="4"/>
      <c r="H27" s="441">
        <v>10</v>
      </c>
      <c r="I27" s="4"/>
      <c r="J27" s="9" t="s">
        <v>100</v>
      </c>
      <c r="K27" s="10">
        <v>1</v>
      </c>
      <c r="L27" s="11">
        <v>1</v>
      </c>
      <c r="M27" s="11">
        <v>1</v>
      </c>
      <c r="N27" s="11">
        <v>1</v>
      </c>
      <c r="O27" s="14">
        <v>1</v>
      </c>
    </row>
    <row r="28" spans="1:15" ht="15" customHeight="1" x14ac:dyDescent="0.35">
      <c r="A28" s="436"/>
      <c r="B28" s="447"/>
      <c r="C28" s="4"/>
      <c r="D28" s="439"/>
      <c r="E28" s="4"/>
      <c r="F28" s="439"/>
      <c r="G28" s="4"/>
      <c r="H28" s="439"/>
      <c r="I28" s="4"/>
      <c r="J28" s="9" t="s">
        <v>101</v>
      </c>
      <c r="K28" s="15">
        <v>140634000</v>
      </c>
      <c r="L28" s="15">
        <v>332000000</v>
      </c>
      <c r="M28" s="15">
        <v>400000000</v>
      </c>
      <c r="N28" s="15">
        <v>332000000</v>
      </c>
      <c r="O28" s="14">
        <f>+SUM(K28:N28)</f>
        <v>1204634000</v>
      </c>
    </row>
    <row r="29" spans="1:15" ht="15" customHeight="1" x14ac:dyDescent="0.35">
      <c r="A29" s="16"/>
      <c r="B29" s="17"/>
      <c r="C29" s="4"/>
      <c r="D29" s="1"/>
      <c r="E29" s="4"/>
      <c r="F29" s="4"/>
      <c r="G29" s="4"/>
      <c r="H29" s="4"/>
      <c r="I29" s="4"/>
      <c r="J29" s="4"/>
      <c r="K29" s="4"/>
      <c r="L29" s="4"/>
      <c r="M29" s="4"/>
      <c r="N29" s="4"/>
      <c r="O29" s="4"/>
    </row>
    <row r="30" spans="1:15" ht="26.25" customHeight="1" x14ac:dyDescent="0.35">
      <c r="A30" s="435" t="s">
        <v>103</v>
      </c>
      <c r="B30" s="460" t="s">
        <v>109</v>
      </c>
      <c r="C30" s="4"/>
      <c r="D30" s="36" t="s">
        <v>105</v>
      </c>
      <c r="E30" s="4"/>
      <c r="F30" s="37" t="s">
        <v>98</v>
      </c>
      <c r="G30" s="4"/>
      <c r="H30" s="37" t="s">
        <v>106</v>
      </c>
      <c r="I30" s="4"/>
      <c r="J30" s="37" t="s">
        <v>99</v>
      </c>
      <c r="K30" s="38">
        <v>2024</v>
      </c>
      <c r="L30" s="38">
        <v>2025</v>
      </c>
      <c r="M30" s="38">
        <v>2026</v>
      </c>
      <c r="N30" s="38">
        <v>2027</v>
      </c>
      <c r="O30" s="38" t="s">
        <v>93</v>
      </c>
    </row>
    <row r="31" spans="1:15" ht="15" customHeight="1" x14ac:dyDescent="0.35">
      <c r="A31" s="436"/>
      <c r="B31" s="438"/>
      <c r="C31" s="4"/>
      <c r="D31" s="441">
        <v>100</v>
      </c>
      <c r="E31" s="4"/>
      <c r="F31" s="441" t="s">
        <v>33</v>
      </c>
      <c r="G31" s="4"/>
      <c r="H31" s="441">
        <v>15</v>
      </c>
      <c r="I31" s="4"/>
      <c r="J31" s="9" t="s">
        <v>100</v>
      </c>
      <c r="K31" s="18">
        <v>0.15</v>
      </c>
      <c r="L31" s="18">
        <v>0.5</v>
      </c>
      <c r="M31" s="18">
        <v>0.85</v>
      </c>
      <c r="N31" s="18">
        <v>1</v>
      </c>
      <c r="O31" s="19">
        <v>100</v>
      </c>
    </row>
    <row r="32" spans="1:15" ht="15" customHeight="1" x14ac:dyDescent="0.35">
      <c r="A32" s="436"/>
      <c r="B32" s="439"/>
      <c r="C32" s="4"/>
      <c r="D32" s="439"/>
      <c r="E32" s="4"/>
      <c r="F32" s="439"/>
      <c r="G32" s="4"/>
      <c r="H32" s="439"/>
      <c r="I32" s="4"/>
      <c r="J32" s="9" t="s">
        <v>101</v>
      </c>
      <c r="K32" s="15">
        <v>265950000</v>
      </c>
      <c r="L32" s="15">
        <v>699000000</v>
      </c>
      <c r="M32" s="15">
        <v>808000000</v>
      </c>
      <c r="N32" s="15">
        <v>812000000</v>
      </c>
      <c r="O32" s="14">
        <f>+SUM(K32:N32)</f>
        <v>2584950000</v>
      </c>
    </row>
    <row r="34" spans="1:15" ht="15" customHeight="1" x14ac:dyDescent="0.35">
      <c r="A34" s="443" t="s">
        <v>110</v>
      </c>
      <c r="B34" s="436"/>
      <c r="C34" s="436"/>
      <c r="D34" s="436"/>
      <c r="E34" s="436"/>
      <c r="F34" s="436"/>
      <c r="G34" s="436"/>
      <c r="H34" s="436"/>
      <c r="I34" s="436"/>
      <c r="J34" s="436"/>
      <c r="K34" s="436"/>
      <c r="L34" s="436"/>
      <c r="M34" s="436"/>
      <c r="N34" s="436"/>
      <c r="O34" s="436"/>
    </row>
    <row r="35" spans="1:15" ht="9" customHeight="1" x14ac:dyDescent="0.35">
      <c r="A35" s="5"/>
      <c r="B35" s="5"/>
      <c r="C35" s="5"/>
      <c r="D35" s="5"/>
      <c r="E35" s="5"/>
      <c r="F35" s="5"/>
      <c r="G35" s="5"/>
      <c r="H35" s="5"/>
      <c r="I35" s="5"/>
      <c r="J35" s="5"/>
      <c r="K35" s="5"/>
      <c r="L35" s="5"/>
      <c r="M35" s="5"/>
      <c r="N35" s="5"/>
      <c r="O35" s="5"/>
    </row>
    <row r="36" spans="1:15" ht="21.75" customHeight="1" x14ac:dyDescent="0.35">
      <c r="A36" s="435" t="s">
        <v>95</v>
      </c>
      <c r="B36" s="442" t="s">
        <v>111</v>
      </c>
      <c r="C36" s="4"/>
      <c r="D36" s="6" t="s">
        <v>97</v>
      </c>
      <c r="E36" s="4"/>
      <c r="F36" s="7" t="s">
        <v>98</v>
      </c>
      <c r="G36" s="4"/>
      <c r="H36" s="7" t="s">
        <v>106</v>
      </c>
      <c r="I36" s="4"/>
      <c r="J36" s="7" t="s">
        <v>99</v>
      </c>
      <c r="K36" s="8">
        <v>2024</v>
      </c>
      <c r="L36" s="8">
        <v>2025</v>
      </c>
      <c r="M36" s="8">
        <v>2026</v>
      </c>
      <c r="N36" s="8">
        <v>2027</v>
      </c>
      <c r="O36" s="8" t="s">
        <v>93</v>
      </c>
    </row>
    <row r="37" spans="1:15" ht="21.75" customHeight="1" x14ac:dyDescent="0.35">
      <c r="A37" s="436"/>
      <c r="B37" s="438"/>
      <c r="C37" s="4"/>
      <c r="D37" s="441">
        <v>5</v>
      </c>
      <c r="E37" s="4"/>
      <c r="F37" s="441" t="s">
        <v>21</v>
      </c>
      <c r="G37" s="4"/>
      <c r="H37" s="441">
        <v>15</v>
      </c>
      <c r="I37" s="4"/>
      <c r="J37" s="9" t="s">
        <v>100</v>
      </c>
      <c r="K37" s="20">
        <v>1.7</v>
      </c>
      <c r="L37" s="20">
        <v>1.6</v>
      </c>
      <c r="M37" s="20">
        <v>0.9</v>
      </c>
      <c r="N37" s="20">
        <v>0.8</v>
      </c>
      <c r="O37" s="21">
        <f t="shared" ref="O37:O38" si="1">SUM(K37:N37)</f>
        <v>5</v>
      </c>
    </row>
    <row r="38" spans="1:15" ht="21.75" customHeight="1" x14ac:dyDescent="0.35">
      <c r="A38" s="436"/>
      <c r="B38" s="439"/>
      <c r="C38" s="4"/>
      <c r="D38" s="439"/>
      <c r="E38" s="4"/>
      <c r="F38" s="439"/>
      <c r="G38" s="4"/>
      <c r="H38" s="439"/>
      <c r="I38" s="4"/>
      <c r="J38" s="9" t="s">
        <v>101</v>
      </c>
      <c r="K38" s="3">
        <v>5128476000</v>
      </c>
      <c r="L38" s="3">
        <v>12620465000</v>
      </c>
      <c r="M38" s="3">
        <v>12136050000</v>
      </c>
      <c r="N38" s="3">
        <v>6868716000</v>
      </c>
      <c r="O38" s="22">
        <f t="shared" si="1"/>
        <v>36753707000</v>
      </c>
    </row>
    <row r="39" spans="1:15" ht="15" customHeight="1" x14ac:dyDescent="0.35">
      <c r="A39" s="4"/>
      <c r="B39" s="17"/>
      <c r="C39" s="4"/>
      <c r="D39" s="4"/>
      <c r="E39" s="4"/>
      <c r="F39" s="4"/>
      <c r="G39" s="4"/>
      <c r="H39" s="4"/>
      <c r="I39" s="4"/>
      <c r="J39" s="4"/>
      <c r="K39" s="4"/>
      <c r="L39" s="4"/>
      <c r="M39" s="4"/>
      <c r="N39" s="4"/>
      <c r="O39" s="4"/>
    </row>
    <row r="40" spans="1:15" ht="15" customHeight="1" x14ac:dyDescent="0.35">
      <c r="A40" s="4"/>
      <c r="B40" s="17"/>
      <c r="C40" s="4"/>
      <c r="D40" s="4"/>
      <c r="E40" s="4"/>
      <c r="F40" s="4"/>
      <c r="G40" s="4"/>
      <c r="H40" s="4"/>
      <c r="I40" s="4"/>
      <c r="J40" s="4"/>
      <c r="K40" s="4"/>
      <c r="L40" s="4"/>
      <c r="M40" s="4"/>
      <c r="N40" s="4"/>
      <c r="O40" s="4"/>
    </row>
    <row r="41" spans="1:15" ht="26.25" customHeight="1" x14ac:dyDescent="0.35">
      <c r="A41" s="435" t="s">
        <v>103</v>
      </c>
      <c r="B41" s="444" t="s">
        <v>112</v>
      </c>
      <c r="C41" s="4"/>
      <c r="D41" s="26" t="s">
        <v>105</v>
      </c>
      <c r="E41" s="4"/>
      <c r="F41" s="27" t="s">
        <v>98</v>
      </c>
      <c r="G41" s="4"/>
      <c r="H41" s="27" t="s">
        <v>106</v>
      </c>
      <c r="I41" s="4"/>
      <c r="J41" s="27" t="s">
        <v>99</v>
      </c>
      <c r="K41" s="28">
        <v>2024</v>
      </c>
      <c r="L41" s="28">
        <v>2025</v>
      </c>
      <c r="M41" s="28">
        <v>2026</v>
      </c>
      <c r="N41" s="28">
        <v>2027</v>
      </c>
      <c r="O41" s="28" t="s">
        <v>93</v>
      </c>
    </row>
    <row r="42" spans="1:15" ht="15" customHeight="1" x14ac:dyDescent="0.35">
      <c r="A42" s="436"/>
      <c r="B42" s="438"/>
      <c r="C42" s="4"/>
      <c r="D42" s="441">
        <v>5</v>
      </c>
      <c r="E42" s="4"/>
      <c r="F42" s="441" t="s">
        <v>21</v>
      </c>
      <c r="G42" s="4"/>
      <c r="H42" s="441">
        <v>15</v>
      </c>
      <c r="I42" s="4"/>
      <c r="J42" s="9" t="s">
        <v>100</v>
      </c>
      <c r="K42" s="20">
        <v>1.7</v>
      </c>
      <c r="L42" s="20">
        <v>1.6</v>
      </c>
      <c r="M42" s="20">
        <v>0.9</v>
      </c>
      <c r="N42" s="20">
        <v>0.8</v>
      </c>
      <c r="O42" s="21">
        <f>SUM(K42:N42)</f>
        <v>5</v>
      </c>
    </row>
    <row r="43" spans="1:15" ht="15" customHeight="1" x14ac:dyDescent="0.35">
      <c r="A43" s="436"/>
      <c r="B43" s="439"/>
      <c r="C43" s="4"/>
      <c r="D43" s="439"/>
      <c r="E43" s="4"/>
      <c r="F43" s="439"/>
      <c r="G43" s="4"/>
      <c r="H43" s="439"/>
      <c r="I43" s="4"/>
      <c r="J43" s="9" t="s">
        <v>101</v>
      </c>
      <c r="K43" s="3">
        <v>5128476000</v>
      </c>
      <c r="L43" s="3">
        <v>12620465000</v>
      </c>
      <c r="M43" s="3">
        <v>12136050000</v>
      </c>
      <c r="N43" s="3">
        <v>6868716000</v>
      </c>
      <c r="O43" s="14">
        <f>+SUM(K43:N43)</f>
        <v>36753707000</v>
      </c>
    </row>
    <row r="44" spans="1:15" ht="15" customHeight="1" x14ac:dyDescent="0.35">
      <c r="A44" s="1"/>
      <c r="B44" s="1"/>
      <c r="C44" s="1"/>
      <c r="D44" s="1">
        <v>1.2</v>
      </c>
      <c r="E44" s="1"/>
      <c r="F44" s="1"/>
      <c r="G44" s="1"/>
      <c r="H44" s="1"/>
      <c r="I44" s="1"/>
      <c r="J44" s="1"/>
      <c r="K44" s="1"/>
      <c r="L44" s="1"/>
      <c r="M44" s="1"/>
      <c r="N44" s="1"/>
      <c r="O44" s="1"/>
    </row>
    <row r="45" spans="1:15" ht="15" customHeight="1" x14ac:dyDescent="0.35">
      <c r="A45" s="1"/>
      <c r="B45" s="1"/>
      <c r="C45" s="1"/>
      <c r="D45" s="1"/>
      <c r="E45" s="1"/>
      <c r="F45" s="1"/>
      <c r="G45" s="1"/>
      <c r="H45" s="1"/>
      <c r="I45" s="1"/>
      <c r="J45" s="1"/>
      <c r="K45" s="1"/>
      <c r="L45" s="1"/>
      <c r="M45" s="1"/>
      <c r="N45" s="1"/>
      <c r="O45" s="1"/>
    </row>
    <row r="46" spans="1:15" ht="20.25" customHeight="1" x14ac:dyDescent="0.35">
      <c r="A46" s="443" t="s">
        <v>113</v>
      </c>
      <c r="B46" s="436"/>
      <c r="C46" s="436"/>
      <c r="D46" s="436"/>
      <c r="E46" s="436"/>
      <c r="F46" s="436"/>
      <c r="G46" s="436"/>
      <c r="H46" s="436"/>
      <c r="I46" s="436"/>
      <c r="J46" s="436"/>
      <c r="K46" s="436"/>
      <c r="L46" s="436"/>
      <c r="M46" s="436"/>
      <c r="N46" s="436"/>
      <c r="O46" s="436"/>
    </row>
    <row r="47" spans="1:15" ht="9" customHeight="1" x14ac:dyDescent="0.35">
      <c r="A47" s="5"/>
      <c r="B47" s="5"/>
      <c r="C47" s="5"/>
      <c r="D47" s="5"/>
      <c r="E47" s="5"/>
      <c r="F47" s="5"/>
      <c r="G47" s="5"/>
      <c r="H47" s="5"/>
      <c r="I47" s="5"/>
      <c r="J47" s="5"/>
      <c r="K47" s="5"/>
      <c r="L47" s="5"/>
      <c r="M47" s="5"/>
      <c r="N47" s="5"/>
      <c r="O47" s="5"/>
    </row>
    <row r="48" spans="1:15" ht="30" customHeight="1" x14ac:dyDescent="0.35">
      <c r="A48" s="435" t="s">
        <v>95</v>
      </c>
      <c r="B48" s="442" t="s">
        <v>114</v>
      </c>
      <c r="C48" s="4"/>
      <c r="D48" s="6" t="s">
        <v>97</v>
      </c>
      <c r="E48" s="4"/>
      <c r="F48" s="7" t="s">
        <v>98</v>
      </c>
      <c r="G48" s="4"/>
      <c r="H48" s="7" t="s">
        <v>106</v>
      </c>
      <c r="I48" s="4"/>
      <c r="J48" s="7" t="s">
        <v>99</v>
      </c>
      <c r="K48" s="8">
        <v>2024</v>
      </c>
      <c r="L48" s="8">
        <v>2025</v>
      </c>
      <c r="M48" s="8">
        <v>2026</v>
      </c>
      <c r="N48" s="8">
        <v>2027</v>
      </c>
      <c r="O48" s="8" t="s">
        <v>93</v>
      </c>
    </row>
    <row r="49" spans="1:15" ht="21.75" customHeight="1" x14ac:dyDescent="0.35">
      <c r="A49" s="436"/>
      <c r="B49" s="438"/>
      <c r="C49" s="4"/>
      <c r="D49" s="441">
        <v>100</v>
      </c>
      <c r="E49" s="4"/>
      <c r="F49" s="441" t="s">
        <v>33</v>
      </c>
      <c r="G49" s="4"/>
      <c r="H49" s="441">
        <f>+H54+H58</f>
        <v>28</v>
      </c>
      <c r="I49" s="4"/>
      <c r="J49" s="9" t="s">
        <v>100</v>
      </c>
      <c r="K49" s="23"/>
      <c r="L49" s="23"/>
      <c r="M49" s="23"/>
      <c r="N49" s="23"/>
      <c r="O49" s="14">
        <v>100</v>
      </c>
    </row>
    <row r="50" spans="1:15" ht="21.75" customHeight="1" x14ac:dyDescent="0.35">
      <c r="A50" s="436"/>
      <c r="B50" s="439"/>
      <c r="C50" s="4"/>
      <c r="D50" s="439"/>
      <c r="E50" s="4"/>
      <c r="F50" s="439"/>
      <c r="G50" s="4"/>
      <c r="H50" s="439"/>
      <c r="I50" s="4"/>
      <c r="J50" s="9" t="s">
        <v>101</v>
      </c>
      <c r="K50" s="3">
        <v>767728000</v>
      </c>
      <c r="L50" s="3">
        <v>1580000000</v>
      </c>
      <c r="M50" s="3">
        <v>1846000000</v>
      </c>
      <c r="N50" s="3">
        <v>631200000</v>
      </c>
      <c r="O50" s="22">
        <f>SUM(K50:N50)</f>
        <v>4824928000</v>
      </c>
    </row>
    <row r="51" spans="1:15" ht="15" customHeight="1" x14ac:dyDescent="0.35">
      <c r="A51" s="4"/>
      <c r="B51" s="4"/>
      <c r="C51" s="4"/>
      <c r="D51" s="1"/>
      <c r="E51" s="4"/>
      <c r="F51" s="4"/>
      <c r="G51" s="4"/>
      <c r="H51" s="4"/>
      <c r="I51" s="4"/>
      <c r="J51" s="1"/>
      <c r="K51" s="13"/>
      <c r="L51" s="13"/>
      <c r="M51" s="13"/>
      <c r="N51" s="13"/>
      <c r="O51" s="13"/>
    </row>
    <row r="52" spans="1:15" ht="15" customHeight="1" x14ac:dyDescent="0.35">
      <c r="A52" s="440" t="s">
        <v>102</v>
      </c>
      <c r="B52" s="440"/>
      <c r="C52" s="440"/>
      <c r="D52" s="440"/>
      <c r="E52" s="440"/>
      <c r="F52" s="440"/>
      <c r="G52" s="440"/>
      <c r="H52" s="440"/>
      <c r="I52" s="440"/>
      <c r="J52" s="440"/>
      <c r="K52" s="440"/>
      <c r="L52" s="440"/>
      <c r="M52" s="440"/>
      <c r="N52" s="440"/>
      <c r="O52" s="440"/>
    </row>
    <row r="53" spans="1:15" ht="26.25" customHeight="1" x14ac:dyDescent="0.35">
      <c r="A53" s="455" t="s">
        <v>103</v>
      </c>
      <c r="B53" s="456" t="s">
        <v>115</v>
      </c>
      <c r="C53" s="4"/>
      <c r="D53" s="26" t="s">
        <v>105</v>
      </c>
      <c r="E53" s="4"/>
      <c r="F53" s="27" t="s">
        <v>98</v>
      </c>
      <c r="G53" s="4"/>
      <c r="H53" s="27" t="s">
        <v>106</v>
      </c>
      <c r="I53" s="4"/>
      <c r="J53" s="27" t="s">
        <v>99</v>
      </c>
      <c r="K53" s="28">
        <v>2024</v>
      </c>
      <c r="L53" s="28">
        <v>2025</v>
      </c>
      <c r="M53" s="28">
        <v>2026</v>
      </c>
      <c r="N53" s="28">
        <v>2027</v>
      </c>
      <c r="O53" s="28" t="s">
        <v>93</v>
      </c>
    </row>
    <row r="54" spans="1:15" ht="15" customHeight="1" x14ac:dyDescent="0.35">
      <c r="A54" s="455"/>
      <c r="B54" s="457"/>
      <c r="C54" s="4"/>
      <c r="D54" s="441">
        <v>100</v>
      </c>
      <c r="E54" s="4"/>
      <c r="F54" s="441" t="s">
        <v>33</v>
      </c>
      <c r="G54" s="4"/>
      <c r="H54" s="441">
        <v>15</v>
      </c>
      <c r="I54" s="4"/>
      <c r="J54" s="9" t="s">
        <v>100</v>
      </c>
      <c r="K54" s="23">
        <v>0.1</v>
      </c>
      <c r="L54" s="23">
        <v>0.5</v>
      </c>
      <c r="M54" s="23"/>
      <c r="N54" s="23"/>
      <c r="O54" s="14">
        <v>100</v>
      </c>
    </row>
    <row r="55" spans="1:15" ht="15" customHeight="1" x14ac:dyDescent="0.35">
      <c r="A55" s="455"/>
      <c r="B55" s="458"/>
      <c r="C55" s="4"/>
      <c r="D55" s="459"/>
      <c r="E55" s="4"/>
      <c r="F55" s="459"/>
      <c r="G55" s="4"/>
      <c r="H55" s="439"/>
      <c r="I55" s="4"/>
      <c r="J55" s="9" t="s">
        <v>101</v>
      </c>
      <c r="K55" s="15">
        <v>627228000</v>
      </c>
      <c r="L55" s="15">
        <v>1260000000</v>
      </c>
      <c r="M55" s="15">
        <v>1516000000</v>
      </c>
      <c r="N55" s="15">
        <v>516794000</v>
      </c>
      <c r="O55" s="14">
        <f>+SUM(K55:N55)</f>
        <v>3920022000</v>
      </c>
    </row>
    <row r="56" spans="1:15" ht="15" customHeight="1" x14ac:dyDescent="0.35">
      <c r="A56" s="16"/>
      <c r="B56" s="17"/>
      <c r="C56" s="4"/>
      <c r="D56" s="1"/>
      <c r="E56" s="4"/>
      <c r="F56" s="4"/>
      <c r="G56" s="4"/>
      <c r="H56" s="4"/>
      <c r="I56" s="4"/>
      <c r="J56" s="4"/>
      <c r="K56" s="4"/>
      <c r="L56" s="4"/>
      <c r="M56" s="4"/>
      <c r="N56" s="4"/>
      <c r="O56" s="4"/>
    </row>
    <row r="57" spans="1:15" ht="26.25" customHeight="1" x14ac:dyDescent="0.35">
      <c r="A57" s="435" t="s">
        <v>103</v>
      </c>
      <c r="B57" s="437" t="s">
        <v>116</v>
      </c>
      <c r="C57" s="4"/>
      <c r="D57" s="30" t="s">
        <v>105</v>
      </c>
      <c r="E57" s="4"/>
      <c r="F57" s="31" t="s">
        <v>98</v>
      </c>
      <c r="G57" s="4"/>
      <c r="H57" s="31" t="s">
        <v>106</v>
      </c>
      <c r="I57" s="4"/>
      <c r="J57" s="31" t="s">
        <v>99</v>
      </c>
      <c r="K57" s="32">
        <v>2024</v>
      </c>
      <c r="L57" s="32">
        <v>2025</v>
      </c>
      <c r="M57" s="32">
        <v>2026</v>
      </c>
      <c r="N57" s="32">
        <v>2027</v>
      </c>
      <c r="O57" s="32" t="s">
        <v>93</v>
      </c>
    </row>
    <row r="58" spans="1:15" ht="15" customHeight="1" x14ac:dyDescent="0.35">
      <c r="A58" s="436"/>
      <c r="B58" s="438"/>
      <c r="C58" s="4"/>
      <c r="D58" s="441">
        <v>100</v>
      </c>
      <c r="E58" s="4"/>
      <c r="F58" s="441" t="s">
        <v>23</v>
      </c>
      <c r="G58" s="4"/>
      <c r="H58" s="441">
        <v>13</v>
      </c>
      <c r="I58" s="4"/>
      <c r="J58" s="9" t="s">
        <v>100</v>
      </c>
      <c r="K58" s="23">
        <v>0.05</v>
      </c>
      <c r="L58" s="23"/>
      <c r="M58" s="23"/>
      <c r="N58" s="23"/>
      <c r="O58" s="14">
        <v>100</v>
      </c>
    </row>
    <row r="59" spans="1:15" ht="15" customHeight="1" x14ac:dyDescent="0.35">
      <c r="A59" s="436"/>
      <c r="B59" s="439"/>
      <c r="C59" s="4"/>
      <c r="D59" s="439"/>
      <c r="E59" s="4"/>
      <c r="F59" s="439"/>
      <c r="G59" s="4"/>
      <c r="H59" s="439"/>
      <c r="I59" s="4"/>
      <c r="J59" s="9" t="s">
        <v>101</v>
      </c>
      <c r="K59" s="15">
        <v>140500000</v>
      </c>
      <c r="L59" s="15">
        <v>320000000</v>
      </c>
      <c r="M59" s="15">
        <v>330000000</v>
      </c>
      <c r="N59" s="15">
        <v>114406000</v>
      </c>
      <c r="O59" s="14">
        <f>+SUM(K59:N59)</f>
        <v>904906000</v>
      </c>
    </row>
    <row r="60" spans="1:15" ht="15" customHeight="1" x14ac:dyDescent="0.35">
      <c r="A60" s="16"/>
      <c r="B60" s="17"/>
      <c r="C60" s="4"/>
      <c r="D60" s="1"/>
      <c r="E60" s="4"/>
      <c r="F60" s="4"/>
      <c r="G60" s="4"/>
      <c r="H60" s="4"/>
      <c r="I60" s="4"/>
      <c r="J60" s="4"/>
      <c r="K60" s="4"/>
      <c r="L60" s="4"/>
      <c r="M60" s="4"/>
      <c r="N60" s="4"/>
      <c r="O60" s="4"/>
    </row>
    <row r="61" spans="1:15" ht="15" customHeight="1" x14ac:dyDescent="0.35">
      <c r="A61" s="1"/>
      <c r="B61" s="1"/>
      <c r="C61" s="1"/>
      <c r="D61" s="1"/>
      <c r="E61" s="1"/>
      <c r="F61" s="1"/>
      <c r="G61" s="1"/>
      <c r="H61" s="1"/>
      <c r="I61" s="1"/>
      <c r="J61" s="1"/>
      <c r="K61" s="1"/>
      <c r="L61" s="1"/>
      <c r="M61" s="1"/>
      <c r="N61" s="1"/>
      <c r="O61" s="1"/>
    </row>
    <row r="62" spans="1:15" ht="15" customHeight="1" x14ac:dyDescent="0.35">
      <c r="A62" s="443" t="s">
        <v>117</v>
      </c>
      <c r="B62" s="436"/>
      <c r="C62" s="436"/>
      <c r="D62" s="436"/>
      <c r="E62" s="436"/>
      <c r="F62" s="436"/>
      <c r="G62" s="436"/>
      <c r="H62" s="436"/>
      <c r="I62" s="436"/>
      <c r="J62" s="436"/>
      <c r="K62" s="436"/>
      <c r="L62" s="436"/>
      <c r="M62" s="436"/>
      <c r="N62" s="436"/>
      <c r="O62" s="436"/>
    </row>
    <row r="63" spans="1:15" ht="15" customHeight="1" x14ac:dyDescent="0.35">
      <c r="A63" s="5"/>
      <c r="B63" s="5"/>
      <c r="C63" s="5"/>
      <c r="D63" s="5"/>
      <c r="E63" s="5"/>
      <c r="F63" s="5"/>
      <c r="G63" s="5"/>
      <c r="H63" s="5"/>
      <c r="I63" s="5"/>
      <c r="J63" s="5"/>
      <c r="K63" s="5"/>
      <c r="L63" s="5"/>
      <c r="M63" s="5"/>
      <c r="N63" s="5"/>
      <c r="O63" s="5"/>
    </row>
    <row r="64" spans="1:15" ht="26" x14ac:dyDescent="0.35">
      <c r="A64" s="435" t="s">
        <v>95</v>
      </c>
      <c r="B64" s="442" t="s">
        <v>118</v>
      </c>
      <c r="C64" s="4"/>
      <c r="D64" s="6" t="s">
        <v>97</v>
      </c>
      <c r="E64" s="4"/>
      <c r="F64" s="7" t="s">
        <v>98</v>
      </c>
      <c r="G64" s="4"/>
      <c r="H64" s="7" t="s">
        <v>106</v>
      </c>
      <c r="I64" s="4"/>
      <c r="J64" s="7" t="s">
        <v>99</v>
      </c>
      <c r="K64" s="8">
        <v>2024</v>
      </c>
      <c r="L64" s="8">
        <v>2025</v>
      </c>
      <c r="M64" s="8">
        <v>2026</v>
      </c>
      <c r="N64" s="8">
        <v>2027</v>
      </c>
      <c r="O64" s="8" t="s">
        <v>93</v>
      </c>
    </row>
    <row r="65" spans="1:15" ht="15" customHeight="1" x14ac:dyDescent="0.35">
      <c r="A65" s="436"/>
      <c r="B65" s="438"/>
      <c r="C65" s="4"/>
      <c r="D65" s="441">
        <v>60</v>
      </c>
      <c r="E65" s="4"/>
      <c r="F65" s="441" t="s">
        <v>33</v>
      </c>
      <c r="G65" s="4"/>
      <c r="H65" s="441">
        <v>12</v>
      </c>
      <c r="I65" s="4"/>
      <c r="J65" s="9" t="s">
        <v>100</v>
      </c>
      <c r="K65" s="10">
        <v>15</v>
      </c>
      <c r="L65" s="11">
        <v>30</v>
      </c>
      <c r="M65" s="11">
        <v>45</v>
      </c>
      <c r="N65" s="11">
        <v>60</v>
      </c>
      <c r="O65" s="14">
        <v>60</v>
      </c>
    </row>
    <row r="66" spans="1:15" ht="15" customHeight="1" x14ac:dyDescent="0.35">
      <c r="A66" s="436"/>
      <c r="B66" s="439"/>
      <c r="C66" s="4"/>
      <c r="D66" s="439"/>
      <c r="E66" s="4"/>
      <c r="F66" s="439"/>
      <c r="G66" s="4"/>
      <c r="H66" s="439"/>
      <c r="I66" s="4"/>
      <c r="J66" s="9" t="s">
        <v>101</v>
      </c>
      <c r="K66" s="3">
        <v>233500000</v>
      </c>
      <c r="L66" s="3">
        <v>590000000</v>
      </c>
      <c r="M66" s="3">
        <v>620000000</v>
      </c>
      <c r="N66" s="3">
        <v>600000000</v>
      </c>
      <c r="O66" s="3">
        <f>SUM(K66:N66)</f>
        <v>2043500000</v>
      </c>
    </row>
    <row r="67" spans="1:15" ht="15" customHeight="1" x14ac:dyDescent="0.35">
      <c r="A67" s="4"/>
      <c r="B67" s="4"/>
      <c r="C67" s="4"/>
      <c r="D67" s="1"/>
      <c r="E67" s="4"/>
      <c r="F67" s="4"/>
      <c r="G67" s="4"/>
      <c r="H67" s="4"/>
      <c r="I67" s="4"/>
      <c r="J67" s="1"/>
      <c r="K67" s="13"/>
      <c r="L67" s="13"/>
      <c r="M67" s="13"/>
      <c r="N67" s="13"/>
      <c r="O67" s="13"/>
    </row>
    <row r="68" spans="1:15" ht="15" customHeight="1" x14ac:dyDescent="0.35">
      <c r="A68" s="454" t="s">
        <v>102</v>
      </c>
      <c r="B68" s="436"/>
      <c r="C68" s="436"/>
      <c r="D68" s="436"/>
      <c r="E68" s="436"/>
      <c r="F68" s="436"/>
      <c r="G68" s="436"/>
      <c r="H68" s="436"/>
      <c r="I68" s="436"/>
      <c r="J68" s="436"/>
      <c r="K68" s="436"/>
      <c r="L68" s="436"/>
      <c r="M68" s="436"/>
      <c r="N68" s="436"/>
      <c r="O68" s="436"/>
    </row>
    <row r="69" spans="1:15" ht="25.5" customHeight="1" x14ac:dyDescent="0.35">
      <c r="A69" s="435" t="s">
        <v>103</v>
      </c>
      <c r="B69" s="444" t="s">
        <v>119</v>
      </c>
      <c r="C69" s="4"/>
      <c r="D69" s="26" t="s">
        <v>105</v>
      </c>
      <c r="E69" s="4"/>
      <c r="F69" s="27" t="s">
        <v>98</v>
      </c>
      <c r="G69" s="4"/>
      <c r="H69" s="27" t="s">
        <v>106</v>
      </c>
      <c r="I69" s="4"/>
      <c r="J69" s="27" t="s">
        <v>99</v>
      </c>
      <c r="K69" s="27">
        <v>2024</v>
      </c>
      <c r="L69" s="27">
        <v>2025</v>
      </c>
      <c r="M69" s="27">
        <v>2026</v>
      </c>
      <c r="N69" s="27">
        <v>2027</v>
      </c>
      <c r="O69" s="27" t="s">
        <v>93</v>
      </c>
    </row>
    <row r="70" spans="1:15" ht="15" customHeight="1" x14ac:dyDescent="0.35">
      <c r="A70" s="436"/>
      <c r="B70" s="438"/>
      <c r="C70" s="4"/>
      <c r="D70" s="441">
        <v>60</v>
      </c>
      <c r="E70" s="4"/>
      <c r="F70" s="441" t="s">
        <v>33</v>
      </c>
      <c r="G70" s="4"/>
      <c r="H70" s="441">
        <v>12</v>
      </c>
      <c r="I70" s="4"/>
      <c r="J70" s="9" t="s">
        <v>100</v>
      </c>
      <c r="K70" s="10">
        <v>15</v>
      </c>
      <c r="L70" s="11">
        <v>30</v>
      </c>
      <c r="M70" s="11">
        <v>45</v>
      </c>
      <c r="N70" s="11">
        <v>60</v>
      </c>
      <c r="O70" s="14">
        <v>60</v>
      </c>
    </row>
    <row r="71" spans="1:15" ht="15" customHeight="1" x14ac:dyDescent="0.35">
      <c r="A71" s="436"/>
      <c r="B71" s="439"/>
      <c r="C71" s="4"/>
      <c r="D71" s="439"/>
      <c r="E71" s="4"/>
      <c r="F71" s="439"/>
      <c r="G71" s="4"/>
      <c r="H71" s="439"/>
      <c r="I71" s="4"/>
      <c r="J71" s="9" t="s">
        <v>101</v>
      </c>
      <c r="K71" s="3">
        <v>233500000</v>
      </c>
      <c r="L71" s="3">
        <v>590000000</v>
      </c>
      <c r="M71" s="3">
        <v>620000000</v>
      </c>
      <c r="N71" s="3">
        <v>600000000</v>
      </c>
      <c r="O71" s="3">
        <f>SUM(K71:N71)</f>
        <v>2043500000</v>
      </c>
    </row>
  </sheetData>
  <mergeCells count="73">
    <mergeCell ref="A68:O68"/>
    <mergeCell ref="F31:F32"/>
    <mergeCell ref="A34:O34"/>
    <mergeCell ref="A36:A38"/>
    <mergeCell ref="F37:F38"/>
    <mergeCell ref="B36:B38"/>
    <mergeCell ref="D37:D38"/>
    <mergeCell ref="H37:H38"/>
    <mergeCell ref="A53:A55"/>
    <mergeCell ref="B53:B55"/>
    <mergeCell ref="D54:D55"/>
    <mergeCell ref="F54:F55"/>
    <mergeCell ref="A57:A59"/>
    <mergeCell ref="A30:A32"/>
    <mergeCell ref="B30:B32"/>
    <mergeCell ref="B64:B66"/>
    <mergeCell ref="A11:O11"/>
    <mergeCell ref="A13:A15"/>
    <mergeCell ref="B13:B15"/>
    <mergeCell ref="D14:D15"/>
    <mergeCell ref="F14:F15"/>
    <mergeCell ref="H14:H15"/>
    <mergeCell ref="A17:O17"/>
    <mergeCell ref="A18:A20"/>
    <mergeCell ref="B18:B20"/>
    <mergeCell ref="D23:D24"/>
    <mergeCell ref="D19:D20"/>
    <mergeCell ref="F19:F20"/>
    <mergeCell ref="H19:H20"/>
    <mergeCell ref="H23:H24"/>
    <mergeCell ref="A3:O3"/>
    <mergeCell ref="A4:O4"/>
    <mergeCell ref="A5:O5"/>
    <mergeCell ref="B7:D8"/>
    <mergeCell ref="F7:G7"/>
    <mergeCell ref="F8:G8"/>
    <mergeCell ref="A26:A28"/>
    <mergeCell ref="D27:D28"/>
    <mergeCell ref="D31:D32"/>
    <mergeCell ref="B26:B28"/>
    <mergeCell ref="F27:F28"/>
    <mergeCell ref="H70:H71"/>
    <mergeCell ref="H58:H59"/>
    <mergeCell ref="H65:H66"/>
    <mergeCell ref="A62:O62"/>
    <mergeCell ref="A41:A43"/>
    <mergeCell ref="B41:B43"/>
    <mergeCell ref="D42:D43"/>
    <mergeCell ref="F42:F43"/>
    <mergeCell ref="A46:O46"/>
    <mergeCell ref="D70:D71"/>
    <mergeCell ref="F70:F71"/>
    <mergeCell ref="A69:A71"/>
    <mergeCell ref="B69:B71"/>
    <mergeCell ref="H49:H50"/>
    <mergeCell ref="H54:H55"/>
    <mergeCell ref="H42:H43"/>
    <mergeCell ref="A64:A66"/>
    <mergeCell ref="B57:B59"/>
    <mergeCell ref="A52:O52"/>
    <mergeCell ref="A22:A24"/>
    <mergeCell ref="B22:B24"/>
    <mergeCell ref="F23:F24"/>
    <mergeCell ref="D65:D66"/>
    <mergeCell ref="D58:D59"/>
    <mergeCell ref="F58:F59"/>
    <mergeCell ref="A48:A50"/>
    <mergeCell ref="B48:B50"/>
    <mergeCell ref="D49:D50"/>
    <mergeCell ref="F49:F50"/>
    <mergeCell ref="F65:F66"/>
    <mergeCell ref="H27:H28"/>
    <mergeCell ref="H31:H32"/>
  </mergeCells>
  <dataValidations count="1">
    <dataValidation type="list" allowBlank="1" showInputMessage="1" showErrorMessage="1" prompt=" - " sqref="F14 F19 F23 F25:F27 F31 F37 F41:F42 F49 F54 F58 F60 F65 F70" xr:uid="{00000000-0002-0000-0000-000000000000}">
      <formula1>tmeta</formula1>
    </dataValidation>
  </dataValidations>
  <pageMargins left="0.7" right="0.7" top="0.75" bottom="0.75" header="0" footer="0"/>
  <pageSetup orientation="landscape"/>
  <headerFooter>
    <oddFooter>&amp;LPG01-FO466-V1&amp;RSección 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45"/>
  <sheetViews>
    <sheetView workbookViewId="0"/>
  </sheetViews>
  <sheetFormatPr baseColWidth="10" defaultColWidth="14.453125" defaultRowHeight="15" customHeight="1" x14ac:dyDescent="0.35"/>
  <cols>
    <col min="1" max="2" width="10" customWidth="1"/>
    <col min="3" max="3" width="34" customWidth="1"/>
    <col min="4" max="4" width="10" customWidth="1"/>
    <col min="5" max="5" width="17.26953125" customWidth="1"/>
    <col min="6" max="12" width="10" customWidth="1"/>
    <col min="13" max="13" width="55" customWidth="1"/>
    <col min="14" max="14" width="10" customWidth="1"/>
    <col min="15" max="15" width="18.1796875" customWidth="1"/>
    <col min="16" max="26" width="10" customWidth="1"/>
  </cols>
  <sheetData>
    <row r="1" spans="1:15" ht="14.5" x14ac:dyDescent="0.35">
      <c r="A1" s="425" t="s">
        <v>942</v>
      </c>
    </row>
    <row r="3" spans="1:15" ht="14.5" x14ac:dyDescent="0.35">
      <c r="A3" s="425" t="s">
        <v>943</v>
      </c>
      <c r="C3" s="425" t="s">
        <v>944</v>
      </c>
      <c r="E3" s="425" t="s">
        <v>945</v>
      </c>
      <c r="G3" s="425" t="s">
        <v>946</v>
      </c>
      <c r="I3" s="425" t="s">
        <v>947</v>
      </c>
      <c r="K3" s="425" t="s">
        <v>948</v>
      </c>
      <c r="M3" s="425" t="s">
        <v>949</v>
      </c>
      <c r="O3" s="425" t="s">
        <v>950</v>
      </c>
    </row>
    <row r="5" spans="1:15" ht="14.5" x14ac:dyDescent="0.35">
      <c r="A5" s="425" t="s">
        <v>21</v>
      </c>
      <c r="C5" s="425" t="s">
        <v>951</v>
      </c>
      <c r="D5" s="425">
        <v>1</v>
      </c>
      <c r="E5" s="425" t="s">
        <v>952</v>
      </c>
      <c r="G5" s="425" t="s">
        <v>15</v>
      </c>
      <c r="I5" s="425" t="s">
        <v>953</v>
      </c>
      <c r="K5" s="425" t="s">
        <v>881</v>
      </c>
      <c r="M5" s="425" t="s">
        <v>954</v>
      </c>
      <c r="O5" s="425" t="s">
        <v>955</v>
      </c>
    </row>
    <row r="6" spans="1:15" ht="14.5" x14ac:dyDescent="0.35">
      <c r="A6" s="425" t="s">
        <v>33</v>
      </c>
      <c r="C6" s="425" t="s">
        <v>956</v>
      </c>
      <c r="D6" s="425">
        <v>2</v>
      </c>
      <c r="E6" s="425" t="s">
        <v>957</v>
      </c>
      <c r="G6" s="425" t="s">
        <v>27</v>
      </c>
      <c r="I6" s="425" t="s">
        <v>958</v>
      </c>
      <c r="M6" s="425" t="s">
        <v>959</v>
      </c>
      <c r="O6" s="425" t="s">
        <v>960</v>
      </c>
    </row>
    <row r="7" spans="1:15" ht="14.5" x14ac:dyDescent="0.35">
      <c r="A7" s="425" t="s">
        <v>23</v>
      </c>
      <c r="D7" s="425">
        <v>3</v>
      </c>
      <c r="E7" s="425" t="s">
        <v>961</v>
      </c>
      <c r="G7" s="425" t="s">
        <v>46</v>
      </c>
      <c r="I7" s="425" t="s">
        <v>20</v>
      </c>
      <c r="M7" s="425" t="s">
        <v>962</v>
      </c>
      <c r="O7" s="425" t="s">
        <v>963</v>
      </c>
    </row>
    <row r="8" spans="1:15" ht="14.5" x14ac:dyDescent="0.35">
      <c r="D8" s="425">
        <v>4</v>
      </c>
      <c r="E8" s="425" t="s">
        <v>964</v>
      </c>
      <c r="G8" s="425" t="s">
        <v>26</v>
      </c>
      <c r="I8" s="425" t="s">
        <v>42</v>
      </c>
      <c r="M8" s="425" t="s">
        <v>965</v>
      </c>
      <c r="O8" s="425" t="s">
        <v>966</v>
      </c>
    </row>
    <row r="9" spans="1:15" ht="14.5" x14ac:dyDescent="0.35">
      <c r="D9" s="425">
        <v>5</v>
      </c>
      <c r="E9" s="425" t="s">
        <v>967</v>
      </c>
      <c r="G9" s="425" t="s">
        <v>968</v>
      </c>
      <c r="I9" s="425" t="s">
        <v>57</v>
      </c>
      <c r="O9" s="425" t="s">
        <v>969</v>
      </c>
    </row>
    <row r="10" spans="1:15" ht="14.5" x14ac:dyDescent="0.35">
      <c r="D10" s="425">
        <v>6</v>
      </c>
      <c r="E10" s="425" t="s">
        <v>970</v>
      </c>
      <c r="G10" s="425" t="s">
        <v>971</v>
      </c>
      <c r="I10" s="425" t="s">
        <v>62</v>
      </c>
      <c r="O10" s="425" t="s">
        <v>972</v>
      </c>
    </row>
    <row r="11" spans="1:15" ht="14.5" x14ac:dyDescent="0.35">
      <c r="D11" s="425">
        <v>7</v>
      </c>
      <c r="E11" s="425" t="s">
        <v>973</v>
      </c>
      <c r="I11" s="425" t="s">
        <v>971</v>
      </c>
    </row>
    <row r="12" spans="1:15" ht="14.5" x14ac:dyDescent="0.35">
      <c r="D12" s="425">
        <v>8</v>
      </c>
      <c r="E12" s="425" t="s">
        <v>974</v>
      </c>
    </row>
    <row r="13" spans="1:15" ht="14.5" x14ac:dyDescent="0.35">
      <c r="D13" s="425">
        <v>9</v>
      </c>
      <c r="E13" s="425" t="s">
        <v>975</v>
      </c>
    </row>
    <row r="14" spans="1:15" ht="14.5" x14ac:dyDescent="0.35">
      <c r="D14" s="425">
        <v>10</v>
      </c>
      <c r="E14" s="425" t="s">
        <v>976</v>
      </c>
    </row>
    <row r="15" spans="1:15" ht="14.5" x14ac:dyDescent="0.35">
      <c r="D15" s="425">
        <v>11</v>
      </c>
      <c r="E15" s="425" t="s">
        <v>977</v>
      </c>
    </row>
    <row r="16" spans="1:15" ht="14.5" x14ac:dyDescent="0.35">
      <c r="D16" s="425">
        <v>12</v>
      </c>
      <c r="E16" s="425" t="s">
        <v>978</v>
      </c>
    </row>
    <row r="17" spans="4:14" ht="14.5" x14ac:dyDescent="0.35">
      <c r="D17" s="425">
        <v>13</v>
      </c>
      <c r="E17" s="425" t="s">
        <v>979</v>
      </c>
    </row>
    <row r="18" spans="4:14" ht="14.5" x14ac:dyDescent="0.35">
      <c r="D18" s="425">
        <v>14</v>
      </c>
      <c r="E18" s="425" t="s">
        <v>980</v>
      </c>
    </row>
    <row r="19" spans="4:14" ht="14.5" x14ac:dyDescent="0.35">
      <c r="D19" s="425">
        <v>15</v>
      </c>
      <c r="E19" s="425" t="s">
        <v>981</v>
      </c>
    </row>
    <row r="20" spans="4:14" ht="14.5" x14ac:dyDescent="0.35">
      <c r="D20" s="425">
        <v>16</v>
      </c>
      <c r="E20" s="425" t="s">
        <v>982</v>
      </c>
    </row>
    <row r="21" spans="4:14" ht="15.75" customHeight="1" x14ac:dyDescent="0.35">
      <c r="D21" s="425">
        <v>17</v>
      </c>
      <c r="E21" s="425" t="s">
        <v>983</v>
      </c>
      <c r="I21" s="425" t="s">
        <v>984</v>
      </c>
      <c r="N21" s="425" t="s">
        <v>985</v>
      </c>
    </row>
    <row r="22" spans="4:14" ht="15.75" customHeight="1" x14ac:dyDescent="0.35">
      <c r="D22" s="425">
        <v>18</v>
      </c>
      <c r="E22" s="425" t="s">
        <v>986</v>
      </c>
    </row>
    <row r="23" spans="4:14" ht="15.75" customHeight="1" x14ac:dyDescent="0.35">
      <c r="D23" s="425">
        <v>19</v>
      </c>
      <c r="E23" s="425" t="s">
        <v>987</v>
      </c>
      <c r="I23" s="425" t="s">
        <v>988</v>
      </c>
      <c r="N23" s="425" t="s">
        <v>989</v>
      </c>
    </row>
    <row r="24" spans="4:14" ht="15.75" customHeight="1" x14ac:dyDescent="0.35">
      <c r="D24" s="425">
        <v>20</v>
      </c>
      <c r="E24" s="425" t="s">
        <v>990</v>
      </c>
      <c r="I24" s="425" t="s">
        <v>991</v>
      </c>
      <c r="N24" s="425" t="s">
        <v>992</v>
      </c>
    </row>
    <row r="25" spans="4:14" ht="15.75" customHeight="1" x14ac:dyDescent="0.35">
      <c r="I25" s="425" t="s">
        <v>993</v>
      </c>
      <c r="N25" s="425" t="s">
        <v>994</v>
      </c>
    </row>
    <row r="26" spans="4:14" ht="15.75" customHeight="1" x14ac:dyDescent="0.35">
      <c r="I26" s="425" t="s">
        <v>995</v>
      </c>
      <c r="N26" s="425" t="s">
        <v>996</v>
      </c>
    </row>
    <row r="27" spans="4:14" ht="15.75" customHeight="1" x14ac:dyDescent="0.35">
      <c r="I27" s="425" t="s">
        <v>997</v>
      </c>
      <c r="N27" s="425" t="s">
        <v>998</v>
      </c>
    </row>
    <row r="28" spans="4:14" ht="15.75" customHeight="1" x14ac:dyDescent="0.35">
      <c r="N28" s="425" t="s">
        <v>999</v>
      </c>
    </row>
    <row r="29" spans="4:14" ht="15.75" customHeight="1" x14ac:dyDescent="0.35">
      <c r="N29" s="425" t="s">
        <v>1000</v>
      </c>
    </row>
    <row r="30" spans="4:14" ht="15.75" customHeight="1" x14ac:dyDescent="0.35">
      <c r="I30" s="425" t="s">
        <v>1001</v>
      </c>
      <c r="N30" s="425" t="s">
        <v>1002</v>
      </c>
    </row>
    <row r="31" spans="4:14" ht="15.75" customHeight="1" x14ac:dyDescent="0.35">
      <c r="N31" s="425" t="s">
        <v>1003</v>
      </c>
    </row>
    <row r="32" spans="4:14" ht="15.75" customHeight="1" x14ac:dyDescent="0.35">
      <c r="I32" s="425" t="s">
        <v>1004</v>
      </c>
      <c r="N32" s="425" t="s">
        <v>1005</v>
      </c>
    </row>
    <row r="33" spans="8:14" ht="15.75" customHeight="1" x14ac:dyDescent="0.35">
      <c r="I33" s="425" t="s">
        <v>1006</v>
      </c>
      <c r="N33" s="425" t="s">
        <v>1007</v>
      </c>
    </row>
    <row r="34" spans="8:14" ht="15.75" customHeight="1" x14ac:dyDescent="0.35">
      <c r="I34" s="425" t="s">
        <v>1008</v>
      </c>
    </row>
    <row r="35" spans="8:14" ht="15.75" customHeight="1" x14ac:dyDescent="0.35">
      <c r="I35" s="425" t="s">
        <v>1009</v>
      </c>
    </row>
    <row r="36" spans="8:14" ht="15.75" customHeight="1" x14ac:dyDescent="0.35"/>
    <row r="37" spans="8:14" ht="15.75" customHeight="1" x14ac:dyDescent="0.35"/>
    <row r="38" spans="8:14" ht="15.75" customHeight="1" x14ac:dyDescent="0.35">
      <c r="I38" s="425" t="s">
        <v>1010</v>
      </c>
      <c r="L38" s="425" t="s">
        <v>1011</v>
      </c>
      <c r="M38" s="425" t="s">
        <v>1012</v>
      </c>
      <c r="N38" s="425" t="s">
        <v>1013</v>
      </c>
    </row>
    <row r="39" spans="8:14" ht="15.75" customHeight="1" x14ac:dyDescent="0.35"/>
    <row r="40" spans="8:14" ht="15.75" customHeight="1" x14ac:dyDescent="0.35">
      <c r="H40" s="425" t="s">
        <v>1014</v>
      </c>
      <c r="I40" s="425" t="s">
        <v>1015</v>
      </c>
      <c r="L40" s="24" t="s">
        <v>1016</v>
      </c>
      <c r="M40" s="425" t="s">
        <v>1017</v>
      </c>
      <c r="N40" s="425" t="s">
        <v>1018</v>
      </c>
    </row>
    <row r="41" spans="8:14" ht="15.75" customHeight="1" x14ac:dyDescent="0.35">
      <c r="I41" s="425" t="s">
        <v>1019</v>
      </c>
      <c r="L41" s="24" t="s">
        <v>1020</v>
      </c>
      <c r="M41" s="425" t="s">
        <v>1021</v>
      </c>
      <c r="N41" s="425" t="s">
        <v>1022</v>
      </c>
    </row>
    <row r="42" spans="8:14" ht="15.75" customHeight="1" x14ac:dyDescent="0.35">
      <c r="I42" s="425" t="s">
        <v>1023</v>
      </c>
      <c r="L42" s="24" t="s">
        <v>1024</v>
      </c>
      <c r="N42" s="425" t="s">
        <v>1025</v>
      </c>
    </row>
    <row r="43" spans="8:14" ht="15.75" customHeight="1" x14ac:dyDescent="0.35">
      <c r="I43" s="425" t="s">
        <v>1026</v>
      </c>
      <c r="L43" s="24" t="s">
        <v>1027</v>
      </c>
      <c r="N43" s="425" t="s">
        <v>1028</v>
      </c>
    </row>
    <row r="44" spans="8:14" ht="15.75" customHeight="1" x14ac:dyDescent="0.35">
      <c r="I44" s="425" t="s">
        <v>1029</v>
      </c>
      <c r="N44" s="425" t="s">
        <v>1030</v>
      </c>
    </row>
    <row r="45" spans="8:14" ht="15.75" customHeight="1" x14ac:dyDescent="0.35">
      <c r="I45" s="425" t="s">
        <v>1031</v>
      </c>
      <c r="N45" s="425" t="s">
        <v>1032</v>
      </c>
    </row>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F37"/>
  <sheetViews>
    <sheetView topLeftCell="A6" zoomScale="70" zoomScaleNormal="70" workbookViewId="0">
      <selection activeCell="G6" sqref="G6"/>
    </sheetView>
  </sheetViews>
  <sheetFormatPr baseColWidth="10" defaultColWidth="11.453125" defaultRowHeight="14.5" x14ac:dyDescent="0.35"/>
  <cols>
    <col min="1" max="1" width="17.7265625" customWidth="1"/>
    <col min="2" max="2" width="15.453125" customWidth="1"/>
    <col min="3" max="3" width="25.54296875" customWidth="1"/>
    <col min="4" max="4" width="56.453125" customWidth="1"/>
    <col min="5" max="5" width="34" customWidth="1"/>
  </cols>
  <sheetData>
    <row r="1" spans="1:6" ht="22.5" customHeight="1" thickTop="1" thickBot="1" x14ac:dyDescent="0.4">
      <c r="A1" s="959"/>
      <c r="B1" s="960" t="s">
        <v>279</v>
      </c>
      <c r="C1" s="960"/>
      <c r="D1" s="547"/>
      <c r="E1" s="338" t="s">
        <v>280</v>
      </c>
      <c r="F1" s="339"/>
    </row>
    <row r="2" spans="1:6" ht="22.5" customHeight="1" thickBot="1" x14ac:dyDescent="0.4">
      <c r="A2" s="959"/>
      <c r="B2" s="961" t="s">
        <v>281</v>
      </c>
      <c r="C2" s="961"/>
      <c r="D2" s="550"/>
      <c r="E2" s="340" t="s">
        <v>282</v>
      </c>
      <c r="F2" s="339"/>
    </row>
    <row r="3" spans="1:6" ht="31.5" customHeight="1" thickBot="1" x14ac:dyDescent="0.4">
      <c r="A3" s="959"/>
      <c r="B3" s="963" t="s">
        <v>120</v>
      </c>
      <c r="C3" s="964"/>
      <c r="D3" s="964"/>
      <c r="E3" s="341" t="s">
        <v>283</v>
      </c>
      <c r="F3" s="339"/>
    </row>
    <row r="4" spans="1:6" ht="22.5" customHeight="1" thickBot="1" x14ac:dyDescent="0.4">
      <c r="A4" s="959"/>
      <c r="B4" s="965" t="s">
        <v>1033</v>
      </c>
      <c r="C4" s="966"/>
      <c r="D4" s="966"/>
      <c r="E4" s="341" t="s">
        <v>1034</v>
      </c>
      <c r="F4" s="339"/>
    </row>
    <row r="5" spans="1:6" ht="22.5" customHeight="1" thickBot="1" x14ac:dyDescent="0.4">
      <c r="A5" s="244"/>
      <c r="B5" s="44"/>
      <c r="C5" s="44"/>
      <c r="D5" s="44"/>
      <c r="E5" s="245"/>
    </row>
    <row r="6" spans="1:6" ht="38.25" customHeight="1" thickBot="1" x14ac:dyDescent="0.4">
      <c r="A6" s="246" t="s">
        <v>124</v>
      </c>
      <c r="B6" s="967" t="s">
        <v>287</v>
      </c>
      <c r="C6" s="968"/>
      <c r="D6" s="968"/>
      <c r="E6" s="969"/>
    </row>
    <row r="7" spans="1:6" ht="15" thickBot="1" x14ac:dyDescent="0.4">
      <c r="A7" s="72"/>
      <c r="B7" s="72"/>
      <c r="C7" s="72"/>
      <c r="D7" s="72"/>
      <c r="E7" s="72"/>
    </row>
    <row r="8" spans="1:6" x14ac:dyDescent="0.35">
      <c r="A8" s="839" t="s">
        <v>1035</v>
      </c>
      <c r="B8" s="836"/>
      <c r="C8" s="836"/>
      <c r="D8" s="836"/>
      <c r="E8" s="962"/>
    </row>
    <row r="9" spans="1:6" ht="45.75" customHeight="1" thickBot="1" x14ac:dyDescent="0.4">
      <c r="A9" s="256" t="s">
        <v>270</v>
      </c>
      <c r="B9" s="256" t="s">
        <v>272</v>
      </c>
      <c r="C9" s="255" t="s">
        <v>274</v>
      </c>
      <c r="D9" s="957" t="s">
        <v>276</v>
      </c>
      <c r="E9" s="958"/>
    </row>
    <row r="10" spans="1:6" ht="77.25" customHeight="1" x14ac:dyDescent="0.35">
      <c r="A10" s="73">
        <v>45748</v>
      </c>
      <c r="B10" s="242">
        <v>45754</v>
      </c>
      <c r="C10" s="79" t="s">
        <v>1036</v>
      </c>
      <c r="D10" s="485" t="s">
        <v>1037</v>
      </c>
      <c r="E10" s="970"/>
    </row>
    <row r="11" spans="1:6" x14ac:dyDescent="0.35">
      <c r="A11" s="73"/>
      <c r="B11" s="198"/>
      <c r="C11" s="79"/>
      <c r="D11" s="497"/>
      <c r="E11" s="971"/>
    </row>
    <row r="12" spans="1:6" x14ac:dyDescent="0.35">
      <c r="A12" s="73"/>
      <c r="B12" s="198"/>
      <c r="C12" s="79"/>
      <c r="D12" s="497"/>
      <c r="E12" s="971"/>
    </row>
    <row r="13" spans="1:6" x14ac:dyDescent="0.35">
      <c r="A13" s="73"/>
      <c r="B13" s="74"/>
      <c r="C13" s="79"/>
      <c r="D13" s="497"/>
      <c r="E13" s="971"/>
    </row>
    <row r="14" spans="1:6" x14ac:dyDescent="0.35">
      <c r="A14" s="75"/>
      <c r="B14" s="74"/>
      <c r="C14" s="79"/>
      <c r="D14" s="497"/>
      <c r="E14" s="971"/>
    </row>
    <row r="15" spans="1:6" x14ac:dyDescent="0.35">
      <c r="A15" s="75"/>
      <c r="B15" s="74"/>
      <c r="C15" s="80"/>
      <c r="D15" s="497"/>
      <c r="E15" s="971"/>
    </row>
    <row r="16" spans="1:6" x14ac:dyDescent="0.35">
      <c r="A16" s="75"/>
      <c r="B16" s="74"/>
      <c r="C16" s="80"/>
      <c r="D16" s="497"/>
      <c r="E16" s="971"/>
    </row>
    <row r="17" spans="1:5" x14ac:dyDescent="0.35">
      <c r="A17" s="76"/>
      <c r="B17" s="74"/>
      <c r="C17" s="79"/>
      <c r="D17" s="497"/>
      <c r="E17" s="971"/>
    </row>
    <row r="18" spans="1:5" x14ac:dyDescent="0.35">
      <c r="A18" s="77"/>
      <c r="B18" s="78"/>
      <c r="C18" s="81"/>
      <c r="D18" s="497"/>
      <c r="E18" s="971"/>
    </row>
    <row r="19" spans="1:5" x14ac:dyDescent="0.35">
      <c r="A19" s="199"/>
      <c r="B19" s="200"/>
      <c r="C19" s="200"/>
      <c r="D19" s="497"/>
      <c r="E19" s="971"/>
    </row>
    <row r="20" spans="1:5" x14ac:dyDescent="0.35">
      <c r="A20" s="199"/>
      <c r="B20" s="200"/>
      <c r="C20" s="200"/>
      <c r="D20" s="497"/>
      <c r="E20" s="971"/>
    </row>
    <row r="21" spans="1:5" x14ac:dyDescent="0.35">
      <c r="A21" s="199"/>
      <c r="B21" s="200"/>
      <c r="C21" s="200"/>
      <c r="D21" s="497"/>
      <c r="E21" s="971"/>
    </row>
    <row r="22" spans="1:5" x14ac:dyDescent="0.35">
      <c r="A22" s="199"/>
      <c r="B22" s="200"/>
      <c r="C22" s="200"/>
      <c r="D22" s="497"/>
      <c r="E22" s="971"/>
    </row>
    <row r="23" spans="1:5" x14ac:dyDescent="0.35">
      <c r="A23" s="199"/>
      <c r="B23" s="200"/>
      <c r="C23" s="200"/>
      <c r="D23" s="497"/>
      <c r="E23" s="971"/>
    </row>
    <row r="24" spans="1:5" x14ac:dyDescent="0.35">
      <c r="A24" s="199"/>
      <c r="B24" s="200"/>
      <c r="C24" s="200"/>
      <c r="D24" s="497"/>
      <c r="E24" s="971"/>
    </row>
    <row r="25" spans="1:5" x14ac:dyDescent="0.35">
      <c r="A25" s="199"/>
      <c r="B25" s="200"/>
      <c r="C25" s="200"/>
      <c r="D25" s="497"/>
      <c r="E25" s="971"/>
    </row>
    <row r="26" spans="1:5" x14ac:dyDescent="0.35">
      <c r="A26" s="199"/>
      <c r="B26" s="200"/>
      <c r="C26" s="200"/>
      <c r="D26" s="497"/>
      <c r="E26" s="971"/>
    </row>
    <row r="27" spans="1:5" x14ac:dyDescent="0.35">
      <c r="A27" s="199"/>
      <c r="B27" s="200"/>
      <c r="C27" s="200"/>
      <c r="D27" s="497"/>
      <c r="E27" s="971"/>
    </row>
    <row r="28" spans="1:5" x14ac:dyDescent="0.35">
      <c r="A28" s="199"/>
      <c r="B28" s="200"/>
      <c r="C28" s="200"/>
      <c r="D28" s="497"/>
      <c r="E28" s="971"/>
    </row>
    <row r="29" spans="1:5" x14ac:dyDescent="0.35">
      <c r="A29" s="199"/>
      <c r="B29" s="200"/>
      <c r="C29" s="200"/>
      <c r="D29" s="497"/>
      <c r="E29" s="971"/>
    </row>
    <row r="30" spans="1:5" x14ac:dyDescent="0.35">
      <c r="A30" s="199"/>
      <c r="B30" s="200"/>
      <c r="C30" s="200"/>
      <c r="D30" s="497"/>
      <c r="E30" s="971"/>
    </row>
    <row r="31" spans="1:5" x14ac:dyDescent="0.35">
      <c r="A31" s="199"/>
      <c r="B31" s="200"/>
      <c r="C31" s="200"/>
      <c r="D31" s="497"/>
      <c r="E31" s="971"/>
    </row>
    <row r="32" spans="1:5" x14ac:dyDescent="0.35">
      <c r="A32" s="199"/>
      <c r="B32" s="200"/>
      <c r="C32" s="200"/>
      <c r="D32" s="497"/>
      <c r="E32" s="971"/>
    </row>
    <row r="33" spans="1:5" x14ac:dyDescent="0.35">
      <c r="A33" s="199"/>
      <c r="B33" s="200"/>
      <c r="C33" s="200"/>
      <c r="D33" s="497"/>
      <c r="E33" s="971"/>
    </row>
    <row r="34" spans="1:5" x14ac:dyDescent="0.35">
      <c r="A34" s="199"/>
      <c r="B34" s="200"/>
      <c r="C34" s="200"/>
      <c r="D34" s="497"/>
      <c r="E34" s="971"/>
    </row>
    <row r="35" spans="1:5" x14ac:dyDescent="0.35">
      <c r="A35" s="199"/>
      <c r="B35" s="200"/>
      <c r="C35" s="200"/>
      <c r="D35" s="497"/>
      <c r="E35" s="971"/>
    </row>
    <row r="36" spans="1:5" ht="15" thickBot="1" x14ac:dyDescent="0.4">
      <c r="A36" s="201"/>
      <c r="B36" s="202"/>
      <c r="C36" s="202"/>
      <c r="D36" s="972"/>
      <c r="E36" s="973"/>
    </row>
    <row r="37" spans="1:5" s="197" customFormat="1" x14ac:dyDescent="0.35">
      <c r="D37" s="974"/>
      <c r="E37" s="974"/>
    </row>
  </sheetData>
  <mergeCells count="36">
    <mergeCell ref="D35:E35"/>
    <mergeCell ref="D36:E36"/>
    <mergeCell ref="D37:E37"/>
    <mergeCell ref="D30:E30"/>
    <mergeCell ref="D31:E31"/>
    <mergeCell ref="D32:E32"/>
    <mergeCell ref="D33:E33"/>
    <mergeCell ref="D34:E34"/>
    <mergeCell ref="D25:E25"/>
    <mergeCell ref="D26:E26"/>
    <mergeCell ref="D27:E27"/>
    <mergeCell ref="D28:E28"/>
    <mergeCell ref="D29:E29"/>
    <mergeCell ref="D20:E20"/>
    <mergeCell ref="D21:E21"/>
    <mergeCell ref="D22:E22"/>
    <mergeCell ref="D23:E23"/>
    <mergeCell ref="D24:E24"/>
    <mergeCell ref="D15:E15"/>
    <mergeCell ref="D16:E16"/>
    <mergeCell ref="D17:E17"/>
    <mergeCell ref="D18:E18"/>
    <mergeCell ref="D19:E19"/>
    <mergeCell ref="D10:E10"/>
    <mergeCell ref="D11:E11"/>
    <mergeCell ref="D12:E12"/>
    <mergeCell ref="D13:E13"/>
    <mergeCell ref="D14:E14"/>
    <mergeCell ref="D9:E9"/>
    <mergeCell ref="A1:A4"/>
    <mergeCell ref="B1:D1"/>
    <mergeCell ref="B2:D2"/>
    <mergeCell ref="A8:E8"/>
    <mergeCell ref="B3:D3"/>
    <mergeCell ref="B4:D4"/>
    <mergeCell ref="B6:E6"/>
  </mergeCells>
  <pageMargins left="0.25" right="0.25" top="0.75" bottom="0.75" header="0.3" footer="0.3"/>
  <pageSetup scale="6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BFA8F-4B2C-49AB-A6B8-285E2FD4CB89}">
  <sheetPr>
    <tabColor rgb="FFFFFF00"/>
  </sheetPr>
  <dimension ref="A1:C93"/>
  <sheetViews>
    <sheetView topLeftCell="A6" workbookViewId="0">
      <selection activeCell="A6" sqref="A6"/>
    </sheetView>
  </sheetViews>
  <sheetFormatPr baseColWidth="10" defaultColWidth="10.81640625" defaultRowHeight="14" x14ac:dyDescent="0.35"/>
  <cols>
    <col min="1" max="1" width="53" style="260" customWidth="1"/>
    <col min="2" max="2" width="78.54296875" style="260" customWidth="1"/>
    <col min="3" max="3" width="36.453125" style="260" customWidth="1"/>
    <col min="4" max="4" width="31.1796875" style="260" customWidth="1"/>
    <col min="5" max="5" width="70.1796875" style="260" customWidth="1"/>
    <col min="6" max="6" width="17.453125" style="260" customWidth="1"/>
    <col min="7" max="8" width="21.81640625" style="260" customWidth="1"/>
    <col min="9" max="9" width="19.453125" style="260" customWidth="1"/>
    <col min="10" max="10" width="42" style="260" customWidth="1"/>
    <col min="11" max="256" width="10.81640625" style="260"/>
    <col min="257" max="257" width="72" style="260" bestFit="1" customWidth="1"/>
    <col min="258" max="258" width="78.54296875" style="260" customWidth="1"/>
    <col min="259" max="259" width="10.81640625" style="260"/>
    <col min="260" max="260" width="31.1796875" style="260" customWidth="1"/>
    <col min="261" max="261" width="70.1796875" style="260" customWidth="1"/>
    <col min="262" max="262" width="17.453125" style="260" customWidth="1"/>
    <col min="263" max="264" width="21.81640625" style="260" customWidth="1"/>
    <col min="265" max="265" width="19.453125" style="260" customWidth="1"/>
    <col min="266" max="266" width="42" style="260" customWidth="1"/>
    <col min="267" max="512" width="10.81640625" style="260"/>
    <col min="513" max="513" width="72" style="260" bestFit="1" customWidth="1"/>
    <col min="514" max="514" width="78.54296875" style="260" customWidth="1"/>
    <col min="515" max="515" width="10.81640625" style="260"/>
    <col min="516" max="516" width="31.1796875" style="260" customWidth="1"/>
    <col min="517" max="517" width="70.1796875" style="260" customWidth="1"/>
    <col min="518" max="518" width="17.453125" style="260" customWidth="1"/>
    <col min="519" max="520" width="21.81640625" style="260" customWidth="1"/>
    <col min="521" max="521" width="19.453125" style="260" customWidth="1"/>
    <col min="522" max="522" width="42" style="260" customWidth="1"/>
    <col min="523" max="768" width="10.81640625" style="260"/>
    <col min="769" max="769" width="72" style="260" bestFit="1" customWidth="1"/>
    <col min="770" max="770" width="78.54296875" style="260" customWidth="1"/>
    <col min="771" max="771" width="10.81640625" style="260"/>
    <col min="772" max="772" width="31.1796875" style="260" customWidth="1"/>
    <col min="773" max="773" width="70.1796875" style="260" customWidth="1"/>
    <col min="774" max="774" width="17.453125" style="260" customWidth="1"/>
    <col min="775" max="776" width="21.81640625" style="260" customWidth="1"/>
    <col min="777" max="777" width="19.453125" style="260" customWidth="1"/>
    <col min="778" max="778" width="42" style="260" customWidth="1"/>
    <col min="779" max="1024" width="10.81640625" style="260"/>
    <col min="1025" max="1025" width="72" style="260" bestFit="1" customWidth="1"/>
    <col min="1026" max="1026" width="78.54296875" style="260" customWidth="1"/>
    <col min="1027" max="1027" width="10.81640625" style="260"/>
    <col min="1028" max="1028" width="31.1796875" style="260" customWidth="1"/>
    <col min="1029" max="1029" width="70.1796875" style="260" customWidth="1"/>
    <col min="1030" max="1030" width="17.453125" style="260" customWidth="1"/>
    <col min="1031" max="1032" width="21.81640625" style="260" customWidth="1"/>
    <col min="1033" max="1033" width="19.453125" style="260" customWidth="1"/>
    <col min="1034" max="1034" width="42" style="260" customWidth="1"/>
    <col min="1035" max="1280" width="10.81640625" style="260"/>
    <col min="1281" max="1281" width="72" style="260" bestFit="1" customWidth="1"/>
    <col min="1282" max="1282" width="78.54296875" style="260" customWidth="1"/>
    <col min="1283" max="1283" width="10.81640625" style="260"/>
    <col min="1284" max="1284" width="31.1796875" style="260" customWidth="1"/>
    <col min="1285" max="1285" width="70.1796875" style="260" customWidth="1"/>
    <col min="1286" max="1286" width="17.453125" style="260" customWidth="1"/>
    <col min="1287" max="1288" width="21.81640625" style="260" customWidth="1"/>
    <col min="1289" max="1289" width="19.453125" style="260" customWidth="1"/>
    <col min="1290" max="1290" width="42" style="260" customWidth="1"/>
    <col min="1291" max="1536" width="10.81640625" style="260"/>
    <col min="1537" max="1537" width="72" style="260" bestFit="1" customWidth="1"/>
    <col min="1538" max="1538" width="78.54296875" style="260" customWidth="1"/>
    <col min="1539" max="1539" width="10.81640625" style="260"/>
    <col min="1540" max="1540" width="31.1796875" style="260" customWidth="1"/>
    <col min="1541" max="1541" width="70.1796875" style="260" customWidth="1"/>
    <col min="1542" max="1542" width="17.453125" style="260" customWidth="1"/>
    <col min="1543" max="1544" width="21.81640625" style="260" customWidth="1"/>
    <col min="1545" max="1545" width="19.453125" style="260" customWidth="1"/>
    <col min="1546" max="1546" width="42" style="260" customWidth="1"/>
    <col min="1547" max="1792" width="10.81640625" style="260"/>
    <col min="1793" max="1793" width="72" style="260" bestFit="1" customWidth="1"/>
    <col min="1794" max="1794" width="78.54296875" style="260" customWidth="1"/>
    <col min="1795" max="1795" width="10.81640625" style="260"/>
    <col min="1796" max="1796" width="31.1796875" style="260" customWidth="1"/>
    <col min="1797" max="1797" width="70.1796875" style="260" customWidth="1"/>
    <col min="1798" max="1798" width="17.453125" style="260" customWidth="1"/>
    <col min="1799" max="1800" width="21.81640625" style="260" customWidth="1"/>
    <col min="1801" max="1801" width="19.453125" style="260" customWidth="1"/>
    <col min="1802" max="1802" width="42" style="260" customWidth="1"/>
    <col min="1803" max="2048" width="10.81640625" style="260"/>
    <col min="2049" max="2049" width="72" style="260" bestFit="1" customWidth="1"/>
    <col min="2050" max="2050" width="78.54296875" style="260" customWidth="1"/>
    <col min="2051" max="2051" width="10.81640625" style="260"/>
    <col min="2052" max="2052" width="31.1796875" style="260" customWidth="1"/>
    <col min="2053" max="2053" width="70.1796875" style="260" customWidth="1"/>
    <col min="2054" max="2054" width="17.453125" style="260" customWidth="1"/>
    <col min="2055" max="2056" width="21.81640625" style="260" customWidth="1"/>
    <col min="2057" max="2057" width="19.453125" style="260" customWidth="1"/>
    <col min="2058" max="2058" width="42" style="260" customWidth="1"/>
    <col min="2059" max="2304" width="10.81640625" style="260"/>
    <col min="2305" max="2305" width="72" style="260" bestFit="1" customWidth="1"/>
    <col min="2306" max="2306" width="78.54296875" style="260" customWidth="1"/>
    <col min="2307" max="2307" width="10.81640625" style="260"/>
    <col min="2308" max="2308" width="31.1796875" style="260" customWidth="1"/>
    <col min="2309" max="2309" width="70.1796875" style="260" customWidth="1"/>
    <col min="2310" max="2310" width="17.453125" style="260" customWidth="1"/>
    <col min="2311" max="2312" width="21.81640625" style="260" customWidth="1"/>
    <col min="2313" max="2313" width="19.453125" style="260" customWidth="1"/>
    <col min="2314" max="2314" width="42" style="260" customWidth="1"/>
    <col min="2315" max="2560" width="10.81640625" style="260"/>
    <col min="2561" max="2561" width="72" style="260" bestFit="1" customWidth="1"/>
    <col min="2562" max="2562" width="78.54296875" style="260" customWidth="1"/>
    <col min="2563" max="2563" width="10.81640625" style="260"/>
    <col min="2564" max="2564" width="31.1796875" style="260" customWidth="1"/>
    <col min="2565" max="2565" width="70.1796875" style="260" customWidth="1"/>
    <col min="2566" max="2566" width="17.453125" style="260" customWidth="1"/>
    <col min="2567" max="2568" width="21.81640625" style="260" customWidth="1"/>
    <col min="2569" max="2569" width="19.453125" style="260" customWidth="1"/>
    <col min="2570" max="2570" width="42" style="260" customWidth="1"/>
    <col min="2571" max="2816" width="10.81640625" style="260"/>
    <col min="2817" max="2817" width="72" style="260" bestFit="1" customWidth="1"/>
    <col min="2818" max="2818" width="78.54296875" style="260" customWidth="1"/>
    <col min="2819" max="2819" width="10.81640625" style="260"/>
    <col min="2820" max="2820" width="31.1796875" style="260" customWidth="1"/>
    <col min="2821" max="2821" width="70.1796875" style="260" customWidth="1"/>
    <col min="2822" max="2822" width="17.453125" style="260" customWidth="1"/>
    <col min="2823" max="2824" width="21.81640625" style="260" customWidth="1"/>
    <col min="2825" max="2825" width="19.453125" style="260" customWidth="1"/>
    <col min="2826" max="2826" width="42" style="260" customWidth="1"/>
    <col min="2827" max="3072" width="10.81640625" style="260"/>
    <col min="3073" max="3073" width="72" style="260" bestFit="1" customWidth="1"/>
    <col min="3074" max="3074" width="78.54296875" style="260" customWidth="1"/>
    <col min="3075" max="3075" width="10.81640625" style="260"/>
    <col min="3076" max="3076" width="31.1796875" style="260" customWidth="1"/>
    <col min="3077" max="3077" width="70.1796875" style="260" customWidth="1"/>
    <col min="3078" max="3078" width="17.453125" style="260" customWidth="1"/>
    <col min="3079" max="3080" width="21.81640625" style="260" customWidth="1"/>
    <col min="3081" max="3081" width="19.453125" style="260" customWidth="1"/>
    <col min="3082" max="3082" width="42" style="260" customWidth="1"/>
    <col min="3083" max="3328" width="10.81640625" style="260"/>
    <col min="3329" max="3329" width="72" style="260" bestFit="1" customWidth="1"/>
    <col min="3330" max="3330" width="78.54296875" style="260" customWidth="1"/>
    <col min="3331" max="3331" width="10.81640625" style="260"/>
    <col min="3332" max="3332" width="31.1796875" style="260" customWidth="1"/>
    <col min="3333" max="3333" width="70.1796875" style="260" customWidth="1"/>
    <col min="3334" max="3334" width="17.453125" style="260" customWidth="1"/>
    <col min="3335" max="3336" width="21.81640625" style="260" customWidth="1"/>
    <col min="3337" max="3337" width="19.453125" style="260" customWidth="1"/>
    <col min="3338" max="3338" width="42" style="260" customWidth="1"/>
    <col min="3339" max="3584" width="10.81640625" style="260"/>
    <col min="3585" max="3585" width="72" style="260" bestFit="1" customWidth="1"/>
    <col min="3586" max="3586" width="78.54296875" style="260" customWidth="1"/>
    <col min="3587" max="3587" width="10.81640625" style="260"/>
    <col min="3588" max="3588" width="31.1796875" style="260" customWidth="1"/>
    <col min="3589" max="3589" width="70.1796875" style="260" customWidth="1"/>
    <col min="3590" max="3590" width="17.453125" style="260" customWidth="1"/>
    <col min="3591" max="3592" width="21.81640625" style="260" customWidth="1"/>
    <col min="3593" max="3593" width="19.453125" style="260" customWidth="1"/>
    <col min="3594" max="3594" width="42" style="260" customWidth="1"/>
    <col min="3595" max="3840" width="10.81640625" style="260"/>
    <col min="3841" max="3841" width="72" style="260" bestFit="1" customWidth="1"/>
    <col min="3842" max="3842" width="78.54296875" style="260" customWidth="1"/>
    <col min="3843" max="3843" width="10.81640625" style="260"/>
    <col min="3844" max="3844" width="31.1796875" style="260" customWidth="1"/>
    <col min="3845" max="3845" width="70.1796875" style="260" customWidth="1"/>
    <col min="3846" max="3846" width="17.453125" style="260" customWidth="1"/>
    <col min="3847" max="3848" width="21.81640625" style="260" customWidth="1"/>
    <col min="3849" max="3849" width="19.453125" style="260" customWidth="1"/>
    <col min="3850" max="3850" width="42" style="260" customWidth="1"/>
    <col min="3851" max="4096" width="10.81640625" style="260"/>
    <col min="4097" max="4097" width="72" style="260" bestFit="1" customWidth="1"/>
    <col min="4098" max="4098" width="78.54296875" style="260" customWidth="1"/>
    <col min="4099" max="4099" width="10.81640625" style="260"/>
    <col min="4100" max="4100" width="31.1796875" style="260" customWidth="1"/>
    <col min="4101" max="4101" width="70.1796875" style="260" customWidth="1"/>
    <col min="4102" max="4102" width="17.453125" style="260" customWidth="1"/>
    <col min="4103" max="4104" width="21.81640625" style="260" customWidth="1"/>
    <col min="4105" max="4105" width="19.453125" style="260" customWidth="1"/>
    <col min="4106" max="4106" width="42" style="260" customWidth="1"/>
    <col min="4107" max="4352" width="10.81640625" style="260"/>
    <col min="4353" max="4353" width="72" style="260" bestFit="1" customWidth="1"/>
    <col min="4354" max="4354" width="78.54296875" style="260" customWidth="1"/>
    <col min="4355" max="4355" width="10.81640625" style="260"/>
    <col min="4356" max="4356" width="31.1796875" style="260" customWidth="1"/>
    <col min="4357" max="4357" width="70.1796875" style="260" customWidth="1"/>
    <col min="4358" max="4358" width="17.453125" style="260" customWidth="1"/>
    <col min="4359" max="4360" width="21.81640625" style="260" customWidth="1"/>
    <col min="4361" max="4361" width="19.453125" style="260" customWidth="1"/>
    <col min="4362" max="4362" width="42" style="260" customWidth="1"/>
    <col min="4363" max="4608" width="10.81640625" style="260"/>
    <col min="4609" max="4609" width="72" style="260" bestFit="1" customWidth="1"/>
    <col min="4610" max="4610" width="78.54296875" style="260" customWidth="1"/>
    <col min="4611" max="4611" width="10.81640625" style="260"/>
    <col min="4612" max="4612" width="31.1796875" style="260" customWidth="1"/>
    <col min="4613" max="4613" width="70.1796875" style="260" customWidth="1"/>
    <col min="4614" max="4614" width="17.453125" style="260" customWidth="1"/>
    <col min="4615" max="4616" width="21.81640625" style="260" customWidth="1"/>
    <col min="4617" max="4617" width="19.453125" style="260" customWidth="1"/>
    <col min="4618" max="4618" width="42" style="260" customWidth="1"/>
    <col min="4619" max="4864" width="10.81640625" style="260"/>
    <col min="4865" max="4865" width="72" style="260" bestFit="1" customWidth="1"/>
    <col min="4866" max="4866" width="78.54296875" style="260" customWidth="1"/>
    <col min="4867" max="4867" width="10.81640625" style="260"/>
    <col min="4868" max="4868" width="31.1796875" style="260" customWidth="1"/>
    <col min="4869" max="4869" width="70.1796875" style="260" customWidth="1"/>
    <col min="4870" max="4870" width="17.453125" style="260" customWidth="1"/>
    <col min="4871" max="4872" width="21.81640625" style="260" customWidth="1"/>
    <col min="4873" max="4873" width="19.453125" style="260" customWidth="1"/>
    <col min="4874" max="4874" width="42" style="260" customWidth="1"/>
    <col min="4875" max="5120" width="10.81640625" style="260"/>
    <col min="5121" max="5121" width="72" style="260" bestFit="1" customWidth="1"/>
    <col min="5122" max="5122" width="78.54296875" style="260" customWidth="1"/>
    <col min="5123" max="5123" width="10.81640625" style="260"/>
    <col min="5124" max="5124" width="31.1796875" style="260" customWidth="1"/>
    <col min="5125" max="5125" width="70.1796875" style="260" customWidth="1"/>
    <col min="5126" max="5126" width="17.453125" style="260" customWidth="1"/>
    <col min="5127" max="5128" width="21.81640625" style="260" customWidth="1"/>
    <col min="5129" max="5129" width="19.453125" style="260" customWidth="1"/>
    <col min="5130" max="5130" width="42" style="260" customWidth="1"/>
    <col min="5131" max="5376" width="10.81640625" style="260"/>
    <col min="5377" max="5377" width="72" style="260" bestFit="1" customWidth="1"/>
    <col min="5378" max="5378" width="78.54296875" style="260" customWidth="1"/>
    <col min="5379" max="5379" width="10.81640625" style="260"/>
    <col min="5380" max="5380" width="31.1796875" style="260" customWidth="1"/>
    <col min="5381" max="5381" width="70.1796875" style="260" customWidth="1"/>
    <col min="5382" max="5382" width="17.453125" style="260" customWidth="1"/>
    <col min="5383" max="5384" width="21.81640625" style="260" customWidth="1"/>
    <col min="5385" max="5385" width="19.453125" style="260" customWidth="1"/>
    <col min="5386" max="5386" width="42" style="260" customWidth="1"/>
    <col min="5387" max="5632" width="10.81640625" style="260"/>
    <col min="5633" max="5633" width="72" style="260" bestFit="1" customWidth="1"/>
    <col min="5634" max="5634" width="78.54296875" style="260" customWidth="1"/>
    <col min="5635" max="5635" width="10.81640625" style="260"/>
    <col min="5636" max="5636" width="31.1796875" style="260" customWidth="1"/>
    <col min="5637" max="5637" width="70.1796875" style="260" customWidth="1"/>
    <col min="5638" max="5638" width="17.453125" style="260" customWidth="1"/>
    <col min="5639" max="5640" width="21.81640625" style="260" customWidth="1"/>
    <col min="5641" max="5641" width="19.453125" style="260" customWidth="1"/>
    <col min="5642" max="5642" width="42" style="260" customWidth="1"/>
    <col min="5643" max="5888" width="10.81640625" style="260"/>
    <col min="5889" max="5889" width="72" style="260" bestFit="1" customWidth="1"/>
    <col min="5890" max="5890" width="78.54296875" style="260" customWidth="1"/>
    <col min="5891" max="5891" width="10.81640625" style="260"/>
    <col min="5892" max="5892" width="31.1796875" style="260" customWidth="1"/>
    <col min="5893" max="5893" width="70.1796875" style="260" customWidth="1"/>
    <col min="5894" max="5894" width="17.453125" style="260" customWidth="1"/>
    <col min="5895" max="5896" width="21.81640625" style="260" customWidth="1"/>
    <col min="5897" max="5897" width="19.453125" style="260" customWidth="1"/>
    <col min="5898" max="5898" width="42" style="260" customWidth="1"/>
    <col min="5899" max="6144" width="10.81640625" style="260"/>
    <col min="6145" max="6145" width="72" style="260" bestFit="1" customWidth="1"/>
    <col min="6146" max="6146" width="78.54296875" style="260" customWidth="1"/>
    <col min="6147" max="6147" width="10.81640625" style="260"/>
    <col min="6148" max="6148" width="31.1796875" style="260" customWidth="1"/>
    <col min="6149" max="6149" width="70.1796875" style="260" customWidth="1"/>
    <col min="6150" max="6150" width="17.453125" style="260" customWidth="1"/>
    <col min="6151" max="6152" width="21.81640625" style="260" customWidth="1"/>
    <col min="6153" max="6153" width="19.453125" style="260" customWidth="1"/>
    <col min="6154" max="6154" width="42" style="260" customWidth="1"/>
    <col min="6155" max="6400" width="10.81640625" style="260"/>
    <col min="6401" max="6401" width="72" style="260" bestFit="1" customWidth="1"/>
    <col min="6402" max="6402" width="78.54296875" style="260" customWidth="1"/>
    <col min="6403" max="6403" width="10.81640625" style="260"/>
    <col min="6404" max="6404" width="31.1796875" style="260" customWidth="1"/>
    <col min="6405" max="6405" width="70.1796875" style="260" customWidth="1"/>
    <col min="6406" max="6406" width="17.453125" style="260" customWidth="1"/>
    <col min="6407" max="6408" width="21.81640625" style="260" customWidth="1"/>
    <col min="6409" max="6409" width="19.453125" style="260" customWidth="1"/>
    <col min="6410" max="6410" width="42" style="260" customWidth="1"/>
    <col min="6411" max="6656" width="10.81640625" style="260"/>
    <col min="6657" max="6657" width="72" style="260" bestFit="1" customWidth="1"/>
    <col min="6658" max="6658" width="78.54296875" style="260" customWidth="1"/>
    <col min="6659" max="6659" width="10.81640625" style="260"/>
    <col min="6660" max="6660" width="31.1796875" style="260" customWidth="1"/>
    <col min="6661" max="6661" width="70.1796875" style="260" customWidth="1"/>
    <col min="6662" max="6662" width="17.453125" style="260" customWidth="1"/>
    <col min="6663" max="6664" width="21.81640625" style="260" customWidth="1"/>
    <col min="6665" max="6665" width="19.453125" style="260" customWidth="1"/>
    <col min="6666" max="6666" width="42" style="260" customWidth="1"/>
    <col min="6667" max="6912" width="10.81640625" style="260"/>
    <col min="6913" max="6913" width="72" style="260" bestFit="1" customWidth="1"/>
    <col min="6914" max="6914" width="78.54296875" style="260" customWidth="1"/>
    <col min="6915" max="6915" width="10.81640625" style="260"/>
    <col min="6916" max="6916" width="31.1796875" style="260" customWidth="1"/>
    <col min="6917" max="6917" width="70.1796875" style="260" customWidth="1"/>
    <col min="6918" max="6918" width="17.453125" style="260" customWidth="1"/>
    <col min="6919" max="6920" width="21.81640625" style="260" customWidth="1"/>
    <col min="6921" max="6921" width="19.453125" style="260" customWidth="1"/>
    <col min="6922" max="6922" width="42" style="260" customWidth="1"/>
    <col min="6923" max="7168" width="10.81640625" style="260"/>
    <col min="7169" max="7169" width="72" style="260" bestFit="1" customWidth="1"/>
    <col min="7170" max="7170" width="78.54296875" style="260" customWidth="1"/>
    <col min="7171" max="7171" width="10.81640625" style="260"/>
    <col min="7172" max="7172" width="31.1796875" style="260" customWidth="1"/>
    <col min="7173" max="7173" width="70.1796875" style="260" customWidth="1"/>
    <col min="7174" max="7174" width="17.453125" style="260" customWidth="1"/>
    <col min="7175" max="7176" width="21.81640625" style="260" customWidth="1"/>
    <col min="7177" max="7177" width="19.453125" style="260" customWidth="1"/>
    <col min="7178" max="7178" width="42" style="260" customWidth="1"/>
    <col min="7179" max="7424" width="10.81640625" style="260"/>
    <col min="7425" max="7425" width="72" style="260" bestFit="1" customWidth="1"/>
    <col min="7426" max="7426" width="78.54296875" style="260" customWidth="1"/>
    <col min="7427" max="7427" width="10.81640625" style="260"/>
    <col min="7428" max="7428" width="31.1796875" style="260" customWidth="1"/>
    <col min="7429" max="7429" width="70.1796875" style="260" customWidth="1"/>
    <col min="7430" max="7430" width="17.453125" style="260" customWidth="1"/>
    <col min="7431" max="7432" width="21.81640625" style="260" customWidth="1"/>
    <col min="7433" max="7433" width="19.453125" style="260" customWidth="1"/>
    <col min="7434" max="7434" width="42" style="260" customWidth="1"/>
    <col min="7435" max="7680" width="10.81640625" style="260"/>
    <col min="7681" max="7681" width="72" style="260" bestFit="1" customWidth="1"/>
    <col min="7682" max="7682" width="78.54296875" style="260" customWidth="1"/>
    <col min="7683" max="7683" width="10.81640625" style="260"/>
    <col min="7684" max="7684" width="31.1796875" style="260" customWidth="1"/>
    <col min="7685" max="7685" width="70.1796875" style="260" customWidth="1"/>
    <col min="7686" max="7686" width="17.453125" style="260" customWidth="1"/>
    <col min="7687" max="7688" width="21.81640625" style="260" customWidth="1"/>
    <col min="7689" max="7689" width="19.453125" style="260" customWidth="1"/>
    <col min="7690" max="7690" width="42" style="260" customWidth="1"/>
    <col min="7691" max="7936" width="10.81640625" style="260"/>
    <col min="7937" max="7937" width="72" style="260" bestFit="1" customWidth="1"/>
    <col min="7938" max="7938" width="78.54296875" style="260" customWidth="1"/>
    <col min="7939" max="7939" width="10.81640625" style="260"/>
    <col min="7940" max="7940" width="31.1796875" style="260" customWidth="1"/>
    <col min="7941" max="7941" width="70.1796875" style="260" customWidth="1"/>
    <col min="7942" max="7942" width="17.453125" style="260" customWidth="1"/>
    <col min="7943" max="7944" width="21.81640625" style="260" customWidth="1"/>
    <col min="7945" max="7945" width="19.453125" style="260" customWidth="1"/>
    <col min="7946" max="7946" width="42" style="260" customWidth="1"/>
    <col min="7947" max="8192" width="10.81640625" style="260"/>
    <col min="8193" max="8193" width="72" style="260" bestFit="1" customWidth="1"/>
    <col min="8194" max="8194" width="78.54296875" style="260" customWidth="1"/>
    <col min="8195" max="8195" width="10.81640625" style="260"/>
    <col min="8196" max="8196" width="31.1796875" style="260" customWidth="1"/>
    <col min="8197" max="8197" width="70.1796875" style="260" customWidth="1"/>
    <col min="8198" max="8198" width="17.453125" style="260" customWidth="1"/>
    <col min="8199" max="8200" width="21.81640625" style="260" customWidth="1"/>
    <col min="8201" max="8201" width="19.453125" style="260" customWidth="1"/>
    <col min="8202" max="8202" width="42" style="260" customWidth="1"/>
    <col min="8203" max="8448" width="10.81640625" style="260"/>
    <col min="8449" max="8449" width="72" style="260" bestFit="1" customWidth="1"/>
    <col min="8450" max="8450" width="78.54296875" style="260" customWidth="1"/>
    <col min="8451" max="8451" width="10.81640625" style="260"/>
    <col min="8452" max="8452" width="31.1796875" style="260" customWidth="1"/>
    <col min="8453" max="8453" width="70.1796875" style="260" customWidth="1"/>
    <col min="8454" max="8454" width="17.453125" style="260" customWidth="1"/>
    <col min="8455" max="8456" width="21.81640625" style="260" customWidth="1"/>
    <col min="8457" max="8457" width="19.453125" style="260" customWidth="1"/>
    <col min="8458" max="8458" width="42" style="260" customWidth="1"/>
    <col min="8459" max="8704" width="10.81640625" style="260"/>
    <col min="8705" max="8705" width="72" style="260" bestFit="1" customWidth="1"/>
    <col min="8706" max="8706" width="78.54296875" style="260" customWidth="1"/>
    <col min="8707" max="8707" width="10.81640625" style="260"/>
    <col min="8708" max="8708" width="31.1796875" style="260" customWidth="1"/>
    <col min="8709" max="8709" width="70.1796875" style="260" customWidth="1"/>
    <col min="8710" max="8710" width="17.453125" style="260" customWidth="1"/>
    <col min="8711" max="8712" width="21.81640625" style="260" customWidth="1"/>
    <col min="8713" max="8713" width="19.453125" style="260" customWidth="1"/>
    <col min="8714" max="8714" width="42" style="260" customWidth="1"/>
    <col min="8715" max="8960" width="10.81640625" style="260"/>
    <col min="8961" max="8961" width="72" style="260" bestFit="1" customWidth="1"/>
    <col min="8962" max="8962" width="78.54296875" style="260" customWidth="1"/>
    <col min="8963" max="8963" width="10.81640625" style="260"/>
    <col min="8964" max="8964" width="31.1796875" style="260" customWidth="1"/>
    <col min="8965" max="8965" width="70.1796875" style="260" customWidth="1"/>
    <col min="8966" max="8966" width="17.453125" style="260" customWidth="1"/>
    <col min="8967" max="8968" width="21.81640625" style="260" customWidth="1"/>
    <col min="8969" max="8969" width="19.453125" style="260" customWidth="1"/>
    <col min="8970" max="8970" width="42" style="260" customWidth="1"/>
    <col min="8971" max="9216" width="10.81640625" style="260"/>
    <col min="9217" max="9217" width="72" style="260" bestFit="1" customWidth="1"/>
    <col min="9218" max="9218" width="78.54296875" style="260" customWidth="1"/>
    <col min="9219" max="9219" width="10.81640625" style="260"/>
    <col min="9220" max="9220" width="31.1796875" style="260" customWidth="1"/>
    <col min="9221" max="9221" width="70.1796875" style="260" customWidth="1"/>
    <col min="9222" max="9222" width="17.453125" style="260" customWidth="1"/>
    <col min="9223" max="9224" width="21.81640625" style="260" customWidth="1"/>
    <col min="9225" max="9225" width="19.453125" style="260" customWidth="1"/>
    <col min="9226" max="9226" width="42" style="260" customWidth="1"/>
    <col min="9227" max="9472" width="10.81640625" style="260"/>
    <col min="9473" max="9473" width="72" style="260" bestFit="1" customWidth="1"/>
    <col min="9474" max="9474" width="78.54296875" style="260" customWidth="1"/>
    <col min="9475" max="9475" width="10.81640625" style="260"/>
    <col min="9476" max="9476" width="31.1796875" style="260" customWidth="1"/>
    <col min="9477" max="9477" width="70.1796875" style="260" customWidth="1"/>
    <col min="9478" max="9478" width="17.453125" style="260" customWidth="1"/>
    <col min="9479" max="9480" width="21.81640625" style="260" customWidth="1"/>
    <col min="9481" max="9481" width="19.453125" style="260" customWidth="1"/>
    <col min="9482" max="9482" width="42" style="260" customWidth="1"/>
    <col min="9483" max="9728" width="10.81640625" style="260"/>
    <col min="9729" max="9729" width="72" style="260" bestFit="1" customWidth="1"/>
    <col min="9730" max="9730" width="78.54296875" style="260" customWidth="1"/>
    <col min="9731" max="9731" width="10.81640625" style="260"/>
    <col min="9732" max="9732" width="31.1796875" style="260" customWidth="1"/>
    <col min="9733" max="9733" width="70.1796875" style="260" customWidth="1"/>
    <col min="9734" max="9734" width="17.453125" style="260" customWidth="1"/>
    <col min="9735" max="9736" width="21.81640625" style="260" customWidth="1"/>
    <col min="9737" max="9737" width="19.453125" style="260" customWidth="1"/>
    <col min="9738" max="9738" width="42" style="260" customWidth="1"/>
    <col min="9739" max="9984" width="10.81640625" style="260"/>
    <col min="9985" max="9985" width="72" style="260" bestFit="1" customWidth="1"/>
    <col min="9986" max="9986" width="78.54296875" style="260" customWidth="1"/>
    <col min="9987" max="9987" width="10.81640625" style="260"/>
    <col min="9988" max="9988" width="31.1796875" style="260" customWidth="1"/>
    <col min="9989" max="9989" width="70.1796875" style="260" customWidth="1"/>
    <col min="9990" max="9990" width="17.453125" style="260" customWidth="1"/>
    <col min="9991" max="9992" width="21.81640625" style="260" customWidth="1"/>
    <col min="9993" max="9993" width="19.453125" style="260" customWidth="1"/>
    <col min="9994" max="9994" width="42" style="260" customWidth="1"/>
    <col min="9995" max="10240" width="10.81640625" style="260"/>
    <col min="10241" max="10241" width="72" style="260" bestFit="1" customWidth="1"/>
    <col min="10242" max="10242" width="78.54296875" style="260" customWidth="1"/>
    <col min="10243" max="10243" width="10.81640625" style="260"/>
    <col min="10244" max="10244" width="31.1796875" style="260" customWidth="1"/>
    <col min="10245" max="10245" width="70.1796875" style="260" customWidth="1"/>
    <col min="10246" max="10246" width="17.453125" style="260" customWidth="1"/>
    <col min="10247" max="10248" width="21.81640625" style="260" customWidth="1"/>
    <col min="10249" max="10249" width="19.453125" style="260" customWidth="1"/>
    <col min="10250" max="10250" width="42" style="260" customWidth="1"/>
    <col min="10251" max="10496" width="10.81640625" style="260"/>
    <col min="10497" max="10497" width="72" style="260" bestFit="1" customWidth="1"/>
    <col min="10498" max="10498" width="78.54296875" style="260" customWidth="1"/>
    <col min="10499" max="10499" width="10.81640625" style="260"/>
    <col min="10500" max="10500" width="31.1796875" style="260" customWidth="1"/>
    <col min="10501" max="10501" width="70.1796875" style="260" customWidth="1"/>
    <col min="10502" max="10502" width="17.453125" style="260" customWidth="1"/>
    <col min="10503" max="10504" width="21.81640625" style="260" customWidth="1"/>
    <col min="10505" max="10505" width="19.453125" style="260" customWidth="1"/>
    <col min="10506" max="10506" width="42" style="260" customWidth="1"/>
    <col min="10507" max="10752" width="10.81640625" style="260"/>
    <col min="10753" max="10753" width="72" style="260" bestFit="1" customWidth="1"/>
    <col min="10754" max="10754" width="78.54296875" style="260" customWidth="1"/>
    <col min="10755" max="10755" width="10.81640625" style="260"/>
    <col min="10756" max="10756" width="31.1796875" style="260" customWidth="1"/>
    <col min="10757" max="10757" width="70.1796875" style="260" customWidth="1"/>
    <col min="10758" max="10758" width="17.453125" style="260" customWidth="1"/>
    <col min="10759" max="10760" width="21.81640625" style="260" customWidth="1"/>
    <col min="10761" max="10761" width="19.453125" style="260" customWidth="1"/>
    <col min="10762" max="10762" width="42" style="260" customWidth="1"/>
    <col min="10763" max="11008" width="10.81640625" style="260"/>
    <col min="11009" max="11009" width="72" style="260" bestFit="1" customWidth="1"/>
    <col min="11010" max="11010" width="78.54296875" style="260" customWidth="1"/>
    <col min="11011" max="11011" width="10.81640625" style="260"/>
    <col min="11012" max="11012" width="31.1796875" style="260" customWidth="1"/>
    <col min="11013" max="11013" width="70.1796875" style="260" customWidth="1"/>
    <col min="11014" max="11014" width="17.453125" style="260" customWidth="1"/>
    <col min="11015" max="11016" width="21.81640625" style="260" customWidth="1"/>
    <col min="11017" max="11017" width="19.453125" style="260" customWidth="1"/>
    <col min="11018" max="11018" width="42" style="260" customWidth="1"/>
    <col min="11019" max="11264" width="10.81640625" style="260"/>
    <col min="11265" max="11265" width="72" style="260" bestFit="1" customWidth="1"/>
    <col min="11266" max="11266" width="78.54296875" style="260" customWidth="1"/>
    <col min="11267" max="11267" width="10.81640625" style="260"/>
    <col min="11268" max="11268" width="31.1796875" style="260" customWidth="1"/>
    <col min="11269" max="11269" width="70.1796875" style="260" customWidth="1"/>
    <col min="11270" max="11270" width="17.453125" style="260" customWidth="1"/>
    <col min="11271" max="11272" width="21.81640625" style="260" customWidth="1"/>
    <col min="11273" max="11273" width="19.453125" style="260" customWidth="1"/>
    <col min="11274" max="11274" width="42" style="260" customWidth="1"/>
    <col min="11275" max="11520" width="10.81640625" style="260"/>
    <col min="11521" max="11521" width="72" style="260" bestFit="1" customWidth="1"/>
    <col min="11522" max="11522" width="78.54296875" style="260" customWidth="1"/>
    <col min="11523" max="11523" width="10.81640625" style="260"/>
    <col min="11524" max="11524" width="31.1796875" style="260" customWidth="1"/>
    <col min="11525" max="11525" width="70.1796875" style="260" customWidth="1"/>
    <col min="11526" max="11526" width="17.453125" style="260" customWidth="1"/>
    <col min="11527" max="11528" width="21.81640625" style="260" customWidth="1"/>
    <col min="11529" max="11529" width="19.453125" style="260" customWidth="1"/>
    <col min="11530" max="11530" width="42" style="260" customWidth="1"/>
    <col min="11531" max="11776" width="10.81640625" style="260"/>
    <col min="11777" max="11777" width="72" style="260" bestFit="1" customWidth="1"/>
    <col min="11778" max="11778" width="78.54296875" style="260" customWidth="1"/>
    <col min="11779" max="11779" width="10.81640625" style="260"/>
    <col min="11780" max="11780" width="31.1796875" style="260" customWidth="1"/>
    <col min="11781" max="11781" width="70.1796875" style="260" customWidth="1"/>
    <col min="11782" max="11782" width="17.453125" style="260" customWidth="1"/>
    <col min="11783" max="11784" width="21.81640625" style="260" customWidth="1"/>
    <col min="11785" max="11785" width="19.453125" style="260" customWidth="1"/>
    <col min="11786" max="11786" width="42" style="260" customWidth="1"/>
    <col min="11787" max="12032" width="10.81640625" style="260"/>
    <col min="12033" max="12033" width="72" style="260" bestFit="1" customWidth="1"/>
    <col min="12034" max="12034" width="78.54296875" style="260" customWidth="1"/>
    <col min="12035" max="12035" width="10.81640625" style="260"/>
    <col min="12036" max="12036" width="31.1796875" style="260" customWidth="1"/>
    <col min="12037" max="12037" width="70.1796875" style="260" customWidth="1"/>
    <col min="12038" max="12038" width="17.453125" style="260" customWidth="1"/>
    <col min="12039" max="12040" width="21.81640625" style="260" customWidth="1"/>
    <col min="12041" max="12041" width="19.453125" style="260" customWidth="1"/>
    <col min="12042" max="12042" width="42" style="260" customWidth="1"/>
    <col min="12043" max="12288" width="10.81640625" style="260"/>
    <col min="12289" max="12289" width="72" style="260" bestFit="1" customWidth="1"/>
    <col min="12290" max="12290" width="78.54296875" style="260" customWidth="1"/>
    <col min="12291" max="12291" width="10.81640625" style="260"/>
    <col min="12292" max="12292" width="31.1796875" style="260" customWidth="1"/>
    <col min="12293" max="12293" width="70.1796875" style="260" customWidth="1"/>
    <col min="12294" max="12294" width="17.453125" style="260" customWidth="1"/>
    <col min="12295" max="12296" width="21.81640625" style="260" customWidth="1"/>
    <col min="12297" max="12297" width="19.453125" style="260" customWidth="1"/>
    <col min="12298" max="12298" width="42" style="260" customWidth="1"/>
    <col min="12299" max="12544" width="10.81640625" style="260"/>
    <col min="12545" max="12545" width="72" style="260" bestFit="1" customWidth="1"/>
    <col min="12546" max="12546" width="78.54296875" style="260" customWidth="1"/>
    <col min="12547" max="12547" width="10.81640625" style="260"/>
    <col min="12548" max="12548" width="31.1796875" style="260" customWidth="1"/>
    <col min="12549" max="12549" width="70.1796875" style="260" customWidth="1"/>
    <col min="12550" max="12550" width="17.453125" style="260" customWidth="1"/>
    <col min="12551" max="12552" width="21.81640625" style="260" customWidth="1"/>
    <col min="12553" max="12553" width="19.453125" style="260" customWidth="1"/>
    <col min="12554" max="12554" width="42" style="260" customWidth="1"/>
    <col min="12555" max="12800" width="10.81640625" style="260"/>
    <col min="12801" max="12801" width="72" style="260" bestFit="1" customWidth="1"/>
    <col min="12802" max="12802" width="78.54296875" style="260" customWidth="1"/>
    <col min="12803" max="12803" width="10.81640625" style="260"/>
    <col min="12804" max="12804" width="31.1796875" style="260" customWidth="1"/>
    <col min="12805" max="12805" width="70.1796875" style="260" customWidth="1"/>
    <col min="12806" max="12806" width="17.453125" style="260" customWidth="1"/>
    <col min="12807" max="12808" width="21.81640625" style="260" customWidth="1"/>
    <col min="12809" max="12809" width="19.453125" style="260" customWidth="1"/>
    <col min="12810" max="12810" width="42" style="260" customWidth="1"/>
    <col min="12811" max="13056" width="10.81640625" style="260"/>
    <col min="13057" max="13057" width="72" style="260" bestFit="1" customWidth="1"/>
    <col min="13058" max="13058" width="78.54296875" style="260" customWidth="1"/>
    <col min="13059" max="13059" width="10.81640625" style="260"/>
    <col min="13060" max="13060" width="31.1796875" style="260" customWidth="1"/>
    <col min="13061" max="13061" width="70.1796875" style="260" customWidth="1"/>
    <col min="13062" max="13062" width="17.453125" style="260" customWidth="1"/>
    <col min="13063" max="13064" width="21.81640625" style="260" customWidth="1"/>
    <col min="13065" max="13065" width="19.453125" style="260" customWidth="1"/>
    <col min="13066" max="13066" width="42" style="260" customWidth="1"/>
    <col min="13067" max="13312" width="10.81640625" style="260"/>
    <col min="13313" max="13313" width="72" style="260" bestFit="1" customWidth="1"/>
    <col min="13314" max="13314" width="78.54296875" style="260" customWidth="1"/>
    <col min="13315" max="13315" width="10.81640625" style="260"/>
    <col min="13316" max="13316" width="31.1796875" style="260" customWidth="1"/>
    <col min="13317" max="13317" width="70.1796875" style="260" customWidth="1"/>
    <col min="13318" max="13318" width="17.453125" style="260" customWidth="1"/>
    <col min="13319" max="13320" width="21.81640625" style="260" customWidth="1"/>
    <col min="13321" max="13321" width="19.453125" style="260" customWidth="1"/>
    <col min="13322" max="13322" width="42" style="260" customWidth="1"/>
    <col min="13323" max="13568" width="10.81640625" style="260"/>
    <col min="13569" max="13569" width="72" style="260" bestFit="1" customWidth="1"/>
    <col min="13570" max="13570" width="78.54296875" style="260" customWidth="1"/>
    <col min="13571" max="13571" width="10.81640625" style="260"/>
    <col min="13572" max="13572" width="31.1796875" style="260" customWidth="1"/>
    <col min="13573" max="13573" width="70.1796875" style="260" customWidth="1"/>
    <col min="13574" max="13574" width="17.453125" style="260" customWidth="1"/>
    <col min="13575" max="13576" width="21.81640625" style="260" customWidth="1"/>
    <col min="13577" max="13577" width="19.453125" style="260" customWidth="1"/>
    <col min="13578" max="13578" width="42" style="260" customWidth="1"/>
    <col min="13579" max="13824" width="10.81640625" style="260"/>
    <col min="13825" max="13825" width="72" style="260" bestFit="1" customWidth="1"/>
    <col min="13826" max="13826" width="78.54296875" style="260" customWidth="1"/>
    <col min="13827" max="13827" width="10.81640625" style="260"/>
    <col min="13828" max="13828" width="31.1796875" style="260" customWidth="1"/>
    <col min="13829" max="13829" width="70.1796875" style="260" customWidth="1"/>
    <col min="13830" max="13830" width="17.453125" style="260" customWidth="1"/>
    <col min="13831" max="13832" width="21.81640625" style="260" customWidth="1"/>
    <col min="13833" max="13833" width="19.453125" style="260" customWidth="1"/>
    <col min="13834" max="13834" width="42" style="260" customWidth="1"/>
    <col min="13835" max="14080" width="10.81640625" style="260"/>
    <col min="14081" max="14081" width="72" style="260" bestFit="1" customWidth="1"/>
    <col min="14082" max="14082" width="78.54296875" style="260" customWidth="1"/>
    <col min="14083" max="14083" width="10.81640625" style="260"/>
    <col min="14084" max="14084" width="31.1796875" style="260" customWidth="1"/>
    <col min="14085" max="14085" width="70.1796875" style="260" customWidth="1"/>
    <col min="14086" max="14086" width="17.453125" style="260" customWidth="1"/>
    <col min="14087" max="14088" width="21.81640625" style="260" customWidth="1"/>
    <col min="14089" max="14089" width="19.453125" style="260" customWidth="1"/>
    <col min="14090" max="14090" width="42" style="260" customWidth="1"/>
    <col min="14091" max="14336" width="10.81640625" style="260"/>
    <col min="14337" max="14337" width="72" style="260" bestFit="1" customWidth="1"/>
    <col min="14338" max="14338" width="78.54296875" style="260" customWidth="1"/>
    <col min="14339" max="14339" width="10.81640625" style="260"/>
    <col min="14340" max="14340" width="31.1796875" style="260" customWidth="1"/>
    <col min="14341" max="14341" width="70.1796875" style="260" customWidth="1"/>
    <col min="14342" max="14342" width="17.453125" style="260" customWidth="1"/>
    <col min="14343" max="14344" width="21.81640625" style="260" customWidth="1"/>
    <col min="14345" max="14345" width="19.453125" style="260" customWidth="1"/>
    <col min="14346" max="14346" width="42" style="260" customWidth="1"/>
    <col min="14347" max="14592" width="10.81640625" style="260"/>
    <col min="14593" max="14593" width="72" style="260" bestFit="1" customWidth="1"/>
    <col min="14594" max="14594" width="78.54296875" style="260" customWidth="1"/>
    <col min="14595" max="14595" width="10.81640625" style="260"/>
    <col min="14596" max="14596" width="31.1796875" style="260" customWidth="1"/>
    <col min="14597" max="14597" width="70.1796875" style="260" customWidth="1"/>
    <col min="14598" max="14598" width="17.453125" style="260" customWidth="1"/>
    <col min="14599" max="14600" width="21.81640625" style="260" customWidth="1"/>
    <col min="14601" max="14601" width="19.453125" style="260" customWidth="1"/>
    <col min="14602" max="14602" width="42" style="260" customWidth="1"/>
    <col min="14603" max="14848" width="10.81640625" style="260"/>
    <col min="14849" max="14849" width="72" style="260" bestFit="1" customWidth="1"/>
    <col min="14850" max="14850" width="78.54296875" style="260" customWidth="1"/>
    <col min="14851" max="14851" width="10.81640625" style="260"/>
    <col min="14852" max="14852" width="31.1796875" style="260" customWidth="1"/>
    <col min="14853" max="14853" width="70.1796875" style="260" customWidth="1"/>
    <col min="14854" max="14854" width="17.453125" style="260" customWidth="1"/>
    <col min="14855" max="14856" width="21.81640625" style="260" customWidth="1"/>
    <col min="14857" max="14857" width="19.453125" style="260" customWidth="1"/>
    <col min="14858" max="14858" width="42" style="260" customWidth="1"/>
    <col min="14859" max="15104" width="10.81640625" style="260"/>
    <col min="15105" max="15105" width="72" style="260" bestFit="1" customWidth="1"/>
    <col min="15106" max="15106" width="78.54296875" style="260" customWidth="1"/>
    <col min="15107" max="15107" width="10.81640625" style="260"/>
    <col min="15108" max="15108" width="31.1796875" style="260" customWidth="1"/>
    <col min="15109" max="15109" width="70.1796875" style="260" customWidth="1"/>
    <col min="15110" max="15110" width="17.453125" style="260" customWidth="1"/>
    <col min="15111" max="15112" width="21.81640625" style="260" customWidth="1"/>
    <col min="15113" max="15113" width="19.453125" style="260" customWidth="1"/>
    <col min="15114" max="15114" width="42" style="260" customWidth="1"/>
    <col min="15115" max="15360" width="10.81640625" style="260"/>
    <col min="15361" max="15361" width="72" style="260" bestFit="1" customWidth="1"/>
    <col min="15362" max="15362" width="78.54296875" style="260" customWidth="1"/>
    <col min="15363" max="15363" width="10.81640625" style="260"/>
    <col min="15364" max="15364" width="31.1796875" style="260" customWidth="1"/>
    <col min="15365" max="15365" width="70.1796875" style="260" customWidth="1"/>
    <col min="15366" max="15366" width="17.453125" style="260" customWidth="1"/>
    <col min="15367" max="15368" width="21.81640625" style="260" customWidth="1"/>
    <col min="15369" max="15369" width="19.453125" style="260" customWidth="1"/>
    <col min="15370" max="15370" width="42" style="260" customWidth="1"/>
    <col min="15371" max="15616" width="10.81640625" style="260"/>
    <col min="15617" max="15617" width="72" style="260" bestFit="1" customWidth="1"/>
    <col min="15618" max="15618" width="78.54296875" style="260" customWidth="1"/>
    <col min="15619" max="15619" width="10.81640625" style="260"/>
    <col min="15620" max="15620" width="31.1796875" style="260" customWidth="1"/>
    <col min="15621" max="15621" width="70.1796875" style="260" customWidth="1"/>
    <col min="15622" max="15622" width="17.453125" style="260" customWidth="1"/>
    <col min="15623" max="15624" width="21.81640625" style="260" customWidth="1"/>
    <col min="15625" max="15625" width="19.453125" style="260" customWidth="1"/>
    <col min="15626" max="15626" width="42" style="260" customWidth="1"/>
    <col min="15627" max="15872" width="10.81640625" style="260"/>
    <col min="15873" max="15873" width="72" style="260" bestFit="1" customWidth="1"/>
    <col min="15874" max="15874" width="78.54296875" style="260" customWidth="1"/>
    <col min="15875" max="15875" width="10.81640625" style="260"/>
    <col min="15876" max="15876" width="31.1796875" style="260" customWidth="1"/>
    <col min="15877" max="15877" width="70.1796875" style="260" customWidth="1"/>
    <col min="15878" max="15878" width="17.453125" style="260" customWidth="1"/>
    <col min="15879" max="15880" width="21.81640625" style="260" customWidth="1"/>
    <col min="15881" max="15881" width="19.453125" style="260" customWidth="1"/>
    <col min="15882" max="15882" width="42" style="260" customWidth="1"/>
    <col min="15883" max="16128" width="10.81640625" style="260"/>
    <col min="16129" max="16129" width="72" style="260" bestFit="1" customWidth="1"/>
    <col min="16130" max="16130" width="78.54296875" style="260" customWidth="1"/>
    <col min="16131" max="16131" width="10.81640625" style="260"/>
    <col min="16132" max="16132" width="31.1796875" style="260" customWidth="1"/>
    <col min="16133" max="16133" width="70.1796875" style="260" customWidth="1"/>
    <col min="16134" max="16134" width="17.453125" style="260" customWidth="1"/>
    <col min="16135" max="16136" width="21.81640625" style="260" customWidth="1"/>
    <col min="16137" max="16137" width="19.453125" style="260" customWidth="1"/>
    <col min="16138" max="16138" width="42" style="260" customWidth="1"/>
    <col min="16139" max="16384" width="10.81640625" style="260"/>
  </cols>
  <sheetData>
    <row r="1" spans="1:2" ht="25.5" customHeight="1" x14ac:dyDescent="0.35">
      <c r="A1" s="463" t="s">
        <v>120</v>
      </c>
      <c r="B1" s="464"/>
    </row>
    <row r="2" spans="1:2" ht="25.5" customHeight="1" x14ac:dyDescent="0.35">
      <c r="A2" s="465" t="s">
        <v>121</v>
      </c>
      <c r="B2" s="466"/>
    </row>
    <row r="3" spans="1:2" x14ac:dyDescent="0.35">
      <c r="A3" s="261" t="s">
        <v>122</v>
      </c>
      <c r="B3" s="262" t="s">
        <v>123</v>
      </c>
    </row>
    <row r="4" spans="1:2" ht="40.5" customHeight="1" x14ac:dyDescent="0.35">
      <c r="A4" s="263" t="s">
        <v>124</v>
      </c>
      <c r="B4" s="264" t="s">
        <v>125</v>
      </c>
    </row>
    <row r="5" spans="1:2" x14ac:dyDescent="0.35">
      <c r="A5" s="263" t="s">
        <v>126</v>
      </c>
      <c r="B5" s="265" t="s">
        <v>127</v>
      </c>
    </row>
    <row r="6" spans="1:2" ht="124.5" customHeight="1" x14ac:dyDescent="0.35">
      <c r="A6" s="263" t="s">
        <v>128</v>
      </c>
      <c r="B6" s="265" t="s">
        <v>129</v>
      </c>
    </row>
    <row r="7" spans="1:2" ht="26.5" customHeight="1" x14ac:dyDescent="0.35">
      <c r="A7" s="461" t="s">
        <v>130</v>
      </c>
      <c r="B7" s="462"/>
    </row>
    <row r="8" spans="1:2" ht="42" x14ac:dyDescent="0.35">
      <c r="A8" s="263" t="s">
        <v>131</v>
      </c>
      <c r="B8" s="265" t="s">
        <v>132</v>
      </c>
    </row>
    <row r="9" spans="1:2" ht="28" x14ac:dyDescent="0.35">
      <c r="A9" s="263" t="s">
        <v>133</v>
      </c>
      <c r="B9" s="265" t="s">
        <v>134</v>
      </c>
    </row>
    <row r="10" spans="1:2" ht="42" x14ac:dyDescent="0.35">
      <c r="A10" s="263" t="s">
        <v>135</v>
      </c>
      <c r="B10" s="265" t="s">
        <v>136</v>
      </c>
    </row>
    <row r="11" spans="1:2" ht="40.5" customHeight="1" x14ac:dyDescent="0.35">
      <c r="A11" s="263" t="s">
        <v>137</v>
      </c>
      <c r="B11" s="264" t="s">
        <v>138</v>
      </c>
    </row>
    <row r="12" spans="1:2" ht="38.25" customHeight="1" x14ac:dyDescent="0.35">
      <c r="A12" s="263" t="s">
        <v>139</v>
      </c>
      <c r="B12" s="264" t="s">
        <v>140</v>
      </c>
    </row>
    <row r="13" spans="1:2" ht="28" x14ac:dyDescent="0.35">
      <c r="A13" s="263" t="s">
        <v>141</v>
      </c>
      <c r="B13" s="266" t="s">
        <v>142</v>
      </c>
    </row>
    <row r="14" spans="1:2" ht="23.5" customHeight="1" x14ac:dyDescent="0.35">
      <c r="A14" s="267" t="s">
        <v>143</v>
      </c>
      <c r="B14" s="268"/>
    </row>
    <row r="15" spans="1:2" ht="42" x14ac:dyDescent="0.35">
      <c r="A15" s="263" t="s">
        <v>144</v>
      </c>
      <c r="B15" s="269" t="s">
        <v>145</v>
      </c>
    </row>
    <row r="16" spans="1:2" ht="28" x14ac:dyDescent="0.35">
      <c r="A16" s="263" t="s">
        <v>146</v>
      </c>
      <c r="B16" s="269" t="s">
        <v>147</v>
      </c>
    </row>
    <row r="17" spans="1:3" ht="28" x14ac:dyDescent="0.35">
      <c r="A17" s="263" t="s">
        <v>148</v>
      </c>
      <c r="B17" s="269" t="s">
        <v>149</v>
      </c>
    </row>
    <row r="18" spans="1:3" ht="8.25" customHeight="1" x14ac:dyDescent="0.35">
      <c r="A18" s="267"/>
      <c r="B18" s="270"/>
    </row>
    <row r="19" spans="1:3" ht="28" x14ac:dyDescent="0.35">
      <c r="A19" s="263" t="s">
        <v>150</v>
      </c>
      <c r="B19" s="269" t="s">
        <v>151</v>
      </c>
    </row>
    <row r="20" spans="1:3" ht="28" x14ac:dyDescent="0.35">
      <c r="A20" s="263" t="s">
        <v>152</v>
      </c>
      <c r="B20" s="269" t="s">
        <v>153</v>
      </c>
    </row>
    <row r="21" spans="1:3" ht="42" x14ac:dyDescent="0.35">
      <c r="A21" s="263" t="s">
        <v>154</v>
      </c>
      <c r="B21" s="269" t="s">
        <v>155</v>
      </c>
    </row>
    <row r="22" spans="1:3" ht="20.25" customHeight="1" x14ac:dyDescent="0.35">
      <c r="A22" s="467" t="s">
        <v>156</v>
      </c>
      <c r="B22" s="468"/>
    </row>
    <row r="23" spans="1:3" ht="42" x14ac:dyDescent="0.35">
      <c r="A23" s="263" t="s">
        <v>157</v>
      </c>
      <c r="B23" s="269" t="s">
        <v>158</v>
      </c>
    </row>
    <row r="24" spans="1:3" ht="54" customHeight="1" x14ac:dyDescent="0.35">
      <c r="A24" s="263" t="s">
        <v>159</v>
      </c>
      <c r="B24" s="269" t="s">
        <v>160</v>
      </c>
    </row>
    <row r="25" spans="1:3" ht="144" customHeight="1" x14ac:dyDescent="0.35">
      <c r="A25" s="263" t="s">
        <v>161</v>
      </c>
      <c r="B25" s="269" t="s">
        <v>162</v>
      </c>
    </row>
    <row r="26" spans="1:3" ht="42" x14ac:dyDescent="0.35">
      <c r="A26" s="263" t="s">
        <v>163</v>
      </c>
      <c r="B26" s="269" t="s">
        <v>164</v>
      </c>
    </row>
    <row r="27" spans="1:3" ht="56" x14ac:dyDescent="0.35">
      <c r="A27" s="263" t="s">
        <v>165</v>
      </c>
      <c r="B27" s="269" t="s">
        <v>166</v>
      </c>
    </row>
    <row r="28" spans="1:3" ht="28" x14ac:dyDescent="0.35">
      <c r="A28" s="263" t="s">
        <v>167</v>
      </c>
      <c r="B28" s="269" t="s">
        <v>168</v>
      </c>
    </row>
    <row r="29" spans="1:3" ht="42" x14ac:dyDescent="0.35">
      <c r="A29" s="263" t="s">
        <v>169</v>
      </c>
      <c r="B29" s="269" t="s">
        <v>170</v>
      </c>
      <c r="C29" s="271"/>
    </row>
    <row r="30" spans="1:3" ht="90" customHeight="1" x14ac:dyDescent="0.35">
      <c r="A30" s="272" t="s">
        <v>171</v>
      </c>
      <c r="B30" s="269" t="s">
        <v>172</v>
      </c>
    </row>
    <row r="31" spans="1:3" ht="81.650000000000006" customHeight="1" x14ac:dyDescent="0.35">
      <c r="A31" s="272" t="s">
        <v>173</v>
      </c>
      <c r="B31" s="269" t="s">
        <v>174</v>
      </c>
    </row>
    <row r="32" spans="1:3" ht="54" customHeight="1" x14ac:dyDescent="0.35">
      <c r="A32" s="272" t="s">
        <v>175</v>
      </c>
      <c r="B32" s="269" t="s">
        <v>176</v>
      </c>
    </row>
    <row r="33" spans="1:3" ht="28.5" customHeight="1" x14ac:dyDescent="0.35">
      <c r="A33" s="469" t="s">
        <v>177</v>
      </c>
      <c r="B33" s="470"/>
    </row>
    <row r="34" spans="1:3" ht="56" x14ac:dyDescent="0.35">
      <c r="A34" s="272" t="s">
        <v>178</v>
      </c>
      <c r="B34" s="269" t="s">
        <v>179</v>
      </c>
    </row>
    <row r="35" spans="1:3" ht="42" x14ac:dyDescent="0.35">
      <c r="A35" s="272" t="s">
        <v>180</v>
      </c>
      <c r="B35" s="269" t="s">
        <v>181</v>
      </c>
    </row>
    <row r="36" spans="1:3" ht="36" customHeight="1" x14ac:dyDescent="0.35">
      <c r="A36" s="272" t="s">
        <v>182</v>
      </c>
      <c r="B36" s="269" t="s">
        <v>183</v>
      </c>
      <c r="C36" s="273"/>
    </row>
    <row r="37" spans="1:3" ht="28" x14ac:dyDescent="0.35">
      <c r="A37" s="272" t="s">
        <v>184</v>
      </c>
      <c r="B37" s="269" t="s">
        <v>185</v>
      </c>
    </row>
    <row r="38" spans="1:3" ht="70" x14ac:dyDescent="0.35">
      <c r="A38" s="272" t="s">
        <v>186</v>
      </c>
      <c r="B38" s="269" t="s">
        <v>187</v>
      </c>
    </row>
    <row r="39" spans="1:3" ht="28" x14ac:dyDescent="0.35">
      <c r="A39" s="263" t="s">
        <v>188</v>
      </c>
      <c r="B39" s="269" t="s">
        <v>189</v>
      </c>
    </row>
    <row r="40" spans="1:3" ht="25.5" customHeight="1" x14ac:dyDescent="0.35">
      <c r="A40" s="461" t="s">
        <v>190</v>
      </c>
      <c r="B40" s="462"/>
    </row>
    <row r="41" spans="1:3" ht="24" customHeight="1" x14ac:dyDescent="0.35">
      <c r="A41" s="267" t="s">
        <v>122</v>
      </c>
      <c r="B41" s="274" t="s">
        <v>123</v>
      </c>
    </row>
    <row r="42" spans="1:3" ht="28" x14ac:dyDescent="0.35">
      <c r="A42" s="263" t="s">
        <v>141</v>
      </c>
      <c r="B42" s="275" t="s">
        <v>191</v>
      </c>
    </row>
    <row r="43" spans="1:3" ht="42" x14ac:dyDescent="0.35">
      <c r="A43" s="263" t="s">
        <v>192</v>
      </c>
      <c r="B43" s="275" t="s">
        <v>193</v>
      </c>
    </row>
    <row r="44" spans="1:3" ht="42" x14ac:dyDescent="0.35">
      <c r="A44" s="263" t="s">
        <v>194</v>
      </c>
      <c r="B44" s="275" t="s">
        <v>195</v>
      </c>
    </row>
    <row r="45" spans="1:3" ht="42" x14ac:dyDescent="0.35">
      <c r="A45" s="263" t="s">
        <v>196</v>
      </c>
      <c r="B45" s="275" t="s">
        <v>197</v>
      </c>
    </row>
    <row r="46" spans="1:3" ht="42" x14ac:dyDescent="0.35">
      <c r="A46" s="263" t="s">
        <v>198</v>
      </c>
      <c r="B46" s="275" t="s">
        <v>199</v>
      </c>
    </row>
    <row r="47" spans="1:3" ht="28" x14ac:dyDescent="0.35">
      <c r="A47" s="263" t="s">
        <v>200</v>
      </c>
      <c r="B47" s="275" t="s">
        <v>201</v>
      </c>
    </row>
    <row r="48" spans="1:3" ht="152.25" customHeight="1" x14ac:dyDescent="0.35">
      <c r="A48" s="263" t="s">
        <v>202</v>
      </c>
      <c r="B48" s="275" t="s">
        <v>203</v>
      </c>
    </row>
    <row r="49" spans="1:2" ht="22.9" customHeight="1" x14ac:dyDescent="0.35">
      <c r="A49" s="467" t="s">
        <v>204</v>
      </c>
      <c r="B49" s="468"/>
    </row>
    <row r="50" spans="1:2" ht="70" x14ac:dyDescent="0.35">
      <c r="A50" s="263" t="s">
        <v>99</v>
      </c>
      <c r="B50" s="269" t="s">
        <v>205</v>
      </c>
    </row>
    <row r="51" spans="1:2" ht="28" x14ac:dyDescent="0.35">
      <c r="A51" s="263" t="s">
        <v>206</v>
      </c>
      <c r="B51" s="269" t="s">
        <v>207</v>
      </c>
    </row>
    <row r="52" spans="1:2" ht="42" x14ac:dyDescent="0.35">
      <c r="A52" s="263" t="s">
        <v>208</v>
      </c>
      <c r="B52" s="269" t="s">
        <v>209</v>
      </c>
    </row>
    <row r="53" spans="1:2" ht="84" x14ac:dyDescent="0.35">
      <c r="A53" s="263" t="s">
        <v>210</v>
      </c>
      <c r="B53" s="269" t="s">
        <v>211</v>
      </c>
    </row>
    <row r="54" spans="1:2" ht="84" x14ac:dyDescent="0.35">
      <c r="A54" s="263" t="s">
        <v>212</v>
      </c>
      <c r="B54" s="269" t="s">
        <v>174</v>
      </c>
    </row>
    <row r="55" spans="1:2" ht="56" x14ac:dyDescent="0.35">
      <c r="A55" s="263" t="s">
        <v>213</v>
      </c>
      <c r="B55" s="269" t="s">
        <v>214</v>
      </c>
    </row>
    <row r="56" spans="1:2" ht="28" x14ac:dyDescent="0.35">
      <c r="A56" s="263" t="s">
        <v>215</v>
      </c>
      <c r="B56" s="269" t="s">
        <v>216</v>
      </c>
    </row>
    <row r="57" spans="1:2" ht="24" customHeight="1" x14ac:dyDescent="0.35">
      <c r="A57" s="473" t="s">
        <v>217</v>
      </c>
      <c r="B57" s="474"/>
    </row>
    <row r="58" spans="1:2" ht="23.5" customHeight="1" x14ac:dyDescent="0.35">
      <c r="A58" s="467" t="s">
        <v>218</v>
      </c>
      <c r="B58" s="468"/>
    </row>
    <row r="59" spans="1:2" ht="28" x14ac:dyDescent="0.35">
      <c r="A59" s="263" t="s">
        <v>219</v>
      </c>
      <c r="B59" s="275" t="s">
        <v>220</v>
      </c>
    </row>
    <row r="60" spans="1:2" ht="28" x14ac:dyDescent="0.35">
      <c r="A60" s="263" t="s">
        <v>221</v>
      </c>
      <c r="B60" s="275" t="s">
        <v>222</v>
      </c>
    </row>
    <row r="61" spans="1:2" ht="42" x14ac:dyDescent="0.35">
      <c r="A61" s="263" t="s">
        <v>133</v>
      </c>
      <c r="B61" s="275" t="s">
        <v>223</v>
      </c>
    </row>
    <row r="62" spans="1:2" ht="56" x14ac:dyDescent="0.35">
      <c r="A62" s="263" t="s">
        <v>146</v>
      </c>
      <c r="B62" s="269" t="s">
        <v>224</v>
      </c>
    </row>
    <row r="63" spans="1:2" ht="56" x14ac:dyDescent="0.35">
      <c r="A63" s="263" t="s">
        <v>148</v>
      </c>
      <c r="B63" s="269" t="s">
        <v>225</v>
      </c>
    </row>
    <row r="64" spans="1:2" ht="42" x14ac:dyDescent="0.35">
      <c r="A64" s="263" t="s">
        <v>226</v>
      </c>
      <c r="B64" s="275" t="s">
        <v>227</v>
      </c>
    </row>
    <row r="65" spans="1:2" ht="25.5" customHeight="1" x14ac:dyDescent="0.35">
      <c r="A65" s="461" t="s">
        <v>228</v>
      </c>
      <c r="B65" s="462"/>
    </row>
    <row r="66" spans="1:2" ht="22.9" customHeight="1" x14ac:dyDescent="0.35">
      <c r="A66" s="475" t="s">
        <v>229</v>
      </c>
      <c r="B66" s="476"/>
    </row>
    <row r="67" spans="1:2" ht="94.15" customHeight="1" x14ac:dyDescent="0.35">
      <c r="A67" s="477" t="s">
        <v>230</v>
      </c>
      <c r="B67" s="478"/>
    </row>
    <row r="68" spans="1:2" ht="39.75" customHeight="1" x14ac:dyDescent="0.35">
      <c r="A68" s="263" t="s">
        <v>231</v>
      </c>
      <c r="B68" s="276" t="s">
        <v>232</v>
      </c>
    </row>
    <row r="69" spans="1:2" ht="28" x14ac:dyDescent="0.35">
      <c r="A69" s="263" t="s">
        <v>233</v>
      </c>
      <c r="B69" s="277" t="s">
        <v>234</v>
      </c>
    </row>
    <row r="70" spans="1:2" ht="37.5" customHeight="1" x14ac:dyDescent="0.35">
      <c r="A70" s="272" t="s">
        <v>235</v>
      </c>
      <c r="B70" s="277" t="s">
        <v>236</v>
      </c>
    </row>
    <row r="71" spans="1:2" ht="37.5" customHeight="1" x14ac:dyDescent="0.35">
      <c r="A71" s="263" t="s">
        <v>237</v>
      </c>
      <c r="B71" s="277" t="s">
        <v>238</v>
      </c>
    </row>
    <row r="72" spans="1:2" ht="37.5" customHeight="1" x14ac:dyDescent="0.35">
      <c r="A72" s="272" t="s">
        <v>239</v>
      </c>
      <c r="B72" s="277" t="s">
        <v>240</v>
      </c>
    </row>
    <row r="73" spans="1:2" ht="25.5" customHeight="1" x14ac:dyDescent="0.35">
      <c r="A73" s="461" t="s">
        <v>241</v>
      </c>
      <c r="B73" s="462"/>
    </row>
    <row r="74" spans="1:2" ht="28" x14ac:dyDescent="0.35">
      <c r="A74" s="263" t="s">
        <v>242</v>
      </c>
      <c r="B74" s="275" t="s">
        <v>243</v>
      </c>
    </row>
    <row r="75" spans="1:2" ht="28" x14ac:dyDescent="0.35">
      <c r="A75" s="263" t="s">
        <v>244</v>
      </c>
      <c r="B75" s="275" t="s">
        <v>245</v>
      </c>
    </row>
    <row r="76" spans="1:2" ht="28" x14ac:dyDescent="0.35">
      <c r="A76" s="263" t="s">
        <v>246</v>
      </c>
      <c r="B76" s="275" t="s">
        <v>247</v>
      </c>
    </row>
    <row r="77" spans="1:2" ht="28" x14ac:dyDescent="0.35">
      <c r="A77" s="263" t="s">
        <v>248</v>
      </c>
      <c r="B77" s="275" t="s">
        <v>249</v>
      </c>
    </row>
    <row r="78" spans="1:2" ht="28" x14ac:dyDescent="0.35">
      <c r="A78" s="263" t="s">
        <v>250</v>
      </c>
      <c r="B78" s="275" t="s">
        <v>251</v>
      </c>
    </row>
    <row r="79" spans="1:2" ht="42" x14ac:dyDescent="0.35">
      <c r="A79" s="263" t="s">
        <v>252</v>
      </c>
      <c r="B79" s="275" t="s">
        <v>253</v>
      </c>
    </row>
    <row r="80" spans="1:2" ht="28" x14ac:dyDescent="0.35">
      <c r="A80" s="263" t="s">
        <v>254</v>
      </c>
      <c r="B80" s="275" t="s">
        <v>255</v>
      </c>
    </row>
    <row r="81" spans="1:2" x14ac:dyDescent="0.35">
      <c r="A81" s="263" t="s">
        <v>256</v>
      </c>
      <c r="B81" s="275" t="s">
        <v>257</v>
      </c>
    </row>
    <row r="82" spans="1:2" ht="42" x14ac:dyDescent="0.35">
      <c r="A82" s="278" t="s">
        <v>258</v>
      </c>
      <c r="B82" s="275" t="s">
        <v>259</v>
      </c>
    </row>
    <row r="83" spans="1:2" ht="42" x14ac:dyDescent="0.35">
      <c r="A83" s="272" t="s">
        <v>260</v>
      </c>
      <c r="B83" s="275" t="s">
        <v>261</v>
      </c>
    </row>
    <row r="84" spans="1:2" ht="42" x14ac:dyDescent="0.35">
      <c r="A84" s="263" t="s">
        <v>262</v>
      </c>
      <c r="B84" s="275" t="s">
        <v>263</v>
      </c>
    </row>
    <row r="85" spans="1:2" ht="28" x14ac:dyDescent="0.35">
      <c r="A85" s="263" t="s">
        <v>165</v>
      </c>
      <c r="B85" s="275" t="s">
        <v>264</v>
      </c>
    </row>
    <row r="86" spans="1:2" ht="28" x14ac:dyDescent="0.35">
      <c r="A86" s="263" t="s">
        <v>265</v>
      </c>
      <c r="B86" s="275" t="s">
        <v>266</v>
      </c>
    </row>
    <row r="87" spans="1:2" ht="42" x14ac:dyDescent="0.35">
      <c r="A87" s="263" t="s">
        <v>267</v>
      </c>
      <c r="B87" s="275" t="s">
        <v>268</v>
      </c>
    </row>
    <row r="88" spans="1:2" ht="18.649999999999999" customHeight="1" x14ac:dyDescent="0.35">
      <c r="A88" s="461" t="s">
        <v>269</v>
      </c>
      <c r="B88" s="462"/>
    </row>
    <row r="89" spans="1:2" x14ac:dyDescent="0.35">
      <c r="A89" s="279" t="s">
        <v>270</v>
      </c>
      <c r="B89" s="280" t="s">
        <v>271</v>
      </c>
    </row>
    <row r="90" spans="1:2" x14ac:dyDescent="0.35">
      <c r="A90" s="279" t="s">
        <v>272</v>
      </c>
      <c r="B90" s="280" t="s">
        <v>273</v>
      </c>
    </row>
    <row r="91" spans="1:2" x14ac:dyDescent="0.35">
      <c r="A91" s="279" t="s">
        <v>274</v>
      </c>
      <c r="B91" s="280" t="s">
        <v>275</v>
      </c>
    </row>
    <row r="92" spans="1:2" x14ac:dyDescent="0.35">
      <c r="A92" s="279" t="s">
        <v>276</v>
      </c>
      <c r="B92" s="280" t="s">
        <v>277</v>
      </c>
    </row>
    <row r="93" spans="1:2" x14ac:dyDescent="0.35">
      <c r="A93" s="471" t="s">
        <v>278</v>
      </c>
      <c r="B93" s="472"/>
    </row>
  </sheetData>
  <mergeCells count="15">
    <mergeCell ref="A73:B73"/>
    <mergeCell ref="A88:B88"/>
    <mergeCell ref="A93:B93"/>
    <mergeCell ref="A49:B49"/>
    <mergeCell ref="A57:B57"/>
    <mergeCell ref="A58:B58"/>
    <mergeCell ref="A65:B65"/>
    <mergeCell ref="A66:B66"/>
    <mergeCell ref="A67:B67"/>
    <mergeCell ref="A40:B40"/>
    <mergeCell ref="A1:B1"/>
    <mergeCell ref="A2:B2"/>
    <mergeCell ref="A7:B7"/>
    <mergeCell ref="A22:B22"/>
    <mergeCell ref="A33:B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17"/>
  <sheetViews>
    <sheetView showGridLines="0" topLeftCell="C97" zoomScale="85" zoomScaleNormal="85" workbookViewId="0">
      <selection activeCell="F100" sqref="F100:G100"/>
    </sheetView>
  </sheetViews>
  <sheetFormatPr baseColWidth="10" defaultColWidth="10.81640625" defaultRowHeight="14" x14ac:dyDescent="0.35"/>
  <cols>
    <col min="1" max="1" width="49.7265625" style="39" customWidth="1"/>
    <col min="2" max="4" width="35.7265625" style="39" customWidth="1"/>
    <col min="5" max="5" width="37.453125" style="39" customWidth="1"/>
    <col min="6" max="6" width="35.7265625" style="39" customWidth="1"/>
    <col min="7" max="7" width="38.81640625" style="39" customWidth="1"/>
    <col min="8" max="13" width="35.7265625" style="39" customWidth="1"/>
    <col min="14" max="15" width="18.1796875" style="39" customWidth="1"/>
    <col min="16" max="16" width="8.453125" style="39" customWidth="1"/>
    <col min="17" max="17" width="18.453125" style="39" bestFit="1" customWidth="1"/>
    <col min="18" max="18" width="5.7265625" style="39" customWidth="1"/>
    <col min="19" max="19" width="18.453125" style="39" bestFit="1" customWidth="1"/>
    <col min="20" max="20" width="4.7265625" style="39" customWidth="1"/>
    <col min="21" max="21" width="23" style="39" bestFit="1" customWidth="1"/>
    <col min="22" max="22" width="10.81640625" style="39"/>
    <col min="23" max="23" width="18.453125" style="39" bestFit="1" customWidth="1"/>
    <col min="24" max="24" width="16.1796875" style="39" customWidth="1"/>
    <col min="25" max="16384" width="10.81640625" style="39"/>
  </cols>
  <sheetData>
    <row r="1" spans="1:15" s="85" customFormat="1" ht="22.15" customHeight="1" thickBot="1" x14ac:dyDescent="0.4">
      <c r="A1" s="570"/>
      <c r="B1" s="547" t="s">
        <v>279</v>
      </c>
      <c r="C1" s="548"/>
      <c r="D1" s="548"/>
      <c r="E1" s="548"/>
      <c r="F1" s="548"/>
      <c r="G1" s="548"/>
      <c r="H1" s="548"/>
      <c r="I1" s="548"/>
      <c r="J1" s="548"/>
      <c r="K1" s="548"/>
      <c r="L1" s="549"/>
      <c r="M1" s="544" t="s">
        <v>280</v>
      </c>
      <c r="N1" s="545"/>
      <c r="O1" s="546"/>
    </row>
    <row r="2" spans="1:15" s="85" customFormat="1" ht="18" customHeight="1" thickBot="1" x14ac:dyDescent="0.4">
      <c r="A2" s="571"/>
      <c r="B2" s="550" t="s">
        <v>281</v>
      </c>
      <c r="C2" s="551"/>
      <c r="D2" s="551"/>
      <c r="E2" s="551"/>
      <c r="F2" s="551"/>
      <c r="G2" s="551"/>
      <c r="H2" s="551"/>
      <c r="I2" s="551"/>
      <c r="J2" s="551"/>
      <c r="K2" s="551"/>
      <c r="L2" s="552"/>
      <c r="M2" s="544" t="s">
        <v>282</v>
      </c>
      <c r="N2" s="545"/>
      <c r="O2" s="546"/>
    </row>
    <row r="3" spans="1:15" s="85" customFormat="1" ht="19.899999999999999" customHeight="1" thickBot="1" x14ac:dyDescent="0.4">
      <c r="A3" s="571"/>
      <c r="B3" s="550" t="s">
        <v>120</v>
      </c>
      <c r="C3" s="551"/>
      <c r="D3" s="551"/>
      <c r="E3" s="551"/>
      <c r="F3" s="551"/>
      <c r="G3" s="551"/>
      <c r="H3" s="551"/>
      <c r="I3" s="551"/>
      <c r="J3" s="551"/>
      <c r="K3" s="551"/>
      <c r="L3" s="552"/>
      <c r="M3" s="544" t="s">
        <v>283</v>
      </c>
      <c r="N3" s="545"/>
      <c r="O3" s="546"/>
    </row>
    <row r="4" spans="1:15" s="85" customFormat="1" ht="21.75" customHeight="1" thickBot="1" x14ac:dyDescent="0.4">
      <c r="A4" s="572"/>
      <c r="B4" s="553" t="s">
        <v>284</v>
      </c>
      <c r="C4" s="554"/>
      <c r="D4" s="554"/>
      <c r="E4" s="554"/>
      <c r="F4" s="554"/>
      <c r="G4" s="554"/>
      <c r="H4" s="554"/>
      <c r="I4" s="554"/>
      <c r="J4" s="554"/>
      <c r="K4" s="554"/>
      <c r="L4" s="555"/>
      <c r="M4" s="544" t="s">
        <v>285</v>
      </c>
      <c r="N4" s="545"/>
      <c r="O4" s="546"/>
    </row>
    <row r="5" spans="1:15" s="85" customFormat="1" ht="21.75" customHeight="1" thickBot="1" x14ac:dyDescent="0.4">
      <c r="A5" s="86"/>
      <c r="B5" s="87"/>
      <c r="C5" s="87"/>
      <c r="D5" s="87"/>
      <c r="E5" s="87"/>
      <c r="F5" s="87"/>
      <c r="G5" s="87"/>
      <c r="H5" s="87"/>
      <c r="I5" s="87"/>
      <c r="J5" s="87"/>
      <c r="K5" s="87"/>
      <c r="L5" s="87"/>
      <c r="M5" s="88"/>
      <c r="N5" s="88"/>
      <c r="O5" s="88"/>
    </row>
    <row r="6" spans="1:15" s="85" customFormat="1" ht="48" customHeight="1" thickBot="1" x14ac:dyDescent="0.4">
      <c r="A6" s="70" t="s">
        <v>286</v>
      </c>
      <c r="B6" s="581" t="s">
        <v>287</v>
      </c>
      <c r="C6" s="582"/>
      <c r="D6" s="582"/>
      <c r="E6" s="582"/>
      <c r="F6" s="582"/>
      <c r="G6" s="582"/>
      <c r="H6" s="582"/>
      <c r="I6" s="582"/>
      <c r="J6" s="582"/>
      <c r="K6" s="583"/>
      <c r="L6" s="196" t="s">
        <v>288</v>
      </c>
      <c r="M6" s="584">
        <v>2024110010289</v>
      </c>
      <c r="N6" s="585"/>
      <c r="O6" s="586"/>
    </row>
    <row r="7" spans="1:15" s="85" customFormat="1" ht="21.75" customHeight="1" thickBot="1" x14ac:dyDescent="0.4">
      <c r="A7" s="86"/>
      <c r="B7" s="87"/>
      <c r="C7" s="87"/>
      <c r="D7" s="87"/>
      <c r="E7" s="87"/>
      <c r="F7" s="87"/>
      <c r="G7" s="87"/>
      <c r="H7" s="87"/>
      <c r="I7" s="87"/>
      <c r="J7" s="87"/>
      <c r="K7" s="87"/>
      <c r="L7" s="87"/>
      <c r="M7" s="88"/>
      <c r="N7" s="88"/>
      <c r="O7" s="88"/>
    </row>
    <row r="8" spans="1:15" s="85" customFormat="1" ht="21.75" customHeight="1" thickBot="1" x14ac:dyDescent="0.4">
      <c r="A8" s="574" t="s">
        <v>126</v>
      </c>
      <c r="B8" s="160" t="s">
        <v>289</v>
      </c>
      <c r="C8" s="124"/>
      <c r="D8" s="160" t="s">
        <v>290</v>
      </c>
      <c r="E8" s="124"/>
      <c r="F8" s="160" t="s">
        <v>291</v>
      </c>
      <c r="G8" s="124"/>
      <c r="H8" s="160" t="s">
        <v>292</v>
      </c>
      <c r="I8" s="127"/>
      <c r="J8" s="558" t="s">
        <v>128</v>
      </c>
      <c r="K8" s="573"/>
      <c r="L8" s="159" t="s">
        <v>293</v>
      </c>
      <c r="M8" s="590"/>
      <c r="N8" s="590"/>
      <c r="O8" s="590"/>
    </row>
    <row r="9" spans="1:15" s="85" customFormat="1" ht="21.75" customHeight="1" x14ac:dyDescent="0.35">
      <c r="A9" s="574"/>
      <c r="B9" s="161" t="s">
        <v>294</v>
      </c>
      <c r="C9" s="127"/>
      <c r="D9" s="160" t="s">
        <v>295</v>
      </c>
      <c r="E9" s="127"/>
      <c r="F9" s="160" t="s">
        <v>296</v>
      </c>
      <c r="G9" s="127"/>
      <c r="H9" s="160" t="s">
        <v>297</v>
      </c>
      <c r="I9" s="127" t="s">
        <v>298</v>
      </c>
      <c r="J9" s="558"/>
      <c r="K9" s="573"/>
      <c r="L9" s="159" t="s">
        <v>299</v>
      </c>
      <c r="M9" s="590"/>
      <c r="N9" s="590"/>
      <c r="O9" s="590"/>
    </row>
    <row r="10" spans="1:15" s="85" customFormat="1" ht="21.75" customHeight="1" thickBot="1" x14ac:dyDescent="0.4">
      <c r="A10" s="574"/>
      <c r="B10" s="160" t="s">
        <v>300</v>
      </c>
      <c r="C10" s="124"/>
      <c r="D10" s="160" t="s">
        <v>301</v>
      </c>
      <c r="E10" s="128"/>
      <c r="F10" s="160" t="s">
        <v>302</v>
      </c>
      <c r="G10" s="128"/>
      <c r="H10" s="160" t="s">
        <v>303</v>
      </c>
      <c r="I10" s="127"/>
      <c r="J10" s="558"/>
      <c r="K10" s="573"/>
      <c r="L10" s="159" t="s">
        <v>304</v>
      </c>
      <c r="M10" s="590" t="s">
        <v>298</v>
      </c>
      <c r="N10" s="590"/>
      <c r="O10" s="590"/>
    </row>
    <row r="11" spans="1:15" ht="15" customHeight="1" thickBot="1" x14ac:dyDescent="0.4">
      <c r="A11" s="42"/>
      <c r="B11" s="43"/>
      <c r="C11" s="43"/>
      <c r="D11" s="45"/>
      <c r="E11" s="44"/>
      <c r="F11" s="44"/>
      <c r="G11" s="186"/>
      <c r="H11" s="186"/>
      <c r="I11" s="46"/>
      <c r="J11" s="46"/>
      <c r="K11" s="43"/>
      <c r="L11" s="43"/>
      <c r="M11" s="43"/>
      <c r="N11" s="43"/>
      <c r="O11" s="43"/>
    </row>
    <row r="12" spans="1:15" ht="15" customHeight="1" x14ac:dyDescent="0.35">
      <c r="A12" s="578" t="s">
        <v>305</v>
      </c>
      <c r="B12" s="559" t="s">
        <v>306</v>
      </c>
      <c r="C12" s="560"/>
      <c r="D12" s="560"/>
      <c r="E12" s="560"/>
      <c r="F12" s="560"/>
      <c r="G12" s="560"/>
      <c r="H12" s="560"/>
      <c r="I12" s="560"/>
      <c r="J12" s="560"/>
      <c r="K12" s="560"/>
      <c r="L12" s="560"/>
      <c r="M12" s="560"/>
      <c r="N12" s="560"/>
      <c r="O12" s="561"/>
    </row>
    <row r="13" spans="1:15" ht="15" customHeight="1" x14ac:dyDescent="0.35">
      <c r="A13" s="579"/>
      <c r="B13" s="562"/>
      <c r="C13" s="563"/>
      <c r="D13" s="563"/>
      <c r="E13" s="563"/>
      <c r="F13" s="563"/>
      <c r="G13" s="563"/>
      <c r="H13" s="563"/>
      <c r="I13" s="563"/>
      <c r="J13" s="563"/>
      <c r="K13" s="563"/>
      <c r="L13" s="563"/>
      <c r="M13" s="563"/>
      <c r="N13" s="563"/>
      <c r="O13" s="564"/>
    </row>
    <row r="14" spans="1:15" ht="15" customHeight="1" thickBot="1" x14ac:dyDescent="0.4">
      <c r="A14" s="580"/>
      <c r="B14" s="565"/>
      <c r="C14" s="566"/>
      <c r="D14" s="566"/>
      <c r="E14" s="566"/>
      <c r="F14" s="566"/>
      <c r="G14" s="566"/>
      <c r="H14" s="566"/>
      <c r="I14" s="566"/>
      <c r="J14" s="566"/>
      <c r="K14" s="566"/>
      <c r="L14" s="566"/>
      <c r="M14" s="566"/>
      <c r="N14" s="566"/>
      <c r="O14" s="567"/>
    </row>
    <row r="15" spans="1:15" ht="9" customHeight="1" thickBot="1" x14ac:dyDescent="0.4">
      <c r="A15" s="47"/>
      <c r="B15" s="84"/>
      <c r="C15" s="48"/>
      <c r="D15" s="48"/>
      <c r="E15" s="48"/>
      <c r="F15" s="48"/>
      <c r="G15" s="49"/>
      <c r="H15" s="49"/>
      <c r="I15" s="49"/>
      <c r="J15" s="49"/>
      <c r="K15" s="49"/>
      <c r="L15" s="50"/>
      <c r="M15" s="50"/>
      <c r="N15" s="50"/>
      <c r="O15" s="50"/>
    </row>
    <row r="16" spans="1:15" s="51" customFormat="1" ht="37.5" customHeight="1" x14ac:dyDescent="0.35">
      <c r="A16" s="70" t="s">
        <v>133</v>
      </c>
      <c r="B16" s="568" t="s">
        <v>307</v>
      </c>
      <c r="C16" s="568"/>
      <c r="D16" s="568"/>
      <c r="E16" s="568"/>
      <c r="F16" s="568"/>
      <c r="G16" s="574" t="s">
        <v>135</v>
      </c>
      <c r="H16" s="574"/>
      <c r="I16" s="569" t="s">
        <v>308</v>
      </c>
      <c r="J16" s="569"/>
      <c r="K16" s="569"/>
      <c r="L16" s="569"/>
      <c r="M16" s="569"/>
      <c r="N16" s="569"/>
      <c r="O16" s="569"/>
    </row>
    <row r="17" spans="1:15" ht="9" customHeight="1" x14ac:dyDescent="0.35">
      <c r="A17" s="47"/>
      <c r="B17" s="49"/>
      <c r="C17" s="48"/>
      <c r="D17" s="48"/>
      <c r="E17" s="48"/>
      <c r="F17" s="48"/>
      <c r="G17" s="49"/>
      <c r="H17" s="49"/>
      <c r="I17" s="49"/>
      <c r="J17" s="49"/>
      <c r="K17" s="49"/>
      <c r="L17" s="50"/>
      <c r="M17" s="50"/>
      <c r="N17" s="50"/>
      <c r="O17" s="50"/>
    </row>
    <row r="18" spans="1:15" ht="56.25" customHeight="1" x14ac:dyDescent="0.35">
      <c r="A18" s="187" t="s">
        <v>137</v>
      </c>
      <c r="B18" s="576" t="s">
        <v>309</v>
      </c>
      <c r="C18" s="576"/>
      <c r="D18" s="576"/>
      <c r="E18" s="576"/>
      <c r="F18" s="188" t="s">
        <v>139</v>
      </c>
      <c r="G18" s="575" t="s">
        <v>310</v>
      </c>
      <c r="H18" s="575"/>
      <c r="I18" s="575"/>
      <c r="J18" s="70" t="s">
        <v>141</v>
      </c>
      <c r="K18" s="568" t="s">
        <v>311</v>
      </c>
      <c r="L18" s="568"/>
      <c r="M18" s="568"/>
      <c r="N18" s="568"/>
      <c r="O18" s="568"/>
    </row>
    <row r="19" spans="1:15" ht="9" customHeight="1" x14ac:dyDescent="0.35">
      <c r="A19" s="41"/>
      <c r="B19" s="40"/>
      <c r="C19" s="577"/>
      <c r="D19" s="577"/>
      <c r="E19" s="577"/>
      <c r="F19" s="577"/>
      <c r="G19" s="577"/>
      <c r="H19" s="577"/>
      <c r="I19" s="577"/>
      <c r="J19" s="577"/>
      <c r="K19" s="577"/>
      <c r="L19" s="577"/>
      <c r="M19" s="577"/>
      <c r="N19" s="577"/>
      <c r="O19" s="577"/>
    </row>
    <row r="21" spans="1:15" ht="16.5" customHeight="1" thickBot="1" x14ac:dyDescent="0.4">
      <c r="A21" s="82"/>
      <c r="B21" s="83"/>
      <c r="C21" s="83"/>
      <c r="D21" s="83"/>
      <c r="E21" s="83"/>
      <c r="F21" s="83"/>
      <c r="G21" s="83"/>
      <c r="H21" s="83"/>
      <c r="I21" s="83"/>
      <c r="J21" s="83"/>
      <c r="K21" s="83"/>
      <c r="L21" s="83"/>
      <c r="M21" s="83"/>
      <c r="N21" s="83"/>
      <c r="O21" s="83"/>
    </row>
    <row r="22" spans="1:15" ht="32.15" customHeight="1" thickBot="1" x14ac:dyDescent="0.4">
      <c r="A22" s="556" t="s">
        <v>143</v>
      </c>
      <c r="B22" s="557"/>
      <c r="C22" s="557"/>
      <c r="D22" s="557"/>
      <c r="E22" s="557"/>
      <c r="F22" s="557"/>
      <c r="G22" s="557"/>
      <c r="H22" s="557"/>
      <c r="I22" s="557"/>
      <c r="J22" s="557"/>
      <c r="K22" s="557"/>
      <c r="L22" s="557"/>
      <c r="M22" s="557"/>
      <c r="N22" s="557"/>
      <c r="O22" s="558"/>
    </row>
    <row r="23" spans="1:15" ht="32.15" customHeight="1" thickBot="1" x14ac:dyDescent="0.4">
      <c r="A23" s="556" t="s">
        <v>312</v>
      </c>
      <c r="B23" s="557"/>
      <c r="C23" s="557"/>
      <c r="D23" s="557"/>
      <c r="E23" s="557"/>
      <c r="F23" s="557"/>
      <c r="G23" s="557"/>
      <c r="H23" s="557"/>
      <c r="I23" s="557"/>
      <c r="J23" s="557"/>
      <c r="K23" s="557"/>
      <c r="L23" s="557"/>
      <c r="M23" s="557"/>
      <c r="N23" s="557"/>
      <c r="O23" s="558"/>
    </row>
    <row r="24" spans="1:15" ht="32.15" customHeight="1" thickBot="1" x14ac:dyDescent="0.4">
      <c r="A24" s="62"/>
      <c r="B24" s="52" t="s">
        <v>289</v>
      </c>
      <c r="C24" s="52" t="s">
        <v>290</v>
      </c>
      <c r="D24" s="52" t="s">
        <v>291</v>
      </c>
      <c r="E24" s="52" t="s">
        <v>292</v>
      </c>
      <c r="F24" s="52" t="s">
        <v>294</v>
      </c>
      <c r="G24" s="52" t="s">
        <v>295</v>
      </c>
      <c r="H24" s="52" t="s">
        <v>296</v>
      </c>
      <c r="I24" s="52" t="s">
        <v>297</v>
      </c>
      <c r="J24" s="52" t="s">
        <v>300</v>
      </c>
      <c r="K24" s="52" t="s">
        <v>301</v>
      </c>
      <c r="L24" s="52" t="s">
        <v>302</v>
      </c>
      <c r="M24" s="52" t="s">
        <v>303</v>
      </c>
      <c r="N24" s="53" t="s">
        <v>313</v>
      </c>
      <c r="O24" s="53" t="s">
        <v>314</v>
      </c>
    </row>
    <row r="25" spans="1:15" ht="32.15" customHeight="1" x14ac:dyDescent="0.35">
      <c r="A25" s="56" t="s">
        <v>144</v>
      </c>
      <c r="B25" s="225">
        <v>215634000</v>
      </c>
      <c r="C25" s="225">
        <v>53471000</v>
      </c>
      <c r="D25" s="226" t="s">
        <v>315</v>
      </c>
      <c r="E25" s="225">
        <v>21600000</v>
      </c>
      <c r="F25" s="225">
        <v>274791000</v>
      </c>
      <c r="G25" s="225">
        <v>9000000</v>
      </c>
      <c r="H25" s="54">
        <v>0</v>
      </c>
      <c r="I25" s="54"/>
      <c r="J25" s="54"/>
      <c r="K25" s="54"/>
      <c r="L25" s="54"/>
      <c r="M25" s="54"/>
      <c r="N25" s="243">
        <f>SUM(B25:M25)</f>
        <v>574496000</v>
      </c>
      <c r="O25" s="411"/>
    </row>
    <row r="26" spans="1:15" ht="32.15" customHeight="1" x14ac:dyDescent="0.35">
      <c r="A26" s="56" t="s">
        <v>146</v>
      </c>
      <c r="B26" s="225">
        <v>215634000</v>
      </c>
      <c r="C26" s="225">
        <v>53471000</v>
      </c>
      <c r="D26" s="225">
        <v>10320000</v>
      </c>
      <c r="E26" s="225">
        <v>-10600599</v>
      </c>
      <c r="F26" s="225">
        <v>77726232</v>
      </c>
      <c r="G26" s="226">
        <v>0</v>
      </c>
      <c r="H26" s="57">
        <v>1800000</v>
      </c>
      <c r="I26" s="57">
        <v>192653666</v>
      </c>
      <c r="J26" s="57"/>
      <c r="K26" s="57"/>
      <c r="L26" s="57"/>
      <c r="M26" s="57"/>
      <c r="N26" s="434">
        <f t="shared" ref="N26:N30" si="0">SUM(B26:M26)</f>
        <v>541004299</v>
      </c>
      <c r="O26" s="412">
        <f>+(B26+C26+D26+E26+F26+G26+H26+I26+J26+K26+L26+M26)/N25</f>
        <v>0.94170246442098815</v>
      </c>
    </row>
    <row r="27" spans="1:15" ht="32.15" customHeight="1" x14ac:dyDescent="0.35">
      <c r="A27" s="56" t="s">
        <v>148</v>
      </c>
      <c r="B27" s="57">
        <v>0</v>
      </c>
      <c r="C27" s="225">
        <v>1974233</v>
      </c>
      <c r="D27" s="225">
        <v>19764400</v>
      </c>
      <c r="E27" s="225">
        <v>25344000</v>
      </c>
      <c r="F27" s="225">
        <v>26484000</v>
      </c>
      <c r="G27" s="225">
        <v>25464000</v>
      </c>
      <c r="H27" s="57">
        <v>76774733</v>
      </c>
      <c r="I27" s="57">
        <v>25055486</v>
      </c>
      <c r="J27" s="57"/>
      <c r="K27" s="57"/>
      <c r="L27" s="57"/>
      <c r="M27" s="57"/>
      <c r="N27" s="434">
        <f t="shared" si="0"/>
        <v>200860852</v>
      </c>
      <c r="O27" s="412">
        <f>+N27/N26</f>
        <v>0.3712740404674677</v>
      </c>
    </row>
    <row r="28" spans="1:15" ht="32.15" customHeight="1" x14ac:dyDescent="0.35">
      <c r="A28" s="56" t="s">
        <v>316</v>
      </c>
      <c r="B28" s="226">
        <v>0</v>
      </c>
      <c r="C28" s="225">
        <v>6312355</v>
      </c>
      <c r="D28" s="226"/>
      <c r="E28" s="226"/>
      <c r="F28" s="226"/>
      <c r="G28" s="226"/>
      <c r="H28" s="57"/>
      <c r="I28" s="57"/>
      <c r="J28" s="57"/>
      <c r="K28" s="57"/>
      <c r="L28" s="57"/>
      <c r="M28" s="57"/>
      <c r="N28" s="194">
        <f t="shared" si="0"/>
        <v>6312355</v>
      </c>
      <c r="O28" s="413"/>
    </row>
    <row r="29" spans="1:15" ht="32.15" customHeight="1" x14ac:dyDescent="0.35">
      <c r="A29" s="56" t="s">
        <v>317</v>
      </c>
      <c r="B29" s="57">
        <v>0</v>
      </c>
      <c r="C29" s="57">
        <v>0</v>
      </c>
      <c r="D29" s="57"/>
      <c r="E29" s="57"/>
      <c r="F29" s="57"/>
      <c r="G29" s="57"/>
      <c r="H29" s="57"/>
      <c r="I29" s="57"/>
      <c r="J29" s="57"/>
      <c r="K29" s="57"/>
      <c r="L29" s="57"/>
      <c r="M29" s="57"/>
      <c r="N29" s="194">
        <f t="shared" si="0"/>
        <v>0</v>
      </c>
      <c r="O29" s="413"/>
    </row>
    <row r="30" spans="1:15" ht="32.15" customHeight="1" thickBot="1" x14ac:dyDescent="0.4">
      <c r="A30" s="59" t="s">
        <v>154</v>
      </c>
      <c r="B30" s="60">
        <v>0</v>
      </c>
      <c r="C30" s="60">
        <v>0</v>
      </c>
      <c r="D30" s="60">
        <v>6312355</v>
      </c>
      <c r="E30" s="60"/>
      <c r="F30" s="60"/>
      <c r="G30" s="60"/>
      <c r="H30" s="60"/>
      <c r="I30" s="60"/>
      <c r="J30" s="60"/>
      <c r="K30" s="60"/>
      <c r="L30" s="60"/>
      <c r="M30" s="60"/>
      <c r="N30" s="195">
        <f t="shared" si="0"/>
        <v>6312355</v>
      </c>
      <c r="O30" s="414">
        <f>+N30/(N28-N29)</f>
        <v>1</v>
      </c>
    </row>
    <row r="31" spans="1:15" ht="16.5" customHeight="1" x14ac:dyDescent="0.35"/>
    <row r="32" spans="1:15" ht="17.25" customHeight="1" x14ac:dyDescent="0.35"/>
    <row r="34" spans="1:14" ht="48" customHeight="1" thickBot="1" x14ac:dyDescent="0.4">
      <c r="A34" s="526" t="s">
        <v>318</v>
      </c>
      <c r="B34" s="527"/>
      <c r="C34" s="527"/>
      <c r="D34" s="527"/>
      <c r="E34" s="527"/>
      <c r="F34" s="527"/>
      <c r="G34" s="527"/>
      <c r="H34" s="527"/>
      <c r="I34" s="528"/>
      <c r="N34" s="193"/>
    </row>
    <row r="35" spans="1:14" ht="50.25" customHeight="1" thickBot="1" x14ac:dyDescent="0.4">
      <c r="A35" s="146" t="s">
        <v>319</v>
      </c>
      <c r="B35" s="529" t="str">
        <f>+B12</f>
        <v>Formular 9 acciones de transformación cultural que promuevan y garanticen el libre ejercicio de los derechos de las mujeres y la equidad de género a través de mecanismos de cambio cultural y comportamental desarrollados con las comunidades</v>
      </c>
      <c r="C35" s="530"/>
      <c r="D35" s="530"/>
      <c r="E35" s="530"/>
      <c r="F35" s="530"/>
      <c r="G35" s="530"/>
      <c r="H35" s="530"/>
      <c r="I35" s="531"/>
    </row>
    <row r="36" spans="1:14" ht="18.75" customHeight="1" thickBot="1" x14ac:dyDescent="0.4">
      <c r="A36" s="513" t="s">
        <v>159</v>
      </c>
      <c r="B36" s="345">
        <v>2024</v>
      </c>
      <c r="C36" s="345">
        <v>2025</v>
      </c>
      <c r="D36" s="345">
        <v>2026</v>
      </c>
      <c r="E36" s="345">
        <v>2027</v>
      </c>
      <c r="F36" s="345" t="s">
        <v>320</v>
      </c>
      <c r="G36" s="539" t="s">
        <v>161</v>
      </c>
      <c r="H36" s="539" t="s">
        <v>21</v>
      </c>
      <c r="I36" s="539"/>
    </row>
    <row r="37" spans="1:14" ht="50.25" customHeight="1" thickBot="1" x14ac:dyDescent="0.4">
      <c r="A37" s="514"/>
      <c r="B37" s="250">
        <v>3</v>
      </c>
      <c r="C37" s="250">
        <f>B40+B42+B44+B46+B48+B50+B52+B54+B56+B58+B60+B62</f>
        <v>2.9999999999999996</v>
      </c>
      <c r="D37" s="250">
        <v>2</v>
      </c>
      <c r="E37" s="250">
        <v>1</v>
      </c>
      <c r="F37" s="345">
        <f>B37+C37+D37+E37</f>
        <v>9</v>
      </c>
      <c r="G37" s="539"/>
      <c r="H37" s="539"/>
      <c r="I37" s="539"/>
    </row>
    <row r="38" spans="1:14" ht="52.5" customHeight="1" thickBot="1" x14ac:dyDescent="0.4">
      <c r="A38" s="254" t="s">
        <v>163</v>
      </c>
      <c r="B38" s="532">
        <v>0.2</v>
      </c>
      <c r="C38" s="533"/>
      <c r="D38" s="534" t="s">
        <v>321</v>
      </c>
      <c r="E38" s="535"/>
      <c r="F38" s="535"/>
      <c r="G38" s="535"/>
      <c r="H38" s="535"/>
      <c r="I38" s="536"/>
    </row>
    <row r="39" spans="1:14" s="64" customFormat="1" ht="48" customHeight="1" thickBot="1" x14ac:dyDescent="0.4">
      <c r="A39" s="513" t="s">
        <v>322</v>
      </c>
      <c r="B39" s="254" t="s">
        <v>323</v>
      </c>
      <c r="C39" s="146" t="s">
        <v>206</v>
      </c>
      <c r="D39" s="498" t="s">
        <v>208</v>
      </c>
      <c r="E39" s="499"/>
      <c r="F39" s="498" t="s">
        <v>210</v>
      </c>
      <c r="G39" s="499"/>
      <c r="H39" s="123" t="s">
        <v>212</v>
      </c>
      <c r="I39" s="122" t="s">
        <v>213</v>
      </c>
    </row>
    <row r="40" spans="1:14" ht="84.5" thickBot="1" x14ac:dyDescent="0.4">
      <c r="A40" s="514"/>
      <c r="B40" s="350">
        <v>0.05</v>
      </c>
      <c r="C40" s="257">
        <v>0.05</v>
      </c>
      <c r="D40" s="500" t="s">
        <v>324</v>
      </c>
      <c r="E40" s="517"/>
      <c r="F40" s="500" t="s">
        <v>325</v>
      </c>
      <c r="G40" s="517"/>
      <c r="H40" s="344" t="s">
        <v>326</v>
      </c>
      <c r="I40" s="155" t="s">
        <v>327</v>
      </c>
    </row>
    <row r="41" spans="1:14" s="64" customFormat="1" ht="54" customHeight="1" thickBot="1" x14ac:dyDescent="0.4">
      <c r="A41" s="513" t="s">
        <v>328</v>
      </c>
      <c r="B41" s="252" t="s">
        <v>323</v>
      </c>
      <c r="C41" s="123" t="s">
        <v>206</v>
      </c>
      <c r="D41" s="498" t="s">
        <v>208</v>
      </c>
      <c r="E41" s="499"/>
      <c r="F41" s="498" t="s">
        <v>210</v>
      </c>
      <c r="G41" s="499"/>
      <c r="H41" s="123" t="s">
        <v>212</v>
      </c>
      <c r="I41" s="122" t="s">
        <v>213</v>
      </c>
    </row>
    <row r="42" spans="1:14" ht="112.5" thickBot="1" x14ac:dyDescent="0.4">
      <c r="A42" s="514"/>
      <c r="B42" s="352">
        <v>0.1</v>
      </c>
      <c r="C42" s="367">
        <v>0.1</v>
      </c>
      <c r="D42" s="500" t="s">
        <v>329</v>
      </c>
      <c r="E42" s="517"/>
      <c r="F42" s="500" t="s">
        <v>330</v>
      </c>
      <c r="G42" s="517"/>
      <c r="H42" s="344" t="s">
        <v>326</v>
      </c>
      <c r="I42" s="155" t="s">
        <v>331</v>
      </c>
    </row>
    <row r="43" spans="1:14" s="64" customFormat="1" ht="35.15" customHeight="1" x14ac:dyDescent="0.35">
      <c r="A43" s="513" t="s">
        <v>332</v>
      </c>
      <c r="B43" s="252" t="s">
        <v>323</v>
      </c>
      <c r="C43" s="123" t="s">
        <v>206</v>
      </c>
      <c r="D43" s="498" t="s">
        <v>208</v>
      </c>
      <c r="E43" s="499"/>
      <c r="F43" s="498" t="s">
        <v>210</v>
      </c>
      <c r="G43" s="499"/>
      <c r="H43" s="123" t="s">
        <v>212</v>
      </c>
      <c r="I43" s="122" t="s">
        <v>213</v>
      </c>
    </row>
    <row r="44" spans="1:14" ht="146.15" customHeight="1" x14ac:dyDescent="0.35">
      <c r="A44" s="514"/>
      <c r="B44" s="350">
        <v>0.25</v>
      </c>
      <c r="C44" s="257">
        <v>0.25</v>
      </c>
      <c r="D44" s="500" t="s">
        <v>333</v>
      </c>
      <c r="E44" s="517"/>
      <c r="F44" s="537" t="s">
        <v>334</v>
      </c>
      <c r="G44" s="538"/>
      <c r="H44" s="344" t="s">
        <v>326</v>
      </c>
      <c r="I44" s="155" t="s">
        <v>335</v>
      </c>
    </row>
    <row r="45" spans="1:14" s="64" customFormat="1" ht="35.15" customHeight="1" x14ac:dyDescent="0.35">
      <c r="A45" s="513" t="s">
        <v>336</v>
      </c>
      <c r="B45" s="252" t="s">
        <v>323</v>
      </c>
      <c r="C45" s="252" t="s">
        <v>206</v>
      </c>
      <c r="D45" s="498" t="s">
        <v>208</v>
      </c>
      <c r="E45" s="499"/>
      <c r="F45" s="498" t="s">
        <v>210</v>
      </c>
      <c r="G45" s="499"/>
      <c r="H45" s="123" t="s">
        <v>212</v>
      </c>
      <c r="I45" s="123" t="s">
        <v>213</v>
      </c>
    </row>
    <row r="46" spans="1:14" ht="326.14999999999998" customHeight="1" thickBot="1" x14ac:dyDescent="0.4">
      <c r="A46" s="514"/>
      <c r="B46" s="352">
        <v>0.3</v>
      </c>
      <c r="C46" s="257">
        <v>0.3</v>
      </c>
      <c r="D46" s="523" t="s">
        <v>337</v>
      </c>
      <c r="E46" s="524"/>
      <c r="F46" s="523" t="s">
        <v>338</v>
      </c>
      <c r="G46" s="525"/>
      <c r="H46" s="368" t="s">
        <v>339</v>
      </c>
      <c r="I46" s="369" t="s">
        <v>340</v>
      </c>
    </row>
    <row r="47" spans="1:14" s="64" customFormat="1" ht="35.15" customHeight="1" x14ac:dyDescent="0.35">
      <c r="A47" s="513" t="s">
        <v>341</v>
      </c>
      <c r="B47" s="252" t="s">
        <v>323</v>
      </c>
      <c r="C47" s="123" t="s">
        <v>206</v>
      </c>
      <c r="D47" s="498" t="s">
        <v>208</v>
      </c>
      <c r="E47" s="499"/>
      <c r="F47" s="498" t="s">
        <v>210</v>
      </c>
      <c r="G47" s="499"/>
      <c r="H47" s="123" t="s">
        <v>212</v>
      </c>
      <c r="I47" s="122" t="s">
        <v>213</v>
      </c>
    </row>
    <row r="48" spans="1:14" ht="239.25" customHeight="1" x14ac:dyDescent="0.35">
      <c r="A48" s="514"/>
      <c r="B48" s="350">
        <v>0.35</v>
      </c>
      <c r="C48" s="257">
        <v>0.35</v>
      </c>
      <c r="D48" s="500" t="s">
        <v>342</v>
      </c>
      <c r="E48" s="517"/>
      <c r="F48" s="518" t="s">
        <v>343</v>
      </c>
      <c r="G48" s="503"/>
      <c r="H48" s="368" t="s">
        <v>339</v>
      </c>
      <c r="I48" s="409" t="s">
        <v>344</v>
      </c>
    </row>
    <row r="49" spans="1:9" s="64" customFormat="1" ht="35.15" customHeight="1" x14ac:dyDescent="0.35">
      <c r="A49" s="513" t="s">
        <v>345</v>
      </c>
      <c r="B49" s="252" t="s">
        <v>323</v>
      </c>
      <c r="C49" s="123" t="s">
        <v>206</v>
      </c>
      <c r="D49" s="498" t="s">
        <v>208</v>
      </c>
      <c r="E49" s="499"/>
      <c r="F49" s="498" t="s">
        <v>210</v>
      </c>
      <c r="G49" s="499"/>
      <c r="H49" s="123" t="s">
        <v>212</v>
      </c>
      <c r="I49" s="122" t="s">
        <v>213</v>
      </c>
    </row>
    <row r="50" spans="1:9" ht="387.75" customHeight="1" x14ac:dyDescent="0.35">
      <c r="A50" s="514"/>
      <c r="B50" s="353">
        <v>0.4</v>
      </c>
      <c r="C50" s="353">
        <v>0.4</v>
      </c>
      <c r="D50" s="521" t="s">
        <v>346</v>
      </c>
      <c r="E50" s="522"/>
      <c r="F50" s="519" t="s">
        <v>347</v>
      </c>
      <c r="G50" s="520"/>
      <c r="H50" s="344" t="s">
        <v>339</v>
      </c>
      <c r="I50" s="409" t="s">
        <v>348</v>
      </c>
    </row>
    <row r="51" spans="1:9" ht="35.15" customHeight="1" x14ac:dyDescent="0.35">
      <c r="A51" s="513" t="s">
        <v>349</v>
      </c>
      <c r="B51" s="254" t="s">
        <v>323</v>
      </c>
      <c r="C51" s="146" t="s">
        <v>206</v>
      </c>
      <c r="D51" s="498" t="s">
        <v>208</v>
      </c>
      <c r="E51" s="499"/>
      <c r="F51" s="498" t="s">
        <v>210</v>
      </c>
      <c r="G51" s="499"/>
      <c r="H51" s="123" t="s">
        <v>212</v>
      </c>
      <c r="I51" s="122" t="s">
        <v>213</v>
      </c>
    </row>
    <row r="52" spans="1:9" ht="402" customHeight="1" x14ac:dyDescent="0.35">
      <c r="A52" s="514"/>
      <c r="B52" s="353">
        <v>0.4</v>
      </c>
      <c r="C52" s="346">
        <v>0.4</v>
      </c>
      <c r="D52" s="500" t="s">
        <v>350</v>
      </c>
      <c r="E52" s="501"/>
      <c r="F52" s="500" t="s">
        <v>351</v>
      </c>
      <c r="G52" s="522"/>
      <c r="H52" s="344" t="s">
        <v>339</v>
      </c>
      <c r="I52" s="409" t="s">
        <v>352</v>
      </c>
    </row>
    <row r="53" spans="1:9" ht="35.15" customHeight="1" thickBot="1" x14ac:dyDescent="0.4">
      <c r="A53" s="513" t="s">
        <v>353</v>
      </c>
      <c r="B53" s="254" t="s">
        <v>323</v>
      </c>
      <c r="C53" s="146" t="s">
        <v>206</v>
      </c>
      <c r="D53" s="498" t="s">
        <v>208</v>
      </c>
      <c r="E53" s="499"/>
      <c r="F53" s="498" t="s">
        <v>210</v>
      </c>
      <c r="G53" s="499"/>
      <c r="H53" s="123" t="s">
        <v>212</v>
      </c>
      <c r="I53" s="122" t="s">
        <v>213</v>
      </c>
    </row>
    <row r="54" spans="1:9" ht="251.25" customHeight="1" x14ac:dyDescent="0.35">
      <c r="A54" s="514"/>
      <c r="B54" s="353">
        <v>0.4</v>
      </c>
      <c r="C54" s="346">
        <v>0.4</v>
      </c>
      <c r="D54" s="515" t="s">
        <v>354</v>
      </c>
      <c r="E54" s="516"/>
      <c r="F54" s="515" t="s">
        <v>355</v>
      </c>
      <c r="G54" s="522"/>
      <c r="H54" s="344" t="s">
        <v>339</v>
      </c>
      <c r="I54" s="409" t="s">
        <v>356</v>
      </c>
    </row>
    <row r="55" spans="1:9" ht="35.15" customHeight="1" thickBot="1" x14ac:dyDescent="0.4">
      <c r="A55" s="513" t="s">
        <v>357</v>
      </c>
      <c r="B55" s="254" t="s">
        <v>323</v>
      </c>
      <c r="C55" s="146" t="s">
        <v>206</v>
      </c>
      <c r="D55" s="498" t="s">
        <v>208</v>
      </c>
      <c r="E55" s="499"/>
      <c r="F55" s="498" t="s">
        <v>210</v>
      </c>
      <c r="G55" s="499"/>
      <c r="H55" s="123" t="s">
        <v>212</v>
      </c>
      <c r="I55" s="122" t="s">
        <v>213</v>
      </c>
    </row>
    <row r="56" spans="1:9" ht="14.5" thickBot="1" x14ac:dyDescent="0.4">
      <c r="A56" s="514"/>
      <c r="B56" s="354">
        <v>0.35</v>
      </c>
      <c r="C56" s="346"/>
      <c r="D56" s="502"/>
      <c r="E56" s="503"/>
      <c r="F56" s="502"/>
      <c r="G56" s="503"/>
      <c r="H56" s="250"/>
      <c r="I56" s="250"/>
    </row>
    <row r="57" spans="1:9" ht="35.15" customHeight="1" thickBot="1" x14ac:dyDescent="0.4">
      <c r="A57" s="513" t="s">
        <v>358</v>
      </c>
      <c r="B57" s="254" t="s">
        <v>323</v>
      </c>
      <c r="C57" s="146" t="s">
        <v>206</v>
      </c>
      <c r="D57" s="498" t="s">
        <v>208</v>
      </c>
      <c r="E57" s="499"/>
      <c r="F57" s="498" t="s">
        <v>210</v>
      </c>
      <c r="G57" s="499"/>
      <c r="H57" s="123" t="s">
        <v>212</v>
      </c>
      <c r="I57" s="122" t="s">
        <v>213</v>
      </c>
    </row>
    <row r="58" spans="1:9" ht="14.5" thickBot="1" x14ac:dyDescent="0.4">
      <c r="A58" s="514"/>
      <c r="B58" s="353">
        <v>0.2</v>
      </c>
      <c r="C58" s="346"/>
      <c r="D58" s="502"/>
      <c r="E58" s="503"/>
      <c r="F58" s="502"/>
      <c r="G58" s="503"/>
      <c r="H58" s="250"/>
      <c r="I58" s="157"/>
    </row>
    <row r="59" spans="1:9" ht="53.25" customHeight="1" thickBot="1" x14ac:dyDescent="0.4">
      <c r="A59" s="513" t="s">
        <v>359</v>
      </c>
      <c r="B59" s="254" t="s">
        <v>323</v>
      </c>
      <c r="C59" s="146" t="s">
        <v>206</v>
      </c>
      <c r="D59" s="498" t="s">
        <v>208</v>
      </c>
      <c r="E59" s="499"/>
      <c r="F59" s="498" t="s">
        <v>210</v>
      </c>
      <c r="G59" s="499"/>
      <c r="H59" s="123" t="s">
        <v>212</v>
      </c>
      <c r="I59" s="122" t="s">
        <v>213</v>
      </c>
    </row>
    <row r="60" spans="1:9" ht="14.5" thickBot="1" x14ac:dyDescent="0.4">
      <c r="A60" s="514"/>
      <c r="B60" s="354">
        <v>0.15</v>
      </c>
      <c r="C60" s="346"/>
      <c r="D60" s="502"/>
      <c r="E60" s="503"/>
      <c r="F60" s="504"/>
      <c r="G60" s="504"/>
      <c r="H60" s="250"/>
      <c r="I60" s="250"/>
    </row>
    <row r="61" spans="1:9" ht="35.15" customHeight="1" thickBot="1" x14ac:dyDescent="0.4">
      <c r="A61" s="513" t="s">
        <v>360</v>
      </c>
      <c r="B61" s="254" t="s">
        <v>323</v>
      </c>
      <c r="C61" s="146" t="s">
        <v>206</v>
      </c>
      <c r="D61" s="498" t="s">
        <v>208</v>
      </c>
      <c r="E61" s="499"/>
      <c r="F61" s="498" t="s">
        <v>210</v>
      </c>
      <c r="G61" s="499"/>
      <c r="H61" s="123" t="s">
        <v>212</v>
      </c>
      <c r="I61" s="122" t="s">
        <v>213</v>
      </c>
    </row>
    <row r="62" spans="1:9" ht="14.5" thickBot="1" x14ac:dyDescent="0.4">
      <c r="A62" s="514"/>
      <c r="B62" s="354">
        <v>0.05</v>
      </c>
      <c r="C62" s="346"/>
      <c r="D62" s="502"/>
      <c r="E62" s="503"/>
      <c r="F62" s="502"/>
      <c r="G62" s="503"/>
      <c r="H62" s="250"/>
      <c r="I62" s="250"/>
    </row>
    <row r="66" spans="1:9" ht="34.5" customHeight="1" x14ac:dyDescent="0.35">
      <c r="A66" s="591" t="s">
        <v>177</v>
      </c>
      <c r="B66" s="591"/>
      <c r="C66" s="591"/>
      <c r="D66" s="591"/>
      <c r="E66" s="591"/>
      <c r="F66" s="591"/>
      <c r="G66" s="591"/>
      <c r="H66" s="591"/>
      <c r="I66" s="591"/>
    </row>
    <row r="67" spans="1:9" ht="139.5" customHeight="1" x14ac:dyDescent="0.35">
      <c r="A67" s="347" t="s">
        <v>178</v>
      </c>
      <c r="B67" s="510" t="s">
        <v>361</v>
      </c>
      <c r="C67" s="511"/>
      <c r="D67" s="510" t="s">
        <v>362</v>
      </c>
      <c r="E67" s="511"/>
      <c r="F67" s="510" t="s">
        <v>363</v>
      </c>
      <c r="G67" s="511"/>
      <c r="H67" s="592" t="s">
        <v>364</v>
      </c>
      <c r="I67" s="511"/>
    </row>
    <row r="68" spans="1:9" ht="40.5" customHeight="1" x14ac:dyDescent="0.35">
      <c r="A68" s="347" t="s">
        <v>180</v>
      </c>
      <c r="B68" s="595">
        <v>0.06</v>
      </c>
      <c r="C68" s="596"/>
      <c r="D68" s="595">
        <v>0.08</v>
      </c>
      <c r="E68" s="596"/>
      <c r="F68" s="595">
        <v>0.06</v>
      </c>
      <c r="G68" s="596"/>
      <c r="H68" s="597"/>
      <c r="I68" s="598"/>
    </row>
    <row r="69" spans="1:9" ht="30" customHeight="1" x14ac:dyDescent="0.35">
      <c r="A69" s="588" t="s">
        <v>289</v>
      </c>
      <c r="B69" s="355" t="s">
        <v>99</v>
      </c>
      <c r="C69" s="355" t="s">
        <v>206</v>
      </c>
      <c r="D69" s="355" t="s">
        <v>99</v>
      </c>
      <c r="E69" s="355" t="s">
        <v>206</v>
      </c>
      <c r="F69" s="355" t="s">
        <v>99</v>
      </c>
      <c r="G69" s="355" t="s">
        <v>206</v>
      </c>
      <c r="H69" s="355" t="s">
        <v>99</v>
      </c>
      <c r="I69" s="355" t="s">
        <v>206</v>
      </c>
    </row>
    <row r="70" spans="1:9" ht="30" customHeight="1" x14ac:dyDescent="0.35">
      <c r="A70" s="589"/>
      <c r="B70" s="356">
        <v>0.03</v>
      </c>
      <c r="C70" s="357">
        <v>0.03</v>
      </c>
      <c r="D70" s="356">
        <v>0.03</v>
      </c>
      <c r="E70" s="357">
        <v>0.03</v>
      </c>
      <c r="F70" s="358">
        <v>0.03</v>
      </c>
      <c r="G70" s="357">
        <v>0.03</v>
      </c>
      <c r="H70" s="358"/>
      <c r="I70" s="357"/>
    </row>
    <row r="71" spans="1:9" ht="159.75" customHeight="1" x14ac:dyDescent="0.35">
      <c r="A71" s="347" t="s">
        <v>365</v>
      </c>
      <c r="B71" s="507" t="s">
        <v>366</v>
      </c>
      <c r="C71" s="508"/>
      <c r="D71" s="507" t="s">
        <v>367</v>
      </c>
      <c r="E71" s="508"/>
      <c r="F71" s="507" t="s">
        <v>368</v>
      </c>
      <c r="G71" s="508"/>
      <c r="H71" s="593"/>
      <c r="I71" s="594"/>
    </row>
    <row r="72" spans="1:9" ht="36.65" customHeight="1" x14ac:dyDescent="0.35">
      <c r="A72" s="347" t="s">
        <v>369</v>
      </c>
      <c r="B72" s="505" t="s">
        <v>370</v>
      </c>
      <c r="C72" s="506"/>
      <c r="D72" s="505" t="s">
        <v>371</v>
      </c>
      <c r="E72" s="506"/>
      <c r="F72" s="505" t="s">
        <v>372</v>
      </c>
      <c r="G72" s="506"/>
      <c r="H72" s="486"/>
      <c r="I72" s="487"/>
    </row>
    <row r="73" spans="1:9" ht="30.75" customHeight="1" x14ac:dyDescent="0.35">
      <c r="A73" s="588" t="s">
        <v>290</v>
      </c>
      <c r="B73" s="355" t="s">
        <v>99</v>
      </c>
      <c r="C73" s="355" t="s">
        <v>206</v>
      </c>
      <c r="D73" s="355" t="s">
        <v>99</v>
      </c>
      <c r="E73" s="355" t="s">
        <v>206</v>
      </c>
      <c r="F73" s="355" t="s">
        <v>99</v>
      </c>
      <c r="G73" s="355" t="s">
        <v>206</v>
      </c>
      <c r="H73" s="355" t="s">
        <v>99</v>
      </c>
      <c r="I73" s="355" t="s">
        <v>206</v>
      </c>
    </row>
    <row r="74" spans="1:9" ht="30.75" customHeight="1" x14ac:dyDescent="0.35">
      <c r="A74" s="589"/>
      <c r="B74" s="356">
        <v>0.03</v>
      </c>
      <c r="C74" s="357">
        <v>0.03</v>
      </c>
      <c r="D74" s="356">
        <v>0.03</v>
      </c>
      <c r="E74" s="357">
        <v>0.03</v>
      </c>
      <c r="F74" s="358">
        <v>0.03</v>
      </c>
      <c r="G74" s="359">
        <v>0.03</v>
      </c>
      <c r="H74" s="358"/>
      <c r="I74" s="359"/>
    </row>
    <row r="75" spans="1:9" ht="265" customHeight="1" x14ac:dyDescent="0.35">
      <c r="A75" s="347" t="s">
        <v>365</v>
      </c>
      <c r="B75" s="507" t="s">
        <v>373</v>
      </c>
      <c r="C75" s="508"/>
      <c r="D75" s="507" t="s">
        <v>374</v>
      </c>
      <c r="E75" s="508"/>
      <c r="F75" s="507" t="s">
        <v>375</v>
      </c>
      <c r="G75" s="508"/>
      <c r="H75" s="542"/>
      <c r="I75" s="543"/>
    </row>
    <row r="76" spans="1:9" ht="50.15" customHeight="1" x14ac:dyDescent="0.35">
      <c r="A76" s="347" t="s">
        <v>369</v>
      </c>
      <c r="B76" s="505" t="s">
        <v>376</v>
      </c>
      <c r="C76" s="506"/>
      <c r="D76" s="505" t="s">
        <v>377</v>
      </c>
      <c r="E76" s="506"/>
      <c r="F76" s="505" t="s">
        <v>378</v>
      </c>
      <c r="G76" s="506"/>
      <c r="H76" s="486"/>
      <c r="I76" s="487"/>
    </row>
    <row r="77" spans="1:9" ht="30.75" customHeight="1" x14ac:dyDescent="0.35">
      <c r="A77" s="588" t="s">
        <v>291</v>
      </c>
      <c r="B77" s="355" t="s">
        <v>99</v>
      </c>
      <c r="C77" s="355" t="s">
        <v>206</v>
      </c>
      <c r="D77" s="355" t="s">
        <v>99</v>
      </c>
      <c r="E77" s="355" t="s">
        <v>206</v>
      </c>
      <c r="F77" s="355" t="s">
        <v>99</v>
      </c>
      <c r="G77" s="355" t="s">
        <v>206</v>
      </c>
      <c r="H77" s="355" t="s">
        <v>99</v>
      </c>
      <c r="I77" s="355" t="s">
        <v>206</v>
      </c>
    </row>
    <row r="78" spans="1:9" ht="30.75" customHeight="1" x14ac:dyDescent="0.35">
      <c r="A78" s="589"/>
      <c r="B78" s="356">
        <v>0.08</v>
      </c>
      <c r="C78" s="357">
        <v>0.08</v>
      </c>
      <c r="D78" s="356">
        <v>0.08</v>
      </c>
      <c r="E78" s="357">
        <v>0.08</v>
      </c>
      <c r="F78" s="358">
        <v>0.08</v>
      </c>
      <c r="G78" s="359">
        <v>0.08</v>
      </c>
      <c r="H78" s="358"/>
      <c r="I78" s="359"/>
    </row>
    <row r="79" spans="1:9" ht="151" customHeight="1" x14ac:dyDescent="0.35">
      <c r="A79" s="347" t="s">
        <v>365</v>
      </c>
      <c r="B79" s="507" t="s">
        <v>379</v>
      </c>
      <c r="C79" s="508"/>
      <c r="D79" s="490" t="s">
        <v>380</v>
      </c>
      <c r="E79" s="491"/>
      <c r="F79" s="490" t="s">
        <v>381</v>
      </c>
      <c r="G79" s="509"/>
      <c r="H79" s="486"/>
      <c r="I79" s="487"/>
    </row>
    <row r="80" spans="1:9" ht="45.65" customHeight="1" x14ac:dyDescent="0.35">
      <c r="A80" s="347" t="s">
        <v>369</v>
      </c>
      <c r="B80" s="505" t="s">
        <v>382</v>
      </c>
      <c r="C80" s="541"/>
      <c r="D80" s="505" t="s">
        <v>383</v>
      </c>
      <c r="E80" s="506"/>
      <c r="F80" s="505" t="s">
        <v>384</v>
      </c>
      <c r="G80" s="506"/>
      <c r="H80" s="486"/>
      <c r="I80" s="487"/>
    </row>
    <row r="81" spans="1:9" ht="30.75" customHeight="1" x14ac:dyDescent="0.35">
      <c r="A81" s="588" t="s">
        <v>292</v>
      </c>
      <c r="B81" s="355" t="s">
        <v>99</v>
      </c>
      <c r="C81" s="355" t="s">
        <v>206</v>
      </c>
      <c r="D81" s="355" t="s">
        <v>99</v>
      </c>
      <c r="E81" s="355" t="s">
        <v>206</v>
      </c>
      <c r="F81" s="355" t="s">
        <v>99</v>
      </c>
      <c r="G81" s="355" t="s">
        <v>206</v>
      </c>
      <c r="H81" s="355" t="s">
        <v>99</v>
      </c>
      <c r="I81" s="355" t="s">
        <v>206</v>
      </c>
    </row>
    <row r="82" spans="1:9" ht="30.75" customHeight="1" x14ac:dyDescent="0.35">
      <c r="A82" s="589"/>
      <c r="B82" s="356">
        <v>0.08</v>
      </c>
      <c r="C82" s="357">
        <v>0.08</v>
      </c>
      <c r="D82" s="356">
        <v>0.08</v>
      </c>
      <c r="E82" s="357">
        <v>0.08</v>
      </c>
      <c r="F82" s="358">
        <v>0.08</v>
      </c>
      <c r="G82" s="359">
        <v>0.08</v>
      </c>
      <c r="H82" s="358"/>
      <c r="I82" s="359"/>
    </row>
    <row r="83" spans="1:9" ht="323.14999999999998" customHeight="1" x14ac:dyDescent="0.35">
      <c r="A83" s="347" t="s">
        <v>365</v>
      </c>
      <c r="B83" s="488" t="s">
        <v>385</v>
      </c>
      <c r="C83" s="489"/>
      <c r="D83" s="490" t="s">
        <v>386</v>
      </c>
      <c r="E83" s="491"/>
      <c r="F83" s="492" t="s">
        <v>387</v>
      </c>
      <c r="G83" s="493"/>
      <c r="H83" s="486"/>
      <c r="I83" s="487"/>
    </row>
    <row r="84" spans="1:9" ht="49.5" customHeight="1" x14ac:dyDescent="0.35">
      <c r="A84" s="347" t="s">
        <v>369</v>
      </c>
      <c r="B84" s="505" t="s">
        <v>388</v>
      </c>
      <c r="C84" s="506"/>
      <c r="D84" s="505" t="s">
        <v>389</v>
      </c>
      <c r="E84" s="541"/>
      <c r="F84" s="505" t="s">
        <v>390</v>
      </c>
      <c r="G84" s="506"/>
      <c r="H84" s="486"/>
      <c r="I84" s="487"/>
    </row>
    <row r="85" spans="1:9" ht="30" customHeight="1" x14ac:dyDescent="0.35">
      <c r="A85" s="588" t="s">
        <v>294</v>
      </c>
      <c r="B85" s="355" t="s">
        <v>99</v>
      </c>
      <c r="C85" s="355" t="s">
        <v>206</v>
      </c>
      <c r="D85" s="355" t="s">
        <v>99</v>
      </c>
      <c r="E85" s="355" t="s">
        <v>206</v>
      </c>
      <c r="F85" s="355" t="s">
        <v>99</v>
      </c>
      <c r="G85" s="355" t="s">
        <v>206</v>
      </c>
      <c r="H85" s="355" t="s">
        <v>99</v>
      </c>
      <c r="I85" s="355" t="s">
        <v>206</v>
      </c>
    </row>
    <row r="86" spans="1:9" ht="30" customHeight="1" x14ac:dyDescent="0.35">
      <c r="A86" s="589"/>
      <c r="B86" s="356">
        <v>0.08</v>
      </c>
      <c r="C86" s="357">
        <v>0.08</v>
      </c>
      <c r="D86" s="356">
        <v>0.08</v>
      </c>
      <c r="E86" s="357">
        <v>0.08</v>
      </c>
      <c r="F86" s="358">
        <v>0.08</v>
      </c>
      <c r="G86" s="359">
        <v>0.08</v>
      </c>
      <c r="H86" s="358"/>
      <c r="I86" s="359"/>
    </row>
    <row r="87" spans="1:9" ht="199.5" customHeight="1" x14ac:dyDescent="0.35">
      <c r="A87" s="347" t="s">
        <v>365</v>
      </c>
      <c r="B87" s="507" t="s">
        <v>391</v>
      </c>
      <c r="C87" s="587"/>
      <c r="D87" s="512" t="s">
        <v>392</v>
      </c>
      <c r="E87" s="512"/>
      <c r="F87" s="512" t="s">
        <v>393</v>
      </c>
      <c r="G87" s="512"/>
      <c r="H87" s="540"/>
      <c r="I87" s="540"/>
    </row>
    <row r="88" spans="1:9" ht="43.5" customHeight="1" x14ac:dyDescent="0.35">
      <c r="A88" s="347" t="s">
        <v>369</v>
      </c>
      <c r="B88" s="494" t="s">
        <v>394</v>
      </c>
      <c r="C88" s="495"/>
      <c r="D88" s="494" t="s">
        <v>383</v>
      </c>
      <c r="E88" s="481"/>
      <c r="F88" s="494" t="s">
        <v>395</v>
      </c>
      <c r="G88" s="495"/>
      <c r="H88" s="480"/>
      <c r="I88" s="481"/>
    </row>
    <row r="89" spans="1:9" ht="29.25" customHeight="1" x14ac:dyDescent="0.35">
      <c r="A89" s="588" t="s">
        <v>295</v>
      </c>
      <c r="B89" s="355" t="s">
        <v>99</v>
      </c>
      <c r="C89" s="355" t="s">
        <v>206</v>
      </c>
      <c r="D89" s="355" t="s">
        <v>99</v>
      </c>
      <c r="E89" s="355" t="s">
        <v>206</v>
      </c>
      <c r="F89" s="355" t="s">
        <v>99</v>
      </c>
      <c r="G89" s="355" t="s">
        <v>206</v>
      </c>
      <c r="H89" s="355" t="s">
        <v>99</v>
      </c>
      <c r="I89" s="355" t="s">
        <v>206</v>
      </c>
    </row>
    <row r="90" spans="1:9" ht="29.25" customHeight="1" x14ac:dyDescent="0.35">
      <c r="A90" s="589"/>
      <c r="B90" s="356">
        <v>0.08</v>
      </c>
      <c r="C90" s="356">
        <v>0.08</v>
      </c>
      <c r="D90" s="356">
        <v>0.08</v>
      </c>
      <c r="E90" s="356">
        <v>0.08</v>
      </c>
      <c r="F90" s="358">
        <v>0.08</v>
      </c>
      <c r="G90" s="356">
        <v>0.08</v>
      </c>
      <c r="H90" s="358"/>
      <c r="I90" s="359"/>
    </row>
    <row r="91" spans="1:9" ht="322.5" customHeight="1" x14ac:dyDescent="0.35">
      <c r="A91" s="347" t="s">
        <v>365</v>
      </c>
      <c r="B91" s="599" t="s">
        <v>396</v>
      </c>
      <c r="C91" s="600"/>
      <c r="D91" s="601" t="s">
        <v>397</v>
      </c>
      <c r="E91" s="602"/>
      <c r="F91" s="601" t="s">
        <v>398</v>
      </c>
      <c r="G91" s="602"/>
      <c r="H91" s="479"/>
      <c r="I91" s="479"/>
    </row>
    <row r="92" spans="1:9" ht="14.5" x14ac:dyDescent="0.35">
      <c r="A92" s="347" t="s">
        <v>369</v>
      </c>
      <c r="B92" s="494" t="s">
        <v>382</v>
      </c>
      <c r="C92" s="481"/>
      <c r="D92" s="494" t="s">
        <v>399</v>
      </c>
      <c r="E92" s="495"/>
      <c r="F92" s="494" t="s">
        <v>400</v>
      </c>
      <c r="G92" s="495"/>
      <c r="H92" s="480"/>
      <c r="I92" s="481"/>
    </row>
    <row r="93" spans="1:9" ht="25" customHeight="1" x14ac:dyDescent="0.35">
      <c r="A93" s="588" t="s">
        <v>296</v>
      </c>
      <c r="B93" s="355" t="s">
        <v>99</v>
      </c>
      <c r="C93" s="355" t="s">
        <v>206</v>
      </c>
      <c r="D93" s="355" t="s">
        <v>99</v>
      </c>
      <c r="E93" s="355" t="s">
        <v>206</v>
      </c>
      <c r="F93" s="355" t="s">
        <v>99</v>
      </c>
      <c r="G93" s="355" t="s">
        <v>206</v>
      </c>
      <c r="H93" s="355" t="s">
        <v>99</v>
      </c>
      <c r="I93" s="355" t="s">
        <v>206</v>
      </c>
    </row>
    <row r="94" spans="1:9" ht="25" customHeight="1" x14ac:dyDescent="0.35">
      <c r="A94" s="589"/>
      <c r="B94" s="356">
        <v>0.09</v>
      </c>
      <c r="C94" s="360">
        <v>0.09</v>
      </c>
      <c r="D94" s="356">
        <v>0.09</v>
      </c>
      <c r="E94" s="356">
        <v>0.09</v>
      </c>
      <c r="F94" s="358">
        <v>0.09</v>
      </c>
      <c r="G94" s="359">
        <v>0.09</v>
      </c>
      <c r="H94" s="358"/>
      <c r="I94" s="359"/>
    </row>
    <row r="95" spans="1:9" ht="123" customHeight="1" x14ac:dyDescent="0.35">
      <c r="A95" s="347" t="s">
        <v>365</v>
      </c>
      <c r="B95" s="483" t="s">
        <v>401</v>
      </c>
      <c r="C95" s="484"/>
      <c r="D95" s="485" t="s">
        <v>402</v>
      </c>
      <c r="E95" s="485"/>
      <c r="F95" s="485" t="s">
        <v>403</v>
      </c>
      <c r="G95" s="485"/>
      <c r="H95" s="479"/>
      <c r="I95" s="479"/>
    </row>
    <row r="96" spans="1:9" ht="14.5" x14ac:dyDescent="0.35">
      <c r="A96" s="347" t="s">
        <v>369</v>
      </c>
      <c r="B96" s="494" t="s">
        <v>382</v>
      </c>
      <c r="C96" s="481"/>
      <c r="D96" s="494" t="s">
        <v>404</v>
      </c>
      <c r="E96" s="495"/>
      <c r="F96" s="494" t="s">
        <v>384</v>
      </c>
      <c r="G96" s="495"/>
      <c r="H96" s="480"/>
      <c r="I96" s="481"/>
    </row>
    <row r="97" spans="1:9" ht="25" customHeight="1" x14ac:dyDescent="0.35">
      <c r="A97" s="588" t="s">
        <v>297</v>
      </c>
      <c r="B97" s="355" t="s">
        <v>99</v>
      </c>
      <c r="C97" s="355" t="s">
        <v>206</v>
      </c>
      <c r="D97" s="355" t="s">
        <v>99</v>
      </c>
      <c r="E97" s="355" t="s">
        <v>206</v>
      </c>
      <c r="F97" s="355" t="s">
        <v>99</v>
      </c>
      <c r="G97" s="355" t="s">
        <v>206</v>
      </c>
      <c r="H97" s="355" t="s">
        <v>99</v>
      </c>
      <c r="I97" s="355" t="s">
        <v>206</v>
      </c>
    </row>
    <row r="98" spans="1:9" ht="25" customHeight="1" x14ac:dyDescent="0.35">
      <c r="A98" s="589"/>
      <c r="B98" s="356">
        <v>0.09</v>
      </c>
      <c r="C98" s="360">
        <v>0.09</v>
      </c>
      <c r="D98" s="356">
        <v>0.09</v>
      </c>
      <c r="E98" s="356">
        <v>0.09</v>
      </c>
      <c r="F98" s="358">
        <v>0.09</v>
      </c>
      <c r="G98" s="359">
        <v>0.09</v>
      </c>
      <c r="H98" s="358"/>
      <c r="I98" s="359"/>
    </row>
    <row r="99" spans="1:9" ht="308.25" customHeight="1" x14ac:dyDescent="0.35">
      <c r="A99" s="347" t="s">
        <v>365</v>
      </c>
      <c r="B99" s="485" t="s">
        <v>405</v>
      </c>
      <c r="C99" s="496"/>
      <c r="D99" s="497" t="s">
        <v>406</v>
      </c>
      <c r="E99" s="497"/>
      <c r="F99" s="485" t="s">
        <v>407</v>
      </c>
      <c r="G99" s="485"/>
      <c r="H99" s="479"/>
      <c r="I99" s="479"/>
    </row>
    <row r="100" spans="1:9" ht="14.5" x14ac:dyDescent="0.35">
      <c r="A100" s="347" t="s">
        <v>369</v>
      </c>
      <c r="B100" s="494" t="s">
        <v>382</v>
      </c>
      <c r="C100" s="481"/>
      <c r="D100" s="494" t="s">
        <v>383</v>
      </c>
      <c r="E100" s="495"/>
      <c r="F100" s="494" t="s">
        <v>384</v>
      </c>
      <c r="G100" s="495"/>
      <c r="H100" s="480"/>
      <c r="I100" s="481"/>
    </row>
    <row r="101" spans="1:9" ht="25" customHeight="1" x14ac:dyDescent="0.35">
      <c r="A101" s="588" t="s">
        <v>300</v>
      </c>
      <c r="B101" s="355" t="s">
        <v>99</v>
      </c>
      <c r="C101" s="355" t="s">
        <v>206</v>
      </c>
      <c r="D101" s="355" t="s">
        <v>99</v>
      </c>
      <c r="E101" s="355" t="s">
        <v>206</v>
      </c>
      <c r="F101" s="355" t="s">
        <v>99</v>
      </c>
      <c r="G101" s="355" t="s">
        <v>206</v>
      </c>
      <c r="H101" s="355" t="s">
        <v>99</v>
      </c>
      <c r="I101" s="355" t="s">
        <v>206</v>
      </c>
    </row>
    <row r="102" spans="1:9" ht="25" customHeight="1" x14ac:dyDescent="0.35">
      <c r="A102" s="589"/>
      <c r="B102" s="356">
        <v>0.09</v>
      </c>
      <c r="C102" s="360"/>
      <c r="D102" s="356">
        <v>0.09</v>
      </c>
      <c r="E102" s="357"/>
      <c r="F102" s="358">
        <v>0.09</v>
      </c>
      <c r="G102" s="359"/>
      <c r="H102" s="358"/>
      <c r="I102" s="359"/>
    </row>
    <row r="103" spans="1:9" ht="28" x14ac:dyDescent="0.35">
      <c r="A103" s="347" t="s">
        <v>365</v>
      </c>
      <c r="B103" s="479"/>
      <c r="C103" s="479"/>
      <c r="D103" s="479"/>
      <c r="E103" s="479"/>
      <c r="F103" s="479"/>
      <c r="G103" s="479"/>
      <c r="H103" s="479"/>
      <c r="I103" s="479"/>
    </row>
    <row r="104" spans="1:9" x14ac:dyDescent="0.35">
      <c r="A104" s="347" t="s">
        <v>369</v>
      </c>
      <c r="B104" s="480"/>
      <c r="C104" s="481"/>
      <c r="D104" s="480"/>
      <c r="E104" s="481"/>
      <c r="F104" s="480"/>
      <c r="G104" s="481"/>
      <c r="H104" s="480"/>
      <c r="I104" s="481"/>
    </row>
    <row r="105" spans="1:9" ht="25" customHeight="1" x14ac:dyDescent="0.35">
      <c r="A105" s="588" t="s">
        <v>301</v>
      </c>
      <c r="B105" s="355" t="s">
        <v>99</v>
      </c>
      <c r="C105" s="355" t="s">
        <v>206</v>
      </c>
      <c r="D105" s="355" t="s">
        <v>99</v>
      </c>
      <c r="E105" s="355" t="s">
        <v>206</v>
      </c>
      <c r="F105" s="355" t="s">
        <v>99</v>
      </c>
      <c r="G105" s="355" t="s">
        <v>206</v>
      </c>
      <c r="H105" s="355" t="s">
        <v>99</v>
      </c>
      <c r="I105" s="355" t="s">
        <v>206</v>
      </c>
    </row>
    <row r="106" spans="1:9" ht="25" customHeight="1" x14ac:dyDescent="0.35">
      <c r="A106" s="589"/>
      <c r="B106" s="356">
        <v>0.1</v>
      </c>
      <c r="C106" s="360"/>
      <c r="D106" s="356">
        <v>0.1</v>
      </c>
      <c r="E106" s="357"/>
      <c r="F106" s="358">
        <v>0.1</v>
      </c>
      <c r="G106" s="359"/>
      <c r="H106" s="358"/>
      <c r="I106" s="359"/>
    </row>
    <row r="107" spans="1:9" ht="28" x14ac:dyDescent="0.35">
      <c r="A107" s="347" t="s">
        <v>365</v>
      </c>
      <c r="B107" s="479"/>
      <c r="C107" s="479"/>
      <c r="D107" s="479"/>
      <c r="E107" s="479"/>
      <c r="F107" s="479"/>
      <c r="G107" s="479"/>
      <c r="H107" s="479"/>
      <c r="I107" s="479"/>
    </row>
    <row r="108" spans="1:9" x14ac:dyDescent="0.35">
      <c r="A108" s="347" t="s">
        <v>369</v>
      </c>
      <c r="B108" s="480"/>
      <c r="C108" s="481"/>
      <c r="D108" s="480"/>
      <c r="E108" s="481"/>
      <c r="F108" s="480"/>
      <c r="G108" s="481"/>
      <c r="H108" s="480"/>
      <c r="I108" s="481"/>
    </row>
    <row r="109" spans="1:9" ht="25" customHeight="1" x14ac:dyDescent="0.35">
      <c r="A109" s="588" t="s">
        <v>302</v>
      </c>
      <c r="B109" s="355" t="s">
        <v>99</v>
      </c>
      <c r="C109" s="355" t="s">
        <v>206</v>
      </c>
      <c r="D109" s="355" t="s">
        <v>99</v>
      </c>
      <c r="E109" s="355" t="s">
        <v>206</v>
      </c>
      <c r="F109" s="355" t="s">
        <v>99</v>
      </c>
      <c r="G109" s="355" t="s">
        <v>206</v>
      </c>
      <c r="H109" s="355" t="s">
        <v>99</v>
      </c>
      <c r="I109" s="355" t="s">
        <v>206</v>
      </c>
    </row>
    <row r="110" spans="1:9" ht="25" customHeight="1" x14ac:dyDescent="0.35">
      <c r="A110" s="589"/>
      <c r="B110" s="356">
        <v>0.1</v>
      </c>
      <c r="C110" s="360"/>
      <c r="D110" s="356">
        <v>0.1</v>
      </c>
      <c r="E110" s="357"/>
      <c r="F110" s="358">
        <v>0.1</v>
      </c>
      <c r="G110" s="359"/>
      <c r="H110" s="358"/>
      <c r="I110" s="359"/>
    </row>
    <row r="111" spans="1:9" ht="28" x14ac:dyDescent="0.35">
      <c r="A111" s="347" t="s">
        <v>365</v>
      </c>
      <c r="B111" s="479"/>
      <c r="C111" s="479"/>
      <c r="D111" s="479"/>
      <c r="E111" s="479"/>
      <c r="F111" s="479"/>
      <c r="G111" s="479"/>
      <c r="H111" s="479"/>
      <c r="I111" s="479"/>
    </row>
    <row r="112" spans="1:9" x14ac:dyDescent="0.35">
      <c r="A112" s="347" t="s">
        <v>369</v>
      </c>
      <c r="B112" s="480"/>
      <c r="C112" s="481"/>
      <c r="D112" s="480"/>
      <c r="E112" s="481"/>
      <c r="F112" s="480"/>
      <c r="G112" s="481"/>
      <c r="H112" s="480"/>
      <c r="I112" s="481"/>
    </row>
    <row r="113" spans="1:9" ht="25" customHeight="1" x14ac:dyDescent="0.35">
      <c r="A113" s="588" t="s">
        <v>303</v>
      </c>
      <c r="B113" s="355" t="s">
        <v>99</v>
      </c>
      <c r="C113" s="355" t="s">
        <v>206</v>
      </c>
      <c r="D113" s="355" t="s">
        <v>99</v>
      </c>
      <c r="E113" s="355" t="s">
        <v>206</v>
      </c>
      <c r="F113" s="355" t="s">
        <v>99</v>
      </c>
      <c r="G113" s="355" t="s">
        <v>206</v>
      </c>
      <c r="H113" s="355" t="s">
        <v>99</v>
      </c>
      <c r="I113" s="355" t="s">
        <v>206</v>
      </c>
    </row>
    <row r="114" spans="1:9" ht="25" customHeight="1" x14ac:dyDescent="0.35">
      <c r="A114" s="589"/>
      <c r="B114" s="361">
        <v>0.15</v>
      </c>
      <c r="C114" s="362"/>
      <c r="D114" s="361">
        <v>0.15</v>
      </c>
      <c r="E114" s="362"/>
      <c r="F114" s="361">
        <v>0.15</v>
      </c>
      <c r="G114" s="363"/>
      <c r="H114" s="362"/>
      <c r="I114" s="363"/>
    </row>
    <row r="115" spans="1:9" ht="28" x14ac:dyDescent="0.35">
      <c r="A115" s="347" t="s">
        <v>365</v>
      </c>
      <c r="B115" s="482"/>
      <c r="C115" s="482"/>
      <c r="D115" s="482"/>
      <c r="E115" s="482"/>
      <c r="F115" s="482"/>
      <c r="G115" s="482"/>
      <c r="H115" s="482"/>
      <c r="I115" s="482"/>
    </row>
    <row r="116" spans="1:9" x14ac:dyDescent="0.35">
      <c r="A116" s="347" t="s">
        <v>369</v>
      </c>
      <c r="B116" s="480"/>
      <c r="C116" s="481"/>
      <c r="D116" s="480"/>
      <c r="E116" s="481"/>
      <c r="F116" s="480"/>
      <c r="G116" s="481"/>
      <c r="H116" s="480"/>
      <c r="I116" s="481"/>
    </row>
    <row r="117" spans="1:9" x14ac:dyDescent="0.35">
      <c r="A117" s="364" t="s">
        <v>408</v>
      </c>
      <c r="B117" s="365">
        <f t="shared" ref="B117:I117" si="1">(B70+B74+B78+B82+B86+B90+B94+B98+B102+B106+B110+B114)</f>
        <v>1</v>
      </c>
      <c r="C117" s="366">
        <f t="shared" si="1"/>
        <v>0.56000000000000005</v>
      </c>
      <c r="D117" s="365">
        <f t="shared" si="1"/>
        <v>1</v>
      </c>
      <c r="E117" s="366">
        <f t="shared" si="1"/>
        <v>0.56000000000000005</v>
      </c>
      <c r="F117" s="365">
        <f t="shared" si="1"/>
        <v>1</v>
      </c>
      <c r="G117" s="366">
        <f t="shared" si="1"/>
        <v>0.56000000000000005</v>
      </c>
      <c r="H117" s="366">
        <f t="shared" si="1"/>
        <v>0</v>
      </c>
      <c r="I117" s="366">
        <f t="shared" si="1"/>
        <v>0</v>
      </c>
    </row>
  </sheetData>
  <mergeCells count="211">
    <mergeCell ref="B68:C68"/>
    <mergeCell ref="D68:E68"/>
    <mergeCell ref="F68:G68"/>
    <mergeCell ref="H68:I68"/>
    <mergeCell ref="A93:A94"/>
    <mergeCell ref="A97:A98"/>
    <mergeCell ref="A101:A102"/>
    <mergeCell ref="F52:G52"/>
    <mergeCell ref="B92:C92"/>
    <mergeCell ref="D92:E92"/>
    <mergeCell ref="F92:G92"/>
    <mergeCell ref="H92:I92"/>
    <mergeCell ref="B88:C88"/>
    <mergeCell ref="D88:E88"/>
    <mergeCell ref="F88:G88"/>
    <mergeCell ref="H88:I88"/>
    <mergeCell ref="B91:C91"/>
    <mergeCell ref="D91:E91"/>
    <mergeCell ref="F91:G91"/>
    <mergeCell ref="H91:I91"/>
    <mergeCell ref="B84:C84"/>
    <mergeCell ref="D84:E84"/>
    <mergeCell ref="F58:G58"/>
    <mergeCell ref="F56:G56"/>
    <mergeCell ref="F54:G54"/>
    <mergeCell ref="F84:G84"/>
    <mergeCell ref="H84:I84"/>
    <mergeCell ref="B87:C87"/>
    <mergeCell ref="A105:A106"/>
    <mergeCell ref="A109:A110"/>
    <mergeCell ref="A113:A114"/>
    <mergeCell ref="M8:O8"/>
    <mergeCell ref="M9:O9"/>
    <mergeCell ref="M10:O10"/>
    <mergeCell ref="A69:A70"/>
    <mergeCell ref="A73:A74"/>
    <mergeCell ref="A77:A78"/>
    <mergeCell ref="A81:A82"/>
    <mergeCell ref="A85:A86"/>
    <mergeCell ref="A89:A90"/>
    <mergeCell ref="A23:O23"/>
    <mergeCell ref="A66:I66"/>
    <mergeCell ref="F67:G67"/>
    <mergeCell ref="H67:I67"/>
    <mergeCell ref="B71:C71"/>
    <mergeCell ref="D71:E71"/>
    <mergeCell ref="F71:G71"/>
    <mergeCell ref="H71:I71"/>
    <mergeCell ref="M1:O1"/>
    <mergeCell ref="M2:O2"/>
    <mergeCell ref="M3:O3"/>
    <mergeCell ref="M4:O4"/>
    <mergeCell ref="B1:L1"/>
    <mergeCell ref="B2:L2"/>
    <mergeCell ref="B3:L3"/>
    <mergeCell ref="B4:L4"/>
    <mergeCell ref="A22:O22"/>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7:I87"/>
    <mergeCell ref="B80:C80"/>
    <mergeCell ref="D80:E80"/>
    <mergeCell ref="F80:G80"/>
    <mergeCell ref="B72:C72"/>
    <mergeCell ref="D72:E72"/>
    <mergeCell ref="F72:G72"/>
    <mergeCell ref="F75:G75"/>
    <mergeCell ref="H75:I75"/>
    <mergeCell ref="B75:C75"/>
    <mergeCell ref="D75:E75"/>
    <mergeCell ref="H76:I76"/>
    <mergeCell ref="H79:I79"/>
    <mergeCell ref="H72:I72"/>
    <mergeCell ref="F51:G51"/>
    <mergeCell ref="F53:G53"/>
    <mergeCell ref="A34:I34"/>
    <mergeCell ref="B35:I35"/>
    <mergeCell ref="B38:C38"/>
    <mergeCell ref="D39:E39"/>
    <mergeCell ref="D40:E40"/>
    <mergeCell ref="F39:G39"/>
    <mergeCell ref="D43:E43"/>
    <mergeCell ref="D42:E42"/>
    <mergeCell ref="D44:E44"/>
    <mergeCell ref="D38:I38"/>
    <mergeCell ref="F42:G42"/>
    <mergeCell ref="F43:G43"/>
    <mergeCell ref="F44:G44"/>
    <mergeCell ref="D41:E41"/>
    <mergeCell ref="F41:G41"/>
    <mergeCell ref="A43:A44"/>
    <mergeCell ref="A36:A37"/>
    <mergeCell ref="G36:G37"/>
    <mergeCell ref="H36:I37"/>
    <mergeCell ref="A45:A46"/>
    <mergeCell ref="A47:A48"/>
    <mergeCell ref="A49:A50"/>
    <mergeCell ref="F40:G40"/>
    <mergeCell ref="F47:G47"/>
    <mergeCell ref="F48:G48"/>
    <mergeCell ref="F50:G50"/>
    <mergeCell ref="F49:G49"/>
    <mergeCell ref="D50:E50"/>
    <mergeCell ref="A39:A40"/>
    <mergeCell ref="A41:A42"/>
    <mergeCell ref="D46:E46"/>
    <mergeCell ref="F45:G45"/>
    <mergeCell ref="F46:G46"/>
    <mergeCell ref="D45:E45"/>
    <mergeCell ref="D47:E47"/>
    <mergeCell ref="D49:E49"/>
    <mergeCell ref="D48:E48"/>
    <mergeCell ref="A51:A52"/>
    <mergeCell ref="A53:A54"/>
    <mergeCell ref="A55:A56"/>
    <mergeCell ref="A57:A58"/>
    <mergeCell ref="A59:A60"/>
    <mergeCell ref="A61:A62"/>
    <mergeCell ref="D51:E51"/>
    <mergeCell ref="D58:E58"/>
    <mergeCell ref="D60:E60"/>
    <mergeCell ref="D62:E62"/>
    <mergeCell ref="D59:E59"/>
    <mergeCell ref="D53:E53"/>
    <mergeCell ref="D55:E55"/>
    <mergeCell ref="D61:E61"/>
    <mergeCell ref="D54:E54"/>
    <mergeCell ref="D99:E99"/>
    <mergeCell ref="F55:G55"/>
    <mergeCell ref="D57:E57"/>
    <mergeCell ref="F57:G57"/>
    <mergeCell ref="D52:E52"/>
    <mergeCell ref="D56:E56"/>
    <mergeCell ref="F62:G62"/>
    <mergeCell ref="F60:G60"/>
    <mergeCell ref="B104:C104"/>
    <mergeCell ref="D104:E104"/>
    <mergeCell ref="F104:G104"/>
    <mergeCell ref="B76:C76"/>
    <mergeCell ref="D76:E76"/>
    <mergeCell ref="F76:G76"/>
    <mergeCell ref="B79:C79"/>
    <mergeCell ref="D79:E79"/>
    <mergeCell ref="F79:G79"/>
    <mergeCell ref="F99:G99"/>
    <mergeCell ref="B67:C67"/>
    <mergeCell ref="D67:E67"/>
    <mergeCell ref="F59:G59"/>
    <mergeCell ref="F61:G61"/>
    <mergeCell ref="D87:E87"/>
    <mergeCell ref="F87:G87"/>
    <mergeCell ref="H115:I115"/>
    <mergeCell ref="H104:I104"/>
    <mergeCell ref="B95:C95"/>
    <mergeCell ref="D95:E95"/>
    <mergeCell ref="F95:G95"/>
    <mergeCell ref="H80:I80"/>
    <mergeCell ref="B83:C83"/>
    <mergeCell ref="D83:E83"/>
    <mergeCell ref="F83:G83"/>
    <mergeCell ref="H83:I83"/>
    <mergeCell ref="H95:I95"/>
    <mergeCell ref="B96:C96"/>
    <mergeCell ref="D96:E96"/>
    <mergeCell ref="B100:C100"/>
    <mergeCell ref="D100:E100"/>
    <mergeCell ref="F100:G100"/>
    <mergeCell ref="H100:I100"/>
    <mergeCell ref="B103:C103"/>
    <mergeCell ref="D103:E103"/>
    <mergeCell ref="F103:G103"/>
    <mergeCell ref="H103:I103"/>
    <mergeCell ref="F96:G96"/>
    <mergeCell ref="H96:I96"/>
    <mergeCell ref="B99:C99"/>
    <mergeCell ref="H99:I99"/>
    <mergeCell ref="B116:C116"/>
    <mergeCell ref="D116:E116"/>
    <mergeCell ref="F116:G116"/>
    <mergeCell ref="H116:I116"/>
    <mergeCell ref="B107:C107"/>
    <mergeCell ref="D107:E107"/>
    <mergeCell ref="F107:G107"/>
    <mergeCell ref="H107:I107"/>
    <mergeCell ref="B108:C108"/>
    <mergeCell ref="D108:E108"/>
    <mergeCell ref="F108:G108"/>
    <mergeCell ref="H108:I108"/>
    <mergeCell ref="B111:C111"/>
    <mergeCell ref="D111:E111"/>
    <mergeCell ref="F111:G111"/>
    <mergeCell ref="H111:I111"/>
    <mergeCell ref="B112:C112"/>
    <mergeCell ref="D112:E112"/>
    <mergeCell ref="F112:G112"/>
    <mergeCell ref="H112:I112"/>
    <mergeCell ref="B115:C115"/>
    <mergeCell ref="D115:E115"/>
    <mergeCell ref="F115:G115"/>
  </mergeCells>
  <phoneticPr fontId="39" type="noConversion"/>
  <hyperlinks>
    <hyperlink ref="B72:C72" r:id="rId1" display="Matriz de selección equipo TC. _x000a_" xr:uid="{ED76E840-6FE0-4386-BA9C-24C018A08EB8}"/>
    <hyperlink ref="F76:G76" r:id="rId2" display="Guía estructura Manuales Operativos" xr:uid="{FCC71155-0AC0-445F-8C57-88755CC0A76E}"/>
    <hyperlink ref="D76:E76" r:id="rId3" display="Guía estructura documentos de formulación" xr:uid="{B5286A61-E49C-422A-98DE-DA10506F5A86}"/>
    <hyperlink ref="D72:E72" r:id="rId4" display="Reunión Guía de documentos de formulación TC 2025" xr:uid="{8870E5DF-B452-4DB0-92E3-318D6B5EDCC6}"/>
    <hyperlink ref="B76:C76" r:id="rId5" display="Actas mesas de trabajo internas" xr:uid="{9359D8E3-D069-4E17-AE4F-8CA0918BB218}"/>
    <hyperlink ref="F72:G72" r:id="rId6" display="Guía preliminar Manuales Operativos" xr:uid="{FD52EF5C-F320-45A8-8083-182F73643427}"/>
    <hyperlink ref="B80" r:id="rId7" xr:uid="{F6A9E4C0-63DF-4BF3-80B4-78D6BA52D813}"/>
    <hyperlink ref="D80" r:id="rId8" xr:uid="{B0667706-F398-4213-A81B-D65150AC8579}"/>
    <hyperlink ref="F80" r:id="rId9" xr:uid="{08727378-CBD0-48C9-B261-B22DAEAFE37F}"/>
    <hyperlink ref="F84:G84" r:id="rId10" display="Tarea 3: Abril" xr:uid="{CD478E55-A0B8-467D-BC55-4B5F51EF63D3}"/>
    <hyperlink ref="B84:C84" r:id="rId11" display="Tarea1: Abril" xr:uid="{0334AD10-D55B-4D3A-9823-9BE7C8F72ED7}"/>
    <hyperlink ref="D84" r:id="rId12" xr:uid="{854DAE74-FBB5-455A-99DE-06E772A08E9E}"/>
    <hyperlink ref="F88:G88" r:id="rId13" display="Tarea 3. Mayo" xr:uid="{0ACF4A84-38CA-41E6-8CD2-2924C4A9BD77}"/>
    <hyperlink ref="B88:C88" r:id="rId14" display="https://secretariadistritald.sharepoint.com/sites/ContratacinSPI-2022/Documentos%20compartidos/Forms/AllItems.aspx?id=%2Fsites%2FContratacinSPI%2D2022%2FDocumentos%20compartidos%2FGeneral%2F2025%5FSCPI%2FOAP%2F8198%20%2D%20Implementaci%C3%B3n%20de%20la%20Estrategia%20de%20Transformaci%C3%B3n%20Cultural%2FPlan%20de%20Acci%C3%B3n%20PI%208198%5F2025%2F4%2E%20Seguimieto%5FMayo%5F2025%2FActividad%201%2FTarea%201&amp;viewid=6022569d%2Dd818%2D4ad3%2Dbf7f%2Dc2acb9faf82f&amp;p=true&amp;ga=1" xr:uid="{65F9264F-B99E-4A52-8959-A5692D0A4A0F}"/>
    <hyperlink ref="D88" r:id="rId15" xr:uid="{4EABD1F5-1AC0-4141-80F9-38BE8629BD79}"/>
    <hyperlink ref="F92:G92" r:id="rId16" display="Tarea 3. Junio" xr:uid="{3D1A5333-B8DE-4CD4-954F-27552C904781}"/>
    <hyperlink ref="D92:E92" r:id="rId17" display="Tarea 2. Junio" xr:uid="{9DA610B1-FD08-4622-B158-3B7409FEF192}"/>
    <hyperlink ref="B92" r:id="rId18" xr:uid="{37C41ABD-6F4D-4538-A18E-C830762BC5BF}"/>
    <hyperlink ref="F96:G96" r:id="rId19" display="Tarea 3" xr:uid="{E8DBB22F-FB5B-4A4B-8F3D-80FEFF95222F}"/>
    <hyperlink ref="D96:E96" r:id="rId20" display="Tarea 2. Julio" xr:uid="{3D3DACA5-E5D6-4A5E-A0F5-D21CE7335486}"/>
    <hyperlink ref="B96" r:id="rId21" xr:uid="{C112F2C9-0892-4917-A0A8-70904142318A}"/>
    <hyperlink ref="B100" r:id="rId22" xr:uid="{FE5ED3A5-2EE1-418A-96EF-47E41C812A24}"/>
    <hyperlink ref="F100:G100" r:id="rId23" display="Tarea 3" xr:uid="{1916666B-1018-49D5-A97E-200D890935F4}"/>
    <hyperlink ref="D100:E100" r:id="rId24" display="Tarea 2" xr:uid="{87B2799D-1AB1-4042-A459-D94094B98509}"/>
  </hyperlinks>
  <pageMargins left="0.25" right="0.25" top="0.75" bottom="0.75" header="0.3" footer="0.3"/>
  <pageSetup paperSize="3" scale="40" fitToHeight="0" orientation="landscape" r:id="rId25"/>
  <drawing r:id="rId26"/>
  <legacyDrawing r:id="rId27"/>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3DB0EB-ABC7-4FC5-ADE4-B2ADA3B0391D}">
          <x14:formula1>
            <xm:f>Listas!$B$2:$B$4</xm:f>
          </x14:formula1>
          <xm:sqref>H36:I37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FFD0-3A36-4635-9953-BDB2834B578A}">
  <sheetPr>
    <tabColor theme="5" tint="0.59999389629810485"/>
    <pageSetUpPr fitToPage="1"/>
  </sheetPr>
  <dimension ref="A1:L29"/>
  <sheetViews>
    <sheetView zoomScale="85" zoomScaleNormal="85" workbookViewId="0">
      <selection activeCell="A9" sqref="A9:L9"/>
    </sheetView>
  </sheetViews>
  <sheetFormatPr baseColWidth="10" defaultColWidth="8.7265625" defaultRowHeight="13" x14ac:dyDescent="0.35"/>
  <cols>
    <col min="1" max="1" width="3.26953125" style="176" customWidth="1"/>
    <col min="2" max="2" width="9.26953125" style="176" customWidth="1"/>
    <col min="3" max="3" width="5.7265625" style="176" customWidth="1"/>
    <col min="4" max="4" width="6.7265625" style="176" customWidth="1"/>
    <col min="5" max="5" width="5.7265625" style="176" customWidth="1"/>
    <col min="6" max="6" width="10.26953125" style="176" customWidth="1"/>
    <col min="7" max="7" width="2.1796875" style="176" customWidth="1"/>
    <col min="8" max="8" width="18.7265625" style="176" customWidth="1"/>
    <col min="9" max="9" width="12.7265625" style="176" customWidth="1"/>
    <col min="10" max="10" width="6.7265625" style="176" customWidth="1"/>
    <col min="11" max="11" width="18.7265625" style="176" customWidth="1"/>
    <col min="12" max="12" width="25.7265625" style="176" customWidth="1"/>
    <col min="13" max="16384" width="8.7265625" style="176"/>
  </cols>
  <sheetData>
    <row r="1" spans="1:12" ht="18.75" customHeight="1" x14ac:dyDescent="0.35">
      <c r="A1" s="603"/>
      <c r="B1" s="604"/>
      <c r="C1" s="604"/>
      <c r="D1" s="604"/>
      <c r="E1" s="605"/>
      <c r="F1" s="612" t="s">
        <v>409</v>
      </c>
      <c r="G1" s="613"/>
      <c r="H1" s="613"/>
      <c r="I1" s="613"/>
      <c r="J1" s="613"/>
      <c r="K1" s="613"/>
      <c r="L1" s="175"/>
    </row>
    <row r="2" spans="1:12" ht="18.75" customHeight="1" x14ac:dyDescent="0.35">
      <c r="A2" s="606"/>
      <c r="B2" s="607"/>
      <c r="C2" s="607"/>
      <c r="D2" s="607"/>
      <c r="E2" s="608"/>
      <c r="F2" s="614"/>
      <c r="G2" s="615"/>
      <c r="H2" s="615"/>
      <c r="I2" s="615"/>
      <c r="J2" s="615"/>
      <c r="K2" s="615"/>
      <c r="L2" s="175"/>
    </row>
    <row r="3" spans="1:12" ht="18.75" customHeight="1" x14ac:dyDescent="0.35">
      <c r="A3" s="606"/>
      <c r="B3" s="607"/>
      <c r="C3" s="607"/>
      <c r="D3" s="607"/>
      <c r="E3" s="608"/>
      <c r="F3" s="612" t="s">
        <v>410</v>
      </c>
      <c r="G3" s="613"/>
      <c r="H3" s="613"/>
      <c r="I3" s="613"/>
      <c r="J3" s="613"/>
      <c r="K3" s="613"/>
      <c r="L3" s="175"/>
    </row>
    <row r="4" spans="1:12" ht="18.75" customHeight="1" x14ac:dyDescent="0.35">
      <c r="A4" s="609"/>
      <c r="B4" s="610"/>
      <c r="C4" s="610"/>
      <c r="D4" s="610"/>
      <c r="E4" s="611"/>
      <c r="F4" s="614"/>
      <c r="G4" s="615"/>
      <c r="H4" s="615"/>
      <c r="I4" s="615"/>
      <c r="J4" s="615"/>
      <c r="K4" s="615"/>
      <c r="L4" s="175"/>
    </row>
    <row r="5" spans="1:12" ht="15.75" customHeight="1" x14ac:dyDescent="0.35">
      <c r="A5" s="616" t="s">
        <v>411</v>
      </c>
      <c r="B5" s="617"/>
      <c r="C5" s="617"/>
      <c r="D5" s="617"/>
      <c r="E5" s="617"/>
      <c r="F5" s="617"/>
      <c r="G5" s="617"/>
      <c r="H5" s="617"/>
      <c r="I5" s="617"/>
      <c r="J5" s="617"/>
      <c r="K5" s="617"/>
      <c r="L5" s="618"/>
    </row>
    <row r="6" spans="1:12" ht="23.25" customHeight="1" x14ac:dyDescent="0.35">
      <c r="A6" s="616" t="s">
        <v>412</v>
      </c>
      <c r="B6" s="617"/>
      <c r="C6" s="619"/>
      <c r="D6" s="620" t="s">
        <v>12</v>
      </c>
      <c r="E6" s="621"/>
      <c r="F6" s="621"/>
      <c r="G6" s="621"/>
      <c r="H6" s="622"/>
      <c r="I6" s="616" t="s">
        <v>413</v>
      </c>
      <c r="J6" s="619"/>
      <c r="K6" s="620" t="s">
        <v>37</v>
      </c>
      <c r="L6" s="622"/>
    </row>
    <row r="7" spans="1:12" ht="17.649999999999999" customHeight="1" x14ac:dyDescent="0.35">
      <c r="A7" s="616" t="s">
        <v>414</v>
      </c>
      <c r="B7" s="617"/>
      <c r="C7" s="619"/>
      <c r="D7" s="620" t="s">
        <v>26</v>
      </c>
      <c r="E7" s="621"/>
      <c r="F7" s="621"/>
      <c r="G7" s="621"/>
      <c r="H7" s="622"/>
      <c r="I7" s="616" t="s">
        <v>98</v>
      </c>
      <c r="J7" s="619"/>
      <c r="K7" s="620" t="s">
        <v>15</v>
      </c>
      <c r="L7" s="622"/>
    </row>
    <row r="8" spans="1:12" ht="35.65" customHeight="1" x14ac:dyDescent="0.35">
      <c r="A8" s="616" t="s">
        <v>415</v>
      </c>
      <c r="B8" s="617"/>
      <c r="C8" s="619"/>
      <c r="D8" s="620" t="s">
        <v>63</v>
      </c>
      <c r="E8" s="621"/>
      <c r="F8" s="621"/>
      <c r="G8" s="621"/>
      <c r="H8" s="622"/>
      <c r="I8" s="616" t="s">
        <v>416</v>
      </c>
      <c r="J8" s="619"/>
      <c r="K8" s="620" t="s">
        <v>60</v>
      </c>
      <c r="L8" s="622"/>
    </row>
    <row r="9" spans="1:12" ht="15.75" customHeight="1" x14ac:dyDescent="0.35">
      <c r="A9" s="623" t="s">
        <v>417</v>
      </c>
      <c r="B9" s="624"/>
      <c r="C9" s="624"/>
      <c r="D9" s="624"/>
      <c r="E9" s="624"/>
      <c r="F9" s="624"/>
      <c r="G9" s="624"/>
      <c r="H9" s="624"/>
      <c r="I9" s="624"/>
      <c r="J9" s="624"/>
      <c r="K9" s="624"/>
      <c r="L9" s="625"/>
    </row>
    <row r="10" spans="1:12" ht="26.25" customHeight="1" x14ac:dyDescent="0.35">
      <c r="A10" s="634" t="s">
        <v>221</v>
      </c>
      <c r="B10" s="634"/>
      <c r="C10" s="634"/>
      <c r="D10" s="635"/>
      <c r="E10" s="636" t="str">
        <f>+ACTIVIDAD_1!B12</f>
        <v>Formular 9 acciones de transformación cultural que promuevan y garanticen el libre ejercicio de los derechos de las mujeres y la equidad de género a través de mecanismos de cambio cultural y comportamental desarrollados con las comunidades</v>
      </c>
      <c r="F10" s="636"/>
      <c r="G10" s="636"/>
      <c r="H10" s="636"/>
      <c r="I10" s="636"/>
      <c r="J10" s="636"/>
      <c r="K10" s="636"/>
      <c r="L10" s="636"/>
    </row>
    <row r="11" spans="1:12" ht="34.5" customHeight="1" x14ac:dyDescent="0.35">
      <c r="A11" s="626" t="s">
        <v>418</v>
      </c>
      <c r="B11" s="627"/>
      <c r="C11" s="627"/>
      <c r="D11" s="618"/>
      <c r="E11" s="628" t="str">
        <f>+ACTIVIDAD_1!I16</f>
        <v>Número de acciones de transformación cultural formuladas para la promoción y garantía del libre ejercicio de los derechos de las mujeres y la equidad de género.</v>
      </c>
      <c r="F11" s="629"/>
      <c r="G11" s="629"/>
      <c r="H11" s="629"/>
      <c r="I11" s="629"/>
      <c r="J11" s="629"/>
      <c r="K11" s="629"/>
      <c r="L11" s="630"/>
    </row>
    <row r="12" spans="1:12" ht="47.25" customHeight="1" x14ac:dyDescent="0.35">
      <c r="A12" s="616" t="s">
        <v>419</v>
      </c>
      <c r="B12" s="617"/>
      <c r="C12" s="617"/>
      <c r="D12" s="619"/>
      <c r="E12" s="631" t="s">
        <v>420</v>
      </c>
      <c r="F12" s="632"/>
      <c r="G12" s="632"/>
      <c r="H12" s="632"/>
      <c r="I12" s="632"/>
      <c r="J12" s="632"/>
      <c r="K12" s="632"/>
      <c r="L12" s="633"/>
    </row>
    <row r="13" spans="1:12" ht="28.5" customHeight="1" x14ac:dyDescent="0.35">
      <c r="A13" s="616" t="s">
        <v>421</v>
      </c>
      <c r="B13" s="617"/>
      <c r="C13" s="619"/>
      <c r="D13" s="620" t="s">
        <v>422</v>
      </c>
      <c r="E13" s="621"/>
      <c r="F13" s="621"/>
      <c r="G13" s="621"/>
      <c r="H13" s="622"/>
      <c r="I13" s="616" t="s">
        <v>423</v>
      </c>
      <c r="J13" s="619"/>
      <c r="K13" s="620" t="s">
        <v>18</v>
      </c>
      <c r="L13" s="622"/>
    </row>
    <row r="14" spans="1:12" ht="15.75" customHeight="1" x14ac:dyDescent="0.35">
      <c r="A14" s="616" t="s">
        <v>424</v>
      </c>
      <c r="B14" s="617"/>
      <c r="C14" s="617"/>
      <c r="D14" s="617"/>
      <c r="E14" s="617"/>
      <c r="F14" s="617"/>
      <c r="G14" s="617"/>
      <c r="H14" s="617"/>
      <c r="I14" s="617"/>
      <c r="J14" s="617"/>
      <c r="K14" s="617"/>
      <c r="L14" s="618"/>
    </row>
    <row r="15" spans="1:12" ht="25.5" customHeight="1" x14ac:dyDescent="0.35">
      <c r="A15" s="616" t="s">
        <v>425</v>
      </c>
      <c r="B15" s="617"/>
      <c r="C15" s="619"/>
      <c r="D15" s="620" t="s">
        <v>19</v>
      </c>
      <c r="E15" s="621"/>
      <c r="F15" s="621"/>
      <c r="G15" s="621"/>
      <c r="H15" s="622"/>
      <c r="I15" s="616" t="s">
        <v>426</v>
      </c>
      <c r="J15" s="619"/>
      <c r="K15" s="620" t="s">
        <v>20</v>
      </c>
      <c r="L15" s="622"/>
    </row>
    <row r="16" spans="1:12" ht="25.5" customHeight="1" x14ac:dyDescent="0.35">
      <c r="A16" s="616" t="s">
        <v>427</v>
      </c>
      <c r="B16" s="617"/>
      <c r="C16" s="619"/>
      <c r="D16" s="641">
        <f>+ACTIVIDAD_1!C37</f>
        <v>2.9999999999999996</v>
      </c>
      <c r="E16" s="642"/>
      <c r="F16" s="642"/>
      <c r="G16" s="642"/>
      <c r="H16" s="643"/>
      <c r="I16" s="616" t="s">
        <v>161</v>
      </c>
      <c r="J16" s="619"/>
      <c r="K16" s="620" t="s">
        <v>21</v>
      </c>
      <c r="L16" s="622"/>
    </row>
    <row r="17" spans="1:12" ht="27.65" customHeight="1" x14ac:dyDescent="0.35">
      <c r="A17" s="616" t="s">
        <v>428</v>
      </c>
      <c r="B17" s="617"/>
      <c r="C17" s="619"/>
      <c r="D17" s="637" t="s">
        <v>429</v>
      </c>
      <c r="E17" s="621"/>
      <c r="F17" s="621"/>
      <c r="G17" s="621"/>
      <c r="H17" s="622"/>
      <c r="I17" s="638"/>
      <c r="J17" s="639"/>
      <c r="K17" s="639"/>
      <c r="L17" s="640"/>
    </row>
    <row r="18" spans="1:12" ht="12" customHeight="1" x14ac:dyDescent="0.35">
      <c r="A18" s="182" t="s">
        <v>430</v>
      </c>
      <c r="B18" s="182" t="s">
        <v>431</v>
      </c>
      <c r="C18" s="616" t="s">
        <v>432</v>
      </c>
      <c r="D18" s="617"/>
      <c r="E18" s="617"/>
      <c r="F18" s="617"/>
      <c r="G18" s="619"/>
      <c r="H18" s="616" t="s">
        <v>229</v>
      </c>
      <c r="I18" s="619"/>
      <c r="J18" s="616" t="s">
        <v>433</v>
      </c>
      <c r="K18" s="619"/>
      <c r="L18" s="182" t="s">
        <v>434</v>
      </c>
    </row>
    <row r="19" spans="1:12" ht="188.15" customHeight="1" x14ac:dyDescent="0.35">
      <c r="A19" s="177">
        <v>1</v>
      </c>
      <c r="B19" s="178" t="s">
        <v>435</v>
      </c>
      <c r="C19" s="620" t="s">
        <v>436</v>
      </c>
      <c r="D19" s="621"/>
      <c r="E19" s="621"/>
      <c r="F19" s="621"/>
      <c r="G19" s="622"/>
      <c r="H19" s="620" t="s">
        <v>437</v>
      </c>
      <c r="I19" s="622"/>
      <c r="J19" s="638" t="s">
        <v>22</v>
      </c>
      <c r="K19" s="640"/>
      <c r="L19" s="178" t="s">
        <v>438</v>
      </c>
    </row>
    <row r="20" spans="1:12" ht="34.15" customHeight="1" x14ac:dyDescent="0.35">
      <c r="A20" s="177">
        <v>2</v>
      </c>
      <c r="B20" s="178"/>
      <c r="C20" s="620"/>
      <c r="D20" s="621"/>
      <c r="E20" s="621"/>
      <c r="F20" s="621"/>
      <c r="G20" s="622"/>
      <c r="H20" s="620"/>
      <c r="I20" s="622"/>
      <c r="J20" s="638"/>
      <c r="K20" s="640"/>
      <c r="L20" s="178"/>
    </row>
    <row r="21" spans="1:12" ht="34.15" customHeight="1" x14ac:dyDescent="0.35">
      <c r="A21" s="177">
        <v>3</v>
      </c>
      <c r="B21" s="178"/>
      <c r="C21" s="620"/>
      <c r="D21" s="621"/>
      <c r="E21" s="621"/>
      <c r="F21" s="621"/>
      <c r="G21" s="622"/>
      <c r="H21" s="620"/>
      <c r="I21" s="622"/>
      <c r="J21" s="638"/>
      <c r="K21" s="640"/>
      <c r="L21" s="178"/>
    </row>
    <row r="22" spans="1:12" ht="34.15" customHeight="1" x14ac:dyDescent="0.35">
      <c r="A22" s="177">
        <v>4</v>
      </c>
      <c r="B22" s="185"/>
      <c r="C22" s="620"/>
      <c r="D22" s="621"/>
      <c r="E22" s="621"/>
      <c r="F22" s="621"/>
      <c r="G22" s="622"/>
      <c r="H22" s="620"/>
      <c r="I22" s="622"/>
      <c r="J22" s="638"/>
      <c r="K22" s="640"/>
      <c r="L22" s="178"/>
    </row>
    <row r="23" spans="1:12" ht="25.5" customHeight="1" x14ac:dyDescent="0.35">
      <c r="A23" s="182" t="s">
        <v>430</v>
      </c>
      <c r="B23" s="616" t="s">
        <v>439</v>
      </c>
      <c r="C23" s="617"/>
      <c r="D23" s="617"/>
      <c r="E23" s="617"/>
      <c r="F23" s="617"/>
      <c r="G23" s="617"/>
      <c r="H23" s="617"/>
      <c r="I23" s="617"/>
      <c r="J23" s="617"/>
      <c r="K23" s="619"/>
      <c r="L23" s="182" t="s">
        <v>440</v>
      </c>
    </row>
    <row r="24" spans="1:12" ht="28.15" customHeight="1" x14ac:dyDescent="0.35">
      <c r="A24" s="177">
        <v>1</v>
      </c>
      <c r="B24" s="650" t="s">
        <v>441</v>
      </c>
      <c r="C24" s="621"/>
      <c r="D24" s="621"/>
      <c r="E24" s="621"/>
      <c r="F24" s="621"/>
      <c r="G24" s="621"/>
      <c r="H24" s="621"/>
      <c r="I24" s="621"/>
      <c r="J24" s="621"/>
      <c r="K24" s="622"/>
      <c r="L24" s="178" t="s">
        <v>22</v>
      </c>
    </row>
    <row r="25" spans="1:12" ht="15.75" customHeight="1" x14ac:dyDescent="0.35">
      <c r="A25" s="616" t="s">
        <v>442</v>
      </c>
      <c r="B25" s="617"/>
      <c r="C25" s="617"/>
      <c r="D25" s="624"/>
      <c r="E25" s="624"/>
      <c r="F25" s="624"/>
      <c r="G25" s="624"/>
      <c r="H25" s="624"/>
      <c r="I25" s="624"/>
      <c r="J25" s="624"/>
      <c r="K25" s="624"/>
      <c r="L25" s="644"/>
    </row>
    <row r="26" spans="1:12" ht="26.25" customHeight="1" x14ac:dyDescent="0.35">
      <c r="A26" s="616" t="s">
        <v>443</v>
      </c>
      <c r="B26" s="617"/>
      <c r="C26" s="617"/>
      <c r="D26" s="646">
        <v>3</v>
      </c>
      <c r="E26" s="646"/>
      <c r="F26" s="645" t="s">
        <v>444</v>
      </c>
      <c r="G26" s="645"/>
      <c r="H26" s="206">
        <v>2024</v>
      </c>
      <c r="I26" s="645" t="s">
        <v>445</v>
      </c>
      <c r="J26" s="645"/>
      <c r="K26" s="651" t="s">
        <v>446</v>
      </c>
      <c r="L26" s="652"/>
    </row>
    <row r="27" spans="1:12" ht="26.25" customHeight="1" x14ac:dyDescent="0.35">
      <c r="A27" s="616" t="s">
        <v>447</v>
      </c>
      <c r="B27" s="617"/>
      <c r="C27" s="617"/>
      <c r="D27" s="646" t="s">
        <v>448</v>
      </c>
      <c r="E27" s="646"/>
      <c r="F27" s="646"/>
      <c r="G27" s="646"/>
      <c r="H27" s="646"/>
      <c r="I27" s="646"/>
      <c r="J27" s="646"/>
      <c r="K27" s="646"/>
      <c r="L27" s="646"/>
    </row>
    <row r="28" spans="1:12" ht="242.15" customHeight="1" x14ac:dyDescent="0.35">
      <c r="A28" s="616" t="s">
        <v>449</v>
      </c>
      <c r="B28" s="617"/>
      <c r="C28" s="619"/>
      <c r="D28" s="647" t="s">
        <v>450</v>
      </c>
      <c r="E28" s="648"/>
      <c r="F28" s="648"/>
      <c r="G28" s="648"/>
      <c r="H28" s="648"/>
      <c r="I28" s="648"/>
      <c r="J28" s="648"/>
      <c r="K28" s="648"/>
      <c r="L28" s="649"/>
    </row>
    <row r="29" spans="1:12" ht="28.5" customHeight="1" x14ac:dyDescent="0.35">
      <c r="A29" s="616" t="s">
        <v>451</v>
      </c>
      <c r="B29" s="617"/>
      <c r="C29" s="619"/>
      <c r="D29" s="620" t="s">
        <v>452</v>
      </c>
      <c r="E29" s="621"/>
      <c r="F29" s="621"/>
      <c r="G29" s="621"/>
      <c r="H29" s="621"/>
      <c r="I29" s="621"/>
      <c r="J29" s="621"/>
      <c r="K29" s="621"/>
      <c r="L29" s="622"/>
    </row>
  </sheetData>
  <mergeCells count="68">
    <mergeCell ref="C20:G20"/>
    <mergeCell ref="H20:I20"/>
    <mergeCell ref="J20:K20"/>
    <mergeCell ref="C21:G21"/>
    <mergeCell ref="H21:I21"/>
    <mergeCell ref="J21:K21"/>
    <mergeCell ref="C18:G18"/>
    <mergeCell ref="H18:I18"/>
    <mergeCell ref="J18:K18"/>
    <mergeCell ref="C19:G19"/>
    <mergeCell ref="H19:I19"/>
    <mergeCell ref="J19:K19"/>
    <mergeCell ref="C22:G22"/>
    <mergeCell ref="H22:I22"/>
    <mergeCell ref="J22:K22"/>
    <mergeCell ref="A28:C28"/>
    <mergeCell ref="D28:L28"/>
    <mergeCell ref="B24:K24"/>
    <mergeCell ref="F26:G26"/>
    <mergeCell ref="D26:E26"/>
    <mergeCell ref="B23:K23"/>
    <mergeCell ref="K26:L26"/>
    <mergeCell ref="A29:C29"/>
    <mergeCell ref="D29:L29"/>
    <mergeCell ref="A25:L25"/>
    <mergeCell ref="A26:C26"/>
    <mergeCell ref="I26:J26"/>
    <mergeCell ref="A27:C27"/>
    <mergeCell ref="D27:L27"/>
    <mergeCell ref="K15:L15"/>
    <mergeCell ref="A17:C17"/>
    <mergeCell ref="D17:H17"/>
    <mergeCell ref="I17:L17"/>
    <mergeCell ref="A16:C16"/>
    <mergeCell ref="D16:H16"/>
    <mergeCell ref="I16:J16"/>
    <mergeCell ref="K16:L16"/>
    <mergeCell ref="A15:C15"/>
    <mergeCell ref="D15:H15"/>
    <mergeCell ref="I15:J15"/>
    <mergeCell ref="A9:L9"/>
    <mergeCell ref="A11:D11"/>
    <mergeCell ref="E11:L11"/>
    <mergeCell ref="A12:D12"/>
    <mergeCell ref="E12:L12"/>
    <mergeCell ref="A10:D10"/>
    <mergeCell ref="E10:L10"/>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25" right="0.25" top="0.75" bottom="0.75" header="0.3" footer="0.3"/>
  <pageSetup scale="81" fitToHeight="0"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2E4A5A0-DBA8-42B5-AE94-8DFC87FAD362}">
          <x14:formula1>
            <xm:f>Datos!$A$2:$A$5</xm:f>
          </x14:formula1>
          <xm:sqref>D6:H6</xm:sqref>
        </x14:dataValidation>
        <x14:dataValidation type="list" allowBlank="1" showInputMessage="1" showErrorMessage="1" xr:uid="{34D71130-74F8-480D-A5E7-E0D255C5354B}">
          <x14:formula1>
            <xm:f>Datos!$B$2:$B$6</xm:f>
          </x14:formula1>
          <xm:sqref>K6:L6</xm:sqref>
        </x14:dataValidation>
        <x14:dataValidation type="list" allowBlank="1" showInputMessage="1" showErrorMessage="1" xr:uid="{B320B6E8-FAD4-40A2-8574-7589FD4E11EF}">
          <x14:formula1>
            <xm:f>Datos!$C$2:$C$3</xm:f>
          </x14:formula1>
          <xm:sqref>D7:H7</xm:sqref>
        </x14:dataValidation>
        <x14:dataValidation type="list" allowBlank="1" showInputMessage="1" showErrorMessage="1" xr:uid="{728F28A8-3CCE-4FF6-B3D4-E2459D416E30}">
          <x14:formula1>
            <xm:f>Datos!$D$2:$D$7</xm:f>
          </x14:formula1>
          <xm:sqref>K7:L7</xm:sqref>
        </x14:dataValidation>
        <x14:dataValidation type="list" allowBlank="1" showInputMessage="1" showErrorMessage="1" xr:uid="{2048F7BA-F8E8-4529-B3AD-1C6D82165A00}">
          <x14:formula1>
            <xm:f>Datos!$E$2:$E$23</xm:f>
          </x14:formula1>
          <xm:sqref>D8:H8</xm:sqref>
        </x14:dataValidation>
        <x14:dataValidation type="list" allowBlank="1" showInputMessage="1" showErrorMessage="1" xr:uid="{1585485C-3774-4ED3-BB9C-6F1EACFE9A2F}">
          <x14:formula1>
            <xm:f>Datos!$F$2:$F$18</xm:f>
          </x14:formula1>
          <xm:sqref>K8:L8</xm:sqref>
        </x14:dataValidation>
        <x14:dataValidation type="list" allowBlank="1" showInputMessage="1" showErrorMessage="1" xr:uid="{9009F37E-4F2E-40E1-A2E0-45526671344F}">
          <x14:formula1>
            <xm:f>Datos!$G$2:$G$8</xm:f>
          </x14:formula1>
          <xm:sqref>K13:L13</xm:sqref>
        </x14:dataValidation>
        <x14:dataValidation type="list" allowBlank="1" showInputMessage="1" showErrorMessage="1" xr:uid="{239BAF34-F661-41A9-9281-0C982C21D399}">
          <x14:formula1>
            <xm:f>Datos!$H$2:$H$3</xm:f>
          </x14:formula1>
          <xm:sqref>D15:H15</xm:sqref>
        </x14:dataValidation>
        <x14:dataValidation type="list" allowBlank="1" showInputMessage="1" showErrorMessage="1" xr:uid="{DBE7D134-4F72-4803-8BF1-F60E187CC267}">
          <x14:formula1>
            <xm:f>Datos!$I$2:$I$7</xm:f>
          </x14:formula1>
          <xm:sqref>K15:L15</xm:sqref>
        </x14:dataValidation>
        <x14:dataValidation type="list" allowBlank="1" showInputMessage="1" showErrorMessage="1" xr:uid="{4BBECC21-D0D4-41C8-93B9-509FDB62CE7B}">
          <x14:formula1>
            <xm:f>Datos!$J$2:$J$5</xm:f>
          </x14:formula1>
          <xm:sqref>K16:L16</xm:sqref>
        </x14:dataValidation>
        <x14:dataValidation type="list" allowBlank="1" showInputMessage="1" showErrorMessage="1" xr:uid="{B684A235-A4F6-4E48-BE9F-B70B1B688CB6}">
          <x14:formula1>
            <xm:f>Datos!$K$2:$K$4</xm:f>
          </x14:formula1>
          <xm:sqref>L24</xm:sqref>
        </x14:dataValidation>
        <x14:dataValidation type="list" allowBlank="1" showInputMessage="1" showErrorMessage="1" xr:uid="{F74BA7A8-C72D-4A93-8188-C5A9EE4135EA}">
          <x14:formula1>
            <xm:f>Datos!$K$2:$K$3</xm:f>
          </x14:formula1>
          <xm:sqref>J19:K22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0C9A-BFE4-45F2-9EAD-1389F837144C}">
  <sheetPr>
    <tabColor theme="6" tint="0.59999389629810485"/>
    <pageSetUpPr fitToPage="1"/>
  </sheetPr>
  <dimension ref="A1:O149"/>
  <sheetViews>
    <sheetView showGridLines="0" topLeftCell="C96" zoomScale="70" zoomScaleNormal="70" workbookViewId="0">
      <selection activeCell="F100" sqref="F100:G100"/>
    </sheetView>
  </sheetViews>
  <sheetFormatPr baseColWidth="10" defaultColWidth="10.81640625" defaultRowHeight="14" x14ac:dyDescent="0.35"/>
  <cols>
    <col min="1" max="1" width="49.7265625" style="39" customWidth="1"/>
    <col min="2" max="2" width="35.7265625" style="39" customWidth="1"/>
    <col min="3" max="3" width="48.453125" style="39" customWidth="1"/>
    <col min="4" max="4" width="35.7265625" style="39" customWidth="1"/>
    <col min="5" max="5" width="41.1796875" style="39" customWidth="1"/>
    <col min="6" max="6" width="35.7265625" style="39" customWidth="1"/>
    <col min="7" max="7" width="45" style="39" customWidth="1"/>
    <col min="8" max="8" width="35.7265625" style="39" customWidth="1"/>
    <col min="9" max="9" width="56.54296875" style="39" customWidth="1"/>
    <col min="10" max="13" width="35.7265625" style="39" customWidth="1"/>
    <col min="14" max="15" width="18.1796875" style="39" customWidth="1"/>
    <col min="16" max="16" width="8.453125" style="39" customWidth="1"/>
    <col min="17" max="17" width="18.453125" style="39" bestFit="1" customWidth="1"/>
    <col min="18" max="18" width="5.7265625" style="39" customWidth="1"/>
    <col min="19" max="19" width="18.453125" style="39" bestFit="1" customWidth="1"/>
    <col min="20" max="20" width="4.7265625" style="39" customWidth="1"/>
    <col min="21" max="21" width="23" style="39" bestFit="1" customWidth="1"/>
    <col min="22" max="22" width="9.1796875" style="39"/>
    <col min="23" max="23" width="18.453125" style="39" bestFit="1" customWidth="1"/>
    <col min="24" max="24" width="16.1796875" style="39" customWidth="1"/>
    <col min="25" max="16384" width="10.81640625" style="39"/>
  </cols>
  <sheetData>
    <row r="1" spans="1:15" s="85" customFormat="1" ht="22.15" customHeight="1" thickBot="1" x14ac:dyDescent="0.4">
      <c r="A1" s="570"/>
      <c r="B1" s="547" t="s">
        <v>279</v>
      </c>
      <c r="C1" s="548"/>
      <c r="D1" s="548"/>
      <c r="E1" s="548"/>
      <c r="F1" s="548"/>
      <c r="G1" s="548"/>
      <c r="H1" s="548"/>
      <c r="I1" s="548"/>
      <c r="J1" s="548"/>
      <c r="K1" s="548"/>
      <c r="L1" s="549"/>
      <c r="M1" s="544" t="s">
        <v>280</v>
      </c>
      <c r="N1" s="545"/>
      <c r="O1" s="546"/>
    </row>
    <row r="2" spans="1:15" s="85" customFormat="1" ht="18" customHeight="1" thickBot="1" x14ac:dyDescent="0.4">
      <c r="A2" s="571"/>
      <c r="B2" s="550" t="s">
        <v>281</v>
      </c>
      <c r="C2" s="551"/>
      <c r="D2" s="551"/>
      <c r="E2" s="551"/>
      <c r="F2" s="551"/>
      <c r="G2" s="551"/>
      <c r="H2" s="551"/>
      <c r="I2" s="551"/>
      <c r="J2" s="551"/>
      <c r="K2" s="551"/>
      <c r="L2" s="552"/>
      <c r="M2" s="544" t="s">
        <v>282</v>
      </c>
      <c r="N2" s="545"/>
      <c r="O2" s="546"/>
    </row>
    <row r="3" spans="1:15" s="85" customFormat="1" ht="19.899999999999999" customHeight="1" thickBot="1" x14ac:dyDescent="0.4">
      <c r="A3" s="571"/>
      <c r="B3" s="550" t="s">
        <v>120</v>
      </c>
      <c r="C3" s="551"/>
      <c r="D3" s="551"/>
      <c r="E3" s="551"/>
      <c r="F3" s="551"/>
      <c r="G3" s="551"/>
      <c r="H3" s="551"/>
      <c r="I3" s="551"/>
      <c r="J3" s="551"/>
      <c r="K3" s="551"/>
      <c r="L3" s="552"/>
      <c r="M3" s="544" t="s">
        <v>283</v>
      </c>
      <c r="N3" s="545"/>
      <c r="O3" s="546"/>
    </row>
    <row r="4" spans="1:15" s="85" customFormat="1" ht="21.75" customHeight="1" thickBot="1" x14ac:dyDescent="0.4">
      <c r="A4" s="572"/>
      <c r="B4" s="553" t="s">
        <v>284</v>
      </c>
      <c r="C4" s="554"/>
      <c r="D4" s="554"/>
      <c r="E4" s="554"/>
      <c r="F4" s="554"/>
      <c r="G4" s="554"/>
      <c r="H4" s="554"/>
      <c r="I4" s="554"/>
      <c r="J4" s="554"/>
      <c r="K4" s="554"/>
      <c r="L4" s="555"/>
      <c r="M4" s="544" t="s">
        <v>285</v>
      </c>
      <c r="N4" s="545"/>
      <c r="O4" s="546"/>
    </row>
    <row r="5" spans="1:15" s="85" customFormat="1" ht="21.75" customHeight="1" thickBot="1" x14ac:dyDescent="0.4">
      <c r="A5" s="86"/>
      <c r="B5" s="87"/>
      <c r="C5" s="87"/>
      <c r="D5" s="87"/>
      <c r="E5" s="87"/>
      <c r="F5" s="87"/>
      <c r="G5" s="87"/>
      <c r="H5" s="87"/>
      <c r="I5" s="87"/>
      <c r="J5" s="87"/>
      <c r="K5" s="87"/>
      <c r="L5" s="87"/>
      <c r="M5" s="88"/>
      <c r="N5" s="88"/>
      <c r="O5" s="88"/>
    </row>
    <row r="6" spans="1:15" s="85" customFormat="1" ht="21.75" customHeight="1" thickBot="1" x14ac:dyDescent="0.4">
      <c r="A6" s="70" t="s">
        <v>286</v>
      </c>
      <c r="B6" s="581" t="s">
        <v>287</v>
      </c>
      <c r="C6" s="582"/>
      <c r="D6" s="582"/>
      <c r="E6" s="582"/>
      <c r="F6" s="582"/>
      <c r="G6" s="582"/>
      <c r="H6" s="582"/>
      <c r="I6" s="582"/>
      <c r="J6" s="582"/>
      <c r="K6" s="583"/>
      <c r="L6" s="196" t="s">
        <v>288</v>
      </c>
      <c r="M6" s="584">
        <v>2024110010289</v>
      </c>
      <c r="N6" s="585"/>
      <c r="O6" s="586"/>
    </row>
    <row r="7" spans="1:15" s="85" customFormat="1" ht="21.75" customHeight="1" thickBot="1" x14ac:dyDescent="0.4">
      <c r="A7" s="86"/>
      <c r="B7" s="87"/>
      <c r="C7" s="87"/>
      <c r="D7" s="87"/>
      <c r="E7" s="87"/>
      <c r="F7" s="87"/>
      <c r="G7" s="87"/>
      <c r="H7" s="87"/>
      <c r="I7" s="87"/>
      <c r="J7" s="87"/>
      <c r="K7" s="87"/>
      <c r="L7" s="87"/>
      <c r="M7" s="88"/>
      <c r="N7" s="88"/>
      <c r="O7" s="88"/>
    </row>
    <row r="8" spans="1:15" s="85" customFormat="1" ht="21.75" customHeight="1" x14ac:dyDescent="0.35">
      <c r="A8" s="574" t="s">
        <v>126</v>
      </c>
      <c r="B8" s="160" t="s">
        <v>289</v>
      </c>
      <c r="C8" s="124"/>
      <c r="D8" s="160" t="s">
        <v>290</v>
      </c>
      <c r="E8" s="124"/>
      <c r="F8" s="160" t="s">
        <v>291</v>
      </c>
      <c r="G8" s="124"/>
      <c r="H8" s="160" t="s">
        <v>292</v>
      </c>
      <c r="I8" s="127"/>
      <c r="J8" s="558" t="s">
        <v>128</v>
      </c>
      <c r="K8" s="573"/>
      <c r="L8" s="159" t="s">
        <v>293</v>
      </c>
      <c r="M8" s="590"/>
      <c r="N8" s="590"/>
      <c r="O8" s="590"/>
    </row>
    <row r="9" spans="1:15" s="85" customFormat="1" ht="21.75" customHeight="1" x14ac:dyDescent="0.35">
      <c r="A9" s="574"/>
      <c r="B9" s="161" t="s">
        <v>294</v>
      </c>
      <c r="C9" s="127"/>
      <c r="D9" s="160" t="s">
        <v>295</v>
      </c>
      <c r="E9" s="127"/>
      <c r="F9" s="160" t="s">
        <v>296</v>
      </c>
      <c r="G9" s="127"/>
      <c r="H9" s="160" t="s">
        <v>297</v>
      </c>
      <c r="I9" s="127" t="s">
        <v>298</v>
      </c>
      <c r="J9" s="558"/>
      <c r="K9" s="573"/>
      <c r="L9" s="159" t="s">
        <v>299</v>
      </c>
      <c r="M9" s="590"/>
      <c r="N9" s="590"/>
      <c r="O9" s="590"/>
    </row>
    <row r="10" spans="1:15" s="85" customFormat="1" ht="21.75" customHeight="1" thickBot="1" x14ac:dyDescent="0.4">
      <c r="A10" s="574"/>
      <c r="B10" s="160" t="s">
        <v>300</v>
      </c>
      <c r="C10" s="124"/>
      <c r="D10" s="160" t="s">
        <v>301</v>
      </c>
      <c r="E10" s="128"/>
      <c r="F10" s="160" t="s">
        <v>302</v>
      </c>
      <c r="G10" s="128"/>
      <c r="H10" s="160" t="s">
        <v>303</v>
      </c>
      <c r="I10" s="127"/>
      <c r="J10" s="558"/>
      <c r="K10" s="573"/>
      <c r="L10" s="159" t="s">
        <v>304</v>
      </c>
      <c r="M10" s="590" t="s">
        <v>298</v>
      </c>
      <c r="N10" s="590"/>
      <c r="O10" s="590"/>
    </row>
    <row r="11" spans="1:15" ht="15" customHeight="1" thickBot="1" x14ac:dyDescent="0.4">
      <c r="A11" s="42"/>
      <c r="B11" s="43"/>
      <c r="C11" s="43"/>
      <c r="D11" s="45"/>
      <c r="E11" s="44"/>
      <c r="F11" s="44"/>
      <c r="G11" s="186"/>
      <c r="H11" s="186"/>
      <c r="I11" s="46"/>
      <c r="J11" s="46"/>
      <c r="K11" s="43"/>
      <c r="L11" s="43"/>
      <c r="M11" s="43"/>
      <c r="N11" s="43"/>
      <c r="O11" s="43"/>
    </row>
    <row r="12" spans="1:15" ht="15" customHeight="1" x14ac:dyDescent="0.35">
      <c r="A12" s="578" t="s">
        <v>305</v>
      </c>
      <c r="B12" s="559" t="s">
        <v>453</v>
      </c>
      <c r="C12" s="560"/>
      <c r="D12" s="560"/>
      <c r="E12" s="560"/>
      <c r="F12" s="560"/>
      <c r="G12" s="560"/>
      <c r="H12" s="560"/>
      <c r="I12" s="560"/>
      <c r="J12" s="560"/>
      <c r="K12" s="560"/>
      <c r="L12" s="560"/>
      <c r="M12" s="560"/>
      <c r="N12" s="560"/>
      <c r="O12" s="561"/>
    </row>
    <row r="13" spans="1:15" ht="15" customHeight="1" x14ac:dyDescent="0.35">
      <c r="A13" s="579"/>
      <c r="B13" s="562"/>
      <c r="C13" s="563"/>
      <c r="D13" s="563"/>
      <c r="E13" s="563"/>
      <c r="F13" s="563"/>
      <c r="G13" s="563"/>
      <c r="H13" s="563"/>
      <c r="I13" s="563"/>
      <c r="J13" s="563"/>
      <c r="K13" s="563"/>
      <c r="L13" s="563"/>
      <c r="M13" s="563"/>
      <c r="N13" s="563"/>
      <c r="O13" s="564"/>
    </row>
    <row r="14" spans="1:15" ht="15" customHeight="1" x14ac:dyDescent="0.35">
      <c r="A14" s="580"/>
      <c r="B14" s="565"/>
      <c r="C14" s="566"/>
      <c r="D14" s="566"/>
      <c r="E14" s="566"/>
      <c r="F14" s="566"/>
      <c r="G14" s="566"/>
      <c r="H14" s="566"/>
      <c r="I14" s="566"/>
      <c r="J14" s="566"/>
      <c r="K14" s="566"/>
      <c r="L14" s="566"/>
      <c r="M14" s="566"/>
      <c r="N14" s="566"/>
      <c r="O14" s="567"/>
    </row>
    <row r="15" spans="1:15" ht="9" customHeight="1" x14ac:dyDescent="0.35">
      <c r="A15" s="47"/>
      <c r="B15" s="84"/>
      <c r="C15" s="48"/>
      <c r="D15" s="48"/>
      <c r="E15" s="48"/>
      <c r="F15" s="48"/>
      <c r="G15" s="49"/>
      <c r="H15" s="49"/>
      <c r="I15" s="49"/>
      <c r="J15" s="49"/>
      <c r="K15" s="49"/>
      <c r="L15" s="50"/>
      <c r="M15" s="50"/>
      <c r="N15" s="50"/>
      <c r="O15" s="50"/>
    </row>
    <row r="16" spans="1:15" s="51" customFormat="1" ht="37.5" customHeight="1" x14ac:dyDescent="0.35">
      <c r="A16" s="70" t="s">
        <v>133</v>
      </c>
      <c r="B16" s="568" t="s">
        <v>307</v>
      </c>
      <c r="C16" s="568"/>
      <c r="D16" s="568"/>
      <c r="E16" s="568"/>
      <c r="F16" s="568"/>
      <c r="G16" s="574" t="s">
        <v>135</v>
      </c>
      <c r="H16" s="574"/>
      <c r="I16" s="569" t="s">
        <v>454</v>
      </c>
      <c r="J16" s="569"/>
      <c r="K16" s="569"/>
      <c r="L16" s="569"/>
      <c r="M16" s="569"/>
      <c r="N16" s="569"/>
      <c r="O16" s="569"/>
    </row>
    <row r="17" spans="1:15" ht="9" customHeight="1" x14ac:dyDescent="0.35">
      <c r="A17" s="47"/>
      <c r="B17" s="49"/>
      <c r="C17" s="48"/>
      <c r="D17" s="48"/>
      <c r="E17" s="48"/>
      <c r="F17" s="48"/>
      <c r="G17" s="49"/>
      <c r="H17" s="49"/>
      <c r="I17" s="49"/>
      <c r="J17" s="49"/>
      <c r="K17" s="49"/>
      <c r="L17" s="50"/>
      <c r="M17" s="50"/>
      <c r="N17" s="50"/>
      <c r="O17" s="50"/>
    </row>
    <row r="18" spans="1:15" ht="56.25" customHeight="1" x14ac:dyDescent="0.35">
      <c r="A18" s="70" t="s">
        <v>137</v>
      </c>
      <c r="B18" s="568" t="s">
        <v>309</v>
      </c>
      <c r="C18" s="568"/>
      <c r="D18" s="568"/>
      <c r="E18" s="568"/>
      <c r="F18" s="70" t="s">
        <v>139</v>
      </c>
      <c r="G18" s="575" t="s">
        <v>310</v>
      </c>
      <c r="H18" s="575"/>
      <c r="I18" s="575"/>
      <c r="J18" s="70" t="s">
        <v>141</v>
      </c>
      <c r="K18" s="568" t="s">
        <v>311</v>
      </c>
      <c r="L18" s="568"/>
      <c r="M18" s="568"/>
      <c r="N18" s="568"/>
      <c r="O18" s="568"/>
    </row>
    <row r="19" spans="1:15" ht="9" customHeight="1" x14ac:dyDescent="0.35">
      <c r="A19" s="41"/>
      <c r="B19" s="40"/>
      <c r="C19" s="577"/>
      <c r="D19" s="577"/>
      <c r="E19" s="577"/>
      <c r="F19" s="577"/>
      <c r="G19" s="577"/>
      <c r="H19" s="577"/>
      <c r="I19" s="577"/>
      <c r="J19" s="577"/>
      <c r="K19" s="577"/>
      <c r="L19" s="577"/>
      <c r="M19" s="577"/>
      <c r="N19" s="577"/>
      <c r="O19" s="577"/>
    </row>
    <row r="21" spans="1:15" ht="16.5" customHeight="1" x14ac:dyDescent="0.35">
      <c r="A21" s="82"/>
      <c r="B21" s="83"/>
      <c r="C21" s="83"/>
      <c r="D21" s="83"/>
      <c r="E21" s="83"/>
      <c r="F21" s="83"/>
      <c r="G21" s="83"/>
      <c r="H21" s="83"/>
      <c r="I21" s="83"/>
      <c r="J21" s="83"/>
      <c r="K21" s="83"/>
      <c r="L21" s="83"/>
      <c r="M21" s="83"/>
      <c r="N21" s="83"/>
      <c r="O21" s="83"/>
    </row>
    <row r="22" spans="1:15" ht="32.15" customHeight="1" x14ac:dyDescent="0.35">
      <c r="A22" s="556" t="s">
        <v>143</v>
      </c>
      <c r="B22" s="557"/>
      <c r="C22" s="557"/>
      <c r="D22" s="557"/>
      <c r="E22" s="557"/>
      <c r="F22" s="557"/>
      <c r="G22" s="557"/>
      <c r="H22" s="557"/>
      <c r="I22" s="557"/>
      <c r="J22" s="557"/>
      <c r="K22" s="557"/>
      <c r="L22" s="557"/>
      <c r="M22" s="557"/>
      <c r="N22" s="557"/>
      <c r="O22" s="558"/>
    </row>
    <row r="23" spans="1:15" ht="32.15" customHeight="1" x14ac:dyDescent="0.35">
      <c r="A23" s="556" t="s">
        <v>312</v>
      </c>
      <c r="B23" s="557"/>
      <c r="C23" s="557"/>
      <c r="D23" s="557"/>
      <c r="E23" s="557"/>
      <c r="F23" s="557"/>
      <c r="G23" s="557"/>
      <c r="H23" s="557"/>
      <c r="I23" s="557"/>
      <c r="J23" s="557"/>
      <c r="K23" s="557"/>
      <c r="L23" s="557"/>
      <c r="M23" s="557"/>
      <c r="N23" s="557"/>
      <c r="O23" s="558"/>
    </row>
    <row r="24" spans="1:15" ht="32.15" customHeight="1" thickBot="1" x14ac:dyDescent="0.4">
      <c r="A24" s="207"/>
      <c r="B24" s="52" t="s">
        <v>289</v>
      </c>
      <c r="C24" s="52" t="s">
        <v>290</v>
      </c>
      <c r="D24" s="52" t="s">
        <v>291</v>
      </c>
      <c r="E24" s="52" t="s">
        <v>292</v>
      </c>
      <c r="F24" s="52" t="s">
        <v>294</v>
      </c>
      <c r="G24" s="52" t="s">
        <v>295</v>
      </c>
      <c r="H24" s="52" t="s">
        <v>296</v>
      </c>
      <c r="I24" s="52" t="s">
        <v>297</v>
      </c>
      <c r="J24" s="52" t="s">
        <v>300</v>
      </c>
      <c r="K24" s="52" t="s">
        <v>301</v>
      </c>
      <c r="L24" s="52" t="s">
        <v>302</v>
      </c>
      <c r="M24" s="52" t="s">
        <v>303</v>
      </c>
      <c r="N24" s="53" t="s">
        <v>313</v>
      </c>
      <c r="O24" s="53" t="s">
        <v>314</v>
      </c>
    </row>
    <row r="25" spans="1:15" ht="32.15" customHeight="1" x14ac:dyDescent="0.35">
      <c r="A25" s="56" t="s">
        <v>144</v>
      </c>
      <c r="B25" s="225">
        <v>179868000</v>
      </c>
      <c r="C25" s="225">
        <v>257224000</v>
      </c>
      <c r="D25" s="225">
        <v>40308000</v>
      </c>
      <c r="E25" s="225">
        <v>15492000</v>
      </c>
      <c r="F25" s="225">
        <v>0</v>
      </c>
      <c r="G25" s="225">
        <v>4500000</v>
      </c>
      <c r="H25" s="227">
        <v>0</v>
      </c>
      <c r="I25" s="227"/>
      <c r="J25" s="227"/>
      <c r="K25" s="227"/>
      <c r="L25" s="227"/>
      <c r="M25" s="227"/>
      <c r="N25" s="243">
        <f>SUM(B25:M25)</f>
        <v>497392000</v>
      </c>
      <c r="O25" s="55"/>
    </row>
    <row r="26" spans="1:15" ht="32.15" customHeight="1" x14ac:dyDescent="0.35">
      <c r="A26" s="56" t="s">
        <v>146</v>
      </c>
      <c r="B26" s="225">
        <v>179868000</v>
      </c>
      <c r="C26" s="225">
        <v>256286000</v>
      </c>
      <c r="D26" s="225">
        <v>10320000</v>
      </c>
      <c r="E26" s="225">
        <v>-18973935</v>
      </c>
      <c r="F26" s="225">
        <v>0</v>
      </c>
      <c r="G26" s="226">
        <v>0</v>
      </c>
      <c r="H26" s="225">
        <v>1800000</v>
      </c>
      <c r="I26" s="225">
        <v>7560000</v>
      </c>
      <c r="J26" s="226"/>
      <c r="K26" s="226"/>
      <c r="L26" s="226"/>
      <c r="M26" s="226"/>
      <c r="N26" s="434">
        <f t="shared" ref="N26:N30" si="0">SUM(B26:M26)</f>
        <v>436860065</v>
      </c>
      <c r="O26" s="412">
        <f>+(B26+C26+D26+E26+F26+G26+H26+I26+J26+K26+L26+M26)/N25</f>
        <v>0.87830134984076946</v>
      </c>
    </row>
    <row r="27" spans="1:15" ht="32.15" customHeight="1" x14ac:dyDescent="0.35">
      <c r="A27" s="56" t="s">
        <v>148</v>
      </c>
      <c r="B27" s="226" t="s">
        <v>315</v>
      </c>
      <c r="C27" s="225">
        <v>2040000</v>
      </c>
      <c r="D27" s="225">
        <v>17487064</v>
      </c>
      <c r="E27" s="225">
        <v>46542067</v>
      </c>
      <c r="F27" s="225">
        <v>42860000</v>
      </c>
      <c r="G27" s="225">
        <v>40902000</v>
      </c>
      <c r="H27" s="225">
        <v>43409333</v>
      </c>
      <c r="I27" s="225">
        <v>37387333</v>
      </c>
      <c r="J27" s="226"/>
      <c r="K27" s="226"/>
      <c r="L27" s="226"/>
      <c r="M27" s="226"/>
      <c r="N27" s="434">
        <f t="shared" si="0"/>
        <v>230627797</v>
      </c>
      <c r="O27" s="412">
        <f>SUM(B27:M27)/N26</f>
        <v>0.52792144550910136</v>
      </c>
    </row>
    <row r="28" spans="1:15" ht="32.15" customHeight="1" x14ac:dyDescent="0.35">
      <c r="A28" s="56" t="s">
        <v>316</v>
      </c>
      <c r="B28" s="57"/>
      <c r="C28" s="57"/>
      <c r="D28" s="57"/>
      <c r="E28" s="57"/>
      <c r="F28" s="57"/>
      <c r="G28" s="57"/>
      <c r="H28" s="57"/>
      <c r="I28" s="57"/>
      <c r="J28" s="57"/>
      <c r="K28" s="57"/>
      <c r="L28" s="57"/>
      <c r="M28" s="57"/>
      <c r="N28" s="194">
        <f t="shared" si="0"/>
        <v>0</v>
      </c>
      <c r="O28" s="58"/>
    </row>
    <row r="29" spans="1:15" ht="32.15" customHeight="1" x14ac:dyDescent="0.35">
      <c r="A29" s="56" t="s">
        <v>317</v>
      </c>
      <c r="B29" s="57">
        <v>0</v>
      </c>
      <c r="C29" s="57"/>
      <c r="D29" s="57"/>
      <c r="E29" s="57"/>
      <c r="F29" s="57"/>
      <c r="G29" s="57"/>
      <c r="H29" s="57"/>
      <c r="I29" s="57"/>
      <c r="J29" s="57"/>
      <c r="K29" s="57"/>
      <c r="L29" s="57"/>
      <c r="M29" s="57"/>
      <c r="N29" s="194">
        <f t="shared" si="0"/>
        <v>0</v>
      </c>
      <c r="O29" s="58"/>
    </row>
    <row r="30" spans="1:15" ht="32.15" customHeight="1" thickBot="1" x14ac:dyDescent="0.4">
      <c r="A30" s="59" t="s">
        <v>154</v>
      </c>
      <c r="B30" s="60">
        <v>0</v>
      </c>
      <c r="C30" s="60"/>
      <c r="D30" s="60"/>
      <c r="E30" s="60"/>
      <c r="F30" s="60"/>
      <c r="G30" s="60"/>
      <c r="H30" s="60"/>
      <c r="I30" s="60"/>
      <c r="J30" s="60"/>
      <c r="K30" s="60"/>
      <c r="L30" s="60"/>
      <c r="M30" s="60"/>
      <c r="N30" s="195">
        <f t="shared" si="0"/>
        <v>0</v>
      </c>
      <c r="O30" s="63"/>
    </row>
    <row r="31" spans="1:15" ht="16.5" customHeight="1" x14ac:dyDescent="0.35"/>
    <row r="32" spans="1:15" ht="17.25" customHeight="1" x14ac:dyDescent="0.35"/>
    <row r="34" spans="1:9" ht="48" customHeight="1" x14ac:dyDescent="0.35">
      <c r="A34" s="526" t="s">
        <v>318</v>
      </c>
      <c r="B34" s="527"/>
      <c r="C34" s="527"/>
      <c r="D34" s="527"/>
      <c r="E34" s="527"/>
      <c r="F34" s="527"/>
      <c r="G34" s="527"/>
      <c r="H34" s="527"/>
      <c r="I34" s="528"/>
    </row>
    <row r="35" spans="1:9" ht="50.25" customHeight="1" x14ac:dyDescent="0.35">
      <c r="A35" s="146" t="s">
        <v>319</v>
      </c>
      <c r="B35" s="529" t="str">
        <f>+B12</f>
        <v>Apoyar 5 ejercicios de transversalización del enfoque de transformación cultural y derechos humanos de las mujeres, a otras dependencias de la Secretaria de la Mujer y entidades del distrito.</v>
      </c>
      <c r="C35" s="530"/>
      <c r="D35" s="530"/>
      <c r="E35" s="530"/>
      <c r="F35" s="530"/>
      <c r="G35" s="530"/>
      <c r="H35" s="530"/>
      <c r="I35" s="531"/>
    </row>
    <row r="36" spans="1:9" ht="18.75" customHeight="1" x14ac:dyDescent="0.35">
      <c r="A36" s="513" t="s">
        <v>159</v>
      </c>
      <c r="B36" s="345">
        <v>2024</v>
      </c>
      <c r="C36" s="345">
        <v>2025</v>
      </c>
      <c r="D36" s="345">
        <v>2026</v>
      </c>
      <c r="E36" s="345">
        <v>2027</v>
      </c>
      <c r="F36" s="345" t="s">
        <v>320</v>
      </c>
      <c r="G36" s="539" t="s">
        <v>161</v>
      </c>
      <c r="H36" s="539" t="s">
        <v>21</v>
      </c>
      <c r="I36" s="539"/>
    </row>
    <row r="37" spans="1:9" ht="38.5" customHeight="1" x14ac:dyDescent="0.35">
      <c r="A37" s="514"/>
      <c r="B37" s="250">
        <v>0</v>
      </c>
      <c r="C37" s="349">
        <f>B40+B42+B44+B46+B48+B50+B52+B54+B56+B58+B60+B62</f>
        <v>1.9999999999999998</v>
      </c>
      <c r="D37" s="250">
        <v>2</v>
      </c>
      <c r="E37" s="250">
        <v>1</v>
      </c>
      <c r="F37" s="345">
        <f>B37+C37+D37+E37</f>
        <v>5</v>
      </c>
      <c r="G37" s="539"/>
      <c r="H37" s="539"/>
      <c r="I37" s="539"/>
    </row>
    <row r="38" spans="1:9" ht="52.5" customHeight="1" x14ac:dyDescent="0.35">
      <c r="A38" s="254" t="s">
        <v>163</v>
      </c>
      <c r="B38" s="532">
        <v>0.1</v>
      </c>
      <c r="C38" s="533"/>
      <c r="D38" s="534" t="s">
        <v>321</v>
      </c>
      <c r="E38" s="535"/>
      <c r="F38" s="535"/>
      <c r="G38" s="535"/>
      <c r="H38" s="535"/>
      <c r="I38" s="536"/>
    </row>
    <row r="39" spans="1:9" s="64" customFormat="1" ht="48" customHeight="1" thickBot="1" x14ac:dyDescent="0.4">
      <c r="A39" s="513" t="s">
        <v>322</v>
      </c>
      <c r="B39" s="254" t="s">
        <v>323</v>
      </c>
      <c r="C39" s="146" t="s">
        <v>206</v>
      </c>
      <c r="D39" s="498" t="s">
        <v>208</v>
      </c>
      <c r="E39" s="499"/>
      <c r="F39" s="498" t="s">
        <v>210</v>
      </c>
      <c r="G39" s="499"/>
      <c r="H39" s="123" t="s">
        <v>212</v>
      </c>
      <c r="I39" s="122" t="s">
        <v>213</v>
      </c>
    </row>
    <row r="40" spans="1:9" ht="136" customHeight="1" thickBot="1" x14ac:dyDescent="0.4">
      <c r="A40" s="514"/>
      <c r="B40" s="350">
        <v>0.05</v>
      </c>
      <c r="C40" s="257">
        <v>0.05</v>
      </c>
      <c r="D40" s="500" t="s">
        <v>455</v>
      </c>
      <c r="E40" s="517"/>
      <c r="F40" s="500" t="s">
        <v>456</v>
      </c>
      <c r="G40" s="517"/>
      <c r="H40" s="351" t="s">
        <v>326</v>
      </c>
      <c r="I40" s="408" t="s">
        <v>457</v>
      </c>
    </row>
    <row r="41" spans="1:9" s="64" customFormat="1" ht="54" customHeight="1" thickBot="1" x14ac:dyDescent="0.4">
      <c r="A41" s="513" t="s">
        <v>328</v>
      </c>
      <c r="B41" s="252" t="s">
        <v>323</v>
      </c>
      <c r="C41" s="123" t="s">
        <v>206</v>
      </c>
      <c r="D41" s="498" t="s">
        <v>208</v>
      </c>
      <c r="E41" s="499"/>
      <c r="F41" s="498" t="s">
        <v>210</v>
      </c>
      <c r="G41" s="499"/>
      <c r="H41" s="343" t="s">
        <v>212</v>
      </c>
      <c r="I41" s="122" t="s">
        <v>213</v>
      </c>
    </row>
    <row r="42" spans="1:9" ht="134.5" customHeight="1" thickBot="1" x14ac:dyDescent="0.4">
      <c r="A42" s="514"/>
      <c r="B42" s="350">
        <v>0.05</v>
      </c>
      <c r="C42" s="257">
        <v>0.05</v>
      </c>
      <c r="D42" s="500" t="s">
        <v>458</v>
      </c>
      <c r="E42" s="517"/>
      <c r="F42" s="500" t="s">
        <v>459</v>
      </c>
      <c r="G42" s="501"/>
      <c r="H42" s="351" t="s">
        <v>326</v>
      </c>
      <c r="I42" s="408" t="s">
        <v>460</v>
      </c>
    </row>
    <row r="43" spans="1:9" s="64" customFormat="1" ht="35.15" customHeight="1" thickBot="1" x14ac:dyDescent="0.4">
      <c r="A43" s="513" t="s">
        <v>332</v>
      </c>
      <c r="B43" s="252" t="s">
        <v>323</v>
      </c>
      <c r="C43" s="123" t="s">
        <v>206</v>
      </c>
      <c r="D43" s="498" t="s">
        <v>208</v>
      </c>
      <c r="E43" s="499"/>
      <c r="F43" s="498" t="s">
        <v>210</v>
      </c>
      <c r="G43" s="499"/>
      <c r="H43" s="146" t="s">
        <v>212</v>
      </c>
      <c r="I43" s="122" t="s">
        <v>213</v>
      </c>
    </row>
    <row r="44" spans="1:9" ht="220" customHeight="1" thickBot="1" x14ac:dyDescent="0.4">
      <c r="A44" s="514"/>
      <c r="B44" s="350">
        <v>0.15</v>
      </c>
      <c r="C44" s="350">
        <v>0.15</v>
      </c>
      <c r="D44" s="500" t="s">
        <v>461</v>
      </c>
      <c r="E44" s="517"/>
      <c r="F44" s="523" t="s">
        <v>462</v>
      </c>
      <c r="G44" s="517"/>
      <c r="H44" s="344" t="s">
        <v>326</v>
      </c>
      <c r="I44" s="408" t="s">
        <v>463</v>
      </c>
    </row>
    <row r="45" spans="1:9" s="64" customFormat="1" ht="35.15" customHeight="1" thickBot="1" x14ac:dyDescent="0.4">
      <c r="A45" s="513" t="s">
        <v>336</v>
      </c>
      <c r="B45" s="252" t="s">
        <v>323</v>
      </c>
      <c r="C45" s="252" t="s">
        <v>206</v>
      </c>
      <c r="D45" s="498" t="s">
        <v>208</v>
      </c>
      <c r="E45" s="499"/>
      <c r="F45" s="498" t="s">
        <v>210</v>
      </c>
      <c r="G45" s="499"/>
      <c r="H45" s="123" t="s">
        <v>212</v>
      </c>
      <c r="I45" s="123" t="s">
        <v>213</v>
      </c>
    </row>
    <row r="46" spans="1:9" ht="282" customHeight="1" thickBot="1" x14ac:dyDescent="0.4">
      <c r="A46" s="514"/>
      <c r="B46" s="350">
        <v>0.15</v>
      </c>
      <c r="C46" s="257">
        <v>0.15</v>
      </c>
      <c r="D46" s="523" t="s">
        <v>464</v>
      </c>
      <c r="E46" s="517"/>
      <c r="F46" s="523" t="s">
        <v>465</v>
      </c>
      <c r="G46" s="517"/>
      <c r="H46" s="344" t="s">
        <v>326</v>
      </c>
      <c r="I46" s="408" t="s">
        <v>466</v>
      </c>
    </row>
    <row r="47" spans="1:9" s="64" customFormat="1" ht="35.15" customHeight="1" x14ac:dyDescent="0.35">
      <c r="A47" s="513" t="s">
        <v>341</v>
      </c>
      <c r="B47" s="252" t="s">
        <v>323</v>
      </c>
      <c r="C47" s="123" t="s">
        <v>206</v>
      </c>
      <c r="D47" s="498" t="s">
        <v>208</v>
      </c>
      <c r="E47" s="499"/>
      <c r="F47" s="498" t="s">
        <v>210</v>
      </c>
      <c r="G47" s="499"/>
      <c r="H47" s="123" t="s">
        <v>212</v>
      </c>
      <c r="I47" s="122" t="s">
        <v>213</v>
      </c>
    </row>
    <row r="48" spans="1:9" ht="383.25" customHeight="1" x14ac:dyDescent="0.35">
      <c r="A48" s="514"/>
      <c r="B48" s="352">
        <v>0.2</v>
      </c>
      <c r="C48" s="352">
        <v>0.2</v>
      </c>
      <c r="D48" s="523" t="s">
        <v>467</v>
      </c>
      <c r="E48" s="517"/>
      <c r="F48" s="523" t="s">
        <v>468</v>
      </c>
      <c r="G48" s="517"/>
      <c r="H48" s="344" t="s">
        <v>326</v>
      </c>
      <c r="I48" s="408" t="s">
        <v>469</v>
      </c>
    </row>
    <row r="49" spans="1:9" s="64" customFormat="1" ht="35.15" customHeight="1" x14ac:dyDescent="0.35">
      <c r="A49" s="513" t="s">
        <v>345</v>
      </c>
      <c r="B49" s="252" t="s">
        <v>323</v>
      </c>
      <c r="C49" s="123" t="s">
        <v>206</v>
      </c>
      <c r="D49" s="498" t="s">
        <v>208</v>
      </c>
      <c r="E49" s="499"/>
      <c r="F49" s="498" t="s">
        <v>210</v>
      </c>
      <c r="G49" s="499"/>
      <c r="H49" s="123" t="s">
        <v>212</v>
      </c>
      <c r="I49" s="122" t="s">
        <v>213</v>
      </c>
    </row>
    <row r="50" spans="1:9" ht="253.5" customHeight="1" x14ac:dyDescent="0.35">
      <c r="A50" s="514"/>
      <c r="B50" s="353">
        <v>0.2</v>
      </c>
      <c r="C50" s="422">
        <v>0.2</v>
      </c>
      <c r="D50" s="500" t="s">
        <v>470</v>
      </c>
      <c r="E50" s="522"/>
      <c r="F50" s="500" t="s">
        <v>471</v>
      </c>
      <c r="G50" s="522"/>
      <c r="H50" s="344" t="s">
        <v>326</v>
      </c>
      <c r="I50" s="419" t="s">
        <v>472</v>
      </c>
    </row>
    <row r="51" spans="1:9" ht="35.15" customHeight="1" x14ac:dyDescent="0.35">
      <c r="A51" s="513" t="s">
        <v>349</v>
      </c>
      <c r="B51" s="254" t="s">
        <v>323</v>
      </c>
      <c r="C51" s="146" t="s">
        <v>206</v>
      </c>
      <c r="D51" s="498" t="s">
        <v>208</v>
      </c>
      <c r="E51" s="499"/>
      <c r="F51" s="498" t="s">
        <v>210</v>
      </c>
      <c r="G51" s="499"/>
      <c r="H51" s="123" t="s">
        <v>212</v>
      </c>
      <c r="I51" s="122" t="s">
        <v>213</v>
      </c>
    </row>
    <row r="52" spans="1:9" ht="140" x14ac:dyDescent="0.35">
      <c r="A52" s="514"/>
      <c r="B52" s="354">
        <v>0.25</v>
      </c>
      <c r="C52" s="346">
        <v>0.25</v>
      </c>
      <c r="D52" s="500" t="s">
        <v>473</v>
      </c>
      <c r="E52" s="501"/>
      <c r="F52" s="500" t="s">
        <v>474</v>
      </c>
      <c r="G52" s="517"/>
      <c r="H52" s="344" t="s">
        <v>326</v>
      </c>
      <c r="I52" s="419" t="s">
        <v>475</v>
      </c>
    </row>
    <row r="53" spans="1:9" ht="35.15" customHeight="1" x14ac:dyDescent="0.35">
      <c r="A53" s="513" t="s">
        <v>353</v>
      </c>
      <c r="B53" s="254" t="s">
        <v>323</v>
      </c>
      <c r="C53" s="146" t="s">
        <v>206</v>
      </c>
      <c r="D53" s="498" t="s">
        <v>208</v>
      </c>
      <c r="E53" s="499"/>
      <c r="F53" s="498" t="s">
        <v>210</v>
      </c>
      <c r="G53" s="499"/>
      <c r="H53" s="123" t="s">
        <v>212</v>
      </c>
      <c r="I53" s="122" t="s">
        <v>213</v>
      </c>
    </row>
    <row r="54" spans="1:9" ht="225.75" customHeight="1" x14ac:dyDescent="0.35">
      <c r="A54" s="514"/>
      <c r="B54" s="354">
        <v>0.25</v>
      </c>
      <c r="C54" s="346" t="s">
        <v>476</v>
      </c>
      <c r="D54" s="500" t="s">
        <v>477</v>
      </c>
      <c r="E54" s="501"/>
      <c r="F54" s="500" t="s">
        <v>478</v>
      </c>
      <c r="G54" s="517"/>
      <c r="H54" s="344" t="s">
        <v>326</v>
      </c>
      <c r="I54" s="419" t="s">
        <v>479</v>
      </c>
    </row>
    <row r="55" spans="1:9" ht="35.15" customHeight="1" x14ac:dyDescent="0.35">
      <c r="A55" s="513" t="s">
        <v>357</v>
      </c>
      <c r="B55" s="254" t="s">
        <v>323</v>
      </c>
      <c r="C55" s="146" t="s">
        <v>206</v>
      </c>
      <c r="D55" s="498" t="s">
        <v>208</v>
      </c>
      <c r="E55" s="499"/>
      <c r="F55" s="498" t="s">
        <v>210</v>
      </c>
      <c r="G55" s="499"/>
      <c r="H55" s="123" t="s">
        <v>212</v>
      </c>
      <c r="I55" s="122" t="s">
        <v>213</v>
      </c>
    </row>
    <row r="56" spans="1:9" x14ac:dyDescent="0.35">
      <c r="A56" s="514"/>
      <c r="B56" s="353">
        <v>0.2</v>
      </c>
      <c r="C56" s="346"/>
      <c r="D56" s="502"/>
      <c r="E56" s="503"/>
      <c r="F56" s="502"/>
      <c r="G56" s="503"/>
      <c r="H56" s="250"/>
      <c r="I56" s="250"/>
    </row>
    <row r="57" spans="1:9" ht="35.15" customHeight="1" x14ac:dyDescent="0.35">
      <c r="A57" s="513" t="s">
        <v>358</v>
      </c>
      <c r="B57" s="254" t="s">
        <v>323</v>
      </c>
      <c r="C57" s="146" t="s">
        <v>206</v>
      </c>
      <c r="D57" s="498" t="s">
        <v>208</v>
      </c>
      <c r="E57" s="499"/>
      <c r="F57" s="498" t="s">
        <v>210</v>
      </c>
      <c r="G57" s="499"/>
      <c r="H57" s="123" t="s">
        <v>212</v>
      </c>
      <c r="I57" s="122" t="s">
        <v>213</v>
      </c>
    </row>
    <row r="58" spans="1:9" x14ac:dyDescent="0.35">
      <c r="A58" s="514"/>
      <c r="B58" s="353">
        <v>0.2</v>
      </c>
      <c r="C58" s="346"/>
      <c r="D58" s="502"/>
      <c r="E58" s="503"/>
      <c r="F58" s="502"/>
      <c r="G58" s="503"/>
      <c r="H58" s="250"/>
      <c r="I58" s="157"/>
    </row>
    <row r="59" spans="1:9" ht="35.15" customHeight="1" x14ac:dyDescent="0.35">
      <c r="A59" s="513" t="s">
        <v>359</v>
      </c>
      <c r="B59" s="254" t="s">
        <v>323</v>
      </c>
      <c r="C59" s="146" t="s">
        <v>206</v>
      </c>
      <c r="D59" s="498" t="s">
        <v>208</v>
      </c>
      <c r="E59" s="499"/>
      <c r="F59" s="498" t="s">
        <v>210</v>
      </c>
      <c r="G59" s="499"/>
      <c r="H59" s="123" t="s">
        <v>212</v>
      </c>
      <c r="I59" s="122" t="s">
        <v>213</v>
      </c>
    </row>
    <row r="60" spans="1:9" x14ac:dyDescent="0.35">
      <c r="A60" s="514"/>
      <c r="B60" s="354">
        <v>0.15</v>
      </c>
      <c r="C60" s="346"/>
      <c r="D60" s="502"/>
      <c r="E60" s="503"/>
      <c r="F60" s="504"/>
      <c r="G60" s="504"/>
      <c r="H60" s="250"/>
      <c r="I60" s="250"/>
    </row>
    <row r="61" spans="1:9" ht="35.15" customHeight="1" x14ac:dyDescent="0.35">
      <c r="A61" s="513" t="s">
        <v>360</v>
      </c>
      <c r="B61" s="254" t="s">
        <v>323</v>
      </c>
      <c r="C61" s="146" t="s">
        <v>206</v>
      </c>
      <c r="D61" s="498" t="s">
        <v>208</v>
      </c>
      <c r="E61" s="499"/>
      <c r="F61" s="498" t="s">
        <v>210</v>
      </c>
      <c r="G61" s="499"/>
      <c r="H61" s="123" t="s">
        <v>212</v>
      </c>
      <c r="I61" s="122" t="s">
        <v>213</v>
      </c>
    </row>
    <row r="62" spans="1:9" x14ac:dyDescent="0.35">
      <c r="A62" s="514"/>
      <c r="B62" s="354">
        <v>0.15</v>
      </c>
      <c r="C62" s="346"/>
      <c r="D62" s="502"/>
      <c r="E62" s="503"/>
      <c r="F62" s="502"/>
      <c r="G62" s="503"/>
      <c r="H62" s="250"/>
      <c r="I62" s="250"/>
    </row>
    <row r="66" spans="1:9" ht="34.5" customHeight="1" x14ac:dyDescent="0.35">
      <c r="A66" s="591" t="s">
        <v>177</v>
      </c>
      <c r="B66" s="591"/>
      <c r="C66" s="591"/>
      <c r="D66" s="591"/>
      <c r="E66" s="591"/>
      <c r="F66" s="591"/>
      <c r="G66" s="591"/>
      <c r="H66" s="591"/>
      <c r="I66" s="591"/>
    </row>
    <row r="67" spans="1:9" ht="102.75" customHeight="1" x14ac:dyDescent="0.35">
      <c r="A67" s="347" t="s">
        <v>178</v>
      </c>
      <c r="B67" s="510" t="s">
        <v>480</v>
      </c>
      <c r="C67" s="665"/>
      <c r="D67" s="510" t="s">
        <v>481</v>
      </c>
      <c r="E67" s="665"/>
      <c r="F67" s="510" t="s">
        <v>482</v>
      </c>
      <c r="G67" s="665"/>
      <c r="H67" s="592" t="s">
        <v>364</v>
      </c>
      <c r="I67" s="511"/>
    </row>
    <row r="68" spans="1:9" ht="40.5" customHeight="1" x14ac:dyDescent="0.35">
      <c r="A68" s="347" t="s">
        <v>180</v>
      </c>
      <c r="B68" s="595">
        <v>0.03</v>
      </c>
      <c r="C68" s="596"/>
      <c r="D68" s="595">
        <v>0.04</v>
      </c>
      <c r="E68" s="596"/>
      <c r="F68" s="595">
        <v>0.03</v>
      </c>
      <c r="G68" s="596"/>
      <c r="H68" s="597"/>
      <c r="I68" s="598"/>
    </row>
    <row r="69" spans="1:9" ht="30" customHeight="1" x14ac:dyDescent="0.35">
      <c r="A69" s="588" t="s">
        <v>289</v>
      </c>
      <c r="B69" s="355" t="s">
        <v>99</v>
      </c>
      <c r="C69" s="355" t="s">
        <v>206</v>
      </c>
      <c r="D69" s="355" t="s">
        <v>99</v>
      </c>
      <c r="E69" s="355" t="s">
        <v>206</v>
      </c>
      <c r="F69" s="355" t="s">
        <v>99</v>
      </c>
      <c r="G69" s="355" t="s">
        <v>206</v>
      </c>
      <c r="H69" s="355" t="s">
        <v>99</v>
      </c>
      <c r="I69" s="355" t="s">
        <v>206</v>
      </c>
    </row>
    <row r="70" spans="1:9" ht="30" customHeight="1" x14ac:dyDescent="0.35">
      <c r="A70" s="589"/>
      <c r="B70" s="356">
        <v>0.05</v>
      </c>
      <c r="C70" s="357">
        <v>0.05</v>
      </c>
      <c r="D70" s="356">
        <v>0</v>
      </c>
      <c r="E70" s="357"/>
      <c r="F70" s="358">
        <v>0</v>
      </c>
      <c r="G70" s="357"/>
      <c r="H70" s="358"/>
      <c r="I70" s="357"/>
    </row>
    <row r="71" spans="1:9" ht="134.5" customHeight="1" x14ac:dyDescent="0.35">
      <c r="A71" s="347" t="s">
        <v>365</v>
      </c>
      <c r="B71" s="507" t="s">
        <v>483</v>
      </c>
      <c r="C71" s="508"/>
      <c r="D71" s="653" t="s">
        <v>484</v>
      </c>
      <c r="E71" s="541"/>
      <c r="F71" s="653" t="s">
        <v>484</v>
      </c>
      <c r="G71" s="541"/>
      <c r="H71" s="653" t="s">
        <v>484</v>
      </c>
      <c r="I71" s="541"/>
    </row>
    <row r="72" spans="1:9" ht="45" customHeight="1" x14ac:dyDescent="0.35">
      <c r="A72" s="347" t="s">
        <v>369</v>
      </c>
      <c r="B72" s="505" t="s">
        <v>485</v>
      </c>
      <c r="C72" s="506"/>
      <c r="D72" s="653" t="s">
        <v>435</v>
      </c>
      <c r="E72" s="541"/>
      <c r="F72" s="653" t="s">
        <v>435</v>
      </c>
      <c r="G72" s="541"/>
      <c r="H72" s="653" t="s">
        <v>435</v>
      </c>
      <c r="I72" s="541"/>
    </row>
    <row r="73" spans="1:9" ht="30.75" customHeight="1" x14ac:dyDescent="0.35">
      <c r="A73" s="588" t="s">
        <v>290</v>
      </c>
      <c r="B73" s="355" t="s">
        <v>99</v>
      </c>
      <c r="C73" s="355" t="s">
        <v>206</v>
      </c>
      <c r="D73" s="355" t="s">
        <v>99</v>
      </c>
      <c r="E73" s="355" t="s">
        <v>206</v>
      </c>
      <c r="F73" s="355" t="s">
        <v>99</v>
      </c>
      <c r="G73" s="355" t="s">
        <v>206</v>
      </c>
      <c r="H73" s="355" t="s">
        <v>99</v>
      </c>
      <c r="I73" s="355" t="s">
        <v>206</v>
      </c>
    </row>
    <row r="74" spans="1:9" ht="30.75" customHeight="1" x14ac:dyDescent="0.35">
      <c r="A74" s="589"/>
      <c r="B74" s="356">
        <v>0.05</v>
      </c>
      <c r="C74" s="357">
        <v>0.05</v>
      </c>
      <c r="D74" s="356">
        <v>0</v>
      </c>
      <c r="E74" s="357"/>
      <c r="F74" s="358">
        <v>0</v>
      </c>
      <c r="G74" s="359"/>
      <c r="H74" s="358"/>
      <c r="I74" s="359"/>
    </row>
    <row r="75" spans="1:9" ht="77.150000000000006" customHeight="1" x14ac:dyDescent="0.35">
      <c r="A75" s="347" t="s">
        <v>365</v>
      </c>
      <c r="B75" s="507" t="s">
        <v>486</v>
      </c>
      <c r="C75" s="508"/>
      <c r="D75" s="653" t="s">
        <v>484</v>
      </c>
      <c r="E75" s="541"/>
      <c r="F75" s="653" t="s">
        <v>484</v>
      </c>
      <c r="G75" s="541"/>
      <c r="H75" s="653" t="s">
        <v>484</v>
      </c>
      <c r="I75" s="541"/>
    </row>
    <row r="76" spans="1:9" ht="59.5" customHeight="1" x14ac:dyDescent="0.35">
      <c r="A76" s="347" t="s">
        <v>369</v>
      </c>
      <c r="B76" s="505" t="s">
        <v>487</v>
      </c>
      <c r="C76" s="506"/>
      <c r="D76" s="653" t="s">
        <v>435</v>
      </c>
      <c r="E76" s="541"/>
      <c r="F76" s="653" t="s">
        <v>435</v>
      </c>
      <c r="G76" s="541"/>
      <c r="H76" s="653" t="s">
        <v>435</v>
      </c>
      <c r="I76" s="541"/>
    </row>
    <row r="77" spans="1:9" ht="30.75" customHeight="1" x14ac:dyDescent="0.35">
      <c r="A77" s="588" t="s">
        <v>291</v>
      </c>
      <c r="B77" s="355" t="s">
        <v>99</v>
      </c>
      <c r="C77" s="355" t="s">
        <v>206</v>
      </c>
      <c r="D77" s="355" t="s">
        <v>99</v>
      </c>
      <c r="E77" s="355" t="s">
        <v>206</v>
      </c>
      <c r="F77" s="355" t="s">
        <v>99</v>
      </c>
      <c r="G77" s="355" t="s">
        <v>206</v>
      </c>
      <c r="H77" s="355" t="s">
        <v>99</v>
      </c>
      <c r="I77" s="355" t="s">
        <v>206</v>
      </c>
    </row>
    <row r="78" spans="1:9" ht="30.75" customHeight="1" x14ac:dyDescent="0.35">
      <c r="A78" s="589"/>
      <c r="B78" s="356">
        <v>0.1</v>
      </c>
      <c r="C78" s="357">
        <v>0.1</v>
      </c>
      <c r="D78" s="356">
        <v>0.05</v>
      </c>
      <c r="E78" s="357">
        <v>0.05</v>
      </c>
      <c r="F78" s="358">
        <v>0</v>
      </c>
      <c r="G78" s="359"/>
      <c r="H78" s="358">
        <v>0</v>
      </c>
      <c r="I78" s="359"/>
    </row>
    <row r="79" spans="1:9" ht="395.5" customHeight="1" x14ac:dyDescent="0.35">
      <c r="A79" s="347" t="s">
        <v>365</v>
      </c>
      <c r="B79" s="663" t="s">
        <v>488</v>
      </c>
      <c r="C79" s="664"/>
      <c r="D79" s="490" t="s">
        <v>489</v>
      </c>
      <c r="E79" s="508"/>
      <c r="F79" s="659" t="s">
        <v>484</v>
      </c>
      <c r="G79" s="660"/>
      <c r="H79" s="659" t="s">
        <v>484</v>
      </c>
      <c r="I79" s="660"/>
    </row>
    <row r="80" spans="1:9" ht="48.65" customHeight="1" x14ac:dyDescent="0.35">
      <c r="A80" s="347" t="s">
        <v>369</v>
      </c>
      <c r="B80" s="505" t="s">
        <v>490</v>
      </c>
      <c r="C80" s="506"/>
      <c r="D80" s="505" t="s">
        <v>491</v>
      </c>
      <c r="E80" s="495"/>
      <c r="F80" s="653" t="s">
        <v>435</v>
      </c>
      <c r="G80" s="541"/>
      <c r="H80" s="653" t="s">
        <v>435</v>
      </c>
      <c r="I80" s="541"/>
    </row>
    <row r="81" spans="1:9" ht="30.75" customHeight="1" x14ac:dyDescent="0.35">
      <c r="A81" s="588" t="s">
        <v>292</v>
      </c>
      <c r="B81" s="355" t="s">
        <v>99</v>
      </c>
      <c r="C81" s="355" t="s">
        <v>206</v>
      </c>
      <c r="D81" s="355" t="s">
        <v>99</v>
      </c>
      <c r="E81" s="355" t="s">
        <v>206</v>
      </c>
      <c r="F81" s="355" t="s">
        <v>99</v>
      </c>
      <c r="G81" s="355" t="s">
        <v>206</v>
      </c>
      <c r="H81" s="355" t="s">
        <v>99</v>
      </c>
      <c r="I81" s="355" t="s">
        <v>206</v>
      </c>
    </row>
    <row r="82" spans="1:9" ht="30.75" customHeight="1" x14ac:dyDescent="0.35">
      <c r="A82" s="589"/>
      <c r="B82" s="356">
        <v>0.15</v>
      </c>
      <c r="C82" s="357">
        <v>0.15</v>
      </c>
      <c r="D82" s="356">
        <v>0.15</v>
      </c>
      <c r="E82" s="357">
        <v>0.15</v>
      </c>
      <c r="F82" s="358">
        <v>0.1</v>
      </c>
      <c r="G82" s="359">
        <v>0.1</v>
      </c>
      <c r="H82" s="358"/>
      <c r="I82" s="359"/>
    </row>
    <row r="83" spans="1:9" ht="325.5" customHeight="1" x14ac:dyDescent="0.35">
      <c r="A83" s="347" t="s">
        <v>365</v>
      </c>
      <c r="B83" s="490" t="s">
        <v>492</v>
      </c>
      <c r="C83" s="508"/>
      <c r="D83" s="490" t="s">
        <v>493</v>
      </c>
      <c r="E83" s="656"/>
      <c r="F83" s="657" t="s">
        <v>494</v>
      </c>
      <c r="G83" s="658"/>
      <c r="H83" s="659" t="s">
        <v>484</v>
      </c>
      <c r="I83" s="660"/>
    </row>
    <row r="84" spans="1:9" ht="45" customHeight="1" x14ac:dyDescent="0.35">
      <c r="A84" s="347" t="s">
        <v>369</v>
      </c>
      <c r="B84" s="505" t="s">
        <v>382</v>
      </c>
      <c r="C84" s="506"/>
      <c r="D84" s="661" t="s">
        <v>383</v>
      </c>
      <c r="E84" s="662"/>
      <c r="F84" s="505" t="s">
        <v>384</v>
      </c>
      <c r="G84" s="506"/>
      <c r="H84" s="653" t="s">
        <v>435</v>
      </c>
      <c r="I84" s="541"/>
    </row>
    <row r="85" spans="1:9" ht="30" customHeight="1" x14ac:dyDescent="0.35">
      <c r="A85" s="588" t="s">
        <v>294</v>
      </c>
      <c r="B85" s="355" t="s">
        <v>99</v>
      </c>
      <c r="C85" s="355" t="s">
        <v>206</v>
      </c>
      <c r="D85" s="355" t="s">
        <v>99</v>
      </c>
      <c r="E85" s="355" t="s">
        <v>206</v>
      </c>
      <c r="F85" s="355" t="s">
        <v>99</v>
      </c>
      <c r="G85" s="355" t="s">
        <v>206</v>
      </c>
      <c r="H85" s="355" t="s">
        <v>99</v>
      </c>
      <c r="I85" s="355" t="s">
        <v>206</v>
      </c>
    </row>
    <row r="86" spans="1:9" ht="30" customHeight="1" x14ac:dyDescent="0.35">
      <c r="A86" s="589"/>
      <c r="B86" s="356">
        <v>0.15</v>
      </c>
      <c r="C86" s="356">
        <v>0.15</v>
      </c>
      <c r="D86" s="356">
        <v>0.2</v>
      </c>
      <c r="E86" s="356">
        <v>0.2</v>
      </c>
      <c r="F86" s="358">
        <v>0.15</v>
      </c>
      <c r="G86" s="358">
        <v>0.15</v>
      </c>
      <c r="H86" s="358"/>
      <c r="I86" s="359"/>
    </row>
    <row r="87" spans="1:9" ht="295.5" customHeight="1" x14ac:dyDescent="0.35">
      <c r="A87" s="347" t="s">
        <v>365</v>
      </c>
      <c r="B87" s="507" t="s">
        <v>495</v>
      </c>
      <c r="C87" s="587"/>
      <c r="D87" s="507" t="s">
        <v>496</v>
      </c>
      <c r="E87" s="508"/>
      <c r="F87" s="654" t="s">
        <v>497</v>
      </c>
      <c r="G87" s="655"/>
      <c r="H87" s="540" t="s">
        <v>498</v>
      </c>
      <c r="I87" s="540"/>
    </row>
    <row r="88" spans="1:9" ht="40.5" customHeight="1" x14ac:dyDescent="0.35">
      <c r="A88" s="347" t="s">
        <v>369</v>
      </c>
      <c r="B88" s="494" t="s">
        <v>382</v>
      </c>
      <c r="C88" s="495"/>
      <c r="D88" s="494" t="s">
        <v>383</v>
      </c>
      <c r="E88" s="495"/>
      <c r="F88" s="494" t="s">
        <v>384</v>
      </c>
      <c r="G88" s="495"/>
      <c r="H88" s="653" t="s">
        <v>435</v>
      </c>
      <c r="I88" s="541"/>
    </row>
    <row r="89" spans="1:9" ht="29.25" customHeight="1" x14ac:dyDescent="0.35">
      <c r="A89" s="588" t="s">
        <v>295</v>
      </c>
      <c r="B89" s="355" t="s">
        <v>99</v>
      </c>
      <c r="C89" s="355" t="s">
        <v>206</v>
      </c>
      <c r="D89" s="355" t="s">
        <v>99</v>
      </c>
      <c r="E89" s="355" t="s">
        <v>206</v>
      </c>
      <c r="F89" s="355" t="s">
        <v>99</v>
      </c>
      <c r="G89" s="355" t="s">
        <v>206</v>
      </c>
      <c r="H89" s="355" t="s">
        <v>99</v>
      </c>
      <c r="I89" s="355" t="s">
        <v>206</v>
      </c>
    </row>
    <row r="90" spans="1:9" ht="29.25" customHeight="1" x14ac:dyDescent="0.35">
      <c r="A90" s="589"/>
      <c r="B90" s="356">
        <v>0.15</v>
      </c>
      <c r="C90" s="356">
        <v>0.15</v>
      </c>
      <c r="D90" s="356">
        <v>0.2</v>
      </c>
      <c r="E90" s="356">
        <v>0.2</v>
      </c>
      <c r="F90" s="358">
        <v>0.2</v>
      </c>
      <c r="G90" s="358">
        <v>0.2</v>
      </c>
      <c r="H90" s="358"/>
      <c r="I90" s="359"/>
    </row>
    <row r="91" spans="1:9" ht="398.25" customHeight="1" x14ac:dyDescent="0.35">
      <c r="A91" s="347" t="s">
        <v>365</v>
      </c>
      <c r="B91" s="485" t="s">
        <v>499</v>
      </c>
      <c r="C91" s="496"/>
      <c r="D91" s="485" t="s">
        <v>500</v>
      </c>
      <c r="E91" s="496"/>
      <c r="F91" s="485" t="s">
        <v>501</v>
      </c>
      <c r="G91" s="496"/>
      <c r="H91" s="540" t="s">
        <v>498</v>
      </c>
      <c r="I91" s="540"/>
    </row>
    <row r="92" spans="1:9" ht="49.5" customHeight="1" x14ac:dyDescent="0.35">
      <c r="A92" s="347" t="s">
        <v>369</v>
      </c>
      <c r="B92" s="494" t="s">
        <v>382</v>
      </c>
      <c r="C92" s="495"/>
      <c r="D92" s="494" t="s">
        <v>383</v>
      </c>
      <c r="E92" s="495"/>
      <c r="F92" s="494" t="s">
        <v>384</v>
      </c>
      <c r="G92" s="495"/>
      <c r="H92" s="653" t="s">
        <v>435</v>
      </c>
      <c r="I92" s="541"/>
    </row>
    <row r="93" spans="1:9" ht="25" customHeight="1" x14ac:dyDescent="0.35">
      <c r="A93" s="588" t="s">
        <v>296</v>
      </c>
      <c r="B93" s="355" t="s">
        <v>99</v>
      </c>
      <c r="C93" s="355" t="s">
        <v>206</v>
      </c>
      <c r="D93" s="355" t="s">
        <v>99</v>
      </c>
      <c r="E93" s="355" t="s">
        <v>206</v>
      </c>
      <c r="F93" s="355" t="s">
        <v>99</v>
      </c>
      <c r="G93" s="355" t="s">
        <v>206</v>
      </c>
      <c r="H93" s="355" t="s">
        <v>99</v>
      </c>
      <c r="I93" s="355" t="s">
        <v>206</v>
      </c>
    </row>
    <row r="94" spans="1:9" ht="25" customHeight="1" x14ac:dyDescent="0.35">
      <c r="A94" s="589"/>
      <c r="B94" s="356">
        <v>0.1</v>
      </c>
      <c r="C94" s="360">
        <v>0.1</v>
      </c>
      <c r="D94" s="356">
        <v>0.15</v>
      </c>
      <c r="E94" s="357">
        <v>0.15</v>
      </c>
      <c r="F94" s="358">
        <v>0.2</v>
      </c>
      <c r="G94" s="359">
        <v>0.2</v>
      </c>
      <c r="H94" s="358"/>
      <c r="I94" s="359"/>
    </row>
    <row r="95" spans="1:9" ht="344.25" customHeight="1" x14ac:dyDescent="0.35">
      <c r="A95" s="347" t="s">
        <v>365</v>
      </c>
      <c r="B95" s="485" t="s">
        <v>502</v>
      </c>
      <c r="C95" s="485"/>
      <c r="D95" s="485" t="s">
        <v>503</v>
      </c>
      <c r="E95" s="485"/>
      <c r="F95" s="485" t="s">
        <v>504</v>
      </c>
      <c r="G95" s="485"/>
      <c r="H95" s="653" t="s">
        <v>435</v>
      </c>
      <c r="I95" s="541"/>
    </row>
    <row r="96" spans="1:9" ht="30" customHeight="1" x14ac:dyDescent="0.35">
      <c r="A96" s="347" t="s">
        <v>369</v>
      </c>
      <c r="B96" s="494" t="s">
        <v>382</v>
      </c>
      <c r="C96" s="495"/>
      <c r="D96" s="494" t="s">
        <v>383</v>
      </c>
      <c r="E96" s="495"/>
      <c r="F96" s="494" t="s">
        <v>384</v>
      </c>
      <c r="G96" s="495"/>
      <c r="H96" s="480"/>
      <c r="I96" s="481"/>
    </row>
    <row r="97" spans="1:9" ht="25" customHeight="1" x14ac:dyDescent="0.35">
      <c r="A97" s="588" t="s">
        <v>297</v>
      </c>
      <c r="B97" s="355" t="s">
        <v>99</v>
      </c>
      <c r="C97" s="355" t="s">
        <v>206</v>
      </c>
      <c r="D97" s="355" t="s">
        <v>99</v>
      </c>
      <c r="E97" s="355" t="s">
        <v>206</v>
      </c>
      <c r="F97" s="355" t="s">
        <v>99</v>
      </c>
      <c r="G97" s="355" t="s">
        <v>206</v>
      </c>
      <c r="H97" s="355" t="s">
        <v>99</v>
      </c>
      <c r="I97" s="355" t="s">
        <v>206</v>
      </c>
    </row>
    <row r="98" spans="1:9" ht="25" customHeight="1" x14ac:dyDescent="0.35">
      <c r="A98" s="589"/>
      <c r="B98" s="356">
        <v>0.05</v>
      </c>
      <c r="C98" s="356">
        <v>0.05</v>
      </c>
      <c r="D98" s="356">
        <v>0.1</v>
      </c>
      <c r="E98" s="356">
        <v>0.1</v>
      </c>
      <c r="F98" s="358">
        <v>0.15</v>
      </c>
      <c r="G98" s="358">
        <v>0.15</v>
      </c>
      <c r="H98" s="358"/>
      <c r="I98" s="359"/>
    </row>
    <row r="99" spans="1:9" ht="276.75" customHeight="1" x14ac:dyDescent="0.35">
      <c r="A99" s="347" t="s">
        <v>365</v>
      </c>
      <c r="B99" s="485" t="s">
        <v>505</v>
      </c>
      <c r="C99" s="485"/>
      <c r="D99" s="485" t="s">
        <v>506</v>
      </c>
      <c r="E99" s="485"/>
      <c r="F99" s="485" t="s">
        <v>507</v>
      </c>
      <c r="G99" s="485"/>
      <c r="H99" s="653" t="s">
        <v>435</v>
      </c>
      <c r="I99" s="541"/>
    </row>
    <row r="100" spans="1:9" ht="60" customHeight="1" x14ac:dyDescent="0.35">
      <c r="A100" s="347" t="s">
        <v>369</v>
      </c>
      <c r="B100" s="494" t="s">
        <v>508</v>
      </c>
      <c r="C100" s="495"/>
      <c r="D100" s="494" t="s">
        <v>383</v>
      </c>
      <c r="E100" s="495"/>
      <c r="F100" s="494" t="s">
        <v>384</v>
      </c>
      <c r="G100" s="495"/>
      <c r="H100" s="653" t="s">
        <v>435</v>
      </c>
      <c r="I100" s="541"/>
    </row>
    <row r="101" spans="1:9" ht="25" customHeight="1" x14ac:dyDescent="0.35">
      <c r="A101" s="588" t="s">
        <v>300</v>
      </c>
      <c r="B101" s="355" t="s">
        <v>99</v>
      </c>
      <c r="C101" s="355" t="s">
        <v>206</v>
      </c>
      <c r="D101" s="355" t="s">
        <v>99</v>
      </c>
      <c r="E101" s="355" t="s">
        <v>206</v>
      </c>
      <c r="F101" s="355" t="s">
        <v>99</v>
      </c>
      <c r="G101" s="355" t="s">
        <v>206</v>
      </c>
      <c r="H101" s="355" t="s">
        <v>99</v>
      </c>
      <c r="I101" s="355" t="s">
        <v>206</v>
      </c>
    </row>
    <row r="102" spans="1:9" ht="25" customHeight="1" x14ac:dyDescent="0.35">
      <c r="A102" s="589"/>
      <c r="B102" s="356">
        <v>0.05</v>
      </c>
      <c r="C102" s="360"/>
      <c r="D102" s="356">
        <v>0.05</v>
      </c>
      <c r="E102" s="357"/>
      <c r="F102" s="358">
        <v>0.1</v>
      </c>
      <c r="G102" s="359"/>
      <c r="H102" s="358"/>
      <c r="I102" s="359"/>
    </row>
    <row r="103" spans="1:9" ht="28" x14ac:dyDescent="0.35">
      <c r="A103" s="347" t="s">
        <v>365</v>
      </c>
      <c r="B103" s="479"/>
      <c r="C103" s="479"/>
      <c r="D103" s="479"/>
      <c r="E103" s="479"/>
      <c r="F103" s="479"/>
      <c r="G103" s="479"/>
      <c r="H103" s="479"/>
      <c r="I103" s="479"/>
    </row>
    <row r="104" spans="1:9" x14ac:dyDescent="0.35">
      <c r="A104" s="347" t="s">
        <v>369</v>
      </c>
      <c r="B104" s="480"/>
      <c r="C104" s="481"/>
      <c r="D104" s="480"/>
      <c r="E104" s="481"/>
      <c r="F104" s="480"/>
      <c r="G104" s="481"/>
      <c r="H104" s="480"/>
      <c r="I104" s="481"/>
    </row>
    <row r="105" spans="1:9" ht="25" customHeight="1" x14ac:dyDescent="0.35">
      <c r="A105" s="588" t="s">
        <v>301</v>
      </c>
      <c r="B105" s="355" t="s">
        <v>99</v>
      </c>
      <c r="C105" s="355" t="s">
        <v>206</v>
      </c>
      <c r="D105" s="355" t="s">
        <v>99</v>
      </c>
      <c r="E105" s="355" t="s">
        <v>206</v>
      </c>
      <c r="F105" s="355" t="s">
        <v>99</v>
      </c>
      <c r="G105" s="355" t="s">
        <v>206</v>
      </c>
      <c r="H105" s="355" t="s">
        <v>99</v>
      </c>
      <c r="I105" s="355" t="s">
        <v>206</v>
      </c>
    </row>
    <row r="106" spans="1:9" ht="25" customHeight="1" x14ac:dyDescent="0.35">
      <c r="A106" s="589"/>
      <c r="B106" s="356">
        <v>0.05</v>
      </c>
      <c r="C106" s="360"/>
      <c r="D106" s="356">
        <v>0.03</v>
      </c>
      <c r="E106" s="357"/>
      <c r="F106" s="358">
        <v>0.05</v>
      </c>
      <c r="G106" s="359"/>
      <c r="H106" s="358"/>
      <c r="I106" s="359"/>
    </row>
    <row r="107" spans="1:9" ht="28" x14ac:dyDescent="0.35">
      <c r="A107" s="347" t="s">
        <v>365</v>
      </c>
      <c r="B107" s="479"/>
      <c r="C107" s="479"/>
      <c r="D107" s="479"/>
      <c r="E107" s="479"/>
      <c r="F107" s="479"/>
      <c r="G107" s="479"/>
      <c r="H107" s="479"/>
      <c r="I107" s="479"/>
    </row>
    <row r="108" spans="1:9" x14ac:dyDescent="0.35">
      <c r="A108" s="347" t="s">
        <v>369</v>
      </c>
      <c r="B108" s="480"/>
      <c r="C108" s="481"/>
      <c r="D108" s="480"/>
      <c r="E108" s="481"/>
      <c r="F108" s="480"/>
      <c r="G108" s="481"/>
      <c r="H108" s="480"/>
      <c r="I108" s="481"/>
    </row>
    <row r="109" spans="1:9" ht="25" customHeight="1" x14ac:dyDescent="0.35">
      <c r="A109" s="588" t="s">
        <v>302</v>
      </c>
      <c r="B109" s="355" t="s">
        <v>99</v>
      </c>
      <c r="C109" s="355" t="s">
        <v>206</v>
      </c>
      <c r="D109" s="355" t="s">
        <v>99</v>
      </c>
      <c r="E109" s="355" t="s">
        <v>206</v>
      </c>
      <c r="F109" s="355" t="s">
        <v>99</v>
      </c>
      <c r="G109" s="355" t="s">
        <v>206</v>
      </c>
      <c r="H109" s="355" t="s">
        <v>99</v>
      </c>
      <c r="I109" s="355" t="s">
        <v>206</v>
      </c>
    </row>
    <row r="110" spans="1:9" ht="25" customHeight="1" x14ac:dyDescent="0.35">
      <c r="A110" s="589"/>
      <c r="B110" s="356">
        <v>0.05</v>
      </c>
      <c r="C110" s="360"/>
      <c r="D110" s="356">
        <v>0.02</v>
      </c>
      <c r="E110" s="357"/>
      <c r="F110" s="358">
        <v>0.03</v>
      </c>
      <c r="G110" s="359"/>
      <c r="H110" s="358"/>
      <c r="I110" s="359"/>
    </row>
    <row r="111" spans="1:9" ht="28" x14ac:dyDescent="0.35">
      <c r="A111" s="347" t="s">
        <v>365</v>
      </c>
      <c r="B111" s="479"/>
      <c r="C111" s="479"/>
      <c r="D111" s="479"/>
      <c r="E111" s="479"/>
      <c r="F111" s="479"/>
      <c r="G111" s="479"/>
      <c r="H111" s="479"/>
      <c r="I111" s="479"/>
    </row>
    <row r="112" spans="1:9" x14ac:dyDescent="0.35">
      <c r="A112" s="347" t="s">
        <v>369</v>
      </c>
      <c r="B112" s="480"/>
      <c r="C112" s="481"/>
      <c r="D112" s="480"/>
      <c r="E112" s="481"/>
      <c r="F112" s="480"/>
      <c r="G112" s="481"/>
      <c r="H112" s="480"/>
      <c r="I112" s="481"/>
    </row>
    <row r="113" spans="1:9" ht="25" customHeight="1" x14ac:dyDescent="0.35">
      <c r="A113" s="588" t="s">
        <v>303</v>
      </c>
      <c r="B113" s="355" t="s">
        <v>99</v>
      </c>
      <c r="C113" s="355" t="s">
        <v>206</v>
      </c>
      <c r="D113" s="355" t="s">
        <v>99</v>
      </c>
      <c r="E113" s="355" t="s">
        <v>206</v>
      </c>
      <c r="F113" s="355" t="s">
        <v>99</v>
      </c>
      <c r="G113" s="355" t="s">
        <v>206</v>
      </c>
      <c r="H113" s="355" t="s">
        <v>99</v>
      </c>
      <c r="I113" s="355" t="s">
        <v>206</v>
      </c>
    </row>
    <row r="114" spans="1:9" ht="25" customHeight="1" x14ac:dyDescent="0.35">
      <c r="A114" s="589"/>
      <c r="B114" s="361">
        <v>0.05</v>
      </c>
      <c r="C114" s="362"/>
      <c r="D114" s="361">
        <v>0.05</v>
      </c>
      <c r="E114" s="362"/>
      <c r="F114" s="361">
        <v>0.02</v>
      </c>
      <c r="G114" s="363"/>
      <c r="H114" s="362"/>
      <c r="I114" s="363"/>
    </row>
    <row r="115" spans="1:9" ht="28" x14ac:dyDescent="0.35">
      <c r="A115" s="347" t="s">
        <v>365</v>
      </c>
      <c r="B115" s="482"/>
      <c r="C115" s="482"/>
      <c r="D115" s="482"/>
      <c r="E115" s="482"/>
      <c r="F115" s="482"/>
      <c r="G115" s="482"/>
      <c r="H115" s="482"/>
      <c r="I115" s="482"/>
    </row>
    <row r="116" spans="1:9" x14ac:dyDescent="0.35">
      <c r="A116" s="347" t="s">
        <v>369</v>
      </c>
      <c r="B116" s="480"/>
      <c r="C116" s="481"/>
      <c r="D116" s="480"/>
      <c r="E116" s="481"/>
      <c r="F116" s="480"/>
      <c r="G116" s="481"/>
      <c r="H116" s="480"/>
      <c r="I116" s="481"/>
    </row>
    <row r="117" spans="1:9" x14ac:dyDescent="0.35">
      <c r="A117" s="364" t="s">
        <v>408</v>
      </c>
      <c r="B117" s="365">
        <f t="shared" ref="B117:I117" si="1">(B70+B74+B78+B82+B86+B90+B94+B98+B102+B106+B110+B114)</f>
        <v>1.0000000000000002</v>
      </c>
      <c r="C117" s="366">
        <f t="shared" si="1"/>
        <v>0.8</v>
      </c>
      <c r="D117" s="365">
        <f t="shared" si="1"/>
        <v>1.0000000000000002</v>
      </c>
      <c r="E117" s="366">
        <f t="shared" si="1"/>
        <v>0.85000000000000009</v>
      </c>
      <c r="F117" s="365">
        <f t="shared" si="1"/>
        <v>1</v>
      </c>
      <c r="G117" s="366">
        <f t="shared" si="1"/>
        <v>0.8</v>
      </c>
      <c r="H117" s="366">
        <f t="shared" si="1"/>
        <v>0</v>
      </c>
      <c r="I117" s="366">
        <f t="shared" si="1"/>
        <v>0</v>
      </c>
    </row>
    <row r="129" s="39" customFormat="1" x14ac:dyDescent="0.35"/>
    <row r="130" s="39" customFormat="1" x14ac:dyDescent="0.35"/>
    <row r="131" s="39" customFormat="1" x14ac:dyDescent="0.35"/>
    <row r="132" s="39" customFormat="1" x14ac:dyDescent="0.35"/>
    <row r="133" s="39" customFormat="1" x14ac:dyDescent="0.35"/>
    <row r="134" s="39" customFormat="1" x14ac:dyDescent="0.35"/>
    <row r="135" s="39" customFormat="1" x14ac:dyDescent="0.35"/>
    <row r="136" s="39" customFormat="1" x14ac:dyDescent="0.35"/>
    <row r="137" s="39" customFormat="1" x14ac:dyDescent="0.35"/>
    <row r="138" s="39" customFormat="1" x14ac:dyDescent="0.35"/>
    <row r="139" s="39" customFormat="1" x14ac:dyDescent="0.35"/>
    <row r="140" s="39" customFormat="1" x14ac:dyDescent="0.35"/>
    <row r="141" s="39" customFormat="1" x14ac:dyDescent="0.35"/>
    <row r="142" s="39" customFormat="1" x14ac:dyDescent="0.35"/>
    <row r="143" s="39" customFormat="1" x14ac:dyDescent="0.35"/>
    <row r="144" s="39" customFormat="1" x14ac:dyDescent="0.35"/>
    <row r="145" s="39" customFormat="1" x14ac:dyDescent="0.35"/>
    <row r="146" s="39" customFormat="1" x14ac:dyDescent="0.35"/>
    <row r="147" s="39" customFormat="1" x14ac:dyDescent="0.35"/>
    <row r="148" s="39" customFormat="1" x14ac:dyDescent="0.35"/>
    <row r="149" s="39" customFormat="1" x14ac:dyDescent="0.35"/>
  </sheetData>
  <mergeCells count="211">
    <mergeCell ref="B6:K6"/>
    <mergeCell ref="M6:O6"/>
    <mergeCell ref="A1:A4"/>
    <mergeCell ref="B1:L1"/>
    <mergeCell ref="M1:O1"/>
    <mergeCell ref="B2:L2"/>
    <mergeCell ref="M2:O2"/>
    <mergeCell ref="B3:L3"/>
    <mergeCell ref="M3:O3"/>
    <mergeCell ref="B4:L4"/>
    <mergeCell ref="M4:O4"/>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41:A42"/>
    <mergeCell ref="D41:E41"/>
    <mergeCell ref="F41:G41"/>
    <mergeCell ref="D42:E42"/>
    <mergeCell ref="F42:G42"/>
    <mergeCell ref="B38:C38"/>
    <mergeCell ref="D38:I38"/>
    <mergeCell ref="A39:A40"/>
    <mergeCell ref="D39:E39"/>
    <mergeCell ref="F39:G39"/>
    <mergeCell ref="D40:E40"/>
    <mergeCell ref="F40:G40"/>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H107:I107"/>
    <mergeCell ref="B108:C108"/>
    <mergeCell ref="D108:E108"/>
    <mergeCell ref="F108:G108"/>
    <mergeCell ref="H108:I108"/>
    <mergeCell ref="A109:A110"/>
    <mergeCell ref="B111:C111"/>
    <mergeCell ref="D111:E111"/>
    <mergeCell ref="F111:G111"/>
    <mergeCell ref="H111:I111"/>
    <mergeCell ref="B112:C112"/>
    <mergeCell ref="D112:E112"/>
    <mergeCell ref="F112:G112"/>
    <mergeCell ref="H112:I112"/>
    <mergeCell ref="A113:A114"/>
    <mergeCell ref="B115:C115"/>
    <mergeCell ref="D115:E115"/>
    <mergeCell ref="F115:G115"/>
    <mergeCell ref="H115:I115"/>
    <mergeCell ref="B116:C116"/>
    <mergeCell ref="D116:E116"/>
    <mergeCell ref="F116:G116"/>
    <mergeCell ref="H116:I116"/>
  </mergeCells>
  <phoneticPr fontId="39" type="noConversion"/>
  <hyperlinks>
    <hyperlink ref="B72:C72" r:id="rId1" display="Evidencias act2 tarea 1" xr:uid="{7D1E67B1-354E-4212-A70F-5D6C48223258}"/>
    <hyperlink ref="B76:C76" r:id="rId2" display="Anexo 1_26022025_Acta Articulación Secretaría de Gobierno" xr:uid="{D7731F34-B0E9-45E1-833C-2FFA8DE2918B}"/>
    <hyperlink ref="D80:E80" r:id="rId3" display="Enlace Soportes: Tarea 2" xr:uid="{EEEAAF6F-4279-49B3-A65D-239EE02A804D}"/>
    <hyperlink ref="B80:C80" r:id="rId4" display="Enlace Soportes: Tarea 1" xr:uid="{F01A1502-C4BD-424D-86F8-2F16215DBFD0}"/>
    <hyperlink ref="B84:C84" r:id="rId5" display="Tarea 1" xr:uid="{2D617F73-7201-42BE-B84A-ADB27BFEE7A1}"/>
    <hyperlink ref="D84:E84" r:id="rId6" display="Tarea 2" xr:uid="{7707CCB9-97E0-425F-9317-678082A8C3E5}"/>
    <hyperlink ref="F84:G84" r:id="rId7" display="Tarea 3" xr:uid="{16D4B455-9B5B-4B39-B473-4A6DE584332F}"/>
    <hyperlink ref="D88:E88" r:id="rId8" display="Tarea 2" xr:uid="{F15D20E6-D067-45CF-9971-D9DAE561DAD6}"/>
    <hyperlink ref="B88:C88" r:id="rId9" display="Tarea 1" xr:uid="{401FCA96-8EAD-4D1F-A656-652E28774508}"/>
    <hyperlink ref="F88:G88" r:id="rId10" display="Tarea 3" xr:uid="{A58C9E9C-ECB2-417C-9264-4265A019B967}"/>
    <hyperlink ref="B92:C92" r:id="rId11" display="Tarea 1" xr:uid="{DD4EE435-589D-4EB7-B5A2-BE07781B5D5B}"/>
    <hyperlink ref="D92:E92" r:id="rId12" display="Tarea 2" xr:uid="{4BE4B304-502D-4520-A8A4-5803E53F9907}"/>
    <hyperlink ref="F92:G92" r:id="rId13" display="Tarea 3" xr:uid="{D23F06B2-619C-4352-8A0A-3592BB0C233C}"/>
    <hyperlink ref="B96:C96" r:id="rId14" display="Tarea 1" xr:uid="{3D96D4A2-DC3B-46C1-BB2A-BE655E9BB03E}"/>
    <hyperlink ref="D96:E96" r:id="rId15" display="Tarea 2" xr:uid="{F91343AD-0F39-4DB9-BEF9-BC09ABE1CE73}"/>
    <hyperlink ref="F96:G96" r:id="rId16" display="Tarea 3" xr:uid="{9169F6CC-B0D7-4EC9-B332-38BCDFF4EFA5}"/>
    <hyperlink ref="B100:C100" r:id="rId17" display="Tarea 1 " xr:uid="{46A200A1-258B-408B-9284-23510469792E}"/>
    <hyperlink ref="D100:E100" r:id="rId18" display="Tarea 2" xr:uid="{A85BA6C1-04D9-4A3A-8A54-1BA0EF06879B}"/>
    <hyperlink ref="F100:G100" r:id="rId19" display="Tarea 3" xr:uid="{FDAB278C-6E27-4BAB-8672-FEE9C0A1E9F6}"/>
  </hyperlinks>
  <pageMargins left="0.25" right="0.25" top="0.75" bottom="0.75" header="0.3" footer="0.3"/>
  <pageSetup scale="25" fitToHeight="0" orientation="landscape" r:id="rId20"/>
  <drawing r:id="rId21"/>
  <legacyDrawing r:id="rId2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D4444AF-2DFA-42D0-B149-A19ABB7537B5}">
          <x14:formula1>
            <xm:f>Listas!$B$2:$B$4</xm:f>
          </x14:formula1>
          <xm:sqref>H36:I37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0FD2-A71B-45CE-B6AD-BEE652DB5DB1}">
  <sheetPr>
    <tabColor theme="6" tint="0.59999389629810485"/>
    <pageSetUpPr fitToPage="1"/>
  </sheetPr>
  <dimension ref="A1:L28"/>
  <sheetViews>
    <sheetView topLeftCell="L3" zoomScale="85" zoomScaleNormal="85" workbookViewId="0">
      <selection activeCell="N8" sqref="N8"/>
    </sheetView>
  </sheetViews>
  <sheetFormatPr baseColWidth="10" defaultColWidth="8.7265625" defaultRowHeight="13" x14ac:dyDescent="0.35"/>
  <cols>
    <col min="1" max="1" width="3.26953125" style="176" customWidth="1"/>
    <col min="2" max="2" width="9.26953125" style="176" customWidth="1"/>
    <col min="3" max="3" width="5.7265625" style="176" customWidth="1"/>
    <col min="4" max="4" width="6.7265625" style="176" customWidth="1"/>
    <col min="5" max="5" width="5.7265625" style="176" customWidth="1"/>
    <col min="6" max="6" width="10.26953125" style="176" customWidth="1"/>
    <col min="7" max="7" width="2.1796875" style="176" customWidth="1"/>
    <col min="8" max="8" width="18.7265625" style="176" customWidth="1"/>
    <col min="9" max="9" width="12.7265625" style="176" customWidth="1"/>
    <col min="10" max="10" width="6.7265625" style="176" customWidth="1"/>
    <col min="11" max="11" width="18.7265625" style="176" customWidth="1"/>
    <col min="12" max="12" width="25.7265625" style="176" customWidth="1"/>
    <col min="13" max="16384" width="8.7265625" style="176"/>
  </cols>
  <sheetData>
    <row r="1" spans="1:12" ht="18.75" customHeight="1" x14ac:dyDescent="0.35">
      <c r="A1" s="603"/>
      <c r="B1" s="604"/>
      <c r="C1" s="604"/>
      <c r="D1" s="604"/>
      <c r="E1" s="605"/>
      <c r="F1" s="612" t="s">
        <v>409</v>
      </c>
      <c r="G1" s="613"/>
      <c r="H1" s="613"/>
      <c r="I1" s="613"/>
      <c r="J1" s="613"/>
      <c r="K1" s="613"/>
      <c r="L1" s="175"/>
    </row>
    <row r="2" spans="1:12" ht="18.75" customHeight="1" x14ac:dyDescent="0.35">
      <c r="A2" s="606"/>
      <c r="B2" s="607"/>
      <c r="C2" s="607"/>
      <c r="D2" s="607"/>
      <c r="E2" s="608"/>
      <c r="F2" s="614"/>
      <c r="G2" s="615"/>
      <c r="H2" s="615"/>
      <c r="I2" s="615"/>
      <c r="J2" s="615"/>
      <c r="K2" s="615"/>
      <c r="L2" s="175"/>
    </row>
    <row r="3" spans="1:12" ht="18.75" customHeight="1" x14ac:dyDescent="0.35">
      <c r="A3" s="606"/>
      <c r="B3" s="607"/>
      <c r="C3" s="607"/>
      <c r="D3" s="607"/>
      <c r="E3" s="608"/>
      <c r="F3" s="612" t="s">
        <v>410</v>
      </c>
      <c r="G3" s="613"/>
      <c r="H3" s="613"/>
      <c r="I3" s="613"/>
      <c r="J3" s="613"/>
      <c r="K3" s="613"/>
      <c r="L3" s="175"/>
    </row>
    <row r="4" spans="1:12" ht="18.75" customHeight="1" x14ac:dyDescent="0.35">
      <c r="A4" s="609"/>
      <c r="B4" s="610"/>
      <c r="C4" s="610"/>
      <c r="D4" s="610"/>
      <c r="E4" s="611"/>
      <c r="F4" s="614"/>
      <c r="G4" s="615"/>
      <c r="H4" s="615"/>
      <c r="I4" s="615"/>
      <c r="J4" s="615"/>
      <c r="K4" s="615"/>
      <c r="L4" s="175"/>
    </row>
    <row r="5" spans="1:12" ht="15.75" customHeight="1" x14ac:dyDescent="0.35">
      <c r="A5" s="616" t="s">
        <v>411</v>
      </c>
      <c r="B5" s="617"/>
      <c r="C5" s="617"/>
      <c r="D5" s="617"/>
      <c r="E5" s="617"/>
      <c r="F5" s="617"/>
      <c r="G5" s="617"/>
      <c r="H5" s="617"/>
      <c r="I5" s="617"/>
      <c r="J5" s="617"/>
      <c r="K5" s="617"/>
      <c r="L5" s="618"/>
    </row>
    <row r="6" spans="1:12" ht="23.25" customHeight="1" x14ac:dyDescent="0.35">
      <c r="A6" s="616" t="s">
        <v>412</v>
      </c>
      <c r="B6" s="617"/>
      <c r="C6" s="619"/>
      <c r="D6" s="620" t="s">
        <v>12</v>
      </c>
      <c r="E6" s="621"/>
      <c r="F6" s="621"/>
      <c r="G6" s="621"/>
      <c r="H6" s="622"/>
      <c r="I6" s="616" t="s">
        <v>413</v>
      </c>
      <c r="J6" s="619"/>
      <c r="K6" s="620" t="s">
        <v>37</v>
      </c>
      <c r="L6" s="622"/>
    </row>
    <row r="7" spans="1:12" ht="17.649999999999999" customHeight="1" x14ac:dyDescent="0.35">
      <c r="A7" s="616" t="s">
        <v>414</v>
      </c>
      <c r="B7" s="617"/>
      <c r="C7" s="619"/>
      <c r="D7" s="620" t="s">
        <v>26</v>
      </c>
      <c r="E7" s="621"/>
      <c r="F7" s="621"/>
      <c r="G7" s="621"/>
      <c r="H7" s="622"/>
      <c r="I7" s="616" t="s">
        <v>98</v>
      </c>
      <c r="J7" s="619"/>
      <c r="K7" s="620" t="s">
        <v>15</v>
      </c>
      <c r="L7" s="622"/>
    </row>
    <row r="8" spans="1:12" ht="35.65" customHeight="1" x14ac:dyDescent="0.35">
      <c r="A8" s="616" t="s">
        <v>415</v>
      </c>
      <c r="B8" s="617"/>
      <c r="C8" s="619"/>
      <c r="D8" s="620" t="s">
        <v>63</v>
      </c>
      <c r="E8" s="621"/>
      <c r="F8" s="621"/>
      <c r="G8" s="621"/>
      <c r="H8" s="622"/>
      <c r="I8" s="616" t="s">
        <v>416</v>
      </c>
      <c r="J8" s="619"/>
      <c r="K8" s="620" t="s">
        <v>60</v>
      </c>
      <c r="L8" s="622"/>
    </row>
    <row r="9" spans="1:12" ht="15.75" customHeight="1" x14ac:dyDescent="0.35">
      <c r="A9" s="623" t="s">
        <v>417</v>
      </c>
      <c r="B9" s="624"/>
      <c r="C9" s="624"/>
      <c r="D9" s="624"/>
      <c r="E9" s="624"/>
      <c r="F9" s="624"/>
      <c r="G9" s="624"/>
      <c r="H9" s="624"/>
      <c r="I9" s="624"/>
      <c r="J9" s="624"/>
      <c r="K9" s="624"/>
      <c r="L9" s="625"/>
    </row>
    <row r="10" spans="1:12" ht="28.5" customHeight="1" x14ac:dyDescent="0.35">
      <c r="A10" s="634" t="s">
        <v>221</v>
      </c>
      <c r="B10" s="634"/>
      <c r="C10" s="634"/>
      <c r="D10" s="634"/>
      <c r="E10" s="670" t="str">
        <f>+ACTIVIDAD_2!B12</f>
        <v>Apoyar 5 ejercicios de transversalización del enfoque de transformación cultural y derechos humanos de las mujeres, a otras dependencias de la Secretaria de la Mujer y entidades del distrito.</v>
      </c>
      <c r="F10" s="670"/>
      <c r="G10" s="670"/>
      <c r="H10" s="670"/>
      <c r="I10" s="670"/>
      <c r="J10" s="670"/>
      <c r="K10" s="670"/>
      <c r="L10" s="670"/>
    </row>
    <row r="11" spans="1:12" ht="34.5" customHeight="1" x14ac:dyDescent="0.35">
      <c r="A11" s="626" t="s">
        <v>418</v>
      </c>
      <c r="B11" s="627"/>
      <c r="C11" s="627"/>
      <c r="D11" s="618"/>
      <c r="E11" s="628" t="str">
        <f>+ACTIVIDAD_2!I16</f>
        <v>Número de ejercicios de transversalización del enfoque de transformación cultural y derechos humanos de las mujeres apoyados en otras dependencias y entidades del distrito.</v>
      </c>
      <c r="F11" s="629"/>
      <c r="G11" s="629"/>
      <c r="H11" s="629"/>
      <c r="I11" s="629"/>
      <c r="J11" s="629"/>
      <c r="K11" s="629"/>
      <c r="L11" s="630"/>
    </row>
    <row r="12" spans="1:12" ht="47.25" customHeight="1" x14ac:dyDescent="0.35">
      <c r="A12" s="616" t="s">
        <v>419</v>
      </c>
      <c r="B12" s="617"/>
      <c r="C12" s="617"/>
      <c r="D12" s="619"/>
      <c r="E12" s="631" t="s">
        <v>509</v>
      </c>
      <c r="F12" s="632"/>
      <c r="G12" s="632"/>
      <c r="H12" s="632"/>
      <c r="I12" s="632"/>
      <c r="J12" s="632"/>
      <c r="K12" s="632"/>
      <c r="L12" s="633"/>
    </row>
    <row r="13" spans="1:12" ht="28.5" customHeight="1" x14ac:dyDescent="0.35">
      <c r="A13" s="616" t="s">
        <v>421</v>
      </c>
      <c r="B13" s="617"/>
      <c r="C13" s="619"/>
      <c r="D13" s="620" t="s">
        <v>422</v>
      </c>
      <c r="E13" s="621"/>
      <c r="F13" s="621"/>
      <c r="G13" s="621"/>
      <c r="H13" s="622"/>
      <c r="I13" s="616" t="s">
        <v>423</v>
      </c>
      <c r="J13" s="619"/>
      <c r="K13" s="620" t="s">
        <v>61</v>
      </c>
      <c r="L13" s="622"/>
    </row>
    <row r="14" spans="1:12" ht="15.75" customHeight="1" x14ac:dyDescent="0.35">
      <c r="A14" s="616" t="s">
        <v>424</v>
      </c>
      <c r="B14" s="617"/>
      <c r="C14" s="617"/>
      <c r="D14" s="617"/>
      <c r="E14" s="617"/>
      <c r="F14" s="617"/>
      <c r="G14" s="617"/>
      <c r="H14" s="617"/>
      <c r="I14" s="617"/>
      <c r="J14" s="617"/>
      <c r="K14" s="617"/>
      <c r="L14" s="618"/>
    </row>
    <row r="15" spans="1:12" ht="25.5" customHeight="1" x14ac:dyDescent="0.35">
      <c r="A15" s="616" t="s">
        <v>425</v>
      </c>
      <c r="B15" s="617"/>
      <c r="C15" s="619"/>
      <c r="D15" s="620" t="s">
        <v>19</v>
      </c>
      <c r="E15" s="621"/>
      <c r="F15" s="621"/>
      <c r="G15" s="621"/>
      <c r="H15" s="622"/>
      <c r="I15" s="616" t="s">
        <v>426</v>
      </c>
      <c r="J15" s="619"/>
      <c r="K15" s="620" t="s">
        <v>20</v>
      </c>
      <c r="L15" s="622"/>
    </row>
    <row r="16" spans="1:12" ht="25.5" customHeight="1" x14ac:dyDescent="0.35">
      <c r="A16" s="616" t="s">
        <v>427</v>
      </c>
      <c r="B16" s="617"/>
      <c r="C16" s="619"/>
      <c r="D16" s="641">
        <f>+ACTIVIDAD_2!C37</f>
        <v>1.9999999999999998</v>
      </c>
      <c r="E16" s="642"/>
      <c r="F16" s="642"/>
      <c r="G16" s="642"/>
      <c r="H16" s="643"/>
      <c r="I16" s="616" t="s">
        <v>161</v>
      </c>
      <c r="J16" s="619"/>
      <c r="K16" s="620" t="s">
        <v>21</v>
      </c>
      <c r="L16" s="622"/>
    </row>
    <row r="17" spans="1:12" ht="27.65" customHeight="1" x14ac:dyDescent="0.35">
      <c r="A17" s="616" t="s">
        <v>428</v>
      </c>
      <c r="B17" s="617"/>
      <c r="C17" s="619"/>
      <c r="D17" s="620" t="s">
        <v>510</v>
      </c>
      <c r="E17" s="621"/>
      <c r="F17" s="621"/>
      <c r="G17" s="621"/>
      <c r="H17" s="622"/>
      <c r="I17" s="638"/>
      <c r="J17" s="639"/>
      <c r="K17" s="639"/>
      <c r="L17" s="640"/>
    </row>
    <row r="18" spans="1:12" ht="12" customHeight="1" x14ac:dyDescent="0.35">
      <c r="A18" s="182" t="s">
        <v>430</v>
      </c>
      <c r="B18" s="182" t="s">
        <v>431</v>
      </c>
      <c r="C18" s="616" t="s">
        <v>432</v>
      </c>
      <c r="D18" s="617"/>
      <c r="E18" s="617"/>
      <c r="F18" s="617"/>
      <c r="G18" s="619"/>
      <c r="H18" s="616" t="s">
        <v>229</v>
      </c>
      <c r="I18" s="619"/>
      <c r="J18" s="616" t="s">
        <v>433</v>
      </c>
      <c r="K18" s="619"/>
      <c r="L18" s="182" t="s">
        <v>434</v>
      </c>
    </row>
    <row r="19" spans="1:12" ht="70" customHeight="1" x14ac:dyDescent="0.35">
      <c r="A19" s="177">
        <v>1</v>
      </c>
      <c r="B19" s="178" t="s">
        <v>422</v>
      </c>
      <c r="C19" s="620" t="s">
        <v>511</v>
      </c>
      <c r="D19" s="621"/>
      <c r="E19" s="621"/>
      <c r="F19" s="621"/>
      <c r="G19" s="622"/>
      <c r="H19" s="620" t="s">
        <v>512</v>
      </c>
      <c r="I19" s="622"/>
      <c r="J19" s="638" t="s">
        <v>22</v>
      </c>
      <c r="K19" s="640"/>
      <c r="L19" s="178" t="s">
        <v>513</v>
      </c>
    </row>
    <row r="20" spans="1:12" ht="34.15" customHeight="1" x14ac:dyDescent="0.35">
      <c r="A20" s="177">
        <v>2</v>
      </c>
      <c r="B20" s="178" t="s">
        <v>422</v>
      </c>
      <c r="C20" s="620"/>
      <c r="D20" s="621"/>
      <c r="E20" s="621"/>
      <c r="F20" s="621"/>
      <c r="G20" s="622"/>
      <c r="H20" s="620"/>
      <c r="I20" s="622"/>
      <c r="J20" s="638"/>
      <c r="K20" s="640"/>
      <c r="L20" s="178"/>
    </row>
    <row r="21" spans="1:12" ht="34.15" customHeight="1" x14ac:dyDescent="0.35">
      <c r="A21" s="177">
        <v>3</v>
      </c>
      <c r="B21" s="178" t="s">
        <v>422</v>
      </c>
      <c r="C21" s="620"/>
      <c r="D21" s="621"/>
      <c r="E21" s="621"/>
      <c r="F21" s="621"/>
      <c r="G21" s="622"/>
      <c r="H21" s="620"/>
      <c r="I21" s="622"/>
      <c r="J21" s="638"/>
      <c r="K21" s="640"/>
      <c r="L21" s="178"/>
    </row>
    <row r="22" spans="1:12" ht="25.5" customHeight="1" x14ac:dyDescent="0.35">
      <c r="A22" s="182" t="s">
        <v>430</v>
      </c>
      <c r="B22" s="616" t="s">
        <v>439</v>
      </c>
      <c r="C22" s="617"/>
      <c r="D22" s="617"/>
      <c r="E22" s="617"/>
      <c r="F22" s="617"/>
      <c r="G22" s="617"/>
      <c r="H22" s="617"/>
      <c r="I22" s="617"/>
      <c r="J22" s="617"/>
      <c r="K22" s="619"/>
      <c r="L22" s="182" t="s">
        <v>440</v>
      </c>
    </row>
    <row r="23" spans="1:12" ht="28.15" customHeight="1" x14ac:dyDescent="0.35">
      <c r="A23" s="177">
        <v>1</v>
      </c>
      <c r="B23" s="620" t="s">
        <v>514</v>
      </c>
      <c r="C23" s="621"/>
      <c r="D23" s="621"/>
      <c r="E23" s="621"/>
      <c r="F23" s="621"/>
      <c r="G23" s="621"/>
      <c r="H23" s="621"/>
      <c r="I23" s="621"/>
      <c r="J23" s="621"/>
      <c r="K23" s="622"/>
      <c r="L23" s="178" t="s">
        <v>22</v>
      </c>
    </row>
    <row r="24" spans="1:12" ht="15.75" customHeight="1" x14ac:dyDescent="0.35">
      <c r="A24" s="616" t="s">
        <v>442</v>
      </c>
      <c r="B24" s="617"/>
      <c r="C24" s="617"/>
      <c r="D24" s="617"/>
      <c r="E24" s="617"/>
      <c r="F24" s="624"/>
      <c r="G24" s="624"/>
      <c r="H24" s="617"/>
      <c r="I24" s="624"/>
      <c r="J24" s="624"/>
      <c r="K24" s="624"/>
      <c r="L24" s="644"/>
    </row>
    <row r="25" spans="1:12" ht="39" customHeight="1" x14ac:dyDescent="0.35">
      <c r="A25" s="616" t="s">
        <v>443</v>
      </c>
      <c r="B25" s="617"/>
      <c r="C25" s="619"/>
      <c r="D25" s="620">
        <v>0</v>
      </c>
      <c r="E25" s="621"/>
      <c r="F25" s="634" t="s">
        <v>444</v>
      </c>
      <c r="G25" s="634"/>
      <c r="H25" s="203">
        <v>2024</v>
      </c>
      <c r="I25" s="634" t="s">
        <v>445</v>
      </c>
      <c r="J25" s="634"/>
      <c r="K25" s="669" t="s">
        <v>515</v>
      </c>
      <c r="L25" s="669"/>
    </row>
    <row r="26" spans="1:12" ht="33.65" customHeight="1" x14ac:dyDescent="0.35">
      <c r="A26" s="616" t="s">
        <v>447</v>
      </c>
      <c r="B26" s="617"/>
      <c r="C26" s="619"/>
      <c r="D26" s="631" t="s">
        <v>516</v>
      </c>
      <c r="E26" s="632"/>
      <c r="F26" s="629"/>
      <c r="G26" s="629"/>
      <c r="H26" s="632"/>
      <c r="I26" s="629"/>
      <c r="J26" s="629"/>
      <c r="K26" s="629"/>
      <c r="L26" s="630"/>
    </row>
    <row r="27" spans="1:12" ht="86.5" customHeight="1" x14ac:dyDescent="0.35">
      <c r="A27" s="616" t="s">
        <v>449</v>
      </c>
      <c r="B27" s="617"/>
      <c r="C27" s="619"/>
      <c r="D27" s="666" t="s">
        <v>517</v>
      </c>
      <c r="E27" s="667"/>
      <c r="F27" s="667"/>
      <c r="G27" s="667"/>
      <c r="H27" s="667"/>
      <c r="I27" s="667"/>
      <c r="J27" s="667"/>
      <c r="K27" s="667"/>
      <c r="L27" s="668"/>
    </row>
    <row r="28" spans="1:12" ht="17.649999999999999" customHeight="1" x14ac:dyDescent="0.35">
      <c r="A28" s="616" t="s">
        <v>451</v>
      </c>
      <c r="B28" s="617"/>
      <c r="C28" s="619"/>
      <c r="D28" s="620"/>
      <c r="E28" s="621"/>
      <c r="F28" s="621"/>
      <c r="G28" s="621"/>
      <c r="H28" s="621"/>
      <c r="I28" s="621"/>
      <c r="J28" s="621"/>
      <c r="K28" s="621"/>
      <c r="L28" s="622"/>
    </row>
  </sheetData>
  <mergeCells count="65">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K25:L25"/>
    <mergeCell ref="A26:C26"/>
    <mergeCell ref="D26:L26"/>
    <mergeCell ref="A27:C27"/>
    <mergeCell ref="D27:L27"/>
    <mergeCell ref="A28:C28"/>
    <mergeCell ref="D28:L28"/>
  </mergeCells>
  <pageMargins left="0.7" right="0.7" top="0.75" bottom="0.75" header="0.3" footer="0.3"/>
  <pageSetup scale="71" fitToHeight="0"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F96328B6-04A5-4FE5-B014-1D31B2B595D4}">
          <x14:formula1>
            <xm:f>Datos!$K$2:$K$3</xm:f>
          </x14:formula1>
          <xm:sqref>J19:K21</xm:sqref>
        </x14:dataValidation>
        <x14:dataValidation type="list" allowBlank="1" showInputMessage="1" showErrorMessage="1" xr:uid="{C0B8BC15-61E7-4D80-AF8E-A9A86E2A715E}">
          <x14:formula1>
            <xm:f>Datos!$K$2:$K$4</xm:f>
          </x14:formula1>
          <xm:sqref>L23</xm:sqref>
        </x14:dataValidation>
        <x14:dataValidation type="list" allowBlank="1" showInputMessage="1" showErrorMessage="1" xr:uid="{121F57B3-089B-4AF6-88F0-71EE5D6EABDA}">
          <x14:formula1>
            <xm:f>Datos!$J$2:$J$5</xm:f>
          </x14:formula1>
          <xm:sqref>K16:L16</xm:sqref>
        </x14:dataValidation>
        <x14:dataValidation type="list" allowBlank="1" showInputMessage="1" showErrorMessage="1" xr:uid="{1A0613CE-6EFE-488B-BE42-0890AFCC9C29}">
          <x14:formula1>
            <xm:f>Datos!$I$2:$I$7</xm:f>
          </x14:formula1>
          <xm:sqref>K15:L15</xm:sqref>
        </x14:dataValidation>
        <x14:dataValidation type="list" allowBlank="1" showInputMessage="1" showErrorMessage="1" xr:uid="{F358A837-6315-4B3A-B85F-8BDCD5F8AA01}">
          <x14:formula1>
            <xm:f>Datos!$H$2:$H$3</xm:f>
          </x14:formula1>
          <xm:sqref>D15:H15</xm:sqref>
        </x14:dataValidation>
        <x14:dataValidation type="list" allowBlank="1" showInputMessage="1" showErrorMessage="1" xr:uid="{57AB57AE-DAEC-46FE-9F9B-B12681C35877}">
          <x14:formula1>
            <xm:f>Datos!$G$2:$G$8</xm:f>
          </x14:formula1>
          <xm:sqref>K13:L13</xm:sqref>
        </x14:dataValidation>
        <x14:dataValidation type="list" allowBlank="1" showInputMessage="1" showErrorMessage="1" xr:uid="{CB3B81C1-20E3-4D22-86FA-41F6A927312A}">
          <x14:formula1>
            <xm:f>Datos!$F$2:$F$18</xm:f>
          </x14:formula1>
          <xm:sqref>K8:L8</xm:sqref>
        </x14:dataValidation>
        <x14:dataValidation type="list" allowBlank="1" showInputMessage="1" showErrorMessage="1" xr:uid="{830BBA01-549D-4494-B337-A9223F69681C}">
          <x14:formula1>
            <xm:f>Datos!$E$2:$E$23</xm:f>
          </x14:formula1>
          <xm:sqref>D8:H8</xm:sqref>
        </x14:dataValidation>
        <x14:dataValidation type="list" allowBlank="1" showInputMessage="1" showErrorMessage="1" xr:uid="{C6924F28-3D91-4484-A171-937C96D84FA0}">
          <x14:formula1>
            <xm:f>Datos!$D$2:$D$7</xm:f>
          </x14:formula1>
          <xm:sqref>K7:L7</xm:sqref>
        </x14:dataValidation>
        <x14:dataValidation type="list" allowBlank="1" showInputMessage="1" showErrorMessage="1" xr:uid="{8F81C509-A0E8-4F34-9DB5-A24B8670460A}">
          <x14:formula1>
            <xm:f>Datos!$C$2:$C$3</xm:f>
          </x14:formula1>
          <xm:sqref>D7:H7</xm:sqref>
        </x14:dataValidation>
        <x14:dataValidation type="list" allowBlank="1" showInputMessage="1" showErrorMessage="1" xr:uid="{F338AE9D-3F9E-4554-AF5E-57A374A7864B}">
          <x14:formula1>
            <xm:f>Datos!$B$2:$B$6</xm:f>
          </x14:formula1>
          <xm:sqref>K6:L6</xm:sqref>
        </x14:dataValidation>
        <x14:dataValidation type="list" allowBlank="1" showInputMessage="1" showErrorMessage="1" xr:uid="{F0C4323B-D504-4A28-8336-38AC2867858E}">
          <x14:formula1>
            <xm:f>Datos!$A$2:$A$5</xm:f>
          </x14:formula1>
          <xm:sqref>D6:H6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8E4A-1594-47EB-887C-13280C944AAD}">
  <sheetPr>
    <tabColor theme="7" tint="0.59999389629810485"/>
    <pageSetUpPr fitToPage="1"/>
  </sheetPr>
  <dimension ref="A1:L28"/>
  <sheetViews>
    <sheetView zoomScale="85" zoomScaleNormal="85" workbookViewId="0">
      <selection activeCell="O8" sqref="O8"/>
    </sheetView>
  </sheetViews>
  <sheetFormatPr baseColWidth="10" defaultColWidth="8.7265625" defaultRowHeight="13" x14ac:dyDescent="0.35"/>
  <cols>
    <col min="1" max="1" width="3.26953125" style="218" customWidth="1"/>
    <col min="2" max="2" width="9.26953125" style="218" customWidth="1"/>
    <col min="3" max="3" width="5.7265625" style="218" customWidth="1"/>
    <col min="4" max="4" width="6.7265625" style="218" customWidth="1"/>
    <col min="5" max="5" width="5.7265625" style="218" customWidth="1"/>
    <col min="6" max="6" width="10.26953125" style="218" customWidth="1"/>
    <col min="7" max="7" width="2.1796875" style="218" customWidth="1"/>
    <col min="8" max="8" width="18.7265625" style="218" customWidth="1"/>
    <col min="9" max="9" width="12.7265625" style="218" customWidth="1"/>
    <col min="10" max="10" width="6.7265625" style="218" customWidth="1"/>
    <col min="11" max="11" width="18.7265625" style="218" customWidth="1"/>
    <col min="12" max="12" width="25.7265625" style="218" customWidth="1"/>
    <col min="13" max="16384" width="8.7265625" style="218"/>
  </cols>
  <sheetData>
    <row r="1" spans="1:12" ht="18.75" customHeight="1" x14ac:dyDescent="0.35">
      <c r="A1" s="603"/>
      <c r="B1" s="604"/>
      <c r="C1" s="604"/>
      <c r="D1" s="604"/>
      <c r="E1" s="605"/>
      <c r="F1" s="612" t="s">
        <v>409</v>
      </c>
      <c r="G1" s="613"/>
      <c r="H1" s="613"/>
      <c r="I1" s="613"/>
      <c r="J1" s="613"/>
      <c r="K1" s="613"/>
      <c r="L1" s="175"/>
    </row>
    <row r="2" spans="1:12" ht="18.75" customHeight="1" x14ac:dyDescent="0.35">
      <c r="A2" s="606"/>
      <c r="B2" s="607"/>
      <c r="C2" s="607"/>
      <c r="D2" s="607"/>
      <c r="E2" s="608"/>
      <c r="F2" s="614"/>
      <c r="G2" s="615"/>
      <c r="H2" s="615"/>
      <c r="I2" s="615"/>
      <c r="J2" s="615"/>
      <c r="K2" s="615"/>
      <c r="L2" s="175"/>
    </row>
    <row r="3" spans="1:12" ht="18.75" customHeight="1" x14ac:dyDescent="0.35">
      <c r="A3" s="606"/>
      <c r="B3" s="607"/>
      <c r="C3" s="607"/>
      <c r="D3" s="607"/>
      <c r="E3" s="608"/>
      <c r="F3" s="612" t="s">
        <v>410</v>
      </c>
      <c r="G3" s="613"/>
      <c r="H3" s="613"/>
      <c r="I3" s="613"/>
      <c r="J3" s="613"/>
      <c r="K3" s="613"/>
      <c r="L3" s="175"/>
    </row>
    <row r="4" spans="1:12" ht="18.75" customHeight="1" x14ac:dyDescent="0.35">
      <c r="A4" s="609"/>
      <c r="B4" s="610"/>
      <c r="C4" s="610"/>
      <c r="D4" s="610"/>
      <c r="E4" s="611"/>
      <c r="F4" s="614"/>
      <c r="G4" s="615"/>
      <c r="H4" s="615"/>
      <c r="I4" s="615"/>
      <c r="J4" s="615"/>
      <c r="K4" s="615"/>
      <c r="L4" s="175"/>
    </row>
    <row r="5" spans="1:12" ht="15.75" customHeight="1" x14ac:dyDescent="0.35">
      <c r="A5" s="616" t="s">
        <v>411</v>
      </c>
      <c r="B5" s="617"/>
      <c r="C5" s="617"/>
      <c r="D5" s="617"/>
      <c r="E5" s="617"/>
      <c r="F5" s="617"/>
      <c r="G5" s="617"/>
      <c r="H5" s="617"/>
      <c r="I5" s="617"/>
      <c r="J5" s="617"/>
      <c r="K5" s="617"/>
      <c r="L5" s="618"/>
    </row>
    <row r="6" spans="1:12" ht="23.25" customHeight="1" x14ac:dyDescent="0.35">
      <c r="A6" s="616" t="s">
        <v>412</v>
      </c>
      <c r="B6" s="617"/>
      <c r="C6" s="619"/>
      <c r="D6" s="620" t="s">
        <v>12</v>
      </c>
      <c r="E6" s="621"/>
      <c r="F6" s="621"/>
      <c r="G6" s="621"/>
      <c r="H6" s="622"/>
      <c r="I6" s="616" t="s">
        <v>413</v>
      </c>
      <c r="J6" s="619"/>
      <c r="K6" s="620" t="s">
        <v>37</v>
      </c>
      <c r="L6" s="622"/>
    </row>
    <row r="7" spans="1:12" ht="17.649999999999999" customHeight="1" x14ac:dyDescent="0.35">
      <c r="A7" s="616" t="s">
        <v>414</v>
      </c>
      <c r="B7" s="617"/>
      <c r="C7" s="619"/>
      <c r="D7" s="620" t="s">
        <v>26</v>
      </c>
      <c r="E7" s="621"/>
      <c r="F7" s="621"/>
      <c r="G7" s="621"/>
      <c r="H7" s="622"/>
      <c r="I7" s="616" t="s">
        <v>98</v>
      </c>
      <c r="J7" s="619"/>
      <c r="K7" s="620" t="s">
        <v>53</v>
      </c>
      <c r="L7" s="622"/>
    </row>
    <row r="8" spans="1:12" ht="35.65" customHeight="1" x14ac:dyDescent="0.35">
      <c r="A8" s="616" t="s">
        <v>415</v>
      </c>
      <c r="B8" s="617"/>
      <c r="C8" s="619"/>
      <c r="D8" s="620" t="s">
        <v>63</v>
      </c>
      <c r="E8" s="621"/>
      <c r="F8" s="621"/>
      <c r="G8" s="621"/>
      <c r="H8" s="622"/>
      <c r="I8" s="616" t="s">
        <v>416</v>
      </c>
      <c r="J8" s="619"/>
      <c r="K8" s="620" t="s">
        <v>60</v>
      </c>
      <c r="L8" s="622"/>
    </row>
    <row r="9" spans="1:12" ht="15.75" customHeight="1" x14ac:dyDescent="0.35">
      <c r="A9" s="623" t="s">
        <v>417</v>
      </c>
      <c r="B9" s="624"/>
      <c r="C9" s="624"/>
      <c r="D9" s="624"/>
      <c r="E9" s="617"/>
      <c r="F9" s="617"/>
      <c r="G9" s="617"/>
      <c r="H9" s="617"/>
      <c r="I9" s="617"/>
      <c r="J9" s="617"/>
      <c r="K9" s="617"/>
      <c r="L9" s="618"/>
    </row>
    <row r="10" spans="1:12" ht="27.75" customHeight="1" x14ac:dyDescent="0.35">
      <c r="A10" s="634" t="s">
        <v>221</v>
      </c>
      <c r="B10" s="634"/>
      <c r="C10" s="634"/>
      <c r="D10" s="634"/>
      <c r="E10" s="632" t="str">
        <f>+ACTIVIDAD_3!B12</f>
        <v>Implementar 3 acciones de transformación cultural que promuevan la redistribución equitativa de las labores del cuidado en Bogotá</v>
      </c>
      <c r="F10" s="632"/>
      <c r="G10" s="632"/>
      <c r="H10" s="632"/>
      <c r="I10" s="632"/>
      <c r="J10" s="632"/>
      <c r="K10" s="632"/>
      <c r="L10" s="632"/>
    </row>
    <row r="11" spans="1:12" ht="34.5" customHeight="1" x14ac:dyDescent="0.35">
      <c r="A11" s="626" t="s">
        <v>418</v>
      </c>
      <c r="B11" s="627"/>
      <c r="C11" s="627"/>
      <c r="D11" s="618"/>
      <c r="E11" s="631" t="str">
        <f>+ACTIVIDAD_3!I16</f>
        <v>Número de acciones de transformación cultural implementadas para la redistribución equitativa de los trabajos de cuidado a travez de mecanismos de cambio cultural y comportamental en Bogotá.</v>
      </c>
      <c r="F11" s="632"/>
      <c r="G11" s="632"/>
      <c r="H11" s="632"/>
      <c r="I11" s="632"/>
      <c r="J11" s="632"/>
      <c r="K11" s="632"/>
      <c r="L11" s="633"/>
    </row>
    <row r="12" spans="1:12" ht="47.25" customHeight="1" x14ac:dyDescent="0.35">
      <c r="A12" s="616" t="s">
        <v>419</v>
      </c>
      <c r="B12" s="617"/>
      <c r="C12" s="617"/>
      <c r="D12" s="619"/>
      <c r="E12" s="631" t="s">
        <v>518</v>
      </c>
      <c r="F12" s="632"/>
      <c r="G12" s="632"/>
      <c r="H12" s="632"/>
      <c r="I12" s="632"/>
      <c r="J12" s="632"/>
      <c r="K12" s="632"/>
      <c r="L12" s="633"/>
    </row>
    <row r="13" spans="1:12" ht="28.5" customHeight="1" x14ac:dyDescent="0.35">
      <c r="A13" s="616" t="s">
        <v>421</v>
      </c>
      <c r="B13" s="617"/>
      <c r="C13" s="619"/>
      <c r="D13" s="620" t="s">
        <v>422</v>
      </c>
      <c r="E13" s="621"/>
      <c r="F13" s="621"/>
      <c r="G13" s="621"/>
      <c r="H13" s="622"/>
      <c r="I13" s="616" t="s">
        <v>423</v>
      </c>
      <c r="J13" s="619"/>
      <c r="K13" s="620" t="s">
        <v>61</v>
      </c>
      <c r="L13" s="622"/>
    </row>
    <row r="14" spans="1:12" ht="15.75" customHeight="1" x14ac:dyDescent="0.35">
      <c r="A14" s="616" t="s">
        <v>424</v>
      </c>
      <c r="B14" s="617"/>
      <c r="C14" s="617"/>
      <c r="D14" s="617"/>
      <c r="E14" s="617"/>
      <c r="F14" s="617"/>
      <c r="G14" s="617"/>
      <c r="H14" s="617"/>
      <c r="I14" s="617"/>
      <c r="J14" s="617"/>
      <c r="K14" s="617"/>
      <c r="L14" s="618"/>
    </row>
    <row r="15" spans="1:12" ht="25.5" customHeight="1" x14ac:dyDescent="0.35">
      <c r="A15" s="616" t="s">
        <v>425</v>
      </c>
      <c r="B15" s="617"/>
      <c r="C15" s="619"/>
      <c r="D15" s="620" t="s">
        <v>19</v>
      </c>
      <c r="E15" s="621"/>
      <c r="F15" s="621"/>
      <c r="G15" s="621"/>
      <c r="H15" s="622"/>
      <c r="I15" s="616" t="s">
        <v>426</v>
      </c>
      <c r="J15" s="619"/>
      <c r="K15" s="620" t="s">
        <v>20</v>
      </c>
      <c r="L15" s="622"/>
    </row>
    <row r="16" spans="1:12" ht="25.5" customHeight="1" x14ac:dyDescent="0.35">
      <c r="A16" s="616" t="s">
        <v>427</v>
      </c>
      <c r="B16" s="617"/>
      <c r="C16" s="619"/>
      <c r="D16" s="641">
        <f>ACTIVIDAD_3!C37</f>
        <v>1</v>
      </c>
      <c r="E16" s="642"/>
      <c r="F16" s="642"/>
      <c r="G16" s="642"/>
      <c r="H16" s="643"/>
      <c r="I16" s="616" t="s">
        <v>161</v>
      </c>
      <c r="J16" s="619"/>
      <c r="K16" s="620" t="s">
        <v>21</v>
      </c>
      <c r="L16" s="622"/>
    </row>
    <row r="17" spans="1:12" ht="27.65" customHeight="1" x14ac:dyDescent="0.35">
      <c r="A17" s="616" t="s">
        <v>428</v>
      </c>
      <c r="B17" s="617"/>
      <c r="C17" s="619"/>
      <c r="D17" s="620" t="s">
        <v>429</v>
      </c>
      <c r="E17" s="621"/>
      <c r="F17" s="621"/>
      <c r="G17" s="621"/>
      <c r="H17" s="622"/>
      <c r="I17" s="677"/>
      <c r="J17" s="678"/>
      <c r="K17" s="678"/>
      <c r="L17" s="679"/>
    </row>
    <row r="18" spans="1:12" ht="12" customHeight="1" x14ac:dyDescent="0.35">
      <c r="A18" s="182" t="s">
        <v>430</v>
      </c>
      <c r="B18" s="182" t="s">
        <v>431</v>
      </c>
      <c r="C18" s="616" t="s">
        <v>432</v>
      </c>
      <c r="D18" s="617"/>
      <c r="E18" s="617"/>
      <c r="F18" s="617"/>
      <c r="G18" s="619"/>
      <c r="H18" s="616" t="s">
        <v>229</v>
      </c>
      <c r="I18" s="619"/>
      <c r="J18" s="616" t="s">
        <v>433</v>
      </c>
      <c r="K18" s="619"/>
      <c r="L18" s="182" t="s">
        <v>434</v>
      </c>
    </row>
    <row r="19" spans="1:12" ht="56.25" customHeight="1" x14ac:dyDescent="0.35">
      <c r="A19" s="177">
        <v>1</v>
      </c>
      <c r="B19" s="178" t="s">
        <v>422</v>
      </c>
      <c r="C19" s="620" t="s">
        <v>519</v>
      </c>
      <c r="D19" s="621"/>
      <c r="E19" s="621"/>
      <c r="F19" s="621"/>
      <c r="G19" s="622"/>
      <c r="H19" s="620" t="s">
        <v>520</v>
      </c>
      <c r="I19" s="622"/>
      <c r="J19" s="638" t="s">
        <v>22</v>
      </c>
      <c r="K19" s="640"/>
      <c r="L19" s="178" t="s">
        <v>521</v>
      </c>
    </row>
    <row r="20" spans="1:12" ht="34.15" customHeight="1" x14ac:dyDescent="0.35">
      <c r="A20" s="177">
        <v>2</v>
      </c>
      <c r="B20" s="178" t="s">
        <v>422</v>
      </c>
      <c r="C20" s="620" t="s">
        <v>522</v>
      </c>
      <c r="D20" s="621"/>
      <c r="E20" s="621"/>
      <c r="F20" s="621"/>
      <c r="G20" s="622"/>
      <c r="H20" s="620" t="s">
        <v>523</v>
      </c>
      <c r="I20" s="622"/>
      <c r="J20" s="638" t="s">
        <v>22</v>
      </c>
      <c r="K20" s="640"/>
      <c r="L20" s="178" t="s">
        <v>521</v>
      </c>
    </row>
    <row r="21" spans="1:12" ht="34.15" customHeight="1" x14ac:dyDescent="0.35">
      <c r="A21" s="177">
        <v>3</v>
      </c>
      <c r="B21" s="178" t="s">
        <v>422</v>
      </c>
      <c r="C21" s="620" t="s">
        <v>524</v>
      </c>
      <c r="D21" s="621"/>
      <c r="E21" s="621"/>
      <c r="F21" s="621"/>
      <c r="G21" s="622"/>
      <c r="H21" s="620" t="s">
        <v>525</v>
      </c>
      <c r="I21" s="622"/>
      <c r="J21" s="638" t="s">
        <v>22</v>
      </c>
      <c r="K21" s="640"/>
      <c r="L21" s="178" t="s">
        <v>526</v>
      </c>
    </row>
    <row r="22" spans="1:12" ht="25.5" customHeight="1" x14ac:dyDescent="0.35">
      <c r="A22" s="182" t="s">
        <v>430</v>
      </c>
      <c r="B22" s="616" t="s">
        <v>439</v>
      </c>
      <c r="C22" s="617"/>
      <c r="D22" s="617"/>
      <c r="E22" s="617"/>
      <c r="F22" s="617"/>
      <c r="G22" s="617"/>
      <c r="H22" s="617"/>
      <c r="I22" s="617"/>
      <c r="J22" s="617"/>
      <c r="K22" s="619"/>
      <c r="L22" s="182" t="s">
        <v>440</v>
      </c>
    </row>
    <row r="23" spans="1:12" ht="28.15" customHeight="1" x14ac:dyDescent="0.35">
      <c r="A23" s="177">
        <v>1</v>
      </c>
      <c r="B23" s="620" t="s">
        <v>527</v>
      </c>
      <c r="C23" s="621"/>
      <c r="D23" s="621"/>
      <c r="E23" s="621"/>
      <c r="F23" s="621"/>
      <c r="G23" s="621"/>
      <c r="H23" s="621"/>
      <c r="I23" s="621"/>
      <c r="J23" s="621"/>
      <c r="K23" s="622"/>
      <c r="L23" s="178" t="s">
        <v>22</v>
      </c>
    </row>
    <row r="24" spans="1:12" ht="15.75" customHeight="1" x14ac:dyDescent="0.35">
      <c r="A24" s="616" t="s">
        <v>442</v>
      </c>
      <c r="B24" s="617"/>
      <c r="C24" s="617"/>
      <c r="D24" s="617"/>
      <c r="E24" s="617"/>
      <c r="F24" s="624"/>
      <c r="G24" s="624"/>
      <c r="H24" s="617"/>
      <c r="I24" s="624"/>
      <c r="J24" s="624"/>
      <c r="K24" s="617"/>
      <c r="L24" s="644"/>
    </row>
    <row r="25" spans="1:12" ht="26.25" customHeight="1" x14ac:dyDescent="0.35">
      <c r="A25" s="616" t="s">
        <v>443</v>
      </c>
      <c r="B25" s="617"/>
      <c r="C25" s="619"/>
      <c r="D25" s="672">
        <v>1</v>
      </c>
      <c r="E25" s="673"/>
      <c r="F25" s="674" t="s">
        <v>444</v>
      </c>
      <c r="G25" s="674"/>
      <c r="H25" s="214">
        <v>2024</v>
      </c>
      <c r="I25" s="674" t="s">
        <v>445</v>
      </c>
      <c r="J25" s="674"/>
      <c r="K25" s="675" t="s">
        <v>528</v>
      </c>
      <c r="L25" s="676"/>
    </row>
    <row r="26" spans="1:12" ht="26.25" customHeight="1" x14ac:dyDescent="0.35">
      <c r="A26" s="616" t="s">
        <v>447</v>
      </c>
      <c r="B26" s="617"/>
      <c r="C26" s="617"/>
      <c r="D26" s="671" t="s">
        <v>529</v>
      </c>
      <c r="E26" s="671"/>
      <c r="F26" s="671"/>
      <c r="G26" s="671"/>
      <c r="H26" s="671"/>
      <c r="I26" s="671"/>
      <c r="J26" s="671"/>
      <c r="K26" s="671"/>
      <c r="L26" s="671"/>
    </row>
    <row r="27" spans="1:12" ht="316.5" customHeight="1" x14ac:dyDescent="0.35">
      <c r="A27" s="616" t="s">
        <v>449</v>
      </c>
      <c r="B27" s="617"/>
      <c r="C27" s="619"/>
      <c r="D27" s="647" t="s">
        <v>530</v>
      </c>
      <c r="E27" s="648"/>
      <c r="F27" s="648"/>
      <c r="G27" s="648"/>
      <c r="H27" s="648"/>
      <c r="I27" s="648"/>
      <c r="J27" s="648"/>
      <c r="K27" s="648"/>
      <c r="L27" s="649"/>
    </row>
    <row r="28" spans="1:12" ht="17.649999999999999" customHeight="1" x14ac:dyDescent="0.35">
      <c r="A28" s="616" t="s">
        <v>451</v>
      </c>
      <c r="B28" s="617"/>
      <c r="C28" s="619"/>
      <c r="D28" s="620"/>
      <c r="E28" s="621"/>
      <c r="F28" s="621"/>
      <c r="G28" s="621"/>
      <c r="H28" s="621"/>
      <c r="I28" s="621"/>
      <c r="J28" s="621"/>
      <c r="K28" s="621"/>
      <c r="L28" s="622"/>
    </row>
  </sheetData>
  <mergeCells count="65">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K25:L25"/>
    <mergeCell ref="A26:C26"/>
    <mergeCell ref="D26:L26"/>
    <mergeCell ref="A27:C27"/>
    <mergeCell ref="D27:L27"/>
    <mergeCell ref="A28:C28"/>
    <mergeCell ref="D28:L28"/>
  </mergeCells>
  <pageMargins left="0.7" right="0.7" top="0.75" bottom="0.75" header="0.3" footer="0.3"/>
  <pageSetup scale="67"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4AE797DE-B5C0-4D67-A5A5-B4A0AB3E42FB}">
          <x14:formula1>
            <xm:f>Datos!$A$2:$A$5</xm:f>
          </x14:formula1>
          <xm:sqref>D6:H6</xm:sqref>
        </x14:dataValidation>
        <x14:dataValidation type="list" allowBlank="1" showInputMessage="1" showErrorMessage="1" xr:uid="{A2DF1B8B-12F5-4D4E-9C0B-3E1CACC220B0}">
          <x14:formula1>
            <xm:f>Datos!$B$2:$B$6</xm:f>
          </x14:formula1>
          <xm:sqref>K6:L6</xm:sqref>
        </x14:dataValidation>
        <x14:dataValidation type="list" allowBlank="1" showInputMessage="1" showErrorMessage="1" xr:uid="{96D059A6-EF4A-480E-B90F-27327AF2BBDA}">
          <x14:formula1>
            <xm:f>Datos!$C$2:$C$3</xm:f>
          </x14:formula1>
          <xm:sqref>D7:H7</xm:sqref>
        </x14:dataValidation>
        <x14:dataValidation type="list" allowBlank="1" showInputMessage="1" showErrorMessage="1" xr:uid="{696E36D9-FFB1-4527-B5BE-E324F724AA04}">
          <x14:formula1>
            <xm:f>Datos!$D$2:$D$7</xm:f>
          </x14:formula1>
          <xm:sqref>K7:L7</xm:sqref>
        </x14:dataValidation>
        <x14:dataValidation type="list" allowBlank="1" showInputMessage="1" showErrorMessage="1" xr:uid="{8C3F8ACD-D04B-449B-9ECF-2595D73B3533}">
          <x14:formula1>
            <xm:f>Datos!$E$2:$E$23</xm:f>
          </x14:formula1>
          <xm:sqref>D8:H8</xm:sqref>
        </x14:dataValidation>
        <x14:dataValidation type="list" allowBlank="1" showInputMessage="1" showErrorMessage="1" xr:uid="{2CF2AD54-4151-4149-A1CE-6FA83A1624A7}">
          <x14:formula1>
            <xm:f>Datos!$F$2:$F$18</xm:f>
          </x14:formula1>
          <xm:sqref>K8:L8</xm:sqref>
        </x14:dataValidation>
        <x14:dataValidation type="list" allowBlank="1" showInputMessage="1" showErrorMessage="1" xr:uid="{CDCD5B32-2E07-4D41-B28F-4F346966C3E2}">
          <x14:formula1>
            <xm:f>Datos!$G$2:$G$8</xm:f>
          </x14:formula1>
          <xm:sqref>K13:L13</xm:sqref>
        </x14:dataValidation>
        <x14:dataValidation type="list" allowBlank="1" showInputMessage="1" showErrorMessage="1" xr:uid="{30A92A87-11F8-4315-97DC-C4E0E493CF13}">
          <x14:formula1>
            <xm:f>Datos!$H$2:$H$3</xm:f>
          </x14:formula1>
          <xm:sqref>D15:H15</xm:sqref>
        </x14:dataValidation>
        <x14:dataValidation type="list" allowBlank="1" showInputMessage="1" showErrorMessage="1" xr:uid="{88620779-7B02-46F9-AD04-0E14B4099411}">
          <x14:formula1>
            <xm:f>Datos!$I$2:$I$7</xm:f>
          </x14:formula1>
          <xm:sqref>K15:L15</xm:sqref>
        </x14:dataValidation>
        <x14:dataValidation type="list" allowBlank="1" showInputMessage="1" showErrorMessage="1" xr:uid="{8055A27C-06F7-4781-8580-9EC8498C27F8}">
          <x14:formula1>
            <xm:f>Datos!$J$2:$J$5</xm:f>
          </x14:formula1>
          <xm:sqref>K16:L16</xm:sqref>
        </x14:dataValidation>
        <x14:dataValidation type="list" allowBlank="1" showInputMessage="1" showErrorMessage="1" xr:uid="{043E2BB4-0DAE-4EBB-8416-A291FF440899}">
          <x14:formula1>
            <xm:f>Datos!$K$2:$K$4</xm:f>
          </x14:formula1>
          <xm:sqref>L23</xm:sqref>
        </x14:dataValidation>
        <x14:dataValidation type="list" allowBlank="1" showInputMessage="1" showErrorMessage="1" xr:uid="{36E6D98E-A0A8-4548-B33B-85FECF32D368}">
          <x14:formula1>
            <xm:f>Datos!$K$2:$K$3</xm:f>
          </x14:formula1>
          <xm:sqref>J19:K21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C3A2-4566-405F-BA1B-04B6E0CCAF7E}">
  <sheetPr>
    <tabColor theme="8" tint="0.59999389629810485"/>
    <pageSetUpPr fitToPage="1"/>
  </sheetPr>
  <dimension ref="A1:L28"/>
  <sheetViews>
    <sheetView zoomScale="85" zoomScaleNormal="85" workbookViewId="0">
      <selection activeCell="N11" sqref="N11"/>
    </sheetView>
  </sheetViews>
  <sheetFormatPr baseColWidth="10" defaultColWidth="8.7265625" defaultRowHeight="13" x14ac:dyDescent="0.35"/>
  <cols>
    <col min="1" max="1" width="3.26953125" style="176" customWidth="1"/>
    <col min="2" max="2" width="9.26953125" style="176" customWidth="1"/>
    <col min="3" max="3" width="5.7265625" style="176" customWidth="1"/>
    <col min="4" max="4" width="6.7265625" style="176" customWidth="1"/>
    <col min="5" max="5" width="5.7265625" style="176" customWidth="1"/>
    <col min="6" max="6" width="10.26953125" style="176" customWidth="1"/>
    <col min="7" max="7" width="2.1796875" style="176" customWidth="1"/>
    <col min="8" max="8" width="18.7265625" style="176" customWidth="1"/>
    <col min="9" max="9" width="12.7265625" style="176" customWidth="1"/>
    <col min="10" max="10" width="6.7265625" style="176" customWidth="1"/>
    <col min="11" max="11" width="18.7265625" style="176" customWidth="1"/>
    <col min="12" max="12" width="25.7265625" style="176" customWidth="1"/>
    <col min="13" max="16384" width="8.7265625" style="176"/>
  </cols>
  <sheetData>
    <row r="1" spans="1:12" ht="18.75" customHeight="1" x14ac:dyDescent="0.35">
      <c r="A1" s="603"/>
      <c r="B1" s="604"/>
      <c r="C1" s="604"/>
      <c r="D1" s="604"/>
      <c r="E1" s="605"/>
      <c r="F1" s="612" t="s">
        <v>409</v>
      </c>
      <c r="G1" s="613"/>
      <c r="H1" s="613"/>
      <c r="I1" s="613"/>
      <c r="J1" s="613"/>
      <c r="K1" s="613"/>
      <c r="L1" s="175"/>
    </row>
    <row r="2" spans="1:12" ht="18.75" customHeight="1" x14ac:dyDescent="0.35">
      <c r="A2" s="606"/>
      <c r="B2" s="607"/>
      <c r="C2" s="607"/>
      <c r="D2" s="607"/>
      <c r="E2" s="608"/>
      <c r="F2" s="614"/>
      <c r="G2" s="615"/>
      <c r="H2" s="615"/>
      <c r="I2" s="615"/>
      <c r="J2" s="615"/>
      <c r="K2" s="615"/>
      <c r="L2" s="175"/>
    </row>
    <row r="3" spans="1:12" ht="18.75" customHeight="1" x14ac:dyDescent="0.35">
      <c r="A3" s="606"/>
      <c r="B3" s="607"/>
      <c r="C3" s="607"/>
      <c r="D3" s="607"/>
      <c r="E3" s="608"/>
      <c r="F3" s="612" t="s">
        <v>410</v>
      </c>
      <c r="G3" s="613"/>
      <c r="H3" s="613"/>
      <c r="I3" s="613"/>
      <c r="J3" s="613"/>
      <c r="K3" s="613"/>
      <c r="L3" s="175"/>
    </row>
    <row r="4" spans="1:12" ht="18.75" customHeight="1" x14ac:dyDescent="0.35">
      <c r="A4" s="609"/>
      <c r="B4" s="610"/>
      <c r="C4" s="610"/>
      <c r="D4" s="610"/>
      <c r="E4" s="611"/>
      <c r="F4" s="614"/>
      <c r="G4" s="615"/>
      <c r="H4" s="615"/>
      <c r="I4" s="615"/>
      <c r="J4" s="615"/>
      <c r="K4" s="615"/>
      <c r="L4" s="175"/>
    </row>
    <row r="5" spans="1:12" ht="15.75" customHeight="1" x14ac:dyDescent="0.35">
      <c r="A5" s="616" t="s">
        <v>411</v>
      </c>
      <c r="B5" s="617"/>
      <c r="C5" s="617"/>
      <c r="D5" s="617"/>
      <c r="E5" s="617"/>
      <c r="F5" s="617"/>
      <c r="G5" s="617"/>
      <c r="H5" s="617"/>
      <c r="I5" s="617"/>
      <c r="J5" s="617"/>
      <c r="K5" s="617"/>
      <c r="L5" s="618"/>
    </row>
    <row r="6" spans="1:12" ht="23.25" customHeight="1" x14ac:dyDescent="0.35">
      <c r="A6" s="616" t="s">
        <v>412</v>
      </c>
      <c r="B6" s="617"/>
      <c r="C6" s="619"/>
      <c r="D6" s="620" t="s">
        <v>12</v>
      </c>
      <c r="E6" s="621"/>
      <c r="F6" s="621"/>
      <c r="G6" s="621"/>
      <c r="H6" s="622"/>
      <c r="I6" s="616" t="s">
        <v>413</v>
      </c>
      <c r="J6" s="619"/>
      <c r="K6" s="620" t="s">
        <v>37</v>
      </c>
      <c r="L6" s="622"/>
    </row>
    <row r="7" spans="1:12" ht="17.649999999999999" customHeight="1" x14ac:dyDescent="0.35">
      <c r="A7" s="616" t="s">
        <v>414</v>
      </c>
      <c r="B7" s="617"/>
      <c r="C7" s="619"/>
      <c r="D7" s="620" t="s">
        <v>26</v>
      </c>
      <c r="E7" s="621"/>
      <c r="F7" s="621"/>
      <c r="G7" s="621"/>
      <c r="H7" s="622"/>
      <c r="I7" s="616" t="s">
        <v>98</v>
      </c>
      <c r="J7" s="619"/>
      <c r="K7" s="620" t="s">
        <v>53</v>
      </c>
      <c r="L7" s="622"/>
    </row>
    <row r="8" spans="1:12" ht="35.65" customHeight="1" x14ac:dyDescent="0.35">
      <c r="A8" s="616" t="s">
        <v>415</v>
      </c>
      <c r="B8" s="617"/>
      <c r="C8" s="619"/>
      <c r="D8" s="620" t="s">
        <v>63</v>
      </c>
      <c r="E8" s="621"/>
      <c r="F8" s="621"/>
      <c r="G8" s="621"/>
      <c r="H8" s="622"/>
      <c r="I8" s="616" t="s">
        <v>416</v>
      </c>
      <c r="J8" s="619"/>
      <c r="K8" s="620" t="s">
        <v>60</v>
      </c>
      <c r="L8" s="622"/>
    </row>
    <row r="9" spans="1:12" ht="15.75" customHeight="1" x14ac:dyDescent="0.35">
      <c r="A9" s="623" t="s">
        <v>417</v>
      </c>
      <c r="B9" s="624"/>
      <c r="C9" s="624"/>
      <c r="D9" s="624"/>
      <c r="E9" s="624"/>
      <c r="F9" s="624"/>
      <c r="G9" s="624"/>
      <c r="H9" s="624"/>
      <c r="I9" s="624"/>
      <c r="J9" s="624"/>
      <c r="K9" s="624"/>
      <c r="L9" s="625"/>
    </row>
    <row r="10" spans="1:12" ht="15.75" customHeight="1" x14ac:dyDescent="0.35">
      <c r="A10" s="634" t="s">
        <v>221</v>
      </c>
      <c r="B10" s="634"/>
      <c r="C10" s="634"/>
      <c r="D10" s="635"/>
      <c r="E10" s="670" t="str">
        <f>+ACTIVIDAD_4!B12</f>
        <v>Desarrollar 3 acciones de transformación cultural efectivas para prevenir las violencias contra las mujeres, incluyendo campañas educativas.</v>
      </c>
      <c r="F10" s="670"/>
      <c r="G10" s="670"/>
      <c r="H10" s="670"/>
      <c r="I10" s="670"/>
      <c r="J10" s="670"/>
      <c r="K10" s="670"/>
      <c r="L10" s="670"/>
    </row>
    <row r="11" spans="1:12" ht="34.5" customHeight="1" x14ac:dyDescent="0.35">
      <c r="A11" s="626" t="s">
        <v>418</v>
      </c>
      <c r="B11" s="627"/>
      <c r="C11" s="627"/>
      <c r="D11" s="627"/>
      <c r="E11" s="670" t="str">
        <f>+ACTIVIDAD_4!I16</f>
        <v>Número de acciones de transformación cultural desarrolladas para prevenir las violencias contra las mujeres a través de mecanismos de cambio cultural y campañas educativas</v>
      </c>
      <c r="F11" s="670"/>
      <c r="G11" s="670"/>
      <c r="H11" s="670"/>
      <c r="I11" s="670"/>
      <c r="J11" s="670"/>
      <c r="K11" s="670"/>
      <c r="L11" s="670"/>
    </row>
    <row r="12" spans="1:12" ht="47.25" customHeight="1" x14ac:dyDescent="0.35">
      <c r="A12" s="616" t="s">
        <v>419</v>
      </c>
      <c r="B12" s="617"/>
      <c r="C12" s="617"/>
      <c r="D12" s="619"/>
      <c r="E12" s="628" t="s">
        <v>531</v>
      </c>
      <c r="F12" s="629"/>
      <c r="G12" s="629"/>
      <c r="H12" s="629"/>
      <c r="I12" s="629"/>
      <c r="J12" s="629"/>
      <c r="K12" s="629"/>
      <c r="L12" s="630"/>
    </row>
    <row r="13" spans="1:12" ht="28.5" customHeight="1" x14ac:dyDescent="0.35">
      <c r="A13" s="616" t="s">
        <v>421</v>
      </c>
      <c r="B13" s="617"/>
      <c r="C13" s="619"/>
      <c r="D13" s="620" t="s">
        <v>422</v>
      </c>
      <c r="E13" s="621"/>
      <c r="F13" s="621"/>
      <c r="G13" s="621"/>
      <c r="H13" s="622"/>
      <c r="I13" s="616" t="s">
        <v>423</v>
      </c>
      <c r="J13" s="619"/>
      <c r="K13" s="620" t="s">
        <v>61</v>
      </c>
      <c r="L13" s="622"/>
    </row>
    <row r="14" spans="1:12" ht="15.75" customHeight="1" x14ac:dyDescent="0.35">
      <c r="A14" s="616" t="s">
        <v>424</v>
      </c>
      <c r="B14" s="617"/>
      <c r="C14" s="617"/>
      <c r="D14" s="617"/>
      <c r="E14" s="617"/>
      <c r="F14" s="617"/>
      <c r="G14" s="617"/>
      <c r="H14" s="617"/>
      <c r="I14" s="617"/>
      <c r="J14" s="617"/>
      <c r="K14" s="617"/>
      <c r="L14" s="618"/>
    </row>
    <row r="15" spans="1:12" ht="25.5" customHeight="1" x14ac:dyDescent="0.35">
      <c r="A15" s="616" t="s">
        <v>425</v>
      </c>
      <c r="B15" s="617"/>
      <c r="C15" s="619"/>
      <c r="D15" s="620" t="s">
        <v>19</v>
      </c>
      <c r="E15" s="621"/>
      <c r="F15" s="621"/>
      <c r="G15" s="621"/>
      <c r="H15" s="622"/>
      <c r="I15" s="616" t="s">
        <v>426</v>
      </c>
      <c r="J15" s="619"/>
      <c r="K15" s="620" t="s">
        <v>20</v>
      </c>
      <c r="L15" s="622"/>
    </row>
    <row r="16" spans="1:12" ht="25.5" customHeight="1" x14ac:dyDescent="0.35">
      <c r="A16" s="616" t="s">
        <v>427</v>
      </c>
      <c r="B16" s="617"/>
      <c r="C16" s="619"/>
      <c r="D16" s="680">
        <f>+ACTIVIDAD_4!C37</f>
        <v>1</v>
      </c>
      <c r="E16" s="681"/>
      <c r="F16" s="681"/>
      <c r="G16" s="681"/>
      <c r="H16" s="682"/>
      <c r="I16" s="616" t="s">
        <v>161</v>
      </c>
      <c r="J16" s="619"/>
      <c r="K16" s="620" t="s">
        <v>21</v>
      </c>
      <c r="L16" s="622"/>
    </row>
    <row r="17" spans="1:12" ht="27.65" customHeight="1" x14ac:dyDescent="0.35">
      <c r="A17" s="616" t="s">
        <v>428</v>
      </c>
      <c r="B17" s="617"/>
      <c r="C17" s="619"/>
      <c r="D17" s="620" t="s">
        <v>532</v>
      </c>
      <c r="E17" s="621"/>
      <c r="F17" s="621"/>
      <c r="G17" s="621"/>
      <c r="H17" s="622"/>
      <c r="I17" s="638"/>
      <c r="J17" s="639"/>
      <c r="K17" s="639"/>
      <c r="L17" s="640"/>
    </row>
    <row r="18" spans="1:12" ht="12" customHeight="1" x14ac:dyDescent="0.35">
      <c r="A18" s="182" t="s">
        <v>430</v>
      </c>
      <c r="B18" s="182" t="s">
        <v>431</v>
      </c>
      <c r="C18" s="616" t="s">
        <v>432</v>
      </c>
      <c r="D18" s="617"/>
      <c r="E18" s="617"/>
      <c r="F18" s="617"/>
      <c r="G18" s="619"/>
      <c r="H18" s="616" t="s">
        <v>229</v>
      </c>
      <c r="I18" s="619"/>
      <c r="J18" s="616" t="s">
        <v>433</v>
      </c>
      <c r="K18" s="619"/>
      <c r="L18" s="182" t="s">
        <v>434</v>
      </c>
    </row>
    <row r="19" spans="1:12" ht="80.5" customHeight="1" x14ac:dyDescent="0.35">
      <c r="A19" s="177">
        <v>1</v>
      </c>
      <c r="B19" s="178" t="s">
        <v>422</v>
      </c>
      <c r="C19" s="620" t="s">
        <v>533</v>
      </c>
      <c r="D19" s="621"/>
      <c r="E19" s="621"/>
      <c r="F19" s="621"/>
      <c r="G19" s="622"/>
      <c r="H19" s="620" t="s">
        <v>534</v>
      </c>
      <c r="I19" s="622"/>
      <c r="J19" s="638" t="s">
        <v>22</v>
      </c>
      <c r="K19" s="640"/>
      <c r="L19" s="178" t="s">
        <v>521</v>
      </c>
    </row>
    <row r="20" spans="1:12" ht="34.15" customHeight="1" x14ac:dyDescent="0.35">
      <c r="A20" s="177">
        <v>2</v>
      </c>
      <c r="B20" s="178" t="s">
        <v>422</v>
      </c>
      <c r="C20" s="620" t="s">
        <v>522</v>
      </c>
      <c r="D20" s="621"/>
      <c r="E20" s="621"/>
      <c r="F20" s="621"/>
      <c r="G20" s="622"/>
      <c r="H20" s="620" t="s">
        <v>535</v>
      </c>
      <c r="I20" s="622"/>
      <c r="J20" s="638" t="s">
        <v>22</v>
      </c>
      <c r="K20" s="640"/>
      <c r="L20" s="178" t="s">
        <v>521</v>
      </c>
    </row>
    <row r="21" spans="1:12" ht="56.5" customHeight="1" x14ac:dyDescent="0.35">
      <c r="A21" s="177">
        <v>3</v>
      </c>
      <c r="B21" s="178" t="s">
        <v>422</v>
      </c>
      <c r="C21" s="620" t="s">
        <v>536</v>
      </c>
      <c r="D21" s="621"/>
      <c r="E21" s="621"/>
      <c r="F21" s="621"/>
      <c r="G21" s="622"/>
      <c r="H21" s="620" t="s">
        <v>537</v>
      </c>
      <c r="I21" s="622"/>
      <c r="J21" s="638" t="s">
        <v>22</v>
      </c>
      <c r="K21" s="640"/>
      <c r="L21" s="178" t="s">
        <v>526</v>
      </c>
    </row>
    <row r="22" spans="1:12" ht="25.5" customHeight="1" x14ac:dyDescent="0.35">
      <c r="A22" s="182" t="s">
        <v>430</v>
      </c>
      <c r="B22" s="616" t="s">
        <v>439</v>
      </c>
      <c r="C22" s="617"/>
      <c r="D22" s="617"/>
      <c r="E22" s="617"/>
      <c r="F22" s="617"/>
      <c r="G22" s="617"/>
      <c r="H22" s="617"/>
      <c r="I22" s="617"/>
      <c r="J22" s="617"/>
      <c r="K22" s="619"/>
      <c r="L22" s="182" t="s">
        <v>440</v>
      </c>
    </row>
    <row r="23" spans="1:12" ht="28.15" customHeight="1" x14ac:dyDescent="0.35">
      <c r="A23" s="177">
        <v>1</v>
      </c>
      <c r="B23" s="638" t="s">
        <v>538</v>
      </c>
      <c r="C23" s="621"/>
      <c r="D23" s="621"/>
      <c r="E23" s="621"/>
      <c r="F23" s="621"/>
      <c r="G23" s="621"/>
      <c r="H23" s="621"/>
      <c r="I23" s="621"/>
      <c r="J23" s="621"/>
      <c r="K23" s="622"/>
      <c r="L23" s="178" t="s">
        <v>22</v>
      </c>
    </row>
    <row r="24" spans="1:12" ht="15.75" customHeight="1" x14ac:dyDescent="0.35">
      <c r="A24" s="616" t="s">
        <v>442</v>
      </c>
      <c r="B24" s="617"/>
      <c r="C24" s="617"/>
      <c r="D24" s="617"/>
      <c r="E24" s="617"/>
      <c r="F24" s="624"/>
      <c r="G24" s="624"/>
      <c r="H24" s="617"/>
      <c r="I24" s="624"/>
      <c r="J24" s="624"/>
      <c r="K24" s="617"/>
      <c r="L24" s="644"/>
    </row>
    <row r="25" spans="1:12" ht="54" customHeight="1" x14ac:dyDescent="0.35">
      <c r="A25" s="616" t="s">
        <v>443</v>
      </c>
      <c r="B25" s="617"/>
      <c r="C25" s="619"/>
      <c r="D25" s="620">
        <v>1</v>
      </c>
      <c r="E25" s="621"/>
      <c r="F25" s="634" t="s">
        <v>444</v>
      </c>
      <c r="G25" s="634"/>
      <c r="H25" s="203">
        <v>2024</v>
      </c>
      <c r="I25" s="634" t="s">
        <v>445</v>
      </c>
      <c r="J25" s="634"/>
      <c r="K25" s="181" t="s">
        <v>539</v>
      </c>
      <c r="L25" s="183" t="s">
        <v>540</v>
      </c>
    </row>
    <row r="26" spans="1:12" ht="76" customHeight="1" x14ac:dyDescent="0.35">
      <c r="A26" s="616" t="s">
        <v>447</v>
      </c>
      <c r="B26" s="617"/>
      <c r="C26" s="619"/>
      <c r="D26" s="631" t="s">
        <v>541</v>
      </c>
      <c r="E26" s="632"/>
      <c r="F26" s="629"/>
      <c r="G26" s="629"/>
      <c r="H26" s="632"/>
      <c r="I26" s="629"/>
      <c r="J26" s="629"/>
      <c r="K26" s="632"/>
      <c r="L26" s="630"/>
    </row>
    <row r="27" spans="1:12" ht="149.15" customHeight="1" x14ac:dyDescent="0.35">
      <c r="A27" s="616" t="s">
        <v>449</v>
      </c>
      <c r="B27" s="617"/>
      <c r="C27" s="619"/>
      <c r="D27" s="666" t="s">
        <v>542</v>
      </c>
      <c r="E27" s="667"/>
      <c r="F27" s="667"/>
      <c r="G27" s="667"/>
      <c r="H27" s="667"/>
      <c r="I27" s="667"/>
      <c r="J27" s="667"/>
      <c r="K27" s="667"/>
      <c r="L27" s="668"/>
    </row>
    <row r="28" spans="1:12" ht="17.649999999999999" customHeight="1" x14ac:dyDescent="0.35">
      <c r="A28" s="616" t="s">
        <v>451</v>
      </c>
      <c r="B28" s="617"/>
      <c r="C28" s="619"/>
      <c r="D28" s="620"/>
      <c r="E28" s="621"/>
      <c r="F28" s="621"/>
      <c r="G28" s="621"/>
      <c r="H28" s="621"/>
      <c r="I28" s="621"/>
      <c r="J28" s="621"/>
      <c r="K28" s="621"/>
      <c r="L28" s="622"/>
    </row>
  </sheetData>
  <mergeCells count="64">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A26:C26"/>
    <mergeCell ref="D26:L26"/>
    <mergeCell ref="A27:C27"/>
    <mergeCell ref="D27:L27"/>
    <mergeCell ref="A28:C28"/>
    <mergeCell ref="D28:L28"/>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AAE6A46E-C385-4292-BCF0-76CEDB7CA647}">
          <x14:formula1>
            <xm:f>Datos!$K$2:$K$3</xm:f>
          </x14:formula1>
          <xm:sqref>J19:K21</xm:sqref>
        </x14:dataValidation>
        <x14:dataValidation type="list" allowBlank="1" showInputMessage="1" showErrorMessage="1" xr:uid="{2A85C63C-88DF-4836-A51B-B5B810E822C7}">
          <x14:formula1>
            <xm:f>Datos!$K$2:$K$4</xm:f>
          </x14:formula1>
          <xm:sqref>L23</xm:sqref>
        </x14:dataValidation>
        <x14:dataValidation type="list" allowBlank="1" showInputMessage="1" showErrorMessage="1" xr:uid="{EA550A64-9763-4529-B9B1-96D5BA0C28C5}">
          <x14:formula1>
            <xm:f>Datos!$J$2:$J$5</xm:f>
          </x14:formula1>
          <xm:sqref>K16:L16</xm:sqref>
        </x14:dataValidation>
        <x14:dataValidation type="list" allowBlank="1" showInputMessage="1" showErrorMessage="1" xr:uid="{247B5211-9AC9-4CCE-902B-E981A3C42D44}">
          <x14:formula1>
            <xm:f>Datos!$I$2:$I$7</xm:f>
          </x14:formula1>
          <xm:sqref>K15:L15</xm:sqref>
        </x14:dataValidation>
        <x14:dataValidation type="list" allowBlank="1" showInputMessage="1" showErrorMessage="1" xr:uid="{D04C70D0-7CEB-4BCC-AB83-A188F013F9DA}">
          <x14:formula1>
            <xm:f>Datos!$H$2:$H$3</xm:f>
          </x14:formula1>
          <xm:sqref>D15:H15</xm:sqref>
        </x14:dataValidation>
        <x14:dataValidation type="list" allowBlank="1" showInputMessage="1" showErrorMessage="1" xr:uid="{6306E2BE-5664-4E83-B454-E03F01A15265}">
          <x14:formula1>
            <xm:f>Datos!$G$2:$G$8</xm:f>
          </x14:formula1>
          <xm:sqref>K13:L13</xm:sqref>
        </x14:dataValidation>
        <x14:dataValidation type="list" allowBlank="1" showInputMessage="1" showErrorMessage="1" xr:uid="{A6650E19-0607-464B-B4E4-D35FE28B6B58}">
          <x14:formula1>
            <xm:f>Datos!$F$2:$F$18</xm:f>
          </x14:formula1>
          <xm:sqref>K8:L8</xm:sqref>
        </x14:dataValidation>
        <x14:dataValidation type="list" allowBlank="1" showInputMessage="1" showErrorMessage="1" xr:uid="{B4BE1F2B-541C-4002-9B8B-76251B4A2234}">
          <x14:formula1>
            <xm:f>Datos!$E$2:$E$23</xm:f>
          </x14:formula1>
          <xm:sqref>D8:H8</xm:sqref>
        </x14:dataValidation>
        <x14:dataValidation type="list" allowBlank="1" showInputMessage="1" showErrorMessage="1" xr:uid="{90D3C745-EB90-4B0A-B463-BD653CFAB3BA}">
          <x14:formula1>
            <xm:f>Datos!$D$2:$D$7</xm:f>
          </x14:formula1>
          <xm:sqref>K7:L7</xm:sqref>
        </x14:dataValidation>
        <x14:dataValidation type="list" allowBlank="1" showInputMessage="1" showErrorMessage="1" xr:uid="{72DEE8A9-C4CA-4861-9499-E8C1E7507EA9}">
          <x14:formula1>
            <xm:f>Datos!$C$2:$C$3</xm:f>
          </x14:formula1>
          <xm:sqref>D7:H7</xm:sqref>
        </x14:dataValidation>
        <x14:dataValidation type="list" allowBlank="1" showInputMessage="1" showErrorMessage="1" xr:uid="{6488DFFF-F9AE-4156-A1BD-BD089E3C57EA}">
          <x14:formula1>
            <xm:f>Datos!$B$2:$B$6</xm:f>
          </x14:formula1>
          <xm:sqref>K6:L6</xm:sqref>
        </x14:dataValidation>
        <x14:dataValidation type="list" allowBlank="1" showInputMessage="1" showErrorMessage="1" xr:uid="{90BB046A-F10A-46E0-9FCA-228FF5D42021}">
          <x14:formula1>
            <xm:f>Datos!$A$2:$A$5</xm:f>
          </x14:formula1>
          <xm:sqref>D6:H6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1fcf0e58-9022-4bc7-be7a-1c8b6101d314"/>
    <ds:schemaRef ds:uri="079fc11b-ce74-4613-9e4d-e7599b75c66f"/>
    <ds:schemaRef ds:uri="http://schemas.microsoft.com/sharepoint/v3"/>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EB47A8BC-126C-4288-9953-08F8B7DF68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31</vt:i4>
      </vt:variant>
    </vt:vector>
  </HeadingPairs>
  <TitlesOfParts>
    <vt:vector size="52" baseType="lpstr">
      <vt:lpstr>Datos</vt:lpstr>
      <vt:lpstr>Actividades_proyecto </vt:lpstr>
      <vt:lpstr>Instructivo</vt:lpstr>
      <vt:lpstr>ACTIVIDAD_1</vt:lpstr>
      <vt:lpstr>Hoja de vida Actividad 1</vt:lpstr>
      <vt:lpstr>ACTIVIDAD_2</vt:lpstr>
      <vt:lpstr>Hoja de vida Actividad 2</vt:lpstr>
      <vt:lpstr>Hoja de vida Actividad 3</vt:lpstr>
      <vt:lpstr>Hoja de vida Actividad 4</vt:lpstr>
      <vt:lpstr>ACTIVIDAD_3</vt:lpstr>
      <vt:lpstr>ACTIVIDAD_4</vt:lpstr>
      <vt:lpstr>Hoja de vida Actividad 5</vt:lpstr>
      <vt:lpstr>ACTIVIDAD_5</vt:lpstr>
      <vt:lpstr>META_PDD</vt:lpstr>
      <vt:lpstr>Hoja de vida Meta PDD</vt:lpstr>
      <vt:lpstr>PRODUCTO_MGA</vt:lpstr>
      <vt:lpstr>TERRITORIALIZACIÓN</vt:lpstr>
      <vt:lpstr>PMR</vt:lpstr>
      <vt:lpstr>Listas</vt:lpstr>
      <vt:lpstr>Hoja3</vt:lpstr>
      <vt:lpstr>CONTROL DE CAMBIOS</vt:lpstr>
      <vt:lpstr>ACTIVIDAD_1!Área_de_impresión</vt:lpstr>
      <vt:lpstr>ACTIVIDAD_2!Área_de_impresión</vt:lpstr>
      <vt:lpstr>ACTIVIDAD_3!Área_de_impresión</vt:lpstr>
      <vt:lpstr>ACTIVIDAD_4!Área_de_impresión</vt:lpstr>
      <vt:lpstr>ACTIVIDAD_5!Área_de_impresión</vt:lpstr>
      <vt:lpstr>'CONTROL DE CAMBIOS'!Área_de_impresión</vt:lpstr>
      <vt:lpstr>'Hoja de vida Actividad 1'!Área_de_impresión</vt:lpstr>
      <vt:lpstr>'Hoja de vida Actividad 2'!Área_de_impresión</vt:lpstr>
      <vt:lpstr>'Hoja de vida Actividad 3'!Área_de_impresión</vt:lpstr>
      <vt:lpstr>'Hoja de vida Actividad 4'!Área_de_impresión</vt:lpstr>
      <vt:lpstr>'Hoja de vida Actividad 5'!Área_de_impresión</vt:lpstr>
      <vt:lpstr>'Hoja de vida Meta PDD'!Área_de_impresión</vt:lpstr>
      <vt:lpstr>META_PDD!Área_de_impresión</vt:lpstr>
      <vt:lpstr>PMR!Área_de_impresión</vt:lpstr>
      <vt:lpstr>PRODUCTO_MGA!Área_de_impresión</vt:lpstr>
      <vt:lpstr>condicion</vt:lpstr>
      <vt:lpstr>edad</vt:lpstr>
      <vt:lpstr>etnias</vt:lpstr>
      <vt:lpstr>frecuencia</vt:lpstr>
      <vt:lpstr>genero</vt:lpstr>
      <vt:lpstr>localidad</vt:lpstr>
      <vt:lpstr>metas</vt:lpstr>
      <vt:lpstr>objetivoest</vt:lpstr>
      <vt:lpstr>pmr</vt:lpstr>
      <vt:lpstr>responsable</vt:lpstr>
      <vt:lpstr>subsecretarias</vt:lpstr>
      <vt:lpstr>tactividad</vt:lpstr>
      <vt:lpstr>tcalculo</vt:lpstr>
      <vt:lpstr>tindicador</vt:lpstr>
      <vt:lpstr>tipometa</vt:lpstr>
      <vt:lpstr>tmeta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2025-09-05T22:54:20Z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