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8"/>
  <workbookPr/>
  <mc:AlternateContent xmlns:mc="http://schemas.openxmlformats.org/markup-compatibility/2006">
    <mc:Choice Requires="x15">
      <x15ac:absPath xmlns:x15ac="http://schemas.microsoft.com/office/spreadsheetml/2010/11/ac" url="/Users/mcallister/Downloads/"/>
    </mc:Choice>
  </mc:AlternateContent>
  <xr:revisionPtr revIDLastSave="0" documentId="13_ncr:1_{95D308AF-733F-1540-AC11-2682BBE0735C}" xr6:coauthVersionLast="45" xr6:coauthVersionMax="47" xr10:uidLastSave="{00000000-0000-0000-0000-000000000000}"/>
  <bookViews>
    <workbookView xWindow="0" yWindow="500" windowWidth="28800" windowHeight="17500" tabRatio="731" activeTab="6" xr2:uid="{00000000-000D-0000-FFFF-FFFF00000000}"/>
  </bookViews>
  <sheets>
    <sheet name="ACTIVIDAD_1" sheetId="20" r:id="rId1"/>
    <sheet name="ACTIVIDAD_2" sheetId="49" r:id="rId2"/>
    <sheet name="ACTIVIDAD_3" sheetId="50" r:id="rId3"/>
    <sheet name="ACTIVIDAD_4" sheetId="51" r:id="rId4"/>
    <sheet name="META_PDD_103" sheetId="38" r:id="rId5"/>
    <sheet name="META_PDD_107" sheetId="52" r:id="rId6"/>
    <sheet name="PRODUCTO_MGA" sheetId="47" r:id="rId7"/>
    <sheet name="TERRITORIALIZACIÓN" sheetId="41" r:id="rId8"/>
    <sheet name="PMR" sheetId="46" r:id="rId9"/>
    <sheet name="CONTROL DE CAMBIOS" sheetId="40" r:id="rId10"/>
  </sheets>
  <definedNames>
    <definedName name="_xlnm._FilterDatabase" localSheetId="8" hidden="1">PMR!$A$12:$AX$14</definedName>
    <definedName name="_xlnm.Print_Area" localSheetId="0">ACTIVIDAD_1!$A$1:$O$31</definedName>
    <definedName name="_xlnm.Print_Area" localSheetId="4">META_PDD_103!$A$6:$X$20</definedName>
    <definedName name="_xlnm.Print_Area" localSheetId="6">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F25" i="51" l="1"/>
  <c r="E25" i="51"/>
  <c r="F26" i="51"/>
  <c r="F25" i="50"/>
  <c r="F26" i="50"/>
  <c r="F26" i="49"/>
  <c r="F25" i="49"/>
  <c r="F26" i="20"/>
  <c r="F25" i="20"/>
  <c r="C37" i="52"/>
  <c r="C29" i="51"/>
  <c r="D29" i="51"/>
  <c r="N28" i="51"/>
  <c r="N27" i="51"/>
  <c r="D26" i="51"/>
  <c r="E26" i="51"/>
  <c r="C25" i="51"/>
  <c r="N24" i="51"/>
  <c r="C29" i="50"/>
  <c r="E29" i="50"/>
  <c r="N29" i="50"/>
  <c r="N27" i="50"/>
  <c r="O29" i="50"/>
  <c r="N28" i="50"/>
  <c r="D26" i="50"/>
  <c r="E26" i="50"/>
  <c r="N26" i="50"/>
  <c r="C25" i="50"/>
  <c r="E25" i="50"/>
  <c r="N25" i="50"/>
  <c r="N24" i="50"/>
  <c r="O25" i="50"/>
  <c r="C29" i="49"/>
  <c r="D29" i="49"/>
  <c r="N28" i="49"/>
  <c r="N27" i="49"/>
  <c r="D26" i="49"/>
  <c r="E26" i="49"/>
  <c r="N26" i="49"/>
  <c r="C25" i="49"/>
  <c r="N24" i="49"/>
  <c r="C29" i="20"/>
  <c r="D29" i="20"/>
  <c r="N27" i="20"/>
  <c r="C26" i="20"/>
  <c r="D26" i="20"/>
  <c r="E26" i="20"/>
  <c r="N26" i="20"/>
  <c r="C25" i="20"/>
  <c r="N24" i="20"/>
  <c r="E29" i="51"/>
  <c r="N29" i="51"/>
  <c r="O29" i="51"/>
  <c r="D25" i="51"/>
  <c r="N26" i="51"/>
  <c r="E29" i="49"/>
  <c r="N29" i="49"/>
  <c r="O29" i="49"/>
  <c r="D25" i="49"/>
  <c r="E29" i="20"/>
  <c r="N29" i="20"/>
  <c r="O29" i="20"/>
  <c r="D25" i="20"/>
  <c r="N25" i="51"/>
  <c r="O25" i="51"/>
  <c r="E25" i="49"/>
  <c r="N25" i="49"/>
  <c r="O25" i="49"/>
  <c r="E25" i="20"/>
  <c r="N25" i="20"/>
  <c r="O25" i="20"/>
  <c r="C51" i="52"/>
  <c r="B51" i="52"/>
  <c r="C49" i="52"/>
  <c r="B49" i="52"/>
  <c r="C47" i="52"/>
  <c r="B47" i="52"/>
  <c r="C45" i="52"/>
  <c r="B45" i="52"/>
  <c r="C43" i="52"/>
  <c r="B43" i="52"/>
  <c r="B41" i="52"/>
  <c r="B39" i="52"/>
  <c r="B37" i="52"/>
  <c r="B35" i="52"/>
  <c r="C33" i="52"/>
  <c r="B33" i="52"/>
  <c r="C31" i="52"/>
  <c r="B31" i="52"/>
  <c r="B29" i="52"/>
  <c r="B52" i="52"/>
  <c r="C29" i="52"/>
  <c r="C51" i="38"/>
  <c r="C49" i="38"/>
  <c r="C47" i="38"/>
  <c r="C45" i="38"/>
  <c r="C43" i="38"/>
  <c r="F26" i="38"/>
  <c r="I116" i="50"/>
  <c r="H116" i="50"/>
  <c r="G116" i="50"/>
  <c r="F116" i="50"/>
  <c r="E116" i="50"/>
  <c r="D116" i="50"/>
  <c r="C116" i="50"/>
  <c r="C116" i="49"/>
  <c r="E116" i="49"/>
  <c r="B116" i="50"/>
  <c r="B116" i="49"/>
  <c r="B34" i="50"/>
  <c r="C116" i="20"/>
  <c r="B116" i="20"/>
  <c r="I116" i="51"/>
  <c r="H116" i="51"/>
  <c r="G116" i="51"/>
  <c r="F116" i="51"/>
  <c r="E116" i="51"/>
  <c r="D116" i="51"/>
  <c r="C116" i="51"/>
  <c r="B116" i="51"/>
  <c r="B62" i="51"/>
  <c r="B34" i="51"/>
  <c r="I116" i="49"/>
  <c r="H116" i="49"/>
  <c r="G116" i="49"/>
  <c r="F116" i="49"/>
  <c r="D116" i="49"/>
  <c r="B34" i="49"/>
  <c r="B62" i="20"/>
  <c r="B52" i="38"/>
  <c r="B34" i="20"/>
  <c r="D116" i="20"/>
  <c r="E116" i="20"/>
  <c r="F116" i="20"/>
  <c r="G116" i="20"/>
  <c r="H116" i="20"/>
  <c r="I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CD7C33F7-3AAE-5A43-850B-15F46672758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71E8B6E-2E92-3045-86AC-FACEA35E1D64}">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5C022924-0DCF-904E-98E6-A63A14EDDD6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BC901D2B-2B74-CA4A-AFD7-D220A361EE7E}">
      <text>
        <r>
          <rPr>
            <sz val="9"/>
            <color indexed="81"/>
            <rFont val="Tahoma"/>
            <family val="2"/>
          </rPr>
          <t>Fecha en la que el cambio solicitado al plan de acción es aprobado</t>
        </r>
      </text>
    </comment>
    <comment ref="B8" authorId="0" shapeId="0" xr:uid="{AB3C3FC5-9291-0D49-BDB8-093C6DFD596E}">
      <text>
        <r>
          <rPr>
            <sz val="9"/>
            <color indexed="81"/>
            <rFont val="Tahoma"/>
            <family val="2"/>
          </rPr>
          <t>Fecha en la que el cambio solicitado al plan de acción es aprobado</t>
        </r>
      </text>
    </comment>
    <comment ref="C8" authorId="0" shapeId="0" xr:uid="{F0DAB87F-9CBF-AE46-813E-F14FDA17F432}">
      <text>
        <r>
          <rPr>
            <sz val="9"/>
            <color indexed="81"/>
            <rFont val="Tahoma"/>
            <family val="2"/>
          </rPr>
          <t>Descripción de los cambios realizados en la actialización que corresponda</t>
        </r>
      </text>
    </comment>
    <comment ref="D8" authorId="0" shapeId="0" xr:uid="{44280F8C-1B29-274F-B3B4-DA7A7AF3080E}">
      <text>
        <r>
          <rPr>
            <sz val="9"/>
            <color indexed="81"/>
            <rFont val="Tahoma"/>
            <family val="2"/>
          </rPr>
          <t>Justificación del motivo que genera el cambio en el plan de acción</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<sst xmlns="http://schemas.openxmlformats.org/spreadsheetml/2006/main" count="2166" uniqueCount="398">
  <si>
    <t>PROGRAMACIÓN, ACTUALIZACIÓN  Y SEGUIMIENTO PLAN DE ACCIÓN DE PROYECTOS DE INVERSIÓN</t>
  </si>
  <si>
    <t>NOMBRE DEL PROYECTO</t>
  </si>
  <si>
    <t>PERIODO REPORTADO</t>
  </si>
  <si>
    <t>TIPO DE REPORTE</t>
  </si>
  <si>
    <t>PRODUCTO MGA</t>
  </si>
  <si>
    <t>INDICADOR ACTIVIDAD</t>
  </si>
  <si>
    <t>OBJETIVO ESTRATÉGICO</t>
  </si>
  <si>
    <t>PROGRAMA</t>
  </si>
  <si>
    <t>META PDD</t>
  </si>
  <si>
    <t>EJECUCIÓN PRESUPUESTAL DEL PROYECTO</t>
  </si>
  <si>
    <t>PROGRAMACION DE COMPROMISOS</t>
  </si>
  <si>
    <t>COMPROMISOS</t>
  </si>
  <si>
    <t>GIROS</t>
  </si>
  <si>
    <t>GIROS RESERVAS</t>
  </si>
  <si>
    <t>ANUALIZACIÓN DE LA ACTIVIDAD</t>
  </si>
  <si>
    <t>TIPO DE ANUALIZACIÓN</t>
  </si>
  <si>
    <t>PONDERACIÓN ACTIVIDAD</t>
  </si>
  <si>
    <t>DESCRIPCIÓN CUALITATIVA  Y PORCENTUAL DEL AVANCE POR TAREA</t>
  </si>
  <si>
    <t>DESCRIPCIÓN DE LA TAREA</t>
  </si>
  <si>
    <t>OBJETIVO ODS</t>
  </si>
  <si>
    <t>META ODS</t>
  </si>
  <si>
    <t>INDICADOR META PDD</t>
  </si>
  <si>
    <t>PROGRAMACIÓN CUATRIENAL INDICADOR PDD</t>
  </si>
  <si>
    <t>AVANCE ACUMULADO CUATRIENIO</t>
  </si>
  <si>
    <t>TIPO DE ANUALIZACIÓN  (Según aplique)</t>
  </si>
  <si>
    <t xml:space="preserve">EJECUCIÓN MENSUAL INDICADOR PDD </t>
  </si>
  <si>
    <t>PROGRAMACIÓN</t>
  </si>
  <si>
    <t>EJECUCIÓN</t>
  </si>
  <si>
    <t>AVANCES Y LOGROS MENSUAL (2.000 CARACTERES)</t>
  </si>
  <si>
    <t>AVANCES Y LOGROS ACUMULADO (2.000 CARACTERES)</t>
  </si>
  <si>
    <t>RETRASOS Y ALTERNATIVAS DE SOLUCIÓN (1.000 CARACTERES)</t>
  </si>
  <si>
    <t>BENEFICIOS</t>
  </si>
  <si>
    <t>EVIDENCIAS DEL AVANCE</t>
  </si>
  <si>
    <t>ACTIVIDAD</t>
  </si>
  <si>
    <t>EJECUTADO MAGNITUD</t>
  </si>
  <si>
    <t>Numero de objetivo</t>
  </si>
  <si>
    <t>Objetivo</t>
  </si>
  <si>
    <t>Numero de indicador de producto</t>
  </si>
  <si>
    <t>Indicador de Producto</t>
  </si>
  <si>
    <t>Actividad que aporta al indicador</t>
  </si>
  <si>
    <t>Naturaleza</t>
  </si>
  <si>
    <t>Territorializable</t>
  </si>
  <si>
    <t>Meta Anual 2025</t>
  </si>
  <si>
    <t>Avance cualitativo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</si>
  <si>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</si>
  <si>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</si>
  <si>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</si>
  <si>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</si>
  <si>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</si>
  <si>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</si>
  <si>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</si>
  <si>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</si>
  <si>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</si>
  <si>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</si>
  <si>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</si>
  <si>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</si>
  <si>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</si>
  <si>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</si>
  <si>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</si>
  <si>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</si>
  <si>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</si>
  <si>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</si>
  <si>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</si>
  <si>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</si>
  <si>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</si>
  <si>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</si>
  <si>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</si>
  <si>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</si>
  <si>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</si>
  <si>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</si>
  <si>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</si>
  <si>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</si>
  <si>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</si>
  <si>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</si>
  <si>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</si>
  <si>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</si>
  <si>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</si>
  <si>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</si>
  <si>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</si>
  <si>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</si>
  <si>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</si>
  <si>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</si>
  <si>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</si>
  <si>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</si>
  <si>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</si>
  <si>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</si>
  <si>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</si>
  <si>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</si>
  <si>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</si>
  <si>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</si>
  <si>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</si>
  <si>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</si>
  <si>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</si>
  <si>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</si>
  <si>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</si>
  <si>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</si>
  <si>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</si>
  <si>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</si>
  <si>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</si>
  <si>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</si>
  <si>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</si>
  <si>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</si>
  <si>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</si>
  <si>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</si>
  <si>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</si>
  <si>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</si>
  <si>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</si>
  <si>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</si>
  <si>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</si>
  <si>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</si>
  <si>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</si>
  <si>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</si>
  <si>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</si>
  <si>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</si>
  <si>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</si>
  <si>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</si>
  <si>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</si>
  <si>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</si>
  <si>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</si>
  <si>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</si>
  <si>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</si>
  <si>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</si>
  <si>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</si>
  <si>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</si>
  <si>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</si>
  <si>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</si>
  <si>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</si>
  <si>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</si>
  <si>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</si>
  <si>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</si>
  <si>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</si>
  <si>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</si>
  <si>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</si>
  <si>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</si>
  <si>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</si>
  <si>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</si>
  <si>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</si>
  <si>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</si>
  <si>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</si>
  <si>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</si>
  <si>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</si>
  <si>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</si>
  <si>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</si>
  <si>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</si>
  <si>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</si>
  <si>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</si>
  <si>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</si>
  <si>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</si>
  <si>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</si>
  <si>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</si>
  <si>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</si>
  <si>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</si>
  <si>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</si>
  <si>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</si>
  <si>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</si>
  <si>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</si>
  <si>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</si>
  <si>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</si>
  <si>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</si>
  <si>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</si>
  <si>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</si>
  <si>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</si>
  <si>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</si>
  <si>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</si>
  <si>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</si>
  <si>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</si>
  <si>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</si>
  <si>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</si>
  <si>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</si>
  <si>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</si>
  <si>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8222 - Fortalecimiento de los servicios y estrategias con enfoque diferencial en el sector público y privado que vinculen a la ciudadanía y a las mujeres en sus diferencias y diversidad en Bogotá D.C.</t>
  </si>
  <si>
    <t>X</t>
  </si>
  <si>
    <t>Implementar 3 estrategias que contribuyan al reconocimiento y garantía de los  derechos de las mujeres en sus diferencias y diversidad</t>
  </si>
  <si>
    <t>Servicio de promoción de la garantía de derechos</t>
  </si>
  <si>
    <t>Código: DE-FO-5</t>
  </si>
  <si>
    <t>2. Bogotá confía en su bien-estar</t>
  </si>
  <si>
    <t>Número de estrategias implementadas que contribuyan al reconocimiento y garantía de los derechos de las mujeres en sus diferencias y diversidad</t>
  </si>
  <si>
    <t>2.12. Bogotá cuida a su gente</t>
  </si>
  <si>
    <t>107. Desarrollar 4 estrategias de empoderamiento para promover capacidades, liderazgos, participación, incidencia política y transformación de imaginarios culturales, que reproducen los estereotipos de género, en los territorios urbanos y rurales.</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</si>
  <si>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liderará la ejecución de las acciones afirmativas, focalizando la población a trabajar durante el 2025. También se lleva a cabo el proceso contractual para el equipo técnico encargado de gestionar y tramitar la realización de convenios, acuerdos, planes de trabajo conjunto y/o compromisos con entidades educativas públicas o privadas. Además, se proyectan cronogramas, indicadores y objetivos para el 2025.</t>
  </si>
  <si>
    <t>Se adelanta el proceso contractual para el equipo técnico que acompañará los procesos de formación virtual y se realiza la proyección de cronogramas, metas y tareas para la divulgación de los cursos. Durante este mes, se avanza en la identificación de dificultades presentadas en la plataforma de formación virtual de la SdMujer para la realización de los cursos.
Asimismo, se adelanta el proceso contractual para el equipo técnico que lidera la ejecución de las acciones afirmativas, focalizando la población a trabajar durante el 2025. También se adelanta el proceso contractual para el equipo técnico que gestionará y tramitará la realización de convenios, acuerdos, planes de trabajo conjunto y/o compromisos con entidades educativas públicas o privadas, y se realiza la proyección de cronogramas, indicadores y objetivos para el 2025.</t>
  </si>
  <si>
    <t>No se presentan retrasos de acuerdo con la programación, pero se precisa que el curso Escuela AMARTE presenta dificultades técnicas, dado que la plataforma no habilita la visualización de los videos del material necesario para el desarrollo de los contenidos de los módulos. En la vigencia anterior, se acordó dar solución a esta dificultad al iniciar el 2025.
En atención a la solución de este problema, se evidencia la necesidad de migrar el contenido de la Escuela directamente a la plataforma Moodle de la Secretaría de la Mujer, puesto que anteriormente funcionaba con un enlace de usuario de otra plataforma creado por el cooperante aliado. Dicha dificultad ha generado una alta deserción de las participantes en la vigencia anterior.</t>
  </si>
  <si>
    <t xml:space="preserve">El desarrollo de 3 estrategias para que contribuyan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t>
  </si>
  <si>
    <t xml:space="preserve">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</si>
  <si>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 xml:space="preserve">En Enero a Febrero, frente a los espacios de transferencia metodológica, se inician reuniones de socialización del objetivo de la actividad con instituciones para concertación de cronogramas para el año 2025. Concertando fechas con: IED Santa Lucia CAFAM y Fundación regalando sueños  COLVEN. Adicionalmente, 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y además 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t>
  </si>
  <si>
    <t>No se presentan retrasos</t>
  </si>
  <si>
    <t>Desarrollo de semilleros de empoderamiento, Jornadas Significativas y encuentros intergeneracionales, como espacios para abordar los derechos a una vida libre de violencias, educación, participación, adicionalmente,  se realizan Espacios de Conexión Emocional, Escuelas de Educación Emocional AMARTE presenciales y virtuales y Acciones Pedagógicas Para la Eliminación de Barreras y Estigmas en Salud Mental, entre las que se encuentran las Transferencias de Conocimientos y el curso Tejiendo Redes : Derechos Humanos, migración y bienestar emocional en sus dos versiones  para comunidad  y  para servidores y servidoras públicos; todas estas acciones se han realizado  con el objetivo de generar capacidades psicoemocionales para el cuidado y bienestar emocional de las mujeres que en sus diferencias y diversidad que  han visto vulnerada su salud mental producto del estigma, la discriminación y las desigualdades, buscando que  las mujeres se reconozcan y se apropien de  prácticas orientadas al  autocuidado y manejo de las emociones como un factor protector, así como al desarrollo de habilidades de afrontamiento y resiliencia, a partir de la generación de espacios de consciencia, cuidado y fortalecimiento  de redes de apoyo.</t>
  </si>
  <si>
    <t xml:space="preserve">Para el mes de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</si>
  <si>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En el periodo acumulado de Enero a marzo se implementó la estrategia de formación en herramientas de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Frente a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con su ciclo vital aportan a la eliminación de estereotipos y roles basados en el género. 
(ii)	Se inician 3 Escuelas de Educación AMAR-TE de la siguiente manera: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1 escuela AMAR-TE con Mujeres en ASP Fundación Miquelina Grupo 2. 27 mujeres certificadas. 1 escuela AMAR-TE con Mujeres en ASP y habitabilidad en calle Fundación Nuevo porvenir Grupo 3: Se ha desarrollado 1 sesión trabajando temática de reconocimiento y gestión emocional  
(iii)	Se realizaron ocho (8) Espacios de Conexión Emociona.: ECE Migrantes: 21 mujeres participantes. ECE Migrantes: 16 mujeres participantes                    
•	ECE ASP: Metodología Aromaterapia y masaje relajante como herramientas para la regulación emocional. 21 mujeres participantes. ECE ASP:. 22 mujeres participantes. ECE Campesinas y Rurales:.18 mujeres participanteS. ECE con 15 mujeres jóvenes  de la Universidad Colegio Mayor de Cundinamarca, abordando la temática de Navegando por la vida para reconocer recursos  propios de afrontamiento a situaciones de salud mental como la ansiedad y la depresión. ECE Campesinas y Rurales:. 9 mujeres participantes. ECE LBT: Metodología composición musical como herramienta para la regulación emocional y la resignificación de la historia de vida. 9 mujeres participantes. 
Frente a la estrategia de Educación flexible avanza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t>
  </si>
  <si>
    <t xml:space="preserve">No se presentan retrasos </t>
  </si>
  <si>
    <t xml:space="preserve">2025-1. Implementar la ESTRATEGIA de FORMACIÓN EN HERRAMIENTAS PARA EL EMPODERAMIENTO Y CAPACIDADES EMOCIONALES a través de la   realización de cursos virtuales y espacios de transferencia metodológica y formación, para el desarrollo de capacidades para la transformación de imaginarios y estereotipos, orientados a funcionarias y funcionarios públicos, colaboradores, docentes y equipos técnicos, profesionales de organizaciones sociales, públicas o privadas. </t>
  </si>
  <si>
    <t xml:space="preserve">2025-2. Implementar la ESTRATEGIA  de ACCIONES AFIRMATIVAS PARA EL FORTALECIMIENTO DE CAPACIDADES EMOCIONALES Y EMPODERAMIENTO DE LAS MUJERES a través de la realización de de encuentros con las mujeres en Jornadas Significativas,  Semilleros, Espacios de Conexión Emocional  y  Escuelas de Educación Emocional AMAR-TE, como acciones orientadas a  la visibilización y transformación de las prácticas de discriminación que afectan a las mujeres en sus diferencias y diversidades. </t>
  </si>
  <si>
    <t xml:space="preserve">2025-3. Implementar la ESTRATEGIA de EDUCACIÓN FLEXIBLE a través de la firma de convenios, acuerdos, planes de trabajo conjunto y/o compromisos con entidades educativas públicas o privadas para fortalecer el desarrollo integral  brindando oportunidades educativas inclusivas y con enfoque diferencial a las mujeres en sus diferencias y diversidades. </t>
  </si>
  <si>
    <t xml:space="preserve">Se adelanta el proceso contractual para el equipo técnico que  acompañara los procesos de formación virtual y se realiza proyección de cronogramas, metas y tareas para la divulgación de los cursos. Durante este mes, se avanza en la identificación de dificultades presentadas en la plataforma  de formación virtual de la SdMujer para la realización de los cursos. </t>
  </si>
  <si>
    <t xml:space="preserve">Se adelanta el proceso contractual para el equipo técnico que lidera la realización de las acciones afirmativas  y se realiza proyección de cronogramas, metas y objetivos para el trabajo a adelantar durante el 2025, focalizando la población a trabajar durante el 2025. </t>
  </si>
  <si>
    <t xml:space="preserve">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t>
  </si>
  <si>
    <t>https://secretariadistritald-my.sharepoint.com/:f:/g/personal/kforero_sdmujer_gov_co/ErUAQKH2tTlKjMvsW3tVJQUBvPKHugXd6KwEn--Z88jSXQ?e=cpDkOV</t>
  </si>
  <si>
    <t>https://secretariadistritald-my.sharepoint.com/:f:/g/personal/kforero_sdmujer_gov_co/Ej7pAUHgvcVEo-KktJ3ekAsBMn3dXaCugBxtD9_1BQqcKA?e=CTUi7V</t>
  </si>
  <si>
    <t>https://secretariadistritald-my.sharepoint.com/:f:/g/personal/kforero_sdmujer_gov_co/Eq5dEZN84WpGgWlQAX7pE_kBtktDW8cluN6-Y6kBANfzTw?e=k4fHB8</t>
  </si>
  <si>
    <t>En Febrero, frente a los espacios de transferencia metodológica, se inician reuniones de socialización del objetivo de la actividad con instituciones para concertación de cronogramas para el año 2025. * 25/02/2025 Concertación fechas IED Santa Lucia CAFAM    * 27/02/2025  Concertación fechas Fundación regalando sueños  COLVEN,  adicionalmente, una vez identificadas las dificultades técnicas presentes en la plataforma de formación virtual de la SdMujer,  se gestionó se realizaron las gestiones con la Directora de enfoque Diferencial para tramitar la solución y ajustes necesarios con  el equipo de la Dirección de Gestión del conocimiento, lo anterior teniendo en cuenta que El curso Tejiendo Redes, presenta dificultades técnicas dado que la plataforma  no registra de manera automática el avance en cada uno de los módulos desarrollados, es importante aclarar que está dificultad viene desde la creación del curso por parte del  cooperante aliado; dicha dificultad generó alta deserción de las participantes en vigencias anteriores.</t>
  </si>
  <si>
    <t>Se realizó un espacio de conexión emocional con 15 mujeres jóvenes  de la Universidad Colegio Mayor de Cundinamarca, abordando la temática de Navegando por la vida para reconocer recursos  propios de afrontamiento a situaciones de salud mental como la ansiedad y la depresión. 
Se inician reuniones de socialización del objetivo de la actividad con población e instituciones para concertación de cronogramas para el año 2025, así: * 17/02/2025 Concertación fechas Referente mujeres campesinas y rurales                                                                         * 18/02/2025 Concertación fechas Referentes mujeres raizales                                                                                            * 18/02/2025 Concertación fechas UNAD                             
* 19/02/2025 Concertación fechas Casa de Todas                                                                                                                              * 20/02/2025 Concertación fechas Referentes mujeres Afro                                                                                                * 20/02/2025 Concertación fechas Referentes mujeres Palenqueras                                                                                                                                                                                                                                                      * 25/02/2025 Concertación fechas IED Santa Lucia CAFAM                                
 * 26/02/2025 Concertación fechas fundación Venezolanos perseverantes                                                                              * 27/02/2025  Concertación fechas Fundación regalando sueños  COLVEN</t>
  </si>
  <si>
    <t>Durante el mes de febrero se realizaron reuniones de  conversación con el programa CampeSENA para la realización de cursos con mujeres campesinas y rurales en: aceites esenciales (Vereda Destino, localidad Usme); confección de ropa interior (Vereda Verjón Bajo, localidad de Chapinero); manipulación de alimentos (Localidad de Sumapáz); muñecos navideños (Vereda Paquilla, localidad Ciudad Bolívar) y competencias laborales en servicios al cliente (Vereda San Juan, localidad Sumapáz) Se avanzó en identificar con las ciudadanas los temas de interés y en el envío de la solicitud de los cursos al SENA para validación</t>
  </si>
  <si>
    <t xml:space="preserve">Para el mes de marzo, se implementó la estrategia de formación en herramientas de empoderamiento a través de las siguientes acciones: 
(i)	Se adelanto de forma exitosa el curso Observo, Identifico y Protejo, identificando que a la fecha se han certificado 26 personas, fortaleciendo sus conocimientos y competencias en el abordaje de temas relacionados con la prevención y atención de violencias contra la niñez y la adolescencia.
(ii)	Se realiza Una (1)  Formación a 10 profesionales de planta y 25 contratista de IDIPRON en el marco de la conmemoración del 8M abordando temáticas relacionadas con el enfoque Diferencial, Derecho a la salud plena como uno de los 8 derechos priorizados en la PPMyEG, se socializa a través de ejercicio vivencial las metodologías construidas  desde el componente de Capacidades psicoemocionales para el acompañamiento de la mujeres en sus diferencias y diversidades, con el objetivo de garantizar el derecho a la salud plena y la prevención de violencias basadas en género.
(iii)	Se realizó concertación con el enlace de educación de la Secretaría Distrital de la Mujer en dónde se definió el primer espacio de transferencia metodológica del componente de empoderamiento dirigido a profesionales de la secretaria de Educación proyectada para la segunda semana de abril de 2025.    </t>
  </si>
  <si>
    <t xml:space="preserve">Para el mes de marzo como parte de la estrategia de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prevención, atención de violencias, formas en que las muges de acuerdo a su ciclo vital aportan a la eliminación de estereotipos y roles basados en el género. 
(ii)	Se inician 3 Escuelas de Educación AMAR-TE de la siguiente manera:                                                          
•	1 Escuela Amarte con Mujeres en ASP Fundación Miquelina Grupo 1: se desarrollaron 4 sesiones trabajando temáticas de reconocimiento y gestión emocional, violencias basadas en género y derechos sexuales y reproductivos, liderazgo inspirador, comunicación efectiva y resolución de conflictos. 20 mujeres certificadas.         
•	1 escuela AMAR-TE con Mujeres en ASP Fundación Miquelina Grupo 2 se desarrollaron 4 sesiones trabajando temáticas de Gestión y reconocimiento emocional, violencias basadas en género y derechos sexuales y reproductivos, liderazgo inspirador, comunicación efectiva y resolución de conflictos. 27 mujeres certificadas            
•	1 escuela AMAR-TE con Mujeres en ASP y habitabilidad en calle Fundación Nuevo porvenir Grupo 3: Se ha desarrollado 1 sesión trabajando temática de reconocimiento y gestión emocional  
(iii)	Se realizaron siete (7) Espacios de Conexión Emocional
•	ECE Migrantes: Metodología Raíces y actividad a través del dibujo para el afianzamiento de la historia de vida y el reconocimiento de factores resilientes.  21 mujeres participantes.                   
•	ECE Migrantes: Metodología raíces y actividad a través del dibujo para el afianzamiento de la historia de vida y el reconocimiento de factores resilientes. 16 mujeres participantes                    
•	ECE ASP: Metodología Aromaterapia y masaje relajante como herramientas para la regulación emocional. 21 mujeres participantes                                          
•	ECE ASP: Metodología Aromaterapia y masaje relajante como herramientas para la regulación emocional. 22 mujeres participantes                                                
•	ECE Campesinas y Rurales: Metodología Aromaterapia, masaje relajante y movimiento como herramientas para la regulación emocional.18 mujeres participantes
•	ECE Campesinas y Rurales: Metodología Aromaterapia, masaje relajante y movimiento como herramientas para la regulación emocional. 9 mujeres participantes                                                         
•	ECE LBT: Metodología composición musical como herramienta para la regulación emocional y la resignificación de la historia de vida. 9 mujeres participantes. </t>
  </si>
  <si>
    <t>La estrategia de Educación flexible avanza para el mes de marzo a través de las gestiones necesarias para la firma de convenios y acuerdos de trabajo con entidades públicas y privadas así: 
Se realizó reunión inicial con ICFES para establecer la ruta para la elaboración del contrato interadministrativo. Se solicitó que fuera enviada desde la Secretaría Distrital de la Mujer invitación a presentar la preoferta.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vía correo electrónico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para el cumplimiento del indicador, proyectando en el plan de trabajo: (i) Curso de Elaboración de aceites esenciales 15 mujeres vereda Destino, localidad Usme (ii) Curso confección de ropa exterior 15 mujeres vereda verjón bajo, localidad de Chapinero (iii) Curso de manipulación de alimentos 15 mujeres 3 grupos uno por corregimiento. En la localidad de Sumapaz (iv) Curso de Muñecos navideños para 25 mujeres en la vereda Pasquilla localidad de Ciudad Bolívar (v) Certificación de competencias laborales en servicio al cliente 15 mujeres vereda San Juan localidad de Sumapaz.
Se realizó una reunión con la DTDP y la agrupación campesina de la Red del Destino de la localidad de Usme para socializar las acciones de la DED y definir acuerdos para la realización del curso de aceites esenciales.</t>
  </si>
  <si>
    <t>https://secretariadistritald-my.sharepoint.com/:f:/g/personal/kforero_sdmujer_gov_co/ErUAQKH2tTlKjMvsW3tVJQUBvPKHugXd6KwEn--Z88jSXQ?e=tPRXgJ</t>
  </si>
  <si>
    <t>https://secretariadistritald-my.sharepoint.com/:f:/g/personal/kforero_sdmujer_gov_co/Ej7pAUHgvcVEo-KktJ3ekAsBMn3dXaCugBxtD9_1BQqcKA?e=yVZ2Ca</t>
  </si>
  <si>
    <t>https://secretariadistritald-my.sharepoint.com/:f:/g/personal/kforero_sdmujer_gov_co/Eq5dEZN84WpGgWlQAX7pE_kBtktDW8cluN6-Y6kBANfzTw?e=jl3Skm</t>
  </si>
  <si>
    <t xml:space="preserve">En abril con el objetivo de realizar Formación en herramientas para el empoderamiento y las capacidades emocionales a funcionarias y funcionarios públicos, colaboradores, docentes y equipos técnicos, profesionales de organizaciones sociales, públicas o privadas,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Para el mes de abril se realizó una (1) Cualificación a equipos de profesionales a 28 Profesionales Psicosociales del programa Atrapasueños de la Secretaría Distrital de Integración Social, en el tema de empoderamiento corporal y derechos de las mujeres, realizado en la Casa LGBTI Sebastián Romero. 
(iii)	Se realiza Una (1) Formación a siete (7) líderes migrantes Fundación COLVEN brindando un espacio de formación, autocuidado y fortalecimiento de herramientas psicoemocionales y favoreciendo el reconocimiento de la salud mental como un derecho y promoviendo el  intercambio de saberes desde un enfoque diferencial, de género e interseccional.                                                            
(iv)	Se realiza Una (1) Jornada de Transferencia de Conocimientos a Equipo de ocho (8) profesionales psicosociales SENA Centro de Manufactura textil y del cuero socialización conocimientos y herramientas del componente de Gestión y   Fortalecimiento de Capacidades Psicoemocionales.
(v)	Se articuló con la Universidad Nacional Abierta y a Distancia UNAD para iniciar preinscripciones a los cursos TEJIENDO REDES Y ESCUELA MARTE virtual, a mediados del mes de mayo. </t>
  </si>
  <si>
    <t xml:space="preserve">Para el mes de abril como parte de la estrategia de acciones afirmativas para el fortalecimiento de capacidades emocionales y el empoderamiento de las mujeres: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así: 11/04/2025 ECE con 15 mujeres Habitantes de calle: Metodología:  creación, exploración, expresión de emociones y sentimientos a través del movimiento, la corporalidad y la creación simbólica a través de la arcilla. 12/04/2025: ECE con 7 mujeres Campesinas y rurales: Metodología: A través de la aromaterapia, se estimuló la conexión con los sentidos, promoviendo la relajación y la presencia en el momento. El movimiento rítmico permitió liberar tensiones y reforzar la sensación de vitalidad, mientras que el masaje colectivo fomentó el apoyo mutuo y la conciencia corporal. 21/04/2025 ECE con 19 mujeres Jóvenes y adultas: Metodología: exploraran sus recursos internos y externos para afrontar los desafíos de la vida. A través del dibujo, pudieron reflexionar sobre sus fortalezas, emociones y experiencias, facilitando un proceso de autoconocimiento y resiliencia.  22 /04/2025: ECE con 17 mujeres Jóvenes: metodología: actividades sensoriales y corporales diseñadas para promover el bienestar, la calma y la alegría, las participantes pudieron conectar con el presente, compartir con otras mujeres y fortalecer lazos de apoyo mutuo. La combinación de creatividad, interacción con los sentidos y el intercambio de vivencias buscó generar un ambiente de contención y reconocimiento.  </t>
  </si>
  <si>
    <t>Las acciones desarrolladas en el mes de abril con el objetivo de fortalecer el desarrollo integral brindando oportunidades de educación flexible e inclusiva y con enfoque diferencial a las mujeres son: 
(i)	Durante el mes de abril se adelantó el borrador de estudios previos para el contrato con el ICFES, con los respectivos ajustes a las obligaciones contractuales. Así mismo, se adelantó reunión de seguimiento con ICFES para identificar avances en el envío de la preoferta y en los ajustes requeridos de acuerdo con los tiempos de ley de garantías. Finalmente,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La convocatoria se adelantó con el apoyo de la Secretaría de Educación, la Secretaría de Seguridad y la Secretaría de Integración Social; así mismo, con el liderazgo de las referentas poblacionales de la DED y el apoyo de las diferentes dependencias de la SDMujer. Así mismo, fue publicada en la página de Instagram de la Secretaría Distrital de la Mujer, con el apoyo de la Oficina de Comunicaciones de la entidad.
(ii)	Durante el mes de abril se adelantó reunión con la Dirección de Territorialización de Derechos y Participación para conocer la articulación que adelantan con Masglo para la formación a ciudadanas gitanas en un curso para la elaboración de manicure. A partir de la información recogida, se realizó reunión con el equipo étnico que trabaja con mujeres gitanas para presentar la propuesta, se validó y acordó construir una documento escrito para que en el mes de mayo se pueda concertar con el espacio consultivo de mujeres gitanas el proceso.  
(iii)	Durante el mes de abril se realizó la validación del plan de trabajo con CampeSENA para adelantar cursos de la oferta del programa con mujeres campesinas y rurales de Bogotá. Con este plan de trabajo se da cumplimiento a uno de los seis convenios, acuerdos o planes de trabajo conjuntos estipulados en la meta. En el marco de este plan de trabajo, se dio inicio al curso de aceites esenciales con ciudadanas de la localidad de Usme y el curso de patronaje de ropa exterior con ciudadanas de la verda Verjón Bajo de la localidad de Chapinero. Desde el componente de educación flexible también se asistió a las reuniones citadas por la Subsecretaría de Cuidado y Políticas de Igualdad con relación al convenio que está en proceso de firma con SENA.  
(iv)	Durante el mes de abril se realizó reunión con el equipo de la Agencia Atenea de la Secretaría de Educación para identificar posibles acciones a realizarse de forma articulada para fortalecer la ruta para una educación flexible e inclusiva en la línea de educación posmedia. En el espacio Atenea presentó la oferta que tiene disponible y se proyectó adelantar reuniones posteriores para consolidar acciones conjuntas.
(v)	Durante el mes de abril se realizaron dos reuniones con la Fundación Educamás donde se dio a conocer el componente de educación flexible e inclusiva de la Dirección de Enfoque Diferencial y, por parte de la Fundación Educamás, se presentaron sus líneas de trabajo. Se establecieron compromisos para trabajar de forma conjunta en las líneas de educación posmedia, de forma específica, con la vinculación de mujeres en sus diferencias y diversidades inscritas en la convocatoria para la presentación de las pruebas Saber 11 ICFES Calendario A a espacios formativos de alfabetización digital con la Fundación Educamás orientada a la vinculación posterior de las ciudadanas a carreras STEM.
(vi)	Durante el mes de abril se adelantó una reunión con la Universidad Católica donde se presentó el componente de educación flexible e inclusiva de la Dirección de Enfoque Diferencial. En este espacio se identificaron posibles acciones para fortalecer la ruta proyectada en el marco del componente, de forma específica en la línea de PreICFES, con la realización de talleres de refuerzo y orientación vocacional por parte de la Universidad Católica con las ciudadanas inscritas para la presentación de las pruebas Saber 11ICFES Calendario A 2025.</t>
  </si>
  <si>
    <t>1. En abril con el objetivo de realizar Formación en herramientas para el empoderamiento y las capacidades emocionales, se avanzó en: 
(i)	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en el tema de empoderamiento corporal y derechos de las mujeres (iii)	Se realiza Una (1) Formación a siete (7) líderes migrantes Fundación COLVEN brindando un espacio de formación, autocuidado y fortalecimiento de herramientas psicoemocionales y favoreciendo el reconocimiento de la salud mental como un derecho.                                                            (iv)	Se realiza Una (1) Jornada de Transferencia de Conocimientos a Equipo de ocho (8) profesionales psicosociales SENA Centro de Manufactura textil y del cuero socialización conocimientos y herramientas del componente de Gestión y   Fortalecimiento de Capacidades Psicoemocionales.
2. Para el mes de abril se realizan acciones afirmativas para el fortalecimiento de capacidades emocionales y el empoderamiento de las mujeres, así: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prevención, atención de violencias, amor romántico y derechos priorizados de las mujeres en la Política Pública de mujeres y equidad de género. (ii)	Se realizó una (1) Escuela Amarte presencial, con 16 Mujeres en ASP  y habitabilidad en calle, con la Fundación Nuevo porvenir localidad de Santa Fe,  realizando 3 sesiones en las que se abordaron temáticas de : liderazgo inspirador, tipos y herramientas de comunicación asertiva e identificación de violencias basadas en género y derechos sexuales y reproductivos. (iii)	Se realizaron 4 espacios de conexión emocional, 1. ECE con15 mujeres Habitantes de calle: Metodología:  creación, exploración, expresión de emociones y sentimientos a través del movimiento, la corporalidad y la creación simbólica a través de la arcilla. 2. ECE con 7 mujeres Campesinas y rurales: A través de la aromaterapia, se estimuló la conexión con los sentidos, promoviendo la relajación y la presencia en el momento. 3. ECE con 19 mujeres Jóvenes y adultas: exploraran sus recursos internos y externos para afrontar los desafíos de la vida. A través del dibujo, pudieron reflexionar sobre sus fortalezas, emociones y experiencias 4. ECE con 17 mujeres Jóvenes: actividades sensoriales y corporales diseñadas para promover el bienestar, la calma y la alegría, conectar con el presente, compartir con otras mujeres y fortalecer lazos de apoyo mutuo. 
3. Las acciones desarrolladas en el mes de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</si>
  <si>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https://secretariadistritald-my.sharepoint.com/:f:/g/personal/kforero_sdmujer_gov_co/EgL3jcun3d1Fi5lTcuxsTmkBgRfC7GC4-cIyEtFatZ4Vyw?e=1JuzQi</t>
  </si>
  <si>
    <t>https://secretariadistritald-my.sharepoint.com/:f:/g/personal/kforero_sdmujer_gov_co/EqyiSC-OnMJOlHRgZ4rX_doB5Mq_R3yBqS3NrqI1L88UAw?e=tQIzsa</t>
  </si>
  <si>
    <t>https://secretariadistritald-my.sharepoint.com/:f:/g/personal/kforero_sdmujer_gov_co/Evv51o1Tbq9NjRkdHaWjI_0BQuHWT32IwMqAgdN3Km23ZA?e=48xCh6</t>
  </si>
  <si>
    <t xml:space="preserve"> Implementar 1 Estrategia Distrital de Cuidado Menstrual, con enfoque diferencial</t>
  </si>
  <si>
    <t xml:space="preserve">Número de estrategias implementadas para la Educación Menstrual para el Autoconocimiento y Autocuidado </t>
  </si>
  <si>
    <t xml:space="preserve"> -     </t>
  </si>
  <si>
    <t xml:space="preserve">Se adelanta el proceso contractual para el equipo técnico que lidera la realización de las acciones de la estrategia de Educación Menstrual  y se realiza proyección de cronogramas, metas y objetivos para el trabajo a adelantar durante el 2025, focalizando la población a trabajar durante el 2025. </t>
  </si>
  <si>
    <t xml:space="preserve">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</si>
  <si>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Acuerdos realizados en esta primera mesa: 1) Compartir el link de la mesa donde quedara reposada toda la
información (plan de trabajo, documentos y actas de la Mesa) Líder Estrategia Cuidado Menstrual 27/02/2025
2) Identificar como se realizara la articulación con Salud para
dar cumplimiento al acuerdo 944
Salud 19/03/2025
3) Entrega del informe de Personería para el 4 de abril Entidades participantes de la Mesa 04/04/2025
4) Envío apartado PPSHC. SDIS- Carolina Galeano 19/03/2025
5) Establecer fechas de las cualificaciones con SDIS y Idipron. SDMujer 19/03/2025
6) Socializar los resultados del Censo realizado por SDIS SDIS 19/03/2025</t>
  </si>
  <si>
    <t xml:space="preserve">Una vez contratado el equipo de profesionales para la estrategia, se realizan reuniones de planeación y organización, con el equipo de la ECM y los diferentes componentes, para el desarrollo del plan de trabajo 2025.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</si>
  <si>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La estrategia Interinstitucional para el Cuidado Menstrual, realiza permanentemente jornadas de Educación Menstrual con niñas y adolescentes rurales y campesinas, negras/Afrocolombianas, migrantes, niñas y niños del sistema escolar que habitan en la diferentes localidades de Bogotá.</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</si>
  <si>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 y se realizan dos espacios de transferencia metodológica de educación menstrual con 18 contratistas de IDIPRON y SDIS.</t>
  </si>
  <si>
    <t>De enero a marzo, se han realizado dos mesas MDCM del presente año, con las entidades que hacen parte del acuerdo 883, en donde se socializo el Acuerdo 944 concejo de Bogotá, se presenta la propuesta para la creación de la resolución la mesa de cuidado menstrual y SDIS y  los resultados del Censo De habitabilidad en calle 2024.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y se han realizado dos espacios de transferencia metodológica de educación menstrual con 18 contratistas de IDIPRON y SDIS.</t>
  </si>
  <si>
    <t xml:space="preserve">2025-4.Acompañar y liderar la Mesa Distrital de Cuidado Menstrual Distrital, desarrollando el plan de acción acordado y articulando las acciones programadas como Jornadas Distritales y Recorridos por la Dignidad Menstrual. </t>
  </si>
  <si>
    <t>2025-5. Realizar Espacios de Educación Menstrual para el Autocuidado y el Autoconocimiento EMAA dirigidas a las Mujeres en todo curso de vida, focalizando de manera especial las mujeres con mayor vulnerabilidad en sus diferencias y diversidades.</t>
  </si>
  <si>
    <t>2025-6. Realizar Espacios para la cualificación de equipos, transferencia metodológica y de conocimientos en educación menstrual dirigida a profesionales, técnicos, funcionarios y colaboradores de entidades públicas y privadas.</t>
  </si>
  <si>
    <t xml:space="preserve">La tarea no estaba programada para este mes </t>
  </si>
  <si>
    <t>https://secretariadistritald-my.sharepoint.com/:f:/g/personal/kforero_sdmujer_gov_co/EuGfzC3hoJhFu2ggqhGyGKcBNJns-3XhmeAC7mJ3mLNlog?e=1EOcVH</t>
  </si>
  <si>
    <t xml:space="preserve">Una vez contratado el equipo de profesionales para la estrategia, se realizan reuniones de planeación y organización, con el equipo de la ECM y los diferentes componentes, para el desarrollo del plan de trabajo 2025. </t>
  </si>
  <si>
    <t>Una vez contratado el equipo de profesionales para la estrategia, se realizan reuniones de planeación y organización, con el equipo de la ECM , para el desarrollo del plan de trabajo 2025.</t>
  </si>
  <si>
    <t>En marzo,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finalizando con la creación de los lineamientos de los recorridos y jornadas Distritales de la estrategia de cuidado menstrual. Durante este mismo mes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Se da inicio en el sector de La Salitrosa, continuando por el humedal Los Almendros, en la zona rural de Suba. Se continúa por el barrio Villa hermosa donde se encuentra con mayor frecuencia, hombres habitantes de calle. Posterior a ello se da continuidad al recorrido sobre la av. Cali. Luego el equipo se dirigió al interior del humedal El Laguito donde las condiciones de seguridad comprometían la integridad del personal, por lo que se determinó retirar al equipo de manera preventiva de este sector. Para dar cierre al recorrido el equipo se dirige hacia el cai del sector de suba rincón.</t>
  </si>
  <si>
    <t>Durante el mes de marzo se realizaron 5 espacios EMAA, en los que participan 151 mujeres en total, en el polideportivo jazmín; plazoleta Gran Estación; instalaciones del Sena y el parque el Tunal. los cuales estaban basados en la pedagogía de la educación menstrual, abarcando sus cuatro módulos fundamentales. promoviendo el autocuidado y el autoconocimiento, facilitando herramientas prácticas y teóricas para comprender y gestionar el ciclo menstrual desde una perspectiva informada y empoderada</t>
  </si>
  <si>
    <t>En marzo se realizan dos espacios de transferencia metodológica de educación menstrual con 18 contratistas de IDIPRON y SDIS.</t>
  </si>
  <si>
    <t>https://secretariadistritald-my.sharepoint.com/:f:/g/personal/kforero_sdmujer_gov_co/EuGfzC3hoJhFu2ggqhGyGKcBNJns-3XhmeAC7mJ3mLNlog?e=2FcIw2</t>
  </si>
  <si>
    <t>https://secretariadistritald-my.sharepoint.com/:f:/g/personal/kforero_sdmujer_gov_co/Eqmn8ma_mUtBli3uoZwO8UgBubqxD8e3VNGYJsUKe7kwuw?e=OnEHME</t>
  </si>
  <si>
    <t>https://secretariadistritald-my.sharepoint.com/:f:/g/personal/kforero_sdmujer_gov_co/EvyUjMHXzxlDlomCF7nxS5ABJ2zN3CG7IVe8rc_gFSGj3w?e=gsvhre</t>
  </si>
  <si>
    <t>En el mes de abril se realizó, la tercera mesa MDCM del año con  SDIS, Salud e IDIPRON y SdMujer, para la presentación y evaluación del recorrido llevado a cabo en abril en Ciudad Bolívar, socialización del Acuerdo 994 y análisis de los insumos para el informe que se presentará al Concejo con la presentación de las rutas de atención diseñadas para mujeres habitantes de calle. Finalmente, se realizó la proyección de las actividades para la jornada y el recorrido del mes de mayo, con la colaboración de las instituciones presentes. Adicionalmente, se realizó un recorrido en la localidad de ciudad Bolívar, realizando abordaje a nueve (9) mujeres ciudadanas habitantes de calle. Se inicia el recorrido en la alcaldía local de Ciudad Bolívar, posterior se continúa en el sector de la avenida 61 sur # 28-10. Se realizaron varios intentos de acudir a varios lugares que referían de SDIS  por el humedal Lima, pero no fue posible, se encontraron varios cambuches desocupados. Luego el equipo se dirige hacia la cra 17 # 69—39 y allí en esta calle se realiza el mayor abordaje de mujeres ciudadanas habitantes de calle. Algunas con alto índice de consumo, lo que impedía realizar el acercamiento, identificando agresividad de su parte. Se aborda un hombre trans ciudadano habitante de calle, población de IDIPRON Se da continuidad sobre el barrio México, el cual se aborda a una ciudadana habitante de calle con la pareja perfil IDIPRON. Posterior a ello se hace el cierre de la jornada.</t>
  </si>
  <si>
    <t>En abril se realizaron 3 tres espacios de cualificación de equipos con la participación de 62 contratistas, desarrollados en sinergia con SDIS (1) e Idipron (2). Estos encuentros, en respuesta a los objetivos de la Mesa Distrital de Cuidado Menstrual, permitieron a los participantes profundizar en los elementos clave de la pedagogía, intercambiar ideas de manera enriquecedora y fortalecer los conocimientos necesarios para el abordaje territorial con personas habitantes de calle y fueron realizados en las instalaciones de IDIPRON en la sede de calle 15 en la subdirección local de Engativá.</t>
  </si>
  <si>
    <t>En el mes de abril,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Estos encuentros buscaron fomentar el autocuidado y el autoconocimiento, proporcionando recursos prácticos y teóricos para entender y manejar el ciclo menstrual desde una perspectiva informada, en derechos  y que fortalece la autonomía.</t>
  </si>
  <si>
    <t xml:space="preserve">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Adicionalmente, se realizó un recorrido en la localidad de ciudad Bolívar, realizando abordaje a nueve (9) mujeres ciudadanas habitantes de calle. En el mes de abril también,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con el objetivo de implementar la pedagogía de la educación menstrual, abarcando sus cuatro módulos. También para el mismo periodo, se realizaron 3 tres espacios de cualificación de equipos con la participación de 62 contratistas, desarrollados en sinergia con SDIS (1) e IDIPRON (2). Estos encuentros, permitieron a los participantes profundizar en los elementos clave de la pedagogía, intercambiar ideas de manera enriquecedora y fortalecer los conocimientos necesarios para el abordaje territorial con personas habitantes de calle. </t>
  </si>
  <si>
    <t>https://secretariadistritald-my.sharepoint.com/:f:/g/personal/kforero_sdmujer_gov_co/EpCLJ3iuEH9KpH4a3HmyK7AB_W4iNJ6e3z-GEdh2HFLpew?e=13jSau</t>
  </si>
  <si>
    <t>https://secretariadistritald-my.sharepoint.com/:f:/g/personal/kforero_sdmujer_gov_co/ErnmzyVcGDhFpNjpOOOjL5YBlh2BNVsnIhrikwu6IMEWLA?e=fhbpkO</t>
  </si>
  <si>
    <t>https://secretariadistritald-my.sharepoint.com/:f:/g/personal/kforero_sdmujer_gov_co/Eg6Y4BQjyWVItv_2veyxyZEB5CdFxFdgaKrbxAPdlMxWyg?e=e7M0p9</t>
  </si>
  <si>
    <t>Implementar 1 estrategia de  asistencia técnica dirigidas a los Sectores de la Administración Distrital y al Sector Privado, para la incorporación del enfoque diferencial en los servicios, programas y estrategias dirigidas a mujeres.</t>
  </si>
  <si>
    <t>Documento de lineamientos técnicos</t>
  </si>
  <si>
    <t xml:space="preserve">Número de estrategias para la  Asistencia Técnica implementadas  </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</si>
  <si>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</si>
  <si>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 xml:space="preserve">Constante </t>
  </si>
  <si>
    <t>Se adelanta el proceso contractual para el equipo técnico que realizará los documentos técnicos y guías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t>
  </si>
  <si>
    <t>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</si>
  <si>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</si>
  <si>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adicionalmente en febrero se han  desarrollado  reuniones con las referentes de mujeres palenqueras y mujeres negras/afrocolombianas de la DED, para construir colectivamente la propuesta preliminar del Lineamiento para la atención diferencial con enfoque étnico palenquero, dirigido a los sectores de la Administración Distrital y sistematización y preparación de una caja de herramientas para visibilizar saberes y prácticas culturales de las mujeres palenqueras, esta propuesta contiene: justificación, objetivo, el paso a paso y el cronograma. Esta propuesta será revisada y avalada por la comunidad palenquera  el próximo 12 de marzo; de acuerdo con eso, se está a la espera de la aprobación para dar cumplimiento al cronograma propuesto, adicionalmente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</si>
  <si>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 xml:space="preserve">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mes, se llevaron a cabo tres espacios en los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</si>
  <si>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Para el el periodo acumulado de enero a marzo,En total, se prestaron once (11) servicios  de interpretación en lengua de señas,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En el mismo periodo  se llevaron a cabo un espacio en el  que se evidenció la transversalización del enfoque diferencial. Primero, se socializó la estrategia de cuidado menstrual, se realizó un conversatorio sobre este tema, en el mismo espacio se firmó el Sello en Igualdad, con el cual la Personería de Bogotá se sumó a esta apuesta por las mujeres.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
  </si>
  <si>
    <t xml:space="preserve">, </t>
  </si>
  <si>
    <t xml:space="preserve">2025-7. Realizar Asistencia Técnica para la incorporación del enfoque diferencial a los sectores de la Administración Distrital. </t>
  </si>
  <si>
    <t xml:space="preserve">2025-8. Sistematizar y organizar una caja de herramientas de las estrategias de la Dirección de Enfoque Diferencial, que aporten a la incorporación del enfoque diferencial en los sectores de la Administración Distrital y el sector privado. </t>
  </si>
  <si>
    <t xml:space="preserve">2025-9. Acompañar espacios y actividades para la transversalización del enfoque diferencial  a demanda de entidades del  sector público y privado. </t>
  </si>
  <si>
    <t xml:space="preserve">2025-10.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t>
  </si>
  <si>
    <t xml:space="preserve">Esta tarea no esta programada para este mes </t>
  </si>
  <si>
    <t>Se adelanta el proceso contractual para el equipo técnico que realizará los documentos técnicos y guías para la Caja de Herramientas de la DED  y se realiza proyección de cronogramas, metas y objetivos para el trabajo a adelantar durante el 2025.</t>
  </si>
  <si>
    <t>Se adelanta el proceso contractual para el equipo de profesionales  que realizará las actividades para la transversalización del enfoque diferencial  y se realiza proyección de cronogramas, metas y objetivos para el trabajo a adelantar durante el 2025.</t>
  </si>
  <si>
    <t>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El 31 de enero se realizó una primera reunión para contextualizar las necesidades urgentes de la estrategia. Durante el encuentro, se identificó la necesidad de programar una reunión adicional para la próxima semana, con el fin de abordar temas relacionados con las políticas públicas, el reporte y el plan de acción para el año 2025.</t>
  </si>
  <si>
    <t>https://secretariadistritald-my.sharepoint.com/:f:/g/personal/kforero_sdmujer_gov_co/EnTuEg0Ug3pFl1WzrEPa2J0Bk2YmT4mHhUAllNBXv2ROUQ?e=fFKszV</t>
  </si>
  <si>
    <t>En febrero se avanzó en la definición de roles y coordinación de las diferentes tareas relacionadas con la transversalización del enfoque diferencial. Así mismo se avanzó en identificar, con la Dirección de Derechos y Diseño de Política, los sectores a los que se brindará asistencia técnica, así: (i) Se realizaron dos reuniones con las profesionales de la DED para definir coordinación y equipos de trabajo de las tareas de transversalización y se realizó reunión con el equipo de la Dirección de Derechos y Diseño de Política para identificar los sectores de la Administración Distrital a los que se les brindará la asistencia técnica para la transversalización del enfoque diferencial, en el 2025. (ii) se ha desarrollado una reunión con profesionales de la DED para construir colectivamente la propuesta preliminar de asistencia técnica - AT que se realizará a 2 sectores de la Administración Distrital para la incorporación del enfoque diferencial en atención a mujeres indígenas víctimas del conflicto armado. La propuesta preliminar contiene: Objetivos y justificación, posibles sectores de la Administración Distrital con los cuales se va a realizar la AT en el año, los temas que se pueden implementar en los sectores y cronograma tentativo (iii)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t>
  </si>
  <si>
    <r>
      <rPr>
        <sz val="13"/>
        <color theme="1"/>
        <rFont val="Arial"/>
        <family val="2"/>
      </rPr>
      <t>En el periodo de febrero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(ii)	Para el periodo de febrero se han realizado 2 reuniones: una con la líder de la meta 3, y otra con la referente de mujeres palenqueras y el equipo de profesionales que apoyan esta tarea; con el fin de construir la propuesta preliminar para la sistematización y preparación de una caja de herramientas para visibilizar saberes y prácticas culturales de las mujeres palenqueras, esta propuesta contiene: justificación, objetivo, el paso a paso y el cronograma, el cual será socializado a la comunidad palenquera. Asimismo, mediante correo a las líderes de los componentes de la DED se solicitó enviaran las metodologías que han trabajado con mujeres palenqueras.
(iii)	Se realizaron reuniones con profesionales de la DED para definir los roles y coordinación de las diferentes tareas relacionadas con la transversalización del enfoque diferencial. Se elaboró propuesta preliminar para avanzar en la caja de herramientas y se elaboró propuesta preliminar que contiene las fases y cronograma para avanzar en la construcción de la caja de herramientas de las estrategias de la Dirección de Enfoque Diferencial.</t>
    </r>
    <r>
      <rPr>
        <sz val="13"/>
        <color theme="6" tint="-0.249977111117893"/>
        <rFont val="Arial"/>
        <family val="2"/>
      </rPr>
      <t xml:space="preserve"> </t>
    </r>
  </si>
  <si>
    <t>1. Se llevó a cabo una reunión con el objetivo de identificar las acciones que la líder del componente implementará para cumplir con las actividades programadas. En esta reunión se socializaron dichas acciones, haciendo énfasis en la meta de realizar 24 actividades de transversalización alineadas con los indicadores poblacionales.
2.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3. Se realizó una reunión con el equipo de la estrategia "Casa de Todas" con el propósito de acordar una ruta de trabajo que facilite la transversalización del enfoque diferencial (ASP) en los diferentes sectores del Distrito.
4. Se sostuvo una conversación con el equipo de Territorialización de la Secretaría de Integración Social, Subdirección LGBTI, con el fin de concretar la transferencia de conocimiento para el equipo.
5. Se llevó a cabo una reunión para dar cumplimiento a la ejecución y seguimiento de los procesos del componente, en la cual se identificaron posibles acciones que permitan la realización de las actividades de transversalización.
6. En la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t>
  </si>
  <si>
    <t>Se continuo con el proceso contractual de dos interpretes de legua de señas colombiana quienes tienen a su cargo el cumplimiento de las obligaciones relacionadas con la interpretación y el apoyo a las mujeres con discapacidad auditiva.</t>
  </si>
  <si>
    <t>En marzo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t>
  </si>
  <si>
    <t>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la primera reunión se efectuó el 19 de marzo con el propósito de socializar la propuesta preliminar para la sistematización y organización de la caja de herramientas de las estrategias de la DED con el equipo que lidera la actividad y la segunda reunión se ejecutó el 27 de marzo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t>
  </si>
  <si>
    <t>Se llevaron a cabo tres espacios en los que se evidenció la transversalización del enfoque diferencial. Primero, se socializó la estrategia de cuidado menstrual, se realizó un conversatorio sobre este tema,  en el mismo espacio se se firmó el Sello en Igualdad, con el cual la Personería de Bogotá se sumó a esta apuesta por las mujeres.
Desde la estrategia Casa de Todas, se llevó a cabo una transferencia de conocimiento con enfoque en la atención a mujeres que realizan actividades sexuales pagadas (ASP), dirigida uno, al equipo de la DED y dos, a la Secretaría de Integración Social. El objetivo fue realizar un taller de transferencia y sensibilización sobre la estrategia Casa de Todas, las actividades sexuales pagadas y las mujeres que las ejercen, con el fin de comprender las dinámicas de esta población y ofrecer lineamientos adecuados para su atención.</t>
  </si>
  <si>
    <t xml:space="preserve">Para el mes de marzo, se prestaron servicios de interpretación en lengua de señas, tanto virtuales como presenciales, en atención psicosocial y sociojurídica a mujeres sordas de las localidades de Los Mártires y Kennedy, así como en la elección del representante de discapacidad auditiva en Fontibón.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De estos once, 8 servicios fueron virtuales y 3 presenciales.  Frente a los cursos de introducción a la lengua de señas, se avanzó en la estructura metodológica de los talleres propuestos. En este proceso, se definieron los sectores del distrito a los que estarán dirigidos los cuatro cursos de lenguaje de señas, así como sus objetivos. Estos cursos estarán orientados al servicio y la atención de personas sordas, brindando a los y las  funcionarias del distrito herramientas básicas para comunicarse en el ámbito de atención al cliente. El propósito es que las personas sordas, especialmente las mujeres, que acudan a la entidad puedan conocer las rutas de atención y los servicios disponibles. </t>
  </si>
  <si>
    <t>https://secretariadistritald-my.sharepoint.com/:f:/g/personal/kforero_sdmujer_gov_co/EokKVjH_DuNOsSUYg9GGhwwBxKxjKoTHZB2lR84R6l8vww?e=5WDGbI</t>
  </si>
  <si>
    <t>https://secretariadistritald-my.sharepoint.com/:f:/g/personal/kforero_sdmujer_gov_co/Eo5d0eURIO5Blp6q3Sk94FMBJhVkXkLAhkVX7ATqNyDZaA?e=6nb5PI</t>
  </si>
  <si>
    <t>https://secretariadistritald-my.sharepoint.com/:f:/g/personal/kforero_sdmujer_gov_co/Epsd821vrOpBhA4-yV1va8gBX_JmiB11OCk6CgZ-UN41bQ?e=05XHSN</t>
  </si>
  <si>
    <t>https://secretariadistritald-my.sharepoint.com/:f:/g/personal/kforero_sdmujer_gov_co/EqXWgInmmspMsT5MFRfV9WYBfQM62VxxnHrTdG7m3PmKnQ?e=FlRuNv</t>
  </si>
  <si>
    <t>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en lo siguiente: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Reunión en la que se organizó la metodología y los contenidos para el encuentro con la comunidad palenquera del 8 de mayo, en el que se busca definir las herramientas que se incluirán en la caja de herramientas, así como el nombre de esta; 4. Reunión en la que se elaboraron las diapositivas de las metodologías previamente recogidas que se han trabajado en la DED con mujeres palenqueras con el fin de ser presentadas en el encuentro con la comunidad. De igual manera, en solicitud a la líder del componente de Empoderamiento a niñas, adolescentes y jóvenes la revisión de las metodología de semilleros de empoderamiento ya recogidas, ella envío la sistematización de 4 semilleros de empoderamiento dirigidos a mujeres palenqueras, siendo estas las metodologías que serán presentadas en el encuentro. 5. Se avanzó en la organización del encuentro con la comunidad palenquera que se llevará a cabo el 8 de mayo, en el que se busca definir las herramientas que se incluirán en la caja de herramientas para visibilizar saberes y prácticas culturales de las mujeres palenqueras, así como el nombre que la comunidad le otorgue a la caja. Se tiene la sistematización de 4 metodologías de semilleros de empoderamiento dirigidas a mujeres palenqueras que fueron enviadas por la líder del componente de Empoderamiento a niñas, adolescentes y jóvenes, las cuales van a ser presentadas en el encuentro con esta comunidad. 6. Una reunión se efectuó el 19 de marzo con el propósito de socializar la propuesta preliminar para la sistematización y organización de la caja de herramientas de las estrategias de la DED con el equipo que lidera la actividad 7. Reunión para realizar los ajustes técnicos pertinentes a la propuesta preliminar por parte de las líderes de las estrategias.
En la reunión realizada con las líderes de los componentes el 4 de abril de 2025 con el fin identificar las metodologías existentes y las metodologías nuevas que se incluirán en la caja de herramientas de los componentes de la Dirección de Enfoque Diferencial. Se concluyó lo siguiente:  Se identificó que existe una caja de herramientas versión No 1 trabajada en los años 2021-2022-2023 y 2024 con 14 metodologías, liderada por Catherine Niño y Ángela Ruiz, y la cual se encuentra diagramada y finalizada. Se reconoció también una caja de herramientas en construcción por el equipo de asistencia técnica en el año 2024. Esta está en poder de Lina Lozano, quien está revisando el documento preliminar entregado por Mireya Leuro y Ángela Ruiz el día 11 de diciembre de 2024, y la cual consta de las siguientes guías metodológicas. En el componente de Reconocimiento de la Diversidad Personal se incluirán las metodologías validadas 2024 y las nuevas de otros componentes de las poblaciones étnicos, discapacidad, LBT, ruralidad y ASP. El esquema propuesto para la caja de herramienta, queda sujeto a modificaciones que se puedan presentar en la medida que avance su diseño. 	 El componente de educación flexible e inclusiva no entraría con herramientas metodológicas dado que su propósito se enfoca en la articulación con otras entidades y busca la consolidación de convenios estratégicos. El componente de educación flexible e inclusiva propone utilizar el informe que emite el ICFES de resultados de las pruebas Saber-11 que presentan las mujeres en sus diferencias y diversidad en cada vigencia desde el 2021 para realizar análisis y evaluación de impacto. El componente de empoderamiento a niñas, adolescentes y mujeres jóvenes se compromete a entregar 5 metodologías en el tiempo estipulado del cronograma 2025, pero si se pueden elaborar más metodologías se incluirían. El componente de Gestión y Fortalecimiento de Capacidades Psicoemocionales se compromete a entregar 10 metodologías nuevas en el tiempo estipulado del cronograma 2025, las cuales ya están construidas, sin embargo, faltaría ajustarlas al nuevo formato. En la guía metodológica de actividades de formación en el marco de la asistencia técnica en este momento hay 7 metodologías las cuales van dirigidas a servidoras y servidores de los diferentes sectores del distrito y al sector privado.</t>
  </si>
  <si>
    <t xml:space="preserve">Los espacios y actividades para la transversalización del enfoque diferencial  que se realizaron en el mes de abril son: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t>
  </si>
  <si>
    <t>En el mes de abril se avanza en con acciones de  transversalización del enfoque diferencial a través de la lengua de señas con la realización de un total de 14 servicios, destinados a garantizar la inclusión y el acceso de las mujeres sordas a una variedad de servicios esenciales. (i) 5 cinco fueron proporcionados a la Dirección de Territorialización de la Subsecretaría de Fortalecimiento, enfocados en acompañar atenciones y seguimientos psicosociales y sociojurídicos a mujeres sordas en las CIOM, asegurando su acceso a servicios vitales que favorecen su bienestar emocional y legal. Estos servicios fueron en 1. atención psicosocial individual a mujeres sordas de las localidades de Los Mártires y Kennedy (24, 28 y 29/04) y respondieron a necesidades de apoyo emocional y jurídico, mostrando un compromiso con la atención directa y diferenciada. 2. Formación y sensibilización sobre el servicio a la ciudadanía con enfoque diferencial (30/04) permitió fortalecer la comprensión de los equipos sobre los derechos y necesidades de las mujeres con discapacidad, promoviendo un trato más inclusivo y accesible. 3. Coordinación de acciones específicas La reunión de coordinación de la charla sobre atención a mujeres con discapacidad (25/04) fue clave para preparar acciones formativas o de sensibilización orientadas a públicos internos o externos. (ii) 8 servicios solicitados por la referenta sorda para la Dirección de Enfoque, (iii)  1 servicio solicitado por los diferentes equipos de la Dirección de Enfoque donde tienen participación las mujeres sordas.
Durante abril se establecieron las inscripciones a la entidad y el sector a las que se ofreció el curso de lengua de señas. Se definieron las sesiones y horarios, se elaboró el formulario de inscripción y se envió el reporte e información correspondiente a las personas participantes,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t>
  </si>
  <si>
    <t xml:space="preserve">En el mes de abril se avanzó en la realización de Asistencia Técnica para la incorporación del enfoque diferencial a los sectores de la Administración Distrital así: •	Se realizaron 3 tres jornadas A.T.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AT1. Participaron 6 contratistas, enfoques de la Política Publica de Mujeres y Equidad de Género, derecho a una cultura libre de sexismo, reconocimiento de las mujeres en sus diferencias y diversidad, recomendaciones a tener en cuenta para la incorporación de los enfoques de derechos de las mujeres, género y diferencial en la comunicación interna y externa de la Lotería de Bogotá. AT2. Participaron 4 contratistas Panel con referentes de mujeres lesbianas y bisexuales  y mujeres víctimas del conflicto armado: ¿Quiénes son las mujeres del grupo poblacional?, recomendaciones para visibilizar a las mujeres de este grupo poblacional en la comunicación y socialización de cómo quieren ser representadas y ejercicio práctico. AT3. Participaron 5 contratistas Panel con referentes de mujeres campesinas y rurales, mujeres indígenas y mujeres con discapacidad: ¿Quiénes son las mujeres del grupo poblacional?, recomendaciones para visibilizar a las mujeres de este grupo poblacional en la comunicación y socialización de cómo quieren ser representadas y ejercicio práctico.
•	En el mes de abril se realizaron tres (3) reuniones acerca de: (i) Una reunión para revisar el avance en la construcción de las metodologías para la asistencia técnica para la incorporación del enfoque diferencial a 2 sectores de la Administración Distrital; (ii) una reunión para definir la versión final de las cuatro (4) metodologías que serán implementadas en el marco de la asistencia técnica (metodologías elaboradas con los siguientes temas: Identificación de prácticas revictimizantes e imaginarios estigmatizantes para la atención plena que garantice los derechos de las mujeres; Dinámicas del conflicto armado y afectaciones en mujeres indígenas; Barreras comunicativas y; Normatividad sobre Víctimas del conflicto armado) así como revisión de la presentación para la reunión que se tuvo con el sector de Gestión Pública y (iii) una reunión  con el sector de Gestión Pública para socializar la propuesta de asistencia técnica  para la incorporación del enfoque diferencial y llegar a acuerdos que permitan iniciar la asistencia en el mes de mayo. 
•	Reunión con el referente del sector educación de la DDYDP, un profesional de la Oficina de Convivencia Escolar de la SED y la docente que lidera el Semillero Muntú del Colegio Van Uden para revisar estrategia de articulación y proponer la creación de una metodología que integre el enfoque antirracista y de género en este semillero, incorporando perspectivas interseccionales, en la que se concretó encuentro el 7 de mayo en este colegio para articular la propuesta.
•	 Se asistió a la reunión de la Mesa Acuerdo 909 de la SED en la que se abordó el aporte del enfoque antiracista en el Semillero Muntú y a otros semilleros del distrito.  </t>
  </si>
  <si>
    <t xml:space="preserve">En el mes de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Frente a la Sistematización  y organización  de una caja de herramientas de las estrategias de la Dirección de Enfoque Diferencial, que aporten a la incorporación del enfoque diferencial en los sectores de la Administración Distrital y el sector privado,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los cuales son: Mujer palenquera; Qué es palenque; Palenquero/palenquera; Palenque de San Basilio; Colombia como estado pluricultural; Identidad cultural; Discriminación; Diáspora africana; Interseccionalidad; Enfoque de Género; Enfoque de Derechos. Por su parte, la definición de "Enfoque diferencial palenquero" se construirá en mayo con la comunidad. 
3.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4.	Realización de un total de 14 servicios, destinados a garantizar la inclusión y el acceso de las mujeres sordas a una variedad de servicios esenciales. (i) 5 cinco servicios fueron proporcionados a la Dirección de Territorialización de la Subsecretaría de Fortalecimiento. Estos servicios fueron en 1. atención psicosocial individual a mujeres sordas de las localidades de Los Mártires y Kennedy (24, 28 y 29/04) 2. Formación y sensibilización sobre el servicio a la ciudadanía con enfoque diferencial (30/04) 3. Coordinación de acciones específicas La reunión de coordinación de la charla sobre atención a mujeres con discapacidad (25/04) (ii) 8 servicios solicitados por la referenta sorda para la Dirección de Enfoque, (iii)  1 servicio solicitado por los diferentes equipos de la Dirección de Enfoque donde tienen participación las mujeres sordas.
5.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t>
  </si>
  <si>
    <t>https://secretariadistritald-my.sharepoint.com/:f:/g/personal/kforero_sdmujer_gov_co/EqdbDTEL5WZAk1-Jo8Lg8poBofPruCeBIamn9vljPdBaSA?e=8nGQY0</t>
  </si>
  <si>
    <t>https://secretariadistritald-my.sharepoint.com/:f:/g/personal/kforero_sdmujer_gov_co/EokKVjH_DuNOsSUYg9GGhwwBxKxjKoTHZB2lR84R6l8vww?e=ID192L</t>
  </si>
  <si>
    <t>https://secretariadistritald-my.sharepoint.com/:f:/g/personal/kforero_sdmujer_gov_co/Elt9-3efoF1AsSM9_WTw-O4BNo3WPeSKpevGCuHy1sPUBw?e=08uVjs</t>
  </si>
  <si>
    <t>https://secretariadistritald-my.sharepoint.com/:f:/g/personal/kforero_sdmujer_gov_co/Ej1hA_8PSS9HpF7rr5CGNOEB3GvKZoDi_h9RC0rPT3lV4w?e=h2Xu5l</t>
  </si>
  <si>
    <t>Implementar 1 estrategia de reconocimiento de la diversidad de las mujeres del Distrito Capital.</t>
  </si>
  <si>
    <t xml:space="preserve">Número de  estrategias de reconocimiento de la diversidad de las mujeres del Distrito Capital, implementadas. </t>
  </si>
  <si>
    <t>Se adelanta el proceso contractual para el equipo técnico que realizará los documentos para las guías metodológicas para el abordaje a los diferentes pueblos y comunidades con los que trabaja la DED  y se realiza proyección de cronogramas, metas y objetivos para el trabajo a adelantar durante el 2025.</t>
  </si>
  <si>
    <t xml:space="preserve">no se presentan retrasos </t>
  </si>
  <si>
    <t xml:space="preserve">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 </t>
  </si>
  <si>
    <t>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</si>
  <si>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y adicionalmente 1. Se llevó a cabo una reunión en el Nivel Central para actualizar las estrategias del Proyecto 8222 ""Reconocimiento a la Diversidad"", con el objetivo de garantizar la asignación de responsabilidades, la sistematización de acciones y el cumplimiento de los indicadores.
2. Se realizó una reunión con el equipo del componente de capacidades psicoemocionales para conocer el trabajo desarrollado y organizar un plan de acción que permita sistematizar la metodología aplicada en el trabajo con mujeres negras, afrocolombianas, raizales, indígenas, Rrom y con discapacidad.
4. Se llevó a cabo una reunión para identificar los elementos clave en la realización de talleres. Como resultado, se inició la construcción de un taller que facilite la transversalización y sistematización, proporcionando herramientas para abordar estos temas con sensibilidad y empatía, documento que se propone para la sistematización.</t>
  </si>
  <si>
    <t>Estos espacios, no solo fortalecen la incidencia de las mujeres en sus diferencias y diversidades, sino que también impulsan la creación de estrategias colectivas para transformar las estructuras que perpetúan la exclusión y desigualdad, logrando la incorporación del enfoque diferencial en los planes, programas y proyectos que propenden por la garantía de los derechos de las mujeres en sus diferencias y diversidades, para ello se realizaran, actividades culturales, recreativas, deportivas, conmemoraciones y encuentros diferenciales de visibilización y reconocimiento de las diferencias, diversidades, luchas, aportes, derechos y biografías de las mujeres en sus diferencias y diversidades en Bogotá, para promover la transformación cultural, combatir estereotipos y reducir imaginarios y factores de discriminación que históricamente han afectado a las mujeres</t>
  </si>
  <si>
    <t xml:space="preserve">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 y adicionalmente, en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</si>
  <si>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 xml:space="preserve">De enero a marzo,  se trabajó en la evaluación de las conmemoraciones mediante el diseño y aplicación de herramientas específicas. Como parte de este proceso, se elaboró un formato de evaluación en Excel, el cual fue revisado por el equipo para asegurar su pertinencia y posteriormente enviado a las referentes para su diligenciamiento. También,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y adicionalmente,  se llevó a cabo la revisión y aclaración de las actividades y compromisos del equipo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t>
  </si>
  <si>
    <t>2025-11. Desarrollar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t>
  </si>
  <si>
    <t>2025-12. Sistematizar guías metodológicas para el abordaje a los diferentes pueblos y comunidades con los que trabaja la DED</t>
  </si>
  <si>
    <t>https://secretariadistritald-my.sharepoint.com/:f:/g/personal/kforero_sdmujer_gov_co/Eu8MU_5Qi_pGrDFbxqh3K2gBHZ6T7NpRSQWN8dGOFWjtNQ?e=PUYS4K</t>
  </si>
  <si>
    <t xml:space="preserve">Se llevó a cabo la planeación de una actividad destinada a evaluar las conmemoraciones, eventos y actividades realizadas para la transformación de imaginarios, estereotipos racistas y de discriminación, dirigidos a la ciudadanía y a las mujeres en sus diferencias y diversidades, en la vigencia anterior. </t>
  </si>
  <si>
    <t>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Posterior al proceso de contratación, durante el mes de marzo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Finalmente, se realizó una reunión enfocada en la organización del reporte de políticas públicas étnicas, en la que se revisaron los compromisos y se definió la información clave para su socialización en los próximos encuentros.</t>
  </si>
  <si>
    <t xml:space="preserve">En el mes de marzo se llevó a cabo la revisión y aclaración de las actividades y compromisos del equipo Meta 3, con énfasis en la asistencia técnica en distintos sectores, el enfoque antirracista y los avances en los productos asociados a la política pública. Además, se organizó un encuentro programado para el 12 de marzo con la comunidad palenquera, con el objetivo de revisar las propuestas relacionadas con los lineamientos de atención con enfoque étnico palenquero y la construcción de una caja de herramientas para esta comunidad. Como parte de este proceso, se desarrolló un espacio de articulación con la comunidad palenquera para evaluar dichas propuestas. Asimismo, se realizó una reunión para la sistematización y diseño de la caja de herramientas de las estrategias de la Dirección de Enfoque Diferencial. Finalmente, el equipo de Cuidado Menstrual sostuvo una reunión para analizar la sistematización de sus actividades y su contribución a la caja de herramientas. </t>
  </si>
  <si>
    <t>https://secretariadistritald-my.sharepoint.com/:f:/g/personal/kforero_sdmujer_gov_co/EkJJH2JvQa9MniA3SOzacqsBs0qx7xadOpJuL3D7Yt04jw?e=2JOKW4</t>
  </si>
  <si>
    <t>https://secretariadistritald-my.sharepoint.com/:f:/g/personal/kforero_sdmujer_gov_co/EtSsQdPGH6tPvoXHqS91s-8BjIJUZs-fWGKZ5hL8mzuHOA?e=27dwuD</t>
  </si>
  <si>
    <t>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</si>
  <si>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Durante el mes de abril se realizaron diversas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Además, se realizó una revisión de los productos de política pública relacionados con adultez, particularmente aquellos vinculados a conmemoraciones y encuentros diferenciales.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</si>
  <si>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https://secretariadistritald-my.sharepoint.com/:f:/g/personal/kforero_sdmujer_gov_co/Egfdn3R_FKNJhZmMDfsK_jUBOeGSim9gBdu9OsVapxYlPg?e=WekgQ5</t>
  </si>
  <si>
    <t>https://secretariadistritald-my.sharepoint.com/:f:/g/personal/kforero_sdmujer_gov_co/ErjRfjtyZD9It_WxcMsT9mEB4s18ssvAtzQcH7cfSvQYZg?e=jagxRC</t>
  </si>
  <si>
    <t>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Los resultados de estas evaluaciones fueron consolidados en bases de datos que servirán como insumo para mejorar la organización y calidad de futuras conmemoraciones. Asimismo, se avanzó en la planificación de nuevas acciones, destacándose la reunión con la referente de mujeres raizales para construir de manera conjunta un plan de trabajo que responda a las necesidades específicas de esta población.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
Durante el mes de abril, se realizaron dos reuniones relacionadas con la caja de herramientas de la Dirección de Enfoque Diferencial. (i) 1.1.02.04.2025 Reunión caja de herramientas Inquietudes: Nos reunimos con el objetivo de identificar el estado actual de la caja de herramientas y su sistematización, en la que se ha venido trabajando, así como revisar las actividades registradas en ella, con el fin de evitar la duplicación de funciones. Este ejercicio se realizó de manera conjunta y detallada, tomando como base los componentes de esta, y permitiendo distribuir y organizar las acciones necesarias para avanzar en el proceso de sistematización. (ii) 1.2.04.04.2025 Reunión componente caja de herramientas: Se realiza reunión para identificar las metodologías existentes y las metodologías que se incluirán en la caja de herramientas de los componentes de la Dirección de Enfoque Diferencial en el proceso de sistematización.</t>
  </si>
  <si>
    <t>Igualdad de género</t>
  </si>
  <si>
    <t>Aprobar y fortalecer políticas acertadas y leyes aplicables para promover la igualdad de género y el empoderamiento de todas las mujeres y niñas a todos los niveles</t>
  </si>
  <si>
    <t>Porcentaje de implementación de la estrategia de transformación cultural</t>
  </si>
  <si>
    <t>Para el mes de Enero con el objetivo de dar cumplimiento a la meta PlanDD, se adelanta el proceso contractual para el equipo técnico que realizará los documentos técnicos y guias para la Caja de Herramientas de la DED y actividades para la transversalización del enfoque diferencial  y se realiza proyección de cronogramas, metas y objetivos para el trabajo a adelantar durante el 2025 y se realizó el proceso de contratación de una referente para las mujeres con discapacidad,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 adicionalmente, se realizó una primera reunión para contextualizar las necesidades urgentes de la estrategia. Se adelanta el proceso contractual para el equipo técnico que realizará los documentos para las guias metodológicas para el abordaje a los diferentes pueblos y comunidades con los que trabaja la DED  y se realiza proyección de cronogramas, metas y objetivos para el trabajo a adelantar durante el 2025.</t>
  </si>
  <si>
    <t xml:space="preserve"> proceso de asistencia técnica para la transversalización del enfoque diferencial con una mirada interseccional, dirigida a los Sectores de la Administración Distrital y el sector privado y realización de actividades de apoyo para la transversalización del enfoque diferencial dirigidas a los Sectores de la Administración Distrital.</t>
  </si>
  <si>
    <t>https://secretariadistritald-my.sharepoint.com/:f:/g/personal/kforero_sdmujer_gov_co/EttKawPFTW5IuAvQqzmEXGUB1Jvqyond9OxpZcI-TVU5_Q?e=x1e4JC</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</si>
  <si>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</si>
  <si>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febrero.  1. Se avanzó en cinco reuniones con la Dirección de Derechos y Diseño de Política para elaborar una propuesta preliminar de caracterización del Proceso de Transversalización del enfoque de género y diferencial para mujeres que será presentada a las directoras de Derechos y Diseño de Política y de Enfoque Diferencial para su aprobación y complementación y luego llevada a la mesa técnica con la Oficina Asesora de Planeación – OAP
2.	se ha desarrollado. (i) una reunión con las referentes de mujeres palenqueras y mujeres negras/afrocolombianas de la DED, para construir colectivamente la propuesta preliminar del Lineamiento para la atención diferencial con enfoque étnico palenquero, dirigido a los sectores de la Administración Distrital, que contiene lo siguiente: Objetivos y justificación, tabla de contenido o temáticas que contendrá el lineamiento y cronograma tentativo, esta propuesta será revisada y avalada por la comunidad palenquera en una reunión que se llevará a cabo el próximo 12 de marzo; de acuerdo con eso, se está a la espera de la aprobación para dar cumplimiento al cronograma propuesto
3.	Se llevo la primera actividad de Transversalización a los docentes de educación flexible de "Casa de Todas"  profundizando en los enfoques de género y diferencial. Se abordó la importancia de reconocer y transformar las desigualdades que limitan el ejercicio pleno de los derechos de las mujeres, incorporando acciones afirmativas para superar la discriminación, la desigualdad y la subordinación.
4.	En reunión con la instancia ZESAI, se abordaron varios puntos relacionados con la jornada de fortalecimiento de capacidades dirigida a las y los servidores públicos que participan en la mesa, en el marco de la Sentencia T-594 de 2016, la Política Pública de Actividades Sexuales Pagadas (PPASP) y la Estrategia "Casa de Todas". Realizando un ejercicio cumpliendo los siguientes objetivos: Sensibilizar y capacitar a las y los servidores públicos en relación con los derechos de las personas que realizan Actividades Sexuales Pagadas (ASP); garantizar la  implementación efectiva de la Sentencia T-594 de 2016 y los lineamientos de la Política Pública de Actividades Sexuales Pagadas (2020-2029); y mejorar la articulación interinstitucional para la protección de los derechos de las personas que realizan ASP, con especial atención a grupos en situación de mayor vulnerabilidad (personas trans, no binarias, lesbianas y bisexuales).
5.	se realizó el proceso de contratación de una referente para las mujeres con discapacidad y de dos intérpretes, cuyo objeto contractual es prestar servicios de apoyo en la interpretación de la Lengua de Señas Colombiana. Estos servicios están orientados a implementar acciones afirmativas en los diferentes sectores de la administración distrital, eliminar las barreras de acceso a los servicios y fortalecer las capacidades de las mujeres con discapacidad auditiva</t>
  </si>
  <si>
    <t>Posicionar e institucionalizar, la realización de conmemoraciones como  acción afirmativa para visibilizar y exaltar el aporte de los grupos poblacionales excluidos e invisibilizados del tejido social y cultural de la ciudad, convirtiéndolos en espacios para destacar el rol de las mujeres en sus diferencias y diversidades en la construcción de ciudad y fortalecer sus etnias, tradiciones y costumbres, reconociendo su papel central en prácticas culturales y familiares, promoviendo su inclusión activa en los procesos organizativos y decisiones que impactan su comunidad.</t>
  </si>
  <si>
    <t xml:space="preserve"> https://secretariadistritald-my.sharepoint.com/:f:/g/personal/kforero_sdmujer_gov_co/EttKawPFTW5IuAvQqzmEXGUB1Jvqyond9OxpZcI-TVU5_Q?e=x1e4JC</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</si>
  <si>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Marzo,
Para el mes de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en el mes de marzo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</si>
  <si>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 xml:space="preserve">Para dar cumplimiento a la meta plan de Desarrollar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la estrategia.
En este sentido, el avance reportado por el proyecto 8222 corresponde específicamente al desarrollo de acciones para la transversalización del enfoque Diferencias y reconocimiento a la diversidad, cuya implementación se ha materializado a través de los siguientes componentes clave, para el periodo de enero a marzo	Para el periodo acumulado de enero a marzo, se prestaron servicios de interpretación en lengua de señas, tanto virtuales como presenciales. En total, se prestaron once (11) servicios de interpretación, así:  4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el Consejo Local de Discapacidad Fontibón.  Frente a los cursos de introducción a la lengua de señas, se avanzó en la estructura metodológica de los talleres propuestos. En este proceso, se definieron los sectores del distrito a los que estarán dirigidos los cuatro cursos de lenguaje de señas, así como sus objetivos.  Adicionalmente, se avanzó en definir con la DDYDP los dos sectores a los que se brindará la asistencia técnica en el primer semestre de 2025, estos son el sector Educación y el Sector Hacienda. Así mismo se realizaron las reuniones con el referente de los sectores de Educación y Hacienda de la DDYDP para identificar las acciones de asistencia técnica a realizar y que serán propuestas a los sectores. También se avanzó en una (1) reunión con 2 referentes de la Dirección de Derechos y Diseño de Políticas de la SDMujer, con quienes se acordó que los 2 sectores de la Administración Distrital con los cuales se realizará la asistencia técnica con enfoque en víctimas del conflicto armado, 2025 son: Sector de Gestión Pública y Sector de Integración Social.
Frente a la Sistematización  y organización  de una caja de herramientas de las estrategias de la Dirección de Enfoque Diferencial, que aporten a la incorporación del enfoque diferencial en los sectores de la Administración Distrital y el sector privado, en marzo se realizaron 2 (dos) reuniones con el propósito de socializar la propuesta preliminar para la sistematización y organización de la caja de herramientas de las estrategias de la DED con el equipo que lidera la actividad enfocándose principalmente a realizar los ajustes técnicos pertinentes a la propuesta preliminar por parte de las líderes de las estrategias. Y adicionalmente con el fin de organizar una caja de herramientas con énfasis en comunidad Palenquera, se organizó la metodología y la agenda para el encuentro con la comunidad palenquera con el fin de socializar la propuesta preliminar para la sistematización y preparación de la caja de herramientas.  También se trabajó en la evaluación de las conmemoraciones mediante el diseño y aplicación de herramientas específicas. Se llevó a cabo una reunión para definir el método de evaluación y estructurar un plan de acción basado en los resultados obtenidos, identificando momentos clave antes, durante y después de cada evento. Como parte de este proceso, se elaboró un formato de evaluación en Excel, el cual fue revisado por el equipo para asegurar su pertinencia y posteriormente enviado a las referentes para su diligenciamiento. se llevaron a cabo diversas reuniones estratégicas para coordinar y avanzar en la estructuración de una ruta para la evaluación de eventos conmemorativos y encuentros diferenciales. Asimismo, se llevó a cabo una reunión con el grupo étnico dentro del componente de empoderamiento para coordinar un plan de trabajo conjunto con el componente de reconocimiento de la diversidad. </t>
  </si>
  <si>
    <t>https://secretariadistritald-my.sharepoint.com/:f:/g/personal/kforero_sdmujer_gov_co/EnTuEg0Ug3pFl1WzrEPa2J0Bk2YmT4mHhUAllNBXv2ROUQ?e=VSWMKs</t>
  </si>
  <si>
    <t xml:space="preserve">KARIN LILIANA FORERO </t>
  </si>
  <si>
    <t xml:space="preserve">PROFESIONAL UNIVERSITARIA DED </t>
  </si>
  <si>
    <t xml:space="preserve">LINA TATIANA LOZANO RUIZ </t>
  </si>
  <si>
    <t xml:space="preserve">DIRECTORA ENFOQUE DIFERENCIAL </t>
  </si>
  <si>
    <t xml:space="preserve">JULIANA MARTINEZ LONDOÑO </t>
  </si>
  <si>
    <t>Subsecretaría del Cuidado y Políticas de Igualdad</t>
  </si>
  <si>
    <t>para el periodo de enero a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</si>
  <si>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https://secretariadistritald-my.sharepoint.com/:f:/g/personal/kforero_sdmujer_gov_co/EnTuEg0Ug3pFl1WzrEPa2J0Bk2YmT4mHhUAllNBXv2ROUQ?e=QYGpRm</t>
  </si>
  <si>
    <t>para el mes de abril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abril, se realizó se avanzó en la realización de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3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3.	Para abril  en total, se prestaron once (14) servicios  de interpretación en lengua de señas, destinados a garantizar la inclusión y el acceso de las mujeres sordas a una variedad de servicios esenciales.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6. Durante el mes de abril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</si>
  <si>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Estrategia de empoderamiento para promover capacidades, liderazgos, participación, incidencia política y transformación de imaginarios culturales</t>
  </si>
  <si>
    <t xml:space="preserve">Para el mes de Enero con el objetivo de dar cumplimiento a la meta PlanDD, se desarrollaron las siguientes acciones: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</si>
  <si>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Para el mes de Enero con el objetivo de dar cumplimiento a la meta PlanDD, se desarrollaron las siguientes acciones de la estrategia DED: (i) Se adelanta el proceso contractual para los equipos técnicos y profesionales que  acompañaran las diferentes acciones afirmativas de la estrategia y se focaliza la población a cubrir  durante el 2025 (ii) se realiza proyección de cronogramas, metas y tareas para la divulgación de cursos virtuales, formaciones y transferencias. (iii) Durante este mes, se avanza en la identificación de dificultades presentadas en la plataforma  de formación virtual de la SdMujer para la realización de los cursos.  (iv)También se adelanta el proceso contractual para el equipo técnico que adelantará las gestiones y trámites para la realización convenios, acuerdos, planes de trabajo conjunto y/o compromisos con entidades educativas públicas o privadas y se realiza proyección de cronogramas, indicadores y objetivos para el 2025 y el equipo técnico que acompañará la MDCM. </t>
  </si>
  <si>
    <t xml:space="preserve">El desarrollo de 1 estrategia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</si>
  <si>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el mes de Febrero con el objetivo de dar cumplimiento a la meta PlanDD, se desarrollaron las siguientes acciones: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t>
  </si>
  <si>
    <t xml:space="preserve">Para el periodo acumulado con el objetivo de dar cumplimiento a la meta PlanDD, se desarrollaron las siguientes acciones de la estrategia DED: (i) Frente a los espacios de transferencia metodológica, se inician reuniones de socialización del objetivo de la actividad con instituciones para concertación de cronogramas para el año 2025, concertando fechas con: IED Santa Lucia CAFAM y Fundación regalando sueños  COLVEN. (ii) Se realizó un espacio de conexión emocional con 15 mujeres jóvenes  de la Universidad Colegio Mayor de Cundinamarca, abordando la temática de Navegando por la vida para reconocer recursos  propios de afrontamiento a situaciones de salud mental como la ansiedad y la depresión. (iii) Se inician reuniones de socialización y concertación de cronogramas para el año 2025 y además durante el mes de febrero se realizaron reuniones de  conversación con el programa CampeSENA para la realización de cursos con mujeres campesinas y rurales. (iv) Adicionalmente, se realiza la primera mesa MDCM del 2025  con las entidades que hacen parte del acuerdo 883: IDIPRON, SDIS, SDMUJER, SDS y en este espacio se socializa el plan de trabajo, se planifico el recorrido y jornada del mes de marzo y se realizaron los aportes para la creación de la resolución de la mesa. (v) se avanza en la identificación de dificultades presentadas en la plataforma  de formación virtual de la SdMujer para la realización de los cursos virtuales.  </t>
  </si>
  <si>
    <t xml:space="preserve">El desarrollo de una estrategia DED  que contribuya al reconocimiento y garantía de los  derechos de las mujeres en sus diferencias y diversidades se realiza a través de Acciones afirmativas para el empoderamiento y fortalecimiento de capacidades emocionales y educación flexible para las mujeres con el objetivo de aportar a la eliminación de estereotipos e imaginarios sexistas, así como, brindar herramientas para el empoderamiento y fortalecimiento de las trayectorias de vida de las mujeres, reconociendo factores protectores y mecanismos para la prevención de las violencias se han realizado. A través de la implementación de la estrategia de cuidado menstrual se realizan talleres de cuidado menstrual a mujeres en sus diferencias y diversidad con especial énfasis en adolescentes entre 14 y 17 años, que reciben atención en Unidad de Protección Integral por estar en riesgo de habitar la calle, experiencias de vida en calle o por ser víctimas de Explotación Sexual Comercial de NNA, y que se encuentran en protección. </t>
  </si>
  <si>
    <t xml:space="preserve">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mes de marzo: 
1.	HERRAMIENTAS PARA EL EMPODERAMIENTO: (i) Se realizo el curso ¨Observo, Identifico y Protejo¨, con la certificación de 26 personas. (ii) Se realiza Una (1)  Formación a 10 profesionales de planta y 25 contratista de IDIPRON, abordando temáticas relacionadas con el enfoque Diferencial, Derecho a la salud plena como uno de los 8 derechos priorizados en la PPMyEG, 
2.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siete (7) Espacios de Conexión Emocional. 1 migrantes: Metodología Raíces y actividad a través del dibujo para el afianzamiento de la historia de vida y el reconocimiento de factores resilientes.  21 mujeres participantes.   2.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3.	EDUCACIÓN FLEXIBLE: avanza a través de las gestiones necesarias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4.	ESTRATEGIA DE CUIDADO MENSTRUAL: se realizó la segunda mesa MDCM del presente año,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mes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 </t>
  </si>
  <si>
    <t>https://secretariadistritald-my.sharepoint.com/:f:/g/personal/kforero_sdmujer_gov_co/Es5ByeyytqVFqv5bdobYcEMBTPIAKiJXl_hMIqvKrnVFZQ?e=sZZlvL</t>
  </si>
  <si>
    <t>https://secretariadistritald-my.sharepoint.com/:f:/g/personal/kforero_sdmujer_gov_co/Es5ByeyytqVFqv5bdobYcEMBTPIAKiJXl_hMIqvKrnVFZQ?e=y67jdK</t>
  </si>
  <si>
    <t xml:space="preserve">En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estrategicos, para el mes de abril: 
1.	HERRAMIENTAS PARA EL EMPODERAMIENTO: ((i)Se realizó seguimiento a las participantes del curso Observo, Identifico y Protejo, identificando que se certificaron nueve (9) personas, fortaleciendo sus conocimientos y competencias en el abordaje de temas relacionados con la prevención y atención de violencias contra la niñez y la adolescencia.  (ii) Se realizó una (1) Cualificación a equipos de profesionales a 28 Profesionales Psicosociales del programa Atrapasueños de la Secretaría Distrital de Integración Social (iii)	Se realiza Una (1) Formación a siete (7) líderes migrantes Fundación COLVEN  (iv)	Se realiza Una (1) Jornada de Transferencia de Conocimientos a Equipo de ocho (8) profesionales psicosociales SENA Centro de Manufactura textil y del cuero
2.	ACCIONES AFIRMATIVAS: (i) Se llevaron a cabo 5 jornadas significativas, con jóvenes de la Fundación Apoyar (4 jornadas) y con estudiantes de la Universidad Nacional Abierta y a Distancia (1 jornada), con un total de 73 participantes, en donde se abordaron temas relacionados con el empoderamiento de las mujeres, (ii)Se realizó una (1) Escuela Amarte presencial, con 16 Mujeres en ASP  y habitabilidad en calle, con la Fundación Nuevo porvenir localidad de Santa Fe (iii)Se realizaron 4 espacios de conexión emocional, 1. ECE con15 mujeres Habitantes de calle. 2. ECE con 7 mujeres Campesinas y rurales 3. ECE con 19 mujeres Jóvenes y adultas. 4.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compromisos líneas de educación posmedia y alfabetización orientada a la vinculación posterior de las ciudadanas a carreras STEM. (v) Reunión con la Universidad Católica fortalecer la ruta proyectada en la línea de PreICFES, con la realización de talleres de refuerzo y orientación vocacional por parte de la Universidad Católica con las ciudadanas inscritas para la presentación de las pruebas Saber 11ICFES Calendario A 2025.
4.	ESTRATEGIA DE CUIDADO MENSTRUAL: En el mes de abril se realizó, la tercera mesa MDCM del año con  SDIS, Salud e IDIPRON y SdMujer, para la socialización del Acuerdo 994 y análisis de los insumos para el informe que se presentará al Concejo con la presentación de las rutas de atención diseñadas para mujeres habitantes de calle. Se realizó un recorrido en la localidad de ciudad Bolívar, realizando abordaje a nueve (9) mujeres ciudadanas habitantes de calle. Se desarrollaron 5 espacios EMAA, con la participación de 103 mujeres, realizados en 1. estudio Web Cam Alba urbana, 2. IED Santa lucía urbana, 3. casa de cultura de la Perseverancia urbana, 4. en la ruralidad Sumapaz en el centro de salud de la vereda de San Juan y 5. en el parque de Santafé urbano. También para el mismo periodo, se realizaron 3 tres espacios de cualificación de equipos con la participación de 62 contratistas, desarrollados en sinergia con SDIS (1) e IDIPRON (2). </t>
  </si>
  <si>
    <t>x</t>
  </si>
  <si>
    <t>Incrementar la atención de mujeres en sus diferencias y diversidad en Bogotá.</t>
  </si>
  <si>
    <t xml:space="preserve">1- Implementar 3 estrategias que contribuyan al reconocimiento y garantía de los derechos de las mujeres en sus diferencias y diversidad. </t>
  </si>
  <si>
    <t>PRODUCTO 1</t>
  </si>
  <si>
    <t xml:space="preserve">2- Implementar 1 Estrategia Distrital de Cuidado Menstrual, con enfoque diferencial </t>
  </si>
  <si>
    <t>Mejorar los servicios, programas y estrategias para la atención de las mujeres que incorporen el enfoque diferencial y contribuyan a la transformación de imaginarios. </t>
  </si>
  <si>
    <t xml:space="preserve">3- Implementar 1 estrategia de  asistencia técnica dirigidas a los Sectores de la Administración Distrital y al Sector Privado, para la incorporación del enfoque diferencial en los servicios, programas y estrategias dirigidas a mujeres. </t>
  </si>
  <si>
    <t>PRODUCTO 2</t>
  </si>
  <si>
    <t xml:space="preserve">4-Implementar 1 estrategia de reconocimiento de la diversidad de las mujeres del Distrito Capital.  </t>
  </si>
  <si>
    <t>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clave, para el periodo de enero a marzo. 
Componente estratégico Herramientas para el empoderamiento: (i) Se realizo el curso ¨Observo, Identifico y Protejo¨, con la certificación de 26 personas. (ii) Se realiza Una (1) Formación a 10 profesionales de planta y 25 contratista de IDIPRON, abordando temáticas relacionadas con el enfoque Diferencial. 
Componente estratégico Acciones afirmativas: para el fortalecimiento de capacidades emocionales y el empoderamiento de las mujeres  (i)	Se llevaron a cabo 2 jornadas significativas, con mujeres de la Localidad de Puente Aranda en el Parque Ciudad Montes y en la plataforma virtual TEAMS con estudiantes de la Universidad Nacional Abierta y a Distancia en donde se abordaron temas relacionados con el empoderamiento de las mujeres. (ii)	Se inician 3 Escuelas de Educación AMAR-TE 1 Escuela Amarte con Mujeres en ASP Fundación Miquelina Grupo, se desarrollaron 4 sesiones trabajando temáticas de reconocimiento y gestión emocional, violencias basadas en género y derechos sexuales y reproductivos, liderazgo inspirador, comunicación efectiva y resolución de conflictos. 20 mujeres certificadas.  Grupo 2. Una 1 escuela AMAR-TE con Mujeres en ASP Fundación Miquelina 27 mujeres certificadas. Grupo 3.  Una  1 escuela AMAR-TE con Mujeres en ASP y habitabilidad en calle Fundación Nuevo porvenir, Se ha desarrollado 1 sesión trabajando temática de reconocimiento y gestión emocional . (iii)	Se realizaron OCHO (8) Espacios de Conexión Emocional. 1 ECE migrantes: Metodología Raíces y actividad a través del dibujo para el afianzamiento de la historia de vida y el reconocimiento de factores resilientes.  21 mujeres participantes.   2. ECE Migrantes: 16 mujeres participantes. 3. ECE ASP: Metodología Aromaterapia y masaje relajante como herramientas para la regulación emocional. 21 mujeres participantes                                   4. ECE ASP: 22 mujeres participantes 5.ECE Campesinas y Rurales: Metodología Aromaterapia, masaje relajante y movimiento como herramientas para la regulación emocional.18 mujeres participantes.  6. Campesinas y Rurales. 9 mujeres participantes 7. ECE LBT: Metodología composición musical como herramienta para la regulación emocional y la resignificación de la historia de vida. 9 mujeres participantes. 8. ECE con 15 mujeres jóvenes de la Universidad Colegio Mayor de Cundinamarca, abordando la temática de Navegando por la vida para reconocer recursos propios de afrontamiento a situaciones de salud mental como la ansiedad y la depresión.
Componente estratégico de Educación flexible: avanza a través de las gestiones para la firma de convenios y acuerdos de trabajo con entidades públicas y privadas así: realizando reunión inicial con ICFES para establecer la ruta para la elaboración del contrato interadministrativo, se realizó el envío de la invitación a presentar la preoferta por parte de ICFES con las características de los productos a contratar y se realizó reunión interna con el equipo de la DED para iniciar la elaboración de los estudios previos del contrato. Adicionalmente, se realizó solicitud de información al SENA para apertura del curso de alimentación en la localidad de Sumapaz y se acompañó reunión con la DTDP y SENA para avanzar en la preparación de los espacios para implementar los cursos de CampeSENA en la ruralidad, avanzando en la elaboración de una primera versión de Plan de Trabajo para concertación con el equipo de SENA.
Estrategia de Educación Mensutrual: se han realizado dos mesas MDCM con las entidades que hacen parte del acuerdo 883. Donde se socializo el Acuerdo 944 concejo de Bogotá, Se presenta la propuesta para la creación de la resolución la mesa de cuidado menstrual y SDIS, presenta los resultados del Censo De habitabilidad en calle 2024, Durante este mismo periodo se realizó una jornada por la dignidad menstrual en la que participaron las entidades IDIPRON, SDIS, SDMUJER, SDS. La jornada se realizó en la localidad de los Mártires en el castillo de las artes y se logró la participación de 66 mujeres de las cuales; 14 son mujeres habitantes de calle 52 en riesgo de estarlo. Adicionalmente se realizó un recorrido, en la localidad de Suba en donde se realiza el abordaje de 6 mujeres en total de las cuales, 5 ciudadanas habitantes de calle y 1 en riesgo de estarlo. Adicionalmente, durante el mes de marzo se realizaron 5 espacios EMAA, en los que participan 151 mujeres en total, en el polideportivo jazmín; plazoleta Gran Estación; instalaciones del Sena y el parque el Tunal.</t>
  </si>
  <si>
    <t>Se realiza actualización de la progrmación presupuestal de las actividades</t>
  </si>
  <si>
    <t>Se requiere ajustar el presupuesto de las actividadades del proyecto de inversión de acuerdo con los movimientos realizados a corte de 28 de febrero de 2025</t>
  </si>
  <si>
    <t xml:space="preserve">En el periodo de enero a abril,  para dar cumplimiento a la meta plan de Desarrollar 4 estrategias de empoderamiento para promover capacidades, liderazgos, participación, incidencia política y transformación de imaginarios culturales, que reproducen los estereotipos de En el periodo de enero a abril,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abril:  
1.	HERRAMIENTAS PARA EL EMPODERAMIENTO: (i)Se certificaron treinta y cinco (35) personas del curso Observo, Identifico y Protejo (ii)Se realizó una (1) Cualificación a equipos de profesionales a 28 Profesionales Psicosociales del programa Atrapasueños de la Secretaría Distrital de Integración Social, en empoderamiento (iii)Se realiza Una (1) Formación a siete (7) líderes migrantes Fundación COLVEN de fortalecimiento de herramientas psicoemocionales (iv)Se realiza Una (1) Jornada de Transferencia de Conocimientos a Equipo de ocho (8) profesionales psicosociales SENA Centro de Manufactura textil y del cuero en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2.	ACCIONES AFIRMATIVAS: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EDUCACIÓN FLEXIBLE: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reunión con la Dirección de Territorialización para articulación con Masglo para la formación a ciudadanas gitanas en un curso para la elaboración de manicure. (iii)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1. el equipo de la Agencia Atenea de la Secretaría de Educación presentación oferta de educación posmedia. 2. Fundación Educamás en las líneas de educación posmedia y alfabetización orientada a la vinculación posterior de las ciudadanas a carreras STEM. (v) Reunión con la Universidad Católica PreICFES, con la realización de talleres de refuerzo y orientación vocacional por parte de la Universidad Católica con las ciudadanas inscritas para la presentación de las pruebas Saber 11ICFES Calendario A 2025.
4.	ESTRATEGIA DE CUIDADO MENSTRUAL: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Finalmente de enero a abril,  se han realizado cinco  espacios de transferencia metodológica de educación menstrual con 80  contratistas de IDIPRON y SDIS. </t>
  </si>
  <si>
    <t>De enero a abril, para dar cumplimiento a la actividad de 1 estrategia de cuidado menstrual con enfoque diferencial, se han realizado tres mesas MDCM del presente año, con las entidades que hacen parte del acuerdo 883. Se realizó una jornada por la dignidad menstrual en la que participaron las entidades IDIPRON, SDIS, SDMUJER, SDS en el cumplimiento del acuerdo 883 y la Sentencia 398 de la corte constitucional. La jornada se realizó en la localidad de los Mártires en el castillo de las artes y se logró la participación de 66 mujeres de las cuales; 14 son mujeres habitantes de calle 52 en riesgo de estarlo. Adicionalmente se han realizado dos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Adicionalmente, se han realizado 10 espacios EMAA, en los que han participado 254 mujeres en total, 1. estudio Web Cam Alba urbana, 2. IED Santa lucía urbana, 3. casa de cultura de la Perseverancia urbana, 4. en la ruralidad Sumapaz en el centro de salud de la vereda de San Juan y 5. en el parque de Santafé urbano 6. en el polideportivo jazmín; 7.  plazoleta Gran Estación; 8 y 9.  instalaciones del Sena y 10. el parque el Tunal, los cuales estaban basados en la pedagogía de la educación menstrual, promoviendo el autocuidado y el autoconocimiento, facilitando herramientas prácticas y teóricas para comprender y gestionar el ciclo menstrual.  Finalmente de enero a abril,  se han realizado cinco  espacios de transferencia metodológica de educación menstrual con 80  contratistas de IDIPRON y SDIS. Estos encuentros, permitieron a los participantes profundizar en los elementos clave de la pedagogía, intercambiar ideas de manera enriquecedora y fortalecer los conocimientos necesarios para el abordaje territorial con personas habitantes de calle.</t>
  </si>
  <si>
    <t xml:space="preserve">En el periodo acumulado de enero a abril, se avanzó en la ejecución de actividades para dar cumplimiento a la meta de 1 Asistencia Técnica para la incorporación del enfoque diferencial a los sectores de la Administración Distrital así: 
1.	Se realizaron 3 tres jornadas A.T. de sensibilización sobre el enfoque diferencial, con el equipo de comunicaciones de la Lotería de Bogotá (15 contratistas participantes) para abordar recomendaciones acerca de cómo representar y visibilizar adecuadamente a las mujeres en sus diferencias y diversidad en los medios de comunicación de las entidades. 
2.	Se realizaron 4 espacios para la transversalización del enfoque diferencial  en el mes de abril: (i) 01.04.2025 — Sensibilización Colsubsidio, en la cual se realizó sensibilización en enfoques de género y diferencial con funcionarias de Colsubsidio, área de salud con 9 participantes. (ii) 25.04.2025 — Encuentro Mensual Mujeres Sordas. Actividades de capacitación transversales ofertadas por la DED. Presentación del tema de interés: “Mitos sobre el acoso sexual callejero.” Con la participación de 15 mujeres sordas ciudadanas.  (iii) 26.04.2025 —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3.	Para el  periodo acumulado de enero a abril en total, se prestaron once (25) servicios  de interpretación en lengua de señas, destinados a garantizar la inclusión y el acceso de las mujeres sordas a una variedad de servicios esenciales, así:  9 servicios para la Dirección de Territorialización de la Subsecretaría de Fortalecimiento en las CIOM durante atenciones/seguimientos psicosociales y socio jurídicos a mujeres sordas. 14 servicios solicitados por la referente sorda para la Dirección de Enfoque.1 servicio solicitado por la Dirección del Sistema de Cuidado para el Consejo Local de Discapacidad Fontibón. 1 servicio solicitado por los diferentes equipos de la Dirección de Enfoque donde tienen participación las mujeres sordas.
4.	Se establecieron las inscripciones a la entidad y el sector a las que se ofreció el curso de lengua de señas., de tal manera que se estableció la apertura de 2 cursos divididos en dos grupos, así: 1. Curso para la Dirección de Enfoque Diferencial de la Secretaría de la Mujer: dos grupos uno de 24 y un segundo grupo de 19 personas, el curso para este primer grupo iniciará el lunes 5 de mayo, al 17 de junio  2. Curso A los Equipos Psicosociales de la SFCyO de la Secretaría Distrital de la Mujer  dividió en dos grupos: el primero con 27 personas inscritas y el segundo con 24, este curso se realizará del 1 de julio al 12 de agosto de 2025.
5.	Frente a la Sistematización  y organización  de una caja de herramientas de las estrategias de la Dirección de Enfoque Diferencial, para el mes de abril se avanzó con: 1. Envío mediante correo electrónico del marco normativo internacional, nacional y distrital por parte de la referente de mujeres palenqueras de la DED a la Asociación Moná Ri Palenge Andi Bakata, para su revisión y comentarios, con el objetivo que para el mes de mayo en reunión presencial se avale la versión final del mismo. 2. Se construyeron los conceptos clave que contendrá el Lineamiento. </t>
  </si>
  <si>
    <t>En el periodo de enero - abril 2025 con el objetivo de dar cumplimiento a la actividad, a continuación se presenta el avance para cada una de las 3 estrategias desarrollas:
1. E1: Formación en Herramientas para el Empoderamiento y las Capacidades PsicoEmocionales, se avanzó en (i)Se certificaron treinta y cinco (35) personas del curso Observo, Identifico y Protejo, fortaleciendo sus conocimientos y competencias en el abordaje de temas relacionados con la prevención y atención de violencias contra la niñez y la adolescencia. (ii)Se realizó una (1) Cualificación a equipos de profesionales a 28 Profesionales Psicosociales del programa Atrapasueños de la Secretaría Distrital de Integración Social, en empoderamiento corporal y derechos de las mujeres (iii)Se realiza Una (1) Formación a siete (7) líderes migrantes Fundación COLVEN de fortalecimiento de herramientas psicoemocionales y reconocimiento de la salud mental como un derecho. (iv)Se realiza Una (1) Jornada de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Se realiza Una (1)  Formación a 10 profesionales de planta y 25 contratista de IDIPRON, en enfoque Diferencial, Derecho a la salud plena como uno de los 8 derechos priorizados en la PPMyEG. 
2. E2: De enero a abril se realizan acciones afirmativas para el fortalecimiento de capacidades emocionales y el empoderamiento de las mujeres, así: (i)Se llevaron a cabo 7 Jornadas Significativas, donde se abordaron temas relacionados con el empoderamiento de las mujeres, prevención, atención de violencias, formas en que las muges de acuerdo con su ciclo vital aportan a la eliminación de estereotipos y roles basados en el género: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ocho (12)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3. E3: Las acciones desarrolladas de enero a abril, con el objetivo de fortalecer el desarrollo integral brindando oportunidades de educación flexible e inclusiva para las mujeres en sus diferencias y diversidades: (i) Se adelantó el borrador de estudios previos para el contrato con el ICFES, con los respectivos ajustes a las obligaciones contractuales. Se inició la convocatoria para vincular 200 mujeres en sus diferencias y diversidades para la presentación de las pruebas Saber 11-ICFES Calendario A en 2025 con la Dirección de Enfoque Diferencial, se recibieron 563 registros de ciudadanas interesadas en la convocatoria y se adelantó la primera fase de preselección. (ii) Se adelantó reunión con la Dirección de Territorialización para conocer la articulación que adelantan con Masglo para la formación a ciudadanas gitanas en un curso para la elaboración de manicure. (iii) Durante el mes de abril se realizó la validación del plan de trabajo con CampeSENA para adelantar cursos de la oferta del programa con mujeres campesinas y rurales de Bogotá, en el marco de este plan de trabajo, se dio inicio al curso de aceites esenciales con ciudadanas de la localidad de Usme y el curso de patronaje de ropa exterior con ciudadanas de la verda Verjón Bajo de la localidad de Chapinero.  (iv) Se adelantaron reuniones para identificar posibles acciones a realizarse de forma articulada para fortalecer la ruta para una educación flexible con:  1. el equipo de la Agencia Atenea de la Secretaría de Educación presentación oferta disponible en la línea de educación posmedia. 2. Fundación Educamás donde Se establecieron compromisos para trabajar de forma conjunta en las líneas de educación posmedia y alfabetización orientada a la vinculación posterior de las ciudadanas a carreras STEM. (v) Reunión con la Universidad Católica se identificaron posibles acciones para fortalecer la ruta proyectada en la línea de PreICFES, con la realización de talleres de refuerzo y orientación vocacional por parte de la Universidad Católica con las ciudadanas inscritas para la presentación de las pruebas Saber 11ICFES Calendario A 2025.</t>
  </si>
  <si>
    <t>En el periodo acumulado de enero a abril, para dar cumplimiento a la meta de 1 estrategia de reconocimiento de la diversidad de las mujeres de distrito capital, se realizaron actividades orientadas a la evaluación, revisión y planificación de las conmemoraciones diferenciales lideradas por la Dirección de Enfoque Diferencial. Se llevaron a cabo evaluaciones participativas de los eventos dedicados a mujeres migrantes y refugiadas, mujeres adultas y mayores, y mujeres gitanas, analizando las etapas antes, durante y después de cada conmemoración. También se realizó un análisis general de las conmemoraciones anteriores, identificando similitudes y diferencias relevantes para tener en cuenta en su desarrollo, fortaleciendo así el enfoque diferencial y el reconocimiento a la diversidad en cada una de estas actividades.</t>
  </si>
  <si>
    <t xml:space="preserve">2025-1. Con el objetivo de Implementar la ESTRATEGIA de FORMACIÓN EN HERRAMIENTAS PARA EL EMPODERAMIENTO Y CAPACIDADES EMOCIONALES durante el mes de MAYO se realizaron las siguientes acciones: 
1.	En MAYO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2.	Se realizó un (1) espacio de formación a 17 profesionales interdisciplinarios de la Universidad UNINPAHU, con el tema empoderamiento corporal y prevención de violencias.
3.	Se realiza Una (1) Jornada de Transferencia de Conocimientos a Equipo de 30 profesionales de Cárcel Distrital de Varones y anexo de mujeres de Bogotá socialización conocimientos y herramientas del componente de Gestión y   Fortalecimiento de Capacidades Psicoemocionales.    </t>
  </si>
  <si>
    <t>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desarrolladp las siguientes acciones: 
1.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2.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3.	Adicionalmente se adelantó gestión para adelantar la  firma de convenios, acuerdos, planes de trabajo conjunto y/o compromisos con entidades educativas públicas o privadas con los siguientes logros: (i) se adelantaron reuniones con Agencia Atenea con el objetivo de avanzar en la firma de un memorando de entendimiento entre la Agencia Atenea y la Secretaría Distrital de la Mujer. Academia Atenea se proyecta como una plataforma que articule la oferta formativa del sector público y privado para que la ciudadanía pueda acceder a ella. Desde la Dirección de Enfoque Diferencial. (ii) Se adelantó una reunión con la Universidad Distrital Francisco José de Caldas, donde se presentaron las acciones del componente de educación flexible e inclusiva y la ruta propuesta. En el espacio se identificaron posibles escenarios de articulación y se acordó adelantar un convenio marco con la entidad donde se fortalecería la ruta y el componente en: 1. Vinculación de personas practicantes y voluntarias que puedan apoyar las actividades del componente; 2. Descuentos para las ciudadanas que se vinculen a los programas de la UD; 3. Descuentos para la contratación de un proceso de refuerzo para las pruebas Saber 11 ICFES; 4. Acompañamiento vocacional a las ciudadanas interesadas en avanzar sus trayectorias educativas en la UD y 5. Préstamo de espacios de la Universidad para las actividades de la SDMujer (iii) se adelantaron acciones con la Fundación Educamás para la firma de un memorando de entendimiento con la Secretaría Distrital de la Mujer para la vinculación a mujeres en sus diferencias y diversidades a procesos formativos adelantados por la Fundación con énfasis en carreras STEM. Se realizó la gestión para la definición del tipo de acuerdo a firmarse, la solicitud de documentos y la definición interna de acuerdos para vincular a la Dirección de Gestión del Conocimiento y la Estrategia de Autonomía Económica de la Subsecretaría de Cuidado y Políticas de Igualdad (iv) Se adelantó reunión de acercamiento con la Fundación CIRCOAP para adelantar un plan de trabajo conjunto que permita realizar un proceso de fortalecimiento para la presentación de las pruebas Saber 11 a las ciudadanas beneficiarias de la convocatoria 2025. En el espacio se identificaron posibles puntos de articulación. (v) Se adelantó una reunión de acercamiento con la Universidad Nacional Abierta y a Distancia-UNAD para adelantar un plan de trabajo conjunto que permita la vinculación de mujeres en sus diferencias y diversidades a educación postmedia en el marco de la ruta para una educación flexible e inclusiva. En el espacio se identificaron posibles puntos de articulación</t>
  </si>
  <si>
    <t>2025-2. Con el fin de implementar la ESTRATEGIA de ACCIONES AFIRMATIVAS PARA EL FORTALECIMIENTO DE CAPACIDADES EMOCIONALES Y EMPODERAMIENTO DE LAS MUJERES se realizaron en el mes de MAYO los siguientes espacios con mujeres en sus diferencias y diversidades: 
1.	Se realizaron 9 Espacios de Conexión Emocional: (i) ECE con 17 mujeres Indígenas Emberá: Metodología espacio de reflexión a través del tejido que permita identificar sentires y conexión con el autocuidado para la prevención de VBG realizado en Parque la Florida Localidad de Engativá. (ii) ECE 15 mujeres Adultas y mayores: Espacio de experiencia vivencial con cuidadoras de personas con discapacidad, a través de la música la danza y el arte, para permitir el desarrollo de estrategias que fortalezcan el compromiso, el perdón y la gratitud como herramientas de empoderamiento, equilibrio y armonía para el autocuidado de la salud mental y emocional. RECA Localidad de Chapinero. (iii) ECE 32 mujeres Afro, espacio para el reconocimiento, la expresión y el cuidado de las emociones desde una perspectiva colectiva, corporal y cultural; a través del movimiento, la música y el diálogo, integrando los saberes ancestrales en los procesos de cuidado y sanación, Homocentro SDS Puente Aranda (iv) ECE 10 mujeres Jóvenes: creación de un espacio vivencial en que los jóvenes pueden generar alternativas para el autocuidado y el bienestar "Tierra de jóvenes”. Universidad Distrital Sede Macarena La Candelaria. (v) ECE 22 mujeres MIGRANTES: Experiencia vivencial a través de la aromaterapia y la pintura para el manejo de las emociones y la promoción de la salud mental. SUPERCADE Engativa. (vi) ECE 15 mujeres privadas de la libertad-LB: auto reconocimiento desde la creación artística de antifaces en el marco de la conmemoración del día contra la HomoLesboBiTransfobia. Cárcel Distrital Antonio Nariño. (vii) ECE 11 mujeres jóvenes creación de un espacio vivencial en que los jóvenes pueden generar alternativas para el autocuidado y el bienestar "Tierra de jóvenes. Universidad Distrital Sede Macarena La Candelaria. (viii) ECE 43 mujeres   migrantes: Espacio de sensibilización y conciencia para el autocuidado integral de las mujeres migrantes, refugiadas, retornadas y de acogida asistentes a la feria de servicios convocada por la Fundación Canitas de Amor con el apoyo de OIM e Intégrate; en torno de las estrategias de cuidado menstrual, capacidades psicoemocionales de la secretaria Distrital de la Mujer. (ix) ECE16 mujeres con discapacidad: espacio para la identificación y expresión de emociones en mujeres con discapacidad intelectual; a través de propuestas accesibles y multisensoriales como la música, el movimiento y el dibujo con colores, se buscó generar un ambiente cuidado donde cada  participante pudiera conectar con sus emociones, expresarlas a su ritmo y sentirse escuchada y acompañada. CENTRO INTEGRARTE FONTIBON. 
2.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en donde se abordaron temas relacionados con el empoderamiento de las mujeres, prevención, atención de violencias, amor romántico y derechos priorizados de las mujeres en la Política Pública de mujeres y equidad de género. En estas tres jornadas participaron un total de 74 personas.</t>
  </si>
  <si>
    <t>https://secretariadistritald-my.sharepoint.com/:f:/g/personal/kforero_sdmujer_gov_co/EgL3jcun3d1Fi5lTcuxsTmkBgRfC7GC4-cIyEtFatZ4Vyw?e=3ew0vK</t>
  </si>
  <si>
    <t>https://secretariadistritald-my.sharepoint.com/:f:/g/personal/kforero_sdmujer_gov_co/EqyiSC-OnMJOlHRgZ4rX_doB5Mq_R3yBqS3NrqI1L88UAw?e=KPV5zC</t>
  </si>
  <si>
    <t>https://secretariadistritald-my.sharepoint.com/:f:/g/personal/kforero_sdmujer_gov_co/Evv51o1Tbq9NjRkdHaWjI_0BQuHWT32IwMqAgdN3Km23ZA?e=sA3OMd</t>
  </si>
  <si>
    <t xml:space="preserve">Con el fin de implementar 3 estrategias que contribuyan al reconocimiento y garantía de los derechos de las mujeres en sus diferencias y diversidades durante Mayo se avanza en: 
2025-1. Con el objetivo de Implementar la ESTRATEGIA de FORMACIÓN EN HERRAMIENTAS PARA EL EMPODERAMIENTO Y CAPACIDADES EMOCIONALES durante el mes de MAYO se realizaron las siguientes acciones: 
-	En MAYO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	Se realizó un (1) espacio de formación a 17 profesionales interdisciplinarios de la Universidad UNINPAHU, con el tema empoderamiento corporal y prevención de violencias.
-	Se realiza Una (1) Jornada de Transferencia de Conocimientos a Equipo de 30 profesionales de Cárcel Distrital de Varones y anexo de mujeres de Bogotá socialización conocimientos y herramientas del componente de Gestión y   Fortalecimiento de Capacidades Psicoemocionales.    
2025-2. Con el fin de implementar la ESTRATEGIA de ACCIONES AFIRMATIVAS PARA EL FORTALECIMIENTO DE CAPACIDADES EMOCIONALES Y EMPODERAMIENTO DE LAS MUJERES se realizaron en el mes de MAYO los siguientes espacios con mujeres en sus diferencias y diversidades: Se realizaron 9 Espacios de Conexión Emocional: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Adicionalmente,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t>
  </si>
  <si>
    <t xml:space="preserve">En el periodo comprendido entre enero – mayo de 2025, con el fin de implementar 3 estrategias que contribuyan al reconocimiento y garantía de los derechos de las mujeres en sus diferencias y diversidades, se avanza en: 
1.	2025-1.Formación en Herramientas para el Empoderamiento y las Capacidades PsicoEmocionales, se avanzó en (i)Se certificaron cuarenta y ocho (48) personas del curso Observo, Identifico y Protejo, fortaleciendo sus conocimientos y competencias en el abordaje de temas relacionados con la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2.	2025-2. De enero a mayo se realizan acciones afirmativas para el fortalecimiento de capacidades emocionales y el empoderamiento de las mujeres, así: (i) Se llevaron a cabo 10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veintiun (21)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3.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t>
  </si>
  <si>
    <t xml:space="preserve">2025-4. Con el objetivo de acompañar y liderar la Mesa Distrital de Cuidado Menstrual Distrital, durante el mes de MAYO se desarrolla el plan de acción acordado, articulando las acciones programadas como Jornadas Distritales y Recorridos por la Dignidad Menstrual así: 
1.	MDCM: Se adelanto la cuarta mesa MDCM del año congregó a equipos de SDIS, Salud e IDIPRON para la presentación del recorrido realizado y la jornada distrital del cuidado menstrual, realizados en las localidades de Usaquén y Kennedy. Se socializa el informe que se entregó el 28 de mayo al concejo de Bogotá acuerdo 883, se socializa el acuerdo 944 por parte de salud quienes están en la construcción de un plan de trabajo para el acuerdo 944. se hace planeación de las próximas actividades y compromisos de la mesa.
2.	JORNADAS: Se llevó a cabo la jornada de cuidado menstrual en Kennedy en el CDC de Britalia y se realizó una búsqueda activa y articulada por parte de los equipos de campo de la SDIS, SDMujer, UAESP e IDIPRON, quienes recorrieron los puntos previamente identificados para facilitar el transporte de estas mujeres hacia la jornada. SDMUJER: Desarrollo de la pedagogía EMAA, se logró sensibilizar a 39 mujeres en riesgo social de las cuales: 2 mujeres en habitabilidad de calle en el punto de la jornada, 2 durante la búsqueda activa que se realizó. Se conto con la participación de dos academias de bellezas Academia fundación educación social para el cuidado de las manos y corte de cabello, quienes prestaron sus servicios durante el desarrollo de la jornada.
3.	RECORRIDOS: Se realizó un recorrido en la localidad de Usaquen, donde se realiza el abordaje de 6 mujeres ciudadanas habitantes de calle. Inicio de recorrido en el barrio San Cristóbal norte. </t>
  </si>
  <si>
    <t>2025-5. Durante el mes de Mayo se realizan cuatro 4 Espacios de Educación Menstrual para el Autocuidado y el Autoconocimiento EMAA dirigidas a las Mujeres en todo curso de vida, focalizando de manera especial las mujeres con mayor vulnerabilidad en sus diferencias y diversidades,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t>
  </si>
  <si>
    <t>2025-6. En el mes de mayo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Estos encuentros, en respuesta a los objetivos de la Mesa Distrital de Cuidado Menstrual, permitieron a los participantes profundizar en los elementos clave de la pedagogía, intercambiar ideas de manera enriquecedora y fortalecer los conocimientos necesarios para el abordaje territorial con personas habitantes de calle. IDIPRON: del esquipo de territorio ESCNAA participaron 9 profesionales de territorio. SDIS 20 profesionales del equipo de territorio contratistas</t>
  </si>
  <si>
    <t>https://secretariadistritald-my.sharepoint.com/:f:/g/personal/kforero_sdmujer_gov_co/EiIk-B2k5qxAms0hgYhbByMBCe5OFoPdPZlpgYXKfRZNVA?e=xYRikS</t>
  </si>
  <si>
    <t>https://secretariadistritald-my.sharepoint.com/:f:/g/personal/kforero_sdmujer_gov_co/Eg6Y4BQjyWVItv_2veyxyZEB5CdFxFdgaKrbxAPdlMxWyg?e=fGXCJf</t>
  </si>
  <si>
    <t>https://secretariadistritald-my.sharepoint.com/:f:/g/personal/kforero_sdmujer_gov_co/EqFJp8eM_H9HlTCqHB_VtF8BS5Kpfi9nt68-TfcKLS8k9A?e=TlejuB</t>
  </si>
  <si>
    <t>En el mes de mayo con el objetivo de Implementar 1 Estrategia Distrital de Cuidado Menstrual, con enfoque diferencial, se avanzó en: 
1.	acompañar y liderar la Mesa Distrital de Cuidado Menstrual Distrital, durante el mes de MAYO se desarrolla el plan de acción acordado, articulando las acciones programadas como Jornadas Distritales y Recorridos por la Dignidad Menstrual así: (i) MDCM: Se adelanto la cuarta mesa MDCM del año congregó a equipos de SDIS, Salud e IDIPRON (ii) Se llevó a cabo la jornada de cuidado menstrual en Kennedy en el CDC de Britalia y se realizó una búsqueda activa y articulada por parte de los equipos de campo de la SDIS, SDMujer, UAESP e IDIPRON, SDMUJER: Desarrollo de la pedagogía EMAA, se logró sensibilizar a 39 mujeres en riesgo social de las cuales: 2 mujeres en habitabilidad de calle en el punto de la jornada, 2 durante la búsqueda activa que se realizó. (iii) Se realizó un recorrido en la localidad de Usaquen, donde se realiza el abordaje de 6 mujeres ciudadanas habitantes de calle. Inicio de recorrido en el barrio San Cristóbal norte. 
2.	Durante el mes de Mayo se realizan cuatro 4 Espacios de Educación Menstrual para el Autocuidado y el Autoconocimiento EMAA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
3.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IDIPRON: del esquipo de territorio ESCNAA participaron 9 profesionales de territorio. SDIS 20 profesionales del equipo de territorio contratistas</t>
  </si>
  <si>
    <t>De enero a mayo, para dar cumplimiento a la actividad de 1 estrategia de cuidado menstrual con enfoque diferencial:  
•	Se han realizado cuatro mesas MDCM con las entidades que hacen parte del acuerdo 883. 
•	Se realizaron dos jornadas por la dignidad menstrual en la que participaron las entidades IDIPRON, SDIS, SDMUJER, SDS en el cumplimiento del acuerdo 883 y la Sentencia 398 de la corte constitucional. 
•	Se han realizado tres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y un recorrido en la localidad de Usaquen, se realiza el abordaje de 6 mujeres ciudadanas habitantes de calle. 
•	Se han realizado 14 espacios EMAA, en los que han participado 254 mujeres en total.</t>
  </si>
  <si>
    <t>2025-7. Con el objetivo de avanzar en Realizar Asistencia Técnica para la incorporación del enfoque diferencial a los sectores de la Administración Distrital, en el mes de mayo: 
1.	Una (1) asistencia técnica mediante fortalecimiento técnico dirigido a equipos de albergues de la Consejería Distrital de Paz, Víctimas y Reconciliación con el objetivo de generar una reflexión sobre las dinámicas del conflicto armado en Colombia y su impacto específico en mujeres indígenas, a través de los enfoques de derechos, género, diferencial e interseccional. Participaron 20 profesionales contratistas de los equipos psicosociales de albergues que atienden población víctima del conflicto armado; puntualmente, de la Oficina Consejería Distrital de Paz, Víctimas y Reconciliación.
2.	2 jornadas de sensibilización con 5 contratistas del equipo de comunicaciones de la Lotería de Bogotá en: 1. Panel con referentes de mujeres palenqueras, raizales y jóvenes: ¿Quiénes son las mujeres del grupo poblacional?, recomendaciones para visibilizar a las mujeres de este grupo poblacional en la comunicación y socialización de cómo quieren ser representadas y ejercicio práctico. 2. Panel con referentes de mujeres migrantes y refugiadas, mujeres que realizan ASP y mujeres gitanas: ¿Quiénes son las mujeres del grupo poblacional?, recomendaciones para visibilizar a las mujeres de este grupo poblacional en la comunicación y socialización de cómo quieren ser representadas y ejercicio práctico.</t>
  </si>
  <si>
    <t>2025-8. Con el objetivo de Sistematizar y organizar una caja de herramientas de las estrategias de la Dirección de Enfoque Diferencial, que aporten a la incorporación del enfoque diferencial en los sectores de la Administración Distrital y el sector privado, en el mes de MAYO: 
1.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2.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denominadas tentativamente, así: 1. ¿Quiénes son las mujeres palenqueras? 2. Roles y liderazgos de las mujeres palenqueras en Bogotá. 3.Prácticas y saberes de las mujeres palenqueras, a incluir en la caja de herramientas para visibilizar saberes y prácticas culturales de las mujeres palenqueras.
3.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así: COMPONENTE DE EMPODERAMIENTO A NIÑAS, ADOLESCENTES Y MUJERES JÓVENES se retroalimentaron 2 metodologías:1 jornada significativa de mujeres en Actividades Sexuales Pagadas - ASP tema de empoderamiento y cartografía.1 jornada significativa de mujeres jóvenes, tema de empoderamiento y violencias, esta va acompañada de la presentación en power point. COMPONENTE DE GESTIÓN Y FORTALECIMIENTO DE CAPACIDADES PSICOEMOCIONALES Se retroalimentó 1 metodología, así: Metodología espacio de conexión emocional mujeres jóvenes</t>
  </si>
  <si>
    <t>2025-9.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 23 personas del Sector de Gestión Pública (incluidos profesionales de la DED) (iii) Fundación Educamás. revisión detallada de un documento técnico con énfasis en la incorporación de los enfoques mencionados, entregando observaciones y recomendaciones a manera de concepto dirigido a la Fundación Educamás</t>
  </si>
  <si>
    <t xml:space="preserve">2025-10. Con el objetivo de realizar talleres de conceptos básicos y acercamiento a la lengua de señas para funcionarios, colaboradores o contratistas del Distrito y realización de servicios de interpretación en lengua de señas, para la inclusión y atención a mujeres sordas en los servicios y actividades de la secretaría de la mujer en el mes de MAYO: 
1.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2.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Estos talleres, los lunes y martes, están proyectados a finalizar en elmes de junio.
</t>
  </si>
  <si>
    <t>https://secretariadistritald-my.sharepoint.com/:f:/g/personal/kforero_sdmujer_gov_co/Elt9-3efoF1AsSM9_WTw-O4BNo3WPeSKpevGCuHy1sPUBw?e=u84sra</t>
  </si>
  <si>
    <t>https://secretariadistritald-my.sharepoint.com/:f:/g/personal/kforero_sdmujer_gov_co/EoYx9_DFlDtCpVuHJRVDk3IBr3sX6RaiDEuOSNHMdyPwlg?e=K3v5kf</t>
  </si>
  <si>
    <t>https://secretariadistritald-my.sharepoint.com/:f:/g/personal/kforero_sdmujer_gov_co/EokKVjH_DuNOsSUYg9GGhwwBxKxjKoTHZB2lR84R6l8vww?e=TNlAVH</t>
  </si>
  <si>
    <t>https://secretariadistritald-my.sharepoint.com/:f:/g/personal/kforero_sdmujer_gov_co/Ehgnz0OLSphLkhb-XH_cS28BnP103oddoSyfj1SKij7rWw?e=DM1SEw</t>
  </si>
  <si>
    <t>Con el objetivo de Implementar 1 estrategia de  asistencia técnica dirigidas a los Sectores de la Administración Distrital y al Sector Privado, para la incorporación del enfoque diferencial en los servicios, programas y estrategias dirigidas a mujeres, en el mes de mayo: 
1.	Se realiza asistencia Técnica para la incorporación del enfoque diferencial a los sectores de la Administración Distrital, en el mes de mayo: Una (1) asistencia técnica mediante fortalecimiento técnico dirigido a equipos de albergues de la Consejería Distrital de Paz, Víctimas y Reconciliación Participaron 20 profesionales contratistas de los equipos psicosociales de albergues que atienden población víctima del conflicto armado. Dos (2) jornadas de sensibilización con 5 contratistas del equipo de comunicaciones de la Lotería de Bogotá 1. Panel con referentes de mujeres palenqueras, raizales y jóvenes 2. Panel con referentes de mujeres migrantes y refugiadas, mujeres que realizan ASP y mujeres gitanas.
2.	Se realiza sistematización y organización de una caja de herramientas de las estrategias de la Dirección de Enfoque Diferencial, que aporten a la incorporación del enfoque diferencial en los sectores de la Administración Distrital y el sector privado, en el mes de MAYO: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3.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23 personas del Sector de Gestión Pública (iii) Fundación Educamás. revisión detallada de un documento técnico con énfasis en la incorporación de los enfoques mencionados, entregando observaciones y recomendaciones a manera de concepto.
4.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5.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Estos talleres, los lunes y martes, están proyectados a finalizar en elmes de junio.</t>
  </si>
  <si>
    <t>En el periodo acumulado de enero a mayo se avanzó en la ejecución de actividades para dar cumplimiento a la meta de 1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Se realizaron 6 espacios para la transversalización del enfoque diferencial (i) Sensibilización Colsubsidio, en la cual se realizó sensibilización en enfoques de género y diferencial con funcionarias de Colsubsidio, área de salud con 9 participantes. (ii) Encuentro Mensual Mujeres Sordas. Actividades de capacitación transversales ofertadas por la DED. Presentación del tema de interés: “Mitos sobre el acoso sexual callejero.” Con la participación de 15 mujeres sordas ciudadanas. (iii)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Se prestaron 41 servicios de interpretación en lengua de señas, destinados a garantizar la inclusión y el acceso de las mujeres sordas a una variedad de servicios esenciales así: 
-	9 servicios para la Dirección de Territorialización de la Subsecretaría de Fortalecimiento en las CIOM durante atenciones/seguimientos psicosociales y socio jurídicos a mujeres sordas, 
-	16 servicios solicitados por la referenta sorda para la Dirección de Enfoque, Equipo de intérpretes de la SDM
-	1 servicio solicitado por la Dirección del Sistema de Cuidado para el Consejo Local de Discapacidad Fontibón
-	4 servicio solicitado por los diferentes equipos de la Dirección de Enfoque donde tienen participación las mujeres sordas.
-	5 Servicio solicitado por la CIOM de la localidad de Los Mártires
-	4 Servicio solicitado por Área de comunicaciones SDM
-	1 servicio solicitado por La CIOM de la localidad de Kennedy
-	1 servicio solicitado por la Dirección del Sistema del Cuidado
•	Se establecieron las inscripciones a la entidad y el sector a las que se ofreció el curso de introducción a la lengua de señas, de tal manera que se estableció la apertura de 2 cursos divididos en dos grupos, así: 
a.	Curso para la Dirección de Enfoque Diferencial de la Secretaría de la Mujer: dos grupos uno de 24 y un segundo grupo de 19 personas, el curso para este primer grupo iniciará el lunes 5 de mayo, al 17 de junio 
b.	2. Curso A los Equipos Psicosociales de la SFCyO de la Secretaría Distrital de la Mujer dividió en dos grupos: el primero con 27 personas inscritas y el segundo con 24, este curso se realizará del 1 de julio al 12 de agosto.</t>
  </si>
  <si>
    <t>2025-11. En mayo con el objetivo de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clave con enfoque diferencial, interseccional y poblacional.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Todo este trabajo evidencia un avance significativo en la incorporación de perspectivas diversas en las acciones institucionales, fortaleciendo el reconocimiento y la participación de mujeres históricamente marginadas.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t>
  </si>
  <si>
    <t>2025-12.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discapacidad.Estas tres metodologías se encuentran actualmente en proceso de revisión y formarán parte de la caja de herramientas, una vez se haya establecido el procedimiento completo. Paralelamente, se inició el abordaje de la ficha de caracterización, con el objetivo de avanzar en el diseño integral de dicha caja de herramientas.</t>
  </si>
  <si>
    <t>https://secretariadistritald-my.sharepoint.com/:f:/g/personal/kforero_sdmujer_gov_co/EucfiycPFJVCmHesIWPxbo0BcrwA_lflkixan8I1RLBMbw?e=F2xqoZ</t>
  </si>
  <si>
    <t>https://secretariadistritald-my.sharepoint.com/:f:/g/personal/kforero_sdmujer_gov_co/EkpTPWeoQVZIhJTs46S1iBsB4TVioAV8LAspkRZiiZWfYg?e=HqXOGk</t>
  </si>
  <si>
    <t xml:space="preserve"> En mayo con el objetivo de Implementar 1 estrategia de reconocimiento de la diversidad de las mujeres del Distrito Capital, se avanzo en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
2025-12.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 Estas tres metodologías se encuentran actualmente en proceso de revisión y formarán parte de la caja de herramientas, una vez se haya establecido el procedimiento completo. Paralelamente, se inició el abordaje de la ficha de caracterización.</t>
  </si>
  <si>
    <t>Para el mes de MAYO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mayo, se realizó se avanzó en la realización de Asistencia Técnica para la incorporación del enfoque diferencial a los sectores de la Administración Distrital así: Se realiza asistencia Técnica para la incorporación del enfoque diferencial a los sectores de la Administración Distrital, en el mes de mayo: Una (1) asistencia técnica mediante fortalecimiento técnico dirigido a equipos de albergues de la Consejería Distrital de Paz, Víctimas y Reconciliación Participaron 20 profesionales contratistas de los equipos psicosociales de albergues que atienden población víctima del conflicto armado. Dos (2) jornadas de sensibilización con 5 contratistas del equipo de comunicaciones de la Lotería de Bogotá 1. Panel con referentes de mujeres palenqueras, raizales y jóvenes 2. Panel con referentes de mujeres migrantes y refugiadas, mujeres que realizan ASP y mujeres gitanas.
2.	Se realiza sistematización y organización de una caja de herramientas de las estrategias de la Dirección de Enfoque Diferencial, que aporten a la incorporación del enfoque diferencial en los sectores de la Administración Distrital y el sector privado, en el mes de MAYO: Se avanzó en la formulación de un lineamiento para la atención diferencial con enfoque étnico palenquero, dirigido a los sectores de la Administración Distrital, construido en concertación con Kuagro Mona ri Palenge andi Bakata: la comunidad avaló el marco normativo que contendrá el lineamiento de atención diferencial palenquero, así como se hizo revisión de los conceptos importantes para ellas y ellos. Así mismo, se logró organizar la metodología del encuentro presencial que se realizará en junio y permitirá recoger insumos para las orientaciones de atención diferencial dirigidos a los sectores del Distrito. Frente a la consolidación de una caja de herramientas pedagógicas y metodológicas para visibilizar los saberes y prácticas culturales de las mujeres palenqueras que contribuya al reconocimiento y garantía de sus derechos en el Distrito: Se definió la metodología y la presentación para el encuentro con la comunidad palenquera del 8 de mayo, encuentro que se realizó en la fecha indicada y que aportó información que una vez revisada permitió la propuesta de 3 herramientas nuevas Adicionalmente se realizaron reuniones para avanzar en la construcción de una caja de herramientas de las estrategias de la Dirección de Enfoque Diferencial, sistematizada y organizada, que aporten a la incorporación del enfoque diferencial en los sectores de la Administración Distrital y el sector privado. 
3.	En mayo con el fin de acompañar espacios para la transversalización del enfoque diferencial  a demanda de entidades del sector público y privado se realizaron las siguientes actividades: se brindó acompañamiento técnico y conceptual desde el componente de reconocimiento a la diversidad a funcionarias sobre los enfoques diferencial y de género (i) A la Subdirección Local para la Integración Social sede Chapinero de la SDIS. 5 funcionarias de la Subdirección de Procesos Pedagógicos y Atención a la Ciudadanía (ii) a la Secretaría General – Sector de Gestión Pública, fortalecimiento técnico en torno al proyecto "Huellas del conflicto armado". 23 personas del Sector de Gestión Pública (iii) Fundación Educamás. revisión detallada de un documento técnico con énfasis en la incorporación de los enfoques mencionados, entregando observaciones y recomendaciones a manera de concepto.
4.	Se realizaron 16 servicios durante el mes de mayo de 2025 así: 5 servicios para la Dirección de Territorialización de la Subsecretaría de Fortalecimiento en las CIOM durante atenciones/seguimientos psicosociales y socio jurídicos a mujeres sordas, 6 servicios solicitados por la referente sorda para la Dirección de Enfoque, y 1 servicio solicitado por la Dirección del Sistema de Cuidado para la manzana del cuidado Manitas de la localidad ciudad bolívar. 
5.	Durante el mes de mayo se iniciaron tres grupos de talleres de acercamiento a la Lengua de Señas Colombiana, en articulación con la Dirección de Enfoque Diferencial, con una participación total de 58 contratistas, tanto de la DED como la Subdirección de Cuidado y Políticas, Dirección de Eliminación de Violencias y Acceso a la Justicia, SOFÍA Local y el equipo psicosocial del SFCyO, se destaca la inclusión de 10 mujeres LBT, lo que representa un avance en el enfoque diferencial. Estos talleres, los lunes y martes, están proyectados a finalizar en elmes de junio.</t>
  </si>
  <si>
    <t>https://secretariadistritald-my.sharepoint.com/:f:/g/personal/kforero_sdmujer_gov_co/EnTuEg0Ug3pFl1WzrEPa2J0Bk2YmT4mHhUAllNBXv2ROUQ?e=vdOLm5</t>
  </si>
  <si>
    <t>Para el periodo de ENERO a MAYO con el objetivo de dar cumplimiento a la meta plan de Desarrollo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 se precisa que el proyecto 8222 contribuye directamente al desarrollo del 25% de esta estrategia. En este sentido, el avance reportado por el proyecto 8222 corresponde específicamente al desarrollo de acciones para la transversalización del enfoque Diferencias y reconocimiento a la diversidad, cuya implementación se ha materializado así para el periodo 2025: En el periodo acumulado de enero a mayo, se realizó se avanzó en la realización de Asistencia Técnica para la incorporación del enfoque diferencial a los sectores de la Administración Distrital así:  
•	Se realizaron 5 cinco jornadas de Asistencia Técnica y de sensibilización sobre el enfoque diferencial, con el equipo de comunicaciones de la Lotería de Bogotá para abordar recomendaciones acerca de cómo representar y visibilizar adecuadamente a las mujeres en sus diferencias y diversidad en los medios de comunicación de las entidades. (25 asistencias de contratistas participantes) 
•	Se realizó una Asistencia técnica a 20 profesionales de equipos de albergues de la Consejería Distrital de Paz, Víctimas y Reconciliación, como fortalecimiento técnico con el objetivo de generar una reflexión sobre las dinámicas del conflicto armado en Colombia y su impacto específico en mujeres indígenas, a través de los enfoques de derechos, género, diferencial e interseccional.
•	Se realizaron 6 espacios para la transversalización del enfoque diferencial (i) Sensibilización Colsubsidio, en la cual se realizó sensibilización en enfoques de género y diferencial con funcionarias de Colsubsidio, área de salud con 9 participantes. (ii) Encuentro Mensual Mujeres Sordas. Actividades de capacitación transversales ofertadas por la DED. Presentación del tema de interés: “Mitos sobre el acoso sexual callejero.” Con la participación de 15 mujeres sordas ciudadanas. (iii) Fortalecimiento a espacio comunitarios, acompañando la toma de la Casa LGBT Sebastián Romero en el marco del Día de la Visibilidad Lésbica con la participación de 20 mujeres LBT. ciudadanía organizaciones y emprendedoras. (iv) se socializó la estrategia de cuidado menstrual, se realizó un conversatorio sobre este tema, en el mismo espacio se firmó el Sello en Igualdad, con el cual la Personería de Bogotá se sumó a esta apuesta por las mujeres. Se prestaron 41 servicios de interpretación en lengua de señas, destinados a garantizar la inclusión y el acceso de las mujeres sordas a una variedad de servicios esenciales así: 
-	9 servicios para la Dirección de Territorialización de la Subsecretaría de Fortalecimiento en las CIOM durante atenciones/seguimientos psicosociales y socio jurídicos a mujeres sordas, 
-	16 servicios solicitados por la referenta sorda para la Dirección de Enfoque, Equipo de intérpretes de la SDM
-	1 servicio solicitado por la Dirección del Sistema de Cuidado para el Consejo Local de Discapacidad Fontibón
-	4 servicio solicitado por los diferentes equipos de la Dirección de Enfoque donde tienen participación las mujeres sordas.
-	5 Servicio solicitado por la CIOM de la localidad de Los Mártires
-	4 Servicio solicitado por Área de comunicaciones SDM
-	1 servicio solicitado por La CIOM de la localidad de Kennedy
-	1 servicio solicitado por la Dirección del Sistema del Cuidado
•	Se establecieron las inscripciones a la entidad y el sector a las que se ofreció el curso de introducción a la lengua de señas, de tal manera que se estableció la apertura de 2 cursos divididos en dos grupos, así: 
a.	Curso para la Dirección de Enfoque Diferencial de la Secretaría de la Mujer: dos grupos uno de 24 y un segundo grupo de 19 personas, el curso para este primer grupo iniciará el lunes 5 de mayo, al 17 de junio 
b.	2. Curso A los Equipos Psicosociales de la SFCyO de la Secretaría Distrital de la Mujer dividió en dos grupos: el primero con 27 personas inscritas y el segundo con 24, este curso se realizará del 1 de julio al 12 de agosto.</t>
  </si>
  <si>
    <t>https://secretariadistritald-my.sharepoint.com/:f:/g/personal/kforero_sdmujer_gov_co/EqyiSC-OnMJOlHRgZ4rX_doB5Mq_R3yBqS3NrqI1L88UAw?e=ea6oya</t>
  </si>
  <si>
    <t>En mayo, para dar cumplimiento a la meta plan de Desarrollar 4 estrategias de empoderamiento para promover capacidades, liderazgos, participación, incidencia política y transformación de imaginarios culturales, que reproducen los estereotipos de género,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del avance: 
2025-1. ESTRATEGIA de FORMACIÓN EN HERRAMIENTAS PARA EL EMPODERAMIENTO Y CAPACIDADES EMOCIONALES Se realizó seguimiento a las participantes del curso virtual Observo, Identifico y Protejo, disponible la plataforma virtual de la SdMujer, identificando que se certificaron 13 personas, fortaleciendo sus conocimientos y competencias en el abordaje de temas relacionados con la prevención y atención de violencias contra la niñez y la adolescencia. Se realizó un (1) espacio de formación a 17 profesionales interdisciplinarios de la Universidad UNINPAHU, con el tema empoderamiento corporal y prevención de violencias. Se realiza Una (1) Jornada de Transferencia de Conocimientos a Equipo de 30 profesionales de Cárcel Distrital de Varones y anexo de mujeres de Bogotá socialización conocimientos y herramientas del componente de Gestión y   Fortalecimiento de Capacidades Psicoemocionales.    
2025-2. ESTRATEGIA de ACCIONES AFIRMATIVAS PARA EL FORTALECIMIENTO DE CAPACIDADES EMOCIONALES Y EMPODERAMIENTO DE LAS MUJERES Se realizaron 9 Espacios de Conexión Emocional: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Adicionalmente, Se realizaron 3 Jornadas Significativas. con jóvenes y adolescentes del Colegio Ciudadela Colsubsidio (2 jornadas en donde participaron un total de 37 adolescentes y jóvenes de los grados octavo y décimo) y con la Universidad Nacional Abierta y a Distancia (1 jornada en donde participaron 37 jóvenes)
2025-3. ESTRATEGIA de EDUCACIÓN FLEXIBLE para fortalecer el desarrollo integral brindando oportunidades educativas inclusivas y con enfoque diferencial a las mujeres en sus diferencias y diversidades: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4- con el objetivo de Implementar 1 Estrategia Distrital de Cuidado Menstrual, con enfoque diferencial, se avanzó en Acompañar y liderar la Mesa Distrital de Cuidado Menstrual Distrital, durante el mes de MAYO se desarrolla el plan de acción acordado, articulando las acciones programadas como Jornadas Distritales y Recorridos por la Dignidad Menstrual así: (i) MDCM: Se adelanto la cuarta mesa MDCM del año congregó a equipos de SDIS, Salud e IDIPRON (ii) Se llevó a cabo la jornada de cuidado menstrual en Kennedy en el CDC de Britalia y se realizó una búsqueda activa y articulada por parte de los equipos de campo de la SDIS, SDMujer, UAESP e IDIPRON, SDMUJER: Desarrollo de la pedagogía EMAA, se logró sensibilizar a 39 mujeres en riesgo social de las cuales: 2 mujeres en habitabilidad de calle en el punto de la jornada, 2 durante la búsqueda activa que se realizó. (iii) Se realizó un recorrido en la localidad de Usaquen, donde se realiza el abordaje de 6 mujeres ciudadanas habitantes de calle. Inicio de recorrido en el barrio San Cristóbal norte. Durante el mes de Mayo se realizan cuatro 4 Espacios de Educación Menstrual para el Autocuidado y el Autoconocimiento EMAA así: (i) Dos espacios realzados con la asociación agentes educativos y asociación acompáñame a crecer – ICFB, participaron:  Mujeres adultas 13, Mujeres jóvenes 16 (iii) un Espacio EMAA virtual donde participaron 120 mujeres en sus diferencias y diversidades. (iv) un Espacio EMAA 44 Feria de Servicios Fundación Canitas de Amor, mujeres migrantes y refugiadas mujeres de las cuales son: (5 jóvenes, 1 adolescente 38 mujeres adultas) con el objetivo de Realizar Espacios para la cualificación de equipos, transferencia metodológica y de conocimientos en educación menstrual dirigida a profesionales, técnicos, funcionarios y colaboradores de entidades públicas y privadas, se realizaron 3 espacios SDIS (2) e Idipron (1).. IDIPRON: del esquipo de territorio ESCNAA participaron 9 profesionales de territorio. SDIS 20 profesionales del equipo de territorio contratistas</t>
  </si>
  <si>
    <t>En el periodo de enero a mayo,  para dar cumplimiento a la meta plan de Desarrollar 4 estrategias de empoderamiento para promover capacidades, liderazgos, participación, incidencia política y transformación de imaginarios culturales, que reproducen los estereotipos de En el periodo de enero a mayo, en los territorios urbanos y rurales, se precisa que el proyecto 8222 contribuye directamente al desarrollo de UNA de las estrategias. En este sentido, el avance reportado por el proyecto 8222 corresponde específicamente al desarrollo de Una Estrategia de Enfoque Diferencial, cuya implementación se ha materializado a través de los siguientes componentes estratégicos, para el periodo acumulado de enero a mayo: 
2025-1.Formación en Herramientas para el Empoderamiento y las Capacidades PsicoEmocionales, se avanzó en (i)Se certificaron cuarenta y ocho (48) personas del curso Observo, Identifico y Protejo, fortaleciendo sus conocimientos y competencias en el abordaje de temas relacionados con la prevención y atención de violencias contra la niñez y la adolescencia. (ii)Se realizó una (1) Cualificación a equipos 28 Profesionales Psicosociales programa Atrapasueños Secretaría Distrital de Integración Social, en empoderamiento corporal y derechos de las mujeres (iii) (1) Formación a siete (7) líderes migrantes Fundación COLVEN de fortalecimiento de herramientas psicoemocionales y reconocimiento de la salud mental como un derecho. (iv) Una (1) Transferencia de Conocimientos a Equipo de ocho (8) profesionales psicosociales SENA Centro de Manufactura textil y del cuero socialización conocimientos y herramientas de Capacidades Psicoemocionales. (v) Formación a 10 profesionales de planta y 25 contratista de IDIPRON, abordando el Derecho a la salud plena como uno de los 8 derechos priorizados en la PPMyEG (vi) Una (1)  Formación a 10 profesionales de planta y 25 contratista de IDIPRON, en enfoque Diferencial, Derecho a la salud plena como uno de los 8 derechos priorizados en la PPMyEG. (vii) un (1) espacio de formación a 17 profesionales interdisciplinarios de la Universidad UNINPAHU en empoderamiento corporal y prevención de violencias. (viii) Una (1) Jornada de Transferencia de Conocimientos a Equipo de 30 profesionales de Cárcel Distrital de Varones y anexo de mujeres de Bogotá socialización conocimientos y herramientas del componente de Gestión y   Fortalecimiento de Capacidades Psicoemocionales.    
2025-2. De enero a mayo se realizan acciones afirmativas para el fortalecimiento de capacidades emocionales y el empoderamiento de las mujeres, así: (i) Se llevaron a cabo 10 Jornadas Significativas: con jóvenes de la Fundación Apoyar (4 JS) y con estudiantes de la Universidad Nacional Abierta y a Distancia (1 JS), con un total de 73 participantes, (1 JS) con mujeres de la Localidad de Puente Aranda en el Parque Ciudad Montes y (1 JS) en la plataforma virtual TEAMS con estudiantes de la Universidad Nacional Abierta y a Distancia. (2JS) con jóvenes y adolescentes del Colegio Ciudadela Colsubsidio participaron un total de 37 adolescentes y jóvenes de los grados octavo y décimo y (1JS) Universidad Nacional Abierta y a Distancia participaron 37 jóvenes.  (ii) Se realizaron tres (3) Escuela Amarte presencial, así: 1 Escuela Amarte con Mujeres en ASP Fundación Miquelina 20 mujeres certificadas. 1 escuela AMAR-TE con Mujeres en ASP Fundación Miquelina 27 mujeres certificadas. 1 escuela AMAR-TE con Mujeres en ASP y habitabilidad en calle Fundación Nuevo porvenir 16 mujeres certificadas. (iii) Se realizaron veintiun (21) Espacios de Conexión Emocional 1. ECE Migrantes: 21 mujeres participantes. 2. ECE Migrantes: 16 mujeres participantes 3.ECE ASP:. 21 mujeres participantes. 4. ECE ASP:. 22 mujeres participantes. 5. ECE Campesinas y Rurales:18 mujeres participantes 6. ECE con 15 mujeres jóvenes  de la Universidad Colegio Mayor de Cundinamarca, 7.ECE Campesinas y Rurales: 9 mujeres participantes. 8. ECE LBT: 9 mujeres participantes. 9. ECE con15 mujeres Habitantes de calle 10. ECE con 7 mujeres Campesinas y rurales 11. ECE con 19 mujeres Jóvenes y adultas 12. ECE con 17 mujeres Jóvenes. (i) ECE con 17 mujeres Indígenas Emberá: realizado en Parque la Florida Localidad de Engativá. (ii) ECE 15 mujeres Adultas y mayores: RECA Localidad de Chapinero. (iii) ECE 32 mujeres Afro, Homocentro SDS Puente Aranda (iv) ECE 10 mujeres Jóvenes: Universidad Distrital Sede Macarena La Candelaria. (v) ECE 22 mujeres MIGRANTES: SUPERCADE Engativá. (vi) ECE 15 mujeres privadas de la libertad-LB: Cárcel Distrital Antonio Nariño. (vii) ECE 11 mujeres jóvenes Universidad Distrital Sede Macarena La Candelaria. (viii) ECE 43 mujeres migrantes: Fundación Canitas de Amor con el apoyo de OIM e Intégrate; (ix) ECE16 mujeres con discapacidad: CENTRO INTEGRARTE FONTIBON. 
2025-3. Con el objetivo de avanzar en la implementación de la ESTRATEGIA de EDUCACIÓN FLEXIBLE para fortalecer el desarrollo integral brindando oportunidades educativas inclusivas y con enfoque diferencial a las mujeres en sus diferencias y diversidades, durante el mes de mayo se han desarrollado las siguientes acciones:  -	Se avanzó en la firma del contrato con el ICFES para beneficiar técnica y financieramente a 200 mujeres en sus diferencias y diversidades en la presentación de las pruebas Saber 11 Calendario A. Adicionalmente, se avanzó en la divulgación, inscripción y selección de las 200 ciudadanas que cumplen con la totalidad de los requisitos para ser beneficiarias del patrocinio para la presentación de las pruebas, con este contrato interadministrativo. -	Se realizó avance del plan de trabajo establecido con CampeSENA para adelantar cursos de la oferta del programa con mujeres campesinas y rurales de Bogotá, en el marco de este plan de trabajo, se dio inicio a 3 cursos: (i) Curso en Aceites esenciales- Usme: Inscritas 17 mujeres y finalizaron 12 mujeres (3 mujeres mayores, 9 mujeres adultas, una de ellas bisexual) (ii) Curso en Manipulación de alimentos- Sumapaz: Inscritas 19 y finalizaron 8 mujeres víctimas del conflicto armado (iii) Curso Patronaje de ropa exterior- Chapinero: Inscritas 17 mujeres y finalizaron 17 mujeres (2 adultas mayores, 3 jóvenes y 12 adultas)  
4. Se han realizado cuatro mesas MDCM con las entidades que hacen parte del acuerdo 883. Se realizaron dos jornadas por la dignidad menstrual en la que participaron las entidades IDIPRON, SDIS, SDMUJER, SDS en el cumplimiento del acuerdo 883 y la Sentencia 398 de la corte constitucional. Se han realizado tres recorridos, uno en la localidad de Suba en donde se realiza el abordaje de 6 mujeres en total de las cuales, 5 ciudadanas habitantes de calle y 1 en riesgo de estarlo y un recorrido en la localidad de ciudad Bolívar, realizando abordaje a nueve (9) mujeres ciudadanas habitantes de calle y un recorrido en la localidad de Usaquen, se realiza el abordaje de 6 mujeres ciudadanas habitantes de calle. Se han realizado 14 espacios EMAA, en los que han participado 254 mujeres en total.</t>
  </si>
  <si>
    <t>En el periodo acumulado de enero a mayo, para dar cumplimiento a la meta de 1 estrategia de reconocimiento de la diversidad de las mujeres de distrito capital, en MAYO se realizaron actividades orientadas a Desarrollar el Plan de Acción para la gestión, alistamiento y realización de eventos conmemorativos, talleres, encuentros diferenciales y actividades para la transformación de imaginarios, estereotipos racistas y de discriminación, dirigidos a la ciudadanía y a las mujeres en sus diferencias y diversidades, se llevaron a cabo diversas acciones estratégicas orientadas a la planeación, articulación y evaluación de conmemoraciones. Se inició la organización de Lesbiarte, una conmemoración enfocada en mujeres lesbianas y bisexuales, mediante reuniones de planeación y articulación interinstitucional que incluyeron coordinación con organizaciones como Tejidos Urbanos y procesos de fortalecimiento económico como WE TRADE para emprendedoras LBT. Paralelamente, se avanzó en la planeación de la conmemoración del 25 de julio, Día de la Mujer Afrolatina, Afrocaribeña y de la Diáspora, con énfasis en la articulación comunicativa, logística y política del evento, integrando a mujeres de base, panelistas internacionales y sectores institucionales. Se evaluó también la conmemoración dirigida a mujeres gitanas, consolidando aprendizajes para la formulación del plan de trabajo, y se realizaron articulaciones con el equipo étnico y la Cámara de la Diversidad. Además, se sostuvo una reunión con enfoque interseccional para proyectar el Encuentro Diferencial con mujeres muiscas, articulando edad y etnicidad, y se dio seguimiento a compromisos establecidos con la comunidad Raizal en el marco del Plan de Acción de la Política Pública CONPES 38 de 2023. se destaca la preparación y realización del Encuentro Diferencial con mujeres campesinas y rurales (MCYR), que incluyó espacios de planeación metodológica, revisión de agenda y participación  para reflexionar colectivamente sobre las barreras de acceso a derechos y la importancia de conmemorar estas fechas desde las voces de las mujeres participantes. Asimismo, se avanzó en la organización del encuentro con mujeres en ASP, retomando aprendizajes de evaluaciones previas para construir una ruta de trabajo articulada. También se llevó a cabo una coordinación general de acciones estratégicas que abarcan eventos clave como el lanzamiento de la móvil, la conmemoración con mujeres con discapacidad, los encuentros intergeneracionales, la conmemoración de mujeres trans y el evento Lesbiarte. En este marco, se realizó una reunión específica para planear los encuentros intergeneracionales dentro del componente de Empoderamiento, en cumplimiento de la política pública y los compromisos del plan de acción. Adicionalmente para avanzar en sistematizar guías metodológicas para el abordaje a los diferentes pueblos y comunidades con los que trabaja la DED, en MAYO: Se avanzó en la clasificación de las metodologías relacionadas con el componente de conexión emocional con mujeres de la comunidad Embera, identificando una propuesta metodológica específica para este proceso. Asimismo, se elaboraron las metodologías destinadas a los espacios gestionados en centros penitenciarios, orientadas al trabajo con personas privadas de la libertad, con énfasis en la transversalización del enfoque poblacional relacionado con orientaciones sexuales e identidades de género. Adicionalmente, se recibió la metodología formulada por la referente para el trabajo con mujeres con discapacidad. Estas tres metodologías se encuentran actualmente en proceso de revisión y formarán parte de la caja de herramientas, una vez se haya establecido el procedimiento completo. Paralelamente, se inició el abordaje de la ficha de caracterización.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</si>
</sst>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 #,##0.00\ _€_-;\-* #,##0.00\ _€_-;_-* &quot;-&quot;??\ _€_-;_-@_-"/>
    <numFmt numFmtId="168" formatCode="_-* #,##0\ _€_-;\-* #,##0\ _€_-;_-* &quot;-&quot;??\ _€_-;_-@_-"/>
    <numFmt numFmtId="169" formatCode="_-* #,##0\ _€_-;\-* #,##0\ _€_-;_-* &quot;-&quot;\ _€_-;_-@_-"/>
    <numFmt numFmtId="170" formatCode="0.0%"/>
    <numFmt numFmtId="171" formatCode="###,000"/>
    <numFmt numFmtId="172" formatCode="0.0"/>
    <numFmt numFmtId="173" formatCode="_-&quot;$&quot;\ * #,##0_-;\-&quot;$&quot;\ * #,##0_-;_-&quot;$&quot;\ * &quot;-&quot;??_-;_-@_-"/>
    <numFmt numFmtId="174" formatCode="_-* #,##0.0\ _€_-;\-* #,##0.0\ _€_-;_-* &quot;-&quot;??\ _€_-;_-@_-"/>
    <numFmt numFmtId="175" formatCode="0.0000"/>
  </numFmts>
  <fonts count="58">
    <font>
      <sz val="11"/>
      <color theme="1"/>
      <name val="Calibri"/>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0"/>
      <color rgb="FF000000"/>
      <name val="Times New Roman"/>
      <family val="1"/>
    </font>
    <font>
      <sz val="11"/>
      <color theme="1"/>
      <name val="Calibri"/>
      <family val="2"/>
      <scheme val="minor"/>
    </font>
    <font>
      <sz val="13"/>
      <color rgb="FF000000"/>
      <name val="Arial"/>
      <family val="2"/>
    </font>
    <font>
      <sz val="9"/>
      <color theme="1"/>
      <name val="Calibri"/>
      <family val="2"/>
      <scheme val="minor"/>
    </font>
    <font>
      <sz val="11"/>
      <color rgb="FF000000"/>
      <name val="Arial"/>
      <family val="2"/>
    </font>
    <font>
      <b/>
      <sz val="11"/>
      <color rgb="FF000000"/>
      <name val="Arial"/>
      <family val="2"/>
    </font>
    <font>
      <sz val="11"/>
      <color theme="1"/>
      <name val="Calibri"/>
      <family val="2"/>
      <scheme val="minor"/>
    </font>
    <font>
      <b/>
      <sz val="12"/>
      <color rgb="FF000000"/>
      <name val="Arial"/>
      <family val="2"/>
    </font>
    <font>
      <b/>
      <sz val="11"/>
      <color rgb="FFA6A6A6"/>
      <name val="Arial"/>
      <family val="2"/>
    </font>
    <font>
      <b/>
      <sz val="13"/>
      <color rgb="FF000000"/>
      <name val="Arial"/>
      <family val="2"/>
    </font>
    <font>
      <b/>
      <sz val="14"/>
      <color rgb="FF000000"/>
      <name val="Arial"/>
      <family val="2"/>
    </font>
    <font>
      <sz val="13"/>
      <color rgb="FF002060"/>
      <name val="Arial"/>
      <family val="2"/>
    </font>
    <font>
      <sz val="11"/>
      <color theme="1"/>
      <name val="Calibri (Cuerpo)"/>
    </font>
    <font>
      <sz val="10"/>
      <color rgb="FF000000"/>
      <name val="Arial"/>
      <family val="2"/>
    </font>
  </fonts>
  <fills count="16">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rgb="FFE4DFEC"/>
        <bgColor rgb="FF000000"/>
      </patternFill>
    </fill>
    <fill>
      <patternFill patternType="solid">
        <fgColor rgb="FFFFFFFF"/>
        <bgColor rgb="FF000000"/>
      </patternFill>
    </fill>
    <fill>
      <patternFill patternType="solid">
        <fgColor rgb="FFD9D9D9"/>
        <bgColor rgb="FF000000"/>
      </patternFill>
    </fill>
    <fill>
      <patternFill patternType="solid">
        <fgColor rgb="FFCCC0DA"/>
        <bgColor rgb="FF000000"/>
      </patternFill>
    </fill>
  </fills>
  <borders count="97">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style="medium">
        <color rgb="FF000000"/>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top/>
      <bottom style="medium">
        <color rgb="FF000000"/>
      </bottom>
      <diagonal/>
    </border>
    <border>
      <left/>
      <right style="medium">
        <color rgb="FF000000"/>
      </right>
      <top/>
      <bottom style="medium">
        <color rgb="FF000000"/>
      </bottom>
      <diagonal/>
    </border>
    <border>
      <left style="medium">
        <color rgb="FFFFFFFF"/>
      </left>
      <right/>
      <top/>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right style="thin">
        <color indexed="64"/>
      </right>
      <top/>
      <bottom style="medium">
        <color indexed="64"/>
      </bottom>
      <diagonal/>
    </border>
    <border>
      <left style="medium">
        <color indexed="64"/>
      </left>
      <right style="medium">
        <color indexed="64"/>
      </right>
      <top/>
      <bottom style="medium">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medium">
        <color rgb="FF000000"/>
      </left>
      <right/>
      <top style="medium">
        <color indexed="64"/>
      </top>
      <bottom style="medium">
        <color indexed="64"/>
      </bottom>
      <diagonal/>
    </border>
    <border>
      <left style="medium">
        <color indexed="64"/>
      </left>
      <right/>
      <top style="medium">
        <color indexed="64"/>
      </top>
      <bottom style="thin">
        <color rgb="FF000000"/>
      </bottom>
      <diagonal/>
    </border>
    <border>
      <left style="medium">
        <color indexed="64"/>
      </left>
      <right style="medium">
        <color indexed="64"/>
      </right>
      <top style="medium">
        <color rgb="FF000000"/>
      </top>
      <bottom/>
      <diagonal/>
    </border>
    <border>
      <left style="thin">
        <color rgb="FF000000"/>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rgb="FF000000"/>
      </right>
      <top style="medium">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rgb="FF000000"/>
      </bottom>
      <diagonal/>
    </border>
  </borders>
  <cellStyleXfs count="25">
    <xf numFmtId="0" fontId="0" fillId="0" borderId="0"/>
    <xf numFmtId="9" fontId="10" fillId="0" borderId="0" applyFont="0" applyFill="0" applyBorder="0" applyAlignment="0" applyProtection="0"/>
    <xf numFmtId="0" fontId="11" fillId="0" borderId="1"/>
    <xf numFmtId="0" fontId="6" fillId="0" borderId="1"/>
    <xf numFmtId="166" fontId="6" fillId="0" borderId="1" applyFont="0" applyFill="0" applyBorder="0" applyAlignment="0" applyProtection="0"/>
    <xf numFmtId="167" fontId="6" fillId="0" borderId="1" applyFont="0" applyFill="0" applyBorder="0" applyAlignment="0" applyProtection="0"/>
    <xf numFmtId="9" fontId="6" fillId="0" borderId="1" applyFont="0" applyFill="0" applyBorder="0" applyAlignment="0" applyProtection="0"/>
    <xf numFmtId="169" fontId="6" fillId="0" borderId="1" applyFont="0" applyFill="0" applyBorder="0" applyAlignment="0" applyProtection="0"/>
    <xf numFmtId="165"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1" fontId="23" fillId="0" borderId="30" applyNumberFormat="0" applyAlignment="0" applyProtection="0">
      <alignment horizontal="right" vertical="center"/>
    </xf>
    <xf numFmtId="171"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1"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4" fillId="0" borderId="1"/>
    <xf numFmtId="44" fontId="3" fillId="0" borderId="1" applyFont="0" applyFill="0" applyBorder="0" applyAlignment="0" applyProtection="0"/>
    <xf numFmtId="164" fontId="45" fillId="0" borderId="0" applyFont="0" applyFill="0" applyBorder="0" applyAlignment="0" applyProtection="0"/>
    <xf numFmtId="41" fontId="50" fillId="0" borderId="0" applyFont="0" applyFill="0" applyBorder="0" applyAlignment="0" applyProtection="0"/>
    <xf numFmtId="0" fontId="19" fillId="0" borderId="0" applyNumberFormat="0" applyFill="0" applyBorder="0" applyAlignment="0" applyProtection="0"/>
  </cellStyleXfs>
  <cellXfs count="759">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8" fontId="14" fillId="0" borderId="22" xfId="5" applyNumberFormat="1" applyFont="1" applyBorder="1" applyAlignment="1">
      <alignment vertical="center"/>
    </xf>
    <xf numFmtId="168" fontId="14" fillId="0" borderId="24" xfId="5" applyNumberFormat="1" applyFont="1" applyBorder="1" applyAlignment="1">
      <alignment vertical="center"/>
    </xf>
    <xf numFmtId="0" fontId="13" fillId="5" borderId="12" xfId="2" applyFont="1" applyFill="1" applyBorder="1" applyAlignment="1">
      <alignment vertical="center" wrapText="1"/>
    </xf>
    <xf numFmtId="168"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168" fontId="14" fillId="0" borderId="14" xfId="5" applyNumberFormat="1" applyFont="1" applyBorder="1" applyAlignment="1">
      <alignment vertical="center"/>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5" borderId="22" xfId="3" applyNumberFormat="1"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50" xfId="3" applyFont="1" applyBorder="1" applyAlignment="1">
      <alignment horizontal="left" vertical="center" wrapText="1"/>
    </xf>
    <xf numFmtId="0" fontId="26" fillId="0" borderId="47"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4"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8" fontId="14" fillId="0" borderId="48" xfId="5" applyNumberFormat="1" applyFont="1" applyBorder="1" applyAlignment="1">
      <alignment vertical="center"/>
    </xf>
    <xf numFmtId="168" fontId="14" fillId="0" borderId="49" xfId="5" applyNumberFormat="1" applyFont="1" applyBorder="1" applyAlignment="1">
      <alignment vertical="center"/>
    </xf>
    <xf numFmtId="43" fontId="42" fillId="5" borderId="60"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43" fontId="42" fillId="5" borderId="63" xfId="18" applyFont="1" applyFill="1" applyBorder="1" applyAlignment="1">
      <alignment horizontal="center" vertical="center" wrapText="1"/>
    </xf>
    <xf numFmtId="168" fontId="14" fillId="0" borderId="40" xfId="5" applyNumberFormat="1" applyFont="1" applyBorder="1" applyAlignment="1">
      <alignment vertical="center"/>
    </xf>
    <xf numFmtId="168" fontId="14" fillId="0" borderId="21" xfId="5" applyNumberFormat="1" applyFont="1" applyBorder="1" applyAlignment="1">
      <alignment vertical="center"/>
    </xf>
    <xf numFmtId="168" fontId="14" fillId="0" borderId="12"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58" xfId="3" applyFont="1" applyBorder="1" applyAlignment="1">
      <alignment horizontal="center" vertical="center" wrapText="1"/>
    </xf>
    <xf numFmtId="0" fontId="32" fillId="0" borderId="55"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46" xfId="3" applyFont="1" applyBorder="1" applyAlignment="1">
      <alignment horizontal="center" vertical="center" wrapText="1"/>
    </xf>
    <xf numFmtId="0" fontId="13" fillId="5" borderId="64"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4" fillId="0" borderId="48" xfId="19" applyBorder="1" applyAlignment="1">
      <alignment horizontal="right" vertical="center"/>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14" fillId="0" borderId="7" xfId="3" applyFont="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6" xfId="3" applyFont="1" applyBorder="1" applyAlignment="1">
      <alignment horizontal="center" vertical="center" wrapText="1"/>
    </xf>
    <xf numFmtId="43" fontId="32" fillId="5" borderId="22" xfId="18" applyFont="1" applyFill="1" applyBorder="1" applyAlignment="1">
      <alignment horizontal="center"/>
    </xf>
    <xf numFmtId="43" fontId="32" fillId="9" borderId="22" xfId="18" applyFont="1" applyFill="1" applyBorder="1" applyAlignment="1">
      <alignment horizontal="center" vertical="center"/>
    </xf>
    <xf numFmtId="0" fontId="32" fillId="0" borderId="52" xfId="3" applyFont="1" applyBorder="1" applyAlignment="1">
      <alignment horizontal="center" vertical="center" wrapText="1"/>
    </xf>
    <xf numFmtId="0" fontId="32" fillId="0" borderId="68" xfId="3" applyFont="1" applyBorder="1" applyAlignment="1">
      <alignment horizontal="center" vertical="center" wrapText="1"/>
    </xf>
    <xf numFmtId="0" fontId="32" fillId="0" borderId="69"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3" xfId="3" applyFont="1" applyBorder="1" applyAlignment="1">
      <alignment horizontal="left" vertical="center" wrapText="1"/>
    </xf>
    <xf numFmtId="0" fontId="13" fillId="0" borderId="61" xfId="2" applyFont="1" applyBorder="1" applyAlignment="1">
      <alignment horizontal="center" vertical="center" wrapText="1"/>
    </xf>
    <xf numFmtId="1" fontId="20" fillId="0" borderId="26" xfId="3" applyNumberFormat="1" applyFont="1" applyBorder="1" applyAlignment="1">
      <alignment horizontal="center" vertical="center"/>
    </xf>
    <xf numFmtId="1" fontId="21" fillId="0" borderId="26" xfId="3" applyNumberFormat="1" applyFont="1" applyBorder="1" applyAlignment="1">
      <alignment horizontal="center" vertical="center"/>
    </xf>
    <xf numFmtId="0" fontId="13" fillId="0" borderId="44" xfId="2" applyFont="1" applyBorder="1" applyAlignment="1">
      <alignment horizontal="center" vertical="center" wrapText="1"/>
    </xf>
    <xf numFmtId="0" fontId="14" fillId="0" borderId="48" xfId="3" applyFont="1" applyBorder="1" applyAlignment="1">
      <alignment horizontal="center" vertical="center" wrapText="1"/>
    </xf>
    <xf numFmtId="0" fontId="8" fillId="0" borderId="21" xfId="3" applyFont="1" applyBorder="1" applyAlignment="1">
      <alignment horizontal="center" vertical="center" wrapText="1"/>
    </xf>
    <xf numFmtId="172" fontId="14" fillId="0" borderId="1" xfId="3" applyNumberFormat="1" applyFont="1" applyAlignment="1">
      <alignment vertical="center"/>
    </xf>
    <xf numFmtId="0" fontId="13" fillId="0" borderId="67" xfId="2" applyFont="1" applyBorder="1" applyAlignment="1">
      <alignment horizontal="center" vertical="center" wrapText="1"/>
    </xf>
    <xf numFmtId="0" fontId="14" fillId="0" borderId="22" xfId="3" applyFont="1" applyBorder="1" applyAlignment="1">
      <alignment horizontal="center" vertical="center" wrapText="1"/>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37" fontId="23" fillId="0" borderId="44" xfId="19" applyNumberFormat="1" applyFont="1" applyBorder="1" applyAlignment="1">
      <alignment horizontal="center" vertical="center"/>
    </xf>
    <xf numFmtId="0" fontId="0" fillId="0" borderId="21" xfId="0" applyBorder="1" applyAlignment="1">
      <alignment horizontal="center" vertical="center"/>
    </xf>
    <xf numFmtId="0" fontId="4" fillId="0" borderId="25" xfId="19" applyBorder="1" applyAlignment="1">
      <alignment vertical="center"/>
    </xf>
    <xf numFmtId="0" fontId="0" fillId="0" borderId="22" xfId="0" applyBorder="1" applyAlignment="1">
      <alignment vertical="center"/>
    </xf>
    <xf numFmtId="0" fontId="4" fillId="0" borderId="22" xfId="19" applyBorder="1" applyAlignment="1">
      <alignment vertical="center"/>
    </xf>
    <xf numFmtId="37" fontId="23" fillId="0" borderId="42" xfId="19" applyNumberFormat="1" applyFont="1" applyBorder="1" applyAlignment="1">
      <alignment horizontal="center" vertical="center"/>
    </xf>
    <xf numFmtId="173" fontId="14" fillId="0" borderId="1" xfId="22" applyNumberFormat="1" applyFont="1" applyBorder="1" applyAlignment="1">
      <alignment vertical="center"/>
    </xf>
    <xf numFmtId="173" fontId="14" fillId="0" borderId="1" xfId="3" applyNumberFormat="1" applyFont="1" applyAlignment="1">
      <alignment vertical="center"/>
    </xf>
    <xf numFmtId="173" fontId="14" fillId="0" borderId="1" xfId="22" applyNumberFormat="1" applyFont="1" applyBorder="1" applyAlignment="1">
      <alignment horizontal="center" vertical="center" wrapText="1"/>
    </xf>
    <xf numFmtId="0" fontId="23"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173" fontId="0" fillId="0" borderId="22" xfId="22" applyNumberFormat="1" applyFont="1" applyBorder="1" applyAlignment="1">
      <alignment horizontal="center" vertical="center"/>
    </xf>
    <xf numFmtId="173" fontId="14" fillId="0" borderId="22" xfId="22" applyNumberFormat="1" applyFont="1" applyBorder="1" applyAlignment="1">
      <alignment vertical="center"/>
    </xf>
    <xf numFmtId="0" fontId="8" fillId="0" borderId="1" xfId="3" applyFont="1" applyAlignment="1">
      <alignment horizontal="center" vertical="center" wrapText="1"/>
    </xf>
    <xf numFmtId="0" fontId="14" fillId="0" borderId="5" xfId="3" applyFont="1" applyBorder="1" applyAlignment="1">
      <alignment horizontal="left" vertical="center"/>
    </xf>
    <xf numFmtId="0" fontId="47" fillId="0" borderId="22" xfId="19" applyFont="1" applyBorder="1" applyAlignment="1">
      <alignment horizontal="justify" vertical="center" wrapText="1"/>
    </xf>
    <xf numFmtId="173" fontId="2" fillId="0" borderId="22" xfId="22" applyNumberFormat="1" applyFont="1" applyBorder="1" applyAlignment="1">
      <alignment vertical="center"/>
    </xf>
    <xf numFmtId="174" fontId="14" fillId="0" borderId="49" xfId="5" applyNumberFormat="1" applyFont="1" applyBorder="1" applyAlignment="1">
      <alignment vertical="center"/>
    </xf>
    <xf numFmtId="0" fontId="12" fillId="0" borderId="1" xfId="2" applyFont="1" applyAlignment="1">
      <alignment horizontal="center" vertical="center" wrapText="1"/>
    </xf>
    <xf numFmtId="0" fontId="4" fillId="0" borderId="1" xfId="19" applyAlignment="1">
      <alignment horizontal="right" wrapText="1"/>
    </xf>
    <xf numFmtId="0" fontId="14" fillId="0" borderId="1" xfId="0" applyFont="1" applyBorder="1"/>
    <xf numFmtId="0" fontId="0" fillId="0" borderId="1" xfId="0" applyBorder="1"/>
    <xf numFmtId="14" fontId="40" fillId="0" borderId="26" xfId="0" applyNumberFormat="1" applyFont="1" applyBorder="1" applyAlignment="1">
      <alignment horizontal="center" vertical="center"/>
    </xf>
    <xf numFmtId="14" fontId="40" fillId="0" borderId="26" xfId="0" applyNumberFormat="1" applyFont="1" applyBorder="1" applyAlignment="1">
      <alignment vertical="center"/>
    </xf>
    <xf numFmtId="15" fontId="40" fillId="0" borderId="26" xfId="2" applyNumberFormat="1" applyFont="1" applyBorder="1" applyAlignment="1">
      <alignment horizontal="center" wrapText="1"/>
    </xf>
    <xf numFmtId="0" fontId="12" fillId="0" borderId="8" xfId="0" applyFont="1" applyBorder="1" applyAlignment="1">
      <alignment horizontal="center" vertical="center" wrapText="1"/>
    </xf>
    <xf numFmtId="0" fontId="13" fillId="0" borderId="1" xfId="0" applyFont="1" applyBorder="1" applyAlignment="1">
      <alignment horizontal="center" vertical="center"/>
    </xf>
    <xf numFmtId="0" fontId="13" fillId="12" borderId="26" xfId="0" applyFont="1" applyFill="1" applyBorder="1" applyAlignment="1">
      <alignment vertical="center" wrapText="1"/>
    </xf>
    <xf numFmtId="0" fontId="41" fillId="12" borderId="7" xfId="0" applyFont="1" applyFill="1" applyBorder="1" applyAlignment="1">
      <alignment vertical="center" wrapText="1"/>
    </xf>
    <xf numFmtId="14" fontId="40" fillId="0" borderId="7" xfId="0" applyNumberFormat="1" applyFont="1" applyBorder="1" applyAlignment="1">
      <alignment horizontal="center" vertical="center"/>
    </xf>
    <xf numFmtId="14" fontId="40" fillId="0" borderId="7" xfId="0" applyNumberFormat="1" applyFont="1" applyBorder="1" applyAlignment="1">
      <alignment vertical="center"/>
    </xf>
    <xf numFmtId="15" fontId="40" fillId="0" borderId="7" xfId="0" applyNumberFormat="1" applyFont="1" applyBorder="1" applyAlignment="1">
      <alignment horizontal="center" wrapText="1"/>
    </xf>
    <xf numFmtId="0" fontId="12" fillId="0" borderId="7" xfId="0" applyFont="1" applyBorder="1" applyAlignment="1">
      <alignment horizontal="left" vertical="center" wrapText="1"/>
    </xf>
    <xf numFmtId="0" fontId="41" fillId="12" borderId="19" xfId="0" applyFont="1" applyFill="1" applyBorder="1" applyAlignment="1">
      <alignment vertical="center"/>
    </xf>
    <xf numFmtId="0" fontId="41" fillId="12" borderId="19" xfId="0" applyFont="1" applyFill="1" applyBorder="1" applyAlignment="1">
      <alignment vertical="center" wrapText="1"/>
    </xf>
    <xf numFmtId="0" fontId="40" fillId="0" borderId="19" xfId="0" applyFont="1" applyBorder="1" applyAlignment="1">
      <alignment vertical="center" wrapText="1"/>
    </xf>
    <xf numFmtId="0" fontId="40" fillId="0" borderId="19" xfId="0" applyFont="1" applyBorder="1" applyAlignment="1">
      <alignment horizontal="center" wrapText="1"/>
    </xf>
    <xf numFmtId="0" fontId="12" fillId="0" borderId="19" xfId="0" applyFont="1" applyBorder="1" applyAlignment="1">
      <alignment horizontal="left" vertical="center" wrapText="1"/>
    </xf>
    <xf numFmtId="0" fontId="40" fillId="0" borderId="19" xfId="0" applyFont="1" applyBorder="1" applyAlignment="1">
      <alignment horizontal="center" vertical="center"/>
    </xf>
    <xf numFmtId="0" fontId="13" fillId="0" borderId="8" xfId="0" applyFont="1" applyBorder="1" applyAlignment="1">
      <alignment vertical="center" wrapText="1"/>
    </xf>
    <xf numFmtId="0" fontId="52" fillId="0" borderId="1" xfId="0" applyFont="1" applyBorder="1" applyAlignment="1">
      <alignment horizontal="center" vertical="center"/>
    </xf>
    <xf numFmtId="0" fontId="49" fillId="0" borderId="1" xfId="0" applyFont="1" applyBorder="1" applyAlignment="1">
      <alignment horizontal="center" vertical="center" wrapText="1"/>
    </xf>
    <xf numFmtId="0" fontId="48" fillId="0" borderId="1" xfId="0" applyFont="1" applyBorder="1" applyAlignment="1">
      <alignment horizontal="center" vertical="center"/>
    </xf>
    <xf numFmtId="0" fontId="13" fillId="13" borderId="8" xfId="0" applyFont="1" applyFill="1" applyBorder="1" applyAlignment="1">
      <alignment horizontal="center" vertical="center" wrapText="1"/>
    </xf>
    <xf numFmtId="0" fontId="13" fillId="13" borderId="8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3" fillId="12" borderId="7" xfId="0" applyFont="1" applyFill="1" applyBorder="1" applyAlignment="1">
      <alignment vertical="center" wrapText="1"/>
    </xf>
    <xf numFmtId="0" fontId="13" fillId="13" borderId="8" xfId="0" applyFont="1" applyFill="1" applyBorder="1" applyAlignment="1">
      <alignment vertical="center" wrapText="1"/>
    </xf>
    <xf numFmtId="0" fontId="13" fillId="13" borderId="1" xfId="0" applyFont="1" applyFill="1" applyBorder="1" applyAlignment="1">
      <alignment vertical="center" wrapText="1"/>
    </xf>
    <xf numFmtId="0" fontId="48" fillId="13" borderId="8" xfId="0" applyFont="1" applyFill="1" applyBorder="1" applyAlignment="1">
      <alignment vertical="center"/>
    </xf>
    <xf numFmtId="0" fontId="48" fillId="13" borderId="1" xfId="0" applyFont="1" applyFill="1" applyBorder="1" applyAlignment="1">
      <alignment vertical="center"/>
    </xf>
    <xf numFmtId="0" fontId="13" fillId="14" borderId="8" xfId="0" applyFont="1" applyFill="1" applyBorder="1" applyAlignment="1">
      <alignment vertical="center" wrapText="1"/>
    </xf>
    <xf numFmtId="0" fontId="13" fillId="12" borderId="60" xfId="0" applyFont="1" applyFill="1" applyBorder="1" applyAlignment="1">
      <alignment horizontal="center" vertical="center" wrapText="1"/>
    </xf>
    <xf numFmtId="0" fontId="13" fillId="12" borderId="84"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12" borderId="62" xfId="0" applyFont="1" applyFill="1" applyBorder="1" applyAlignment="1">
      <alignment horizontal="center" vertical="center" wrapText="1"/>
    </xf>
    <xf numFmtId="0" fontId="13" fillId="12" borderId="21" xfId="0" applyFont="1" applyFill="1" applyBorder="1" applyAlignment="1">
      <alignment vertical="center" wrapText="1"/>
    </xf>
    <xf numFmtId="0" fontId="13" fillId="12" borderId="40" xfId="0" applyFont="1" applyFill="1" applyBorder="1" applyAlignment="1">
      <alignment vertical="center" wrapText="1"/>
    </xf>
    <xf numFmtId="0" fontId="13" fillId="12" borderId="63" xfId="0" applyFont="1" applyFill="1" applyBorder="1" applyAlignment="1">
      <alignment vertical="center" wrapText="1"/>
    </xf>
    <xf numFmtId="0" fontId="48" fillId="0" borderId="1" xfId="0" applyFont="1" applyBorder="1"/>
    <xf numFmtId="0" fontId="48" fillId="0" borderId="1" xfId="0" applyFont="1" applyBorder="1" applyAlignment="1">
      <alignment vertical="center"/>
    </xf>
    <xf numFmtId="0" fontId="54" fillId="0" borderId="1" xfId="0" applyFont="1" applyBorder="1" applyAlignment="1">
      <alignment vertical="center"/>
    </xf>
    <xf numFmtId="0" fontId="32" fillId="12" borderId="28" xfId="0" applyFont="1" applyFill="1" applyBorder="1" applyAlignment="1">
      <alignment horizontal="center" vertical="center" wrapText="1"/>
    </xf>
    <xf numFmtId="0" fontId="49" fillId="0" borderId="1" xfId="0" applyFont="1" applyBorder="1" applyAlignment="1">
      <alignment vertical="center"/>
    </xf>
    <xf numFmtId="173" fontId="48" fillId="0" borderId="1" xfId="0" applyNumberFormat="1" applyFont="1" applyBorder="1" applyAlignment="1">
      <alignment vertical="center"/>
    </xf>
    <xf numFmtId="0" fontId="53" fillId="0" borderId="19" xfId="0" applyFont="1" applyBorder="1" applyAlignment="1">
      <alignment horizontal="center" vertical="center"/>
    </xf>
    <xf numFmtId="1" fontId="46" fillId="0" borderId="19" xfId="0" applyNumberFormat="1" applyFont="1" applyBorder="1" applyAlignment="1">
      <alignment horizontal="center" vertical="center"/>
    </xf>
    <xf numFmtId="1" fontId="53" fillId="0" borderId="19" xfId="0" applyNumberFormat="1" applyFont="1" applyBorder="1" applyAlignment="1">
      <alignment horizontal="center" vertical="center"/>
    </xf>
    <xf numFmtId="0" fontId="32" fillId="12" borderId="11" xfId="0" applyFont="1" applyFill="1" applyBorder="1" applyAlignment="1">
      <alignment horizontal="center" vertical="center" wrapText="1"/>
    </xf>
    <xf numFmtId="0" fontId="48" fillId="0" borderId="1" xfId="0" applyFont="1" applyBorder="1" applyAlignment="1">
      <alignment horizontal="center" vertical="center" wrapText="1"/>
    </xf>
    <xf numFmtId="173" fontId="48" fillId="0" borderId="1" xfId="0" applyNumberFormat="1" applyFont="1" applyBorder="1" applyAlignment="1">
      <alignment horizontal="center" vertical="center" wrapText="1"/>
    </xf>
    <xf numFmtId="2" fontId="46" fillId="13" borderId="20" xfId="0" applyNumberFormat="1" applyFont="1" applyFill="1" applyBorder="1" applyAlignment="1">
      <alignment horizontal="center" vertical="center"/>
    </xf>
    <xf numFmtId="0" fontId="46" fillId="0" borderId="19" xfId="0" applyFont="1" applyBorder="1" applyAlignment="1">
      <alignment horizontal="center" vertical="center"/>
    </xf>
    <xf numFmtId="0" fontId="46" fillId="0" borderId="28" xfId="0" applyFont="1" applyBorder="1" applyAlignment="1">
      <alignment horizontal="center" vertical="center"/>
    </xf>
    <xf numFmtId="172" fontId="48" fillId="0" borderId="1" xfId="0" applyNumberFormat="1" applyFont="1" applyBorder="1" applyAlignment="1">
      <alignment vertical="center"/>
    </xf>
    <xf numFmtId="0" fontId="32" fillId="12" borderId="48" xfId="0" applyFont="1" applyFill="1" applyBorder="1" applyAlignment="1">
      <alignment horizontal="center" vertical="center" wrapText="1"/>
    </xf>
    <xf numFmtId="0" fontId="32" fillId="15" borderId="57" xfId="0" applyFont="1" applyFill="1" applyBorder="1" applyAlignment="1">
      <alignment horizontal="center" vertical="center"/>
    </xf>
    <xf numFmtId="0" fontId="32" fillId="12" borderId="48" xfId="0" applyFont="1" applyFill="1" applyBorder="1" applyAlignment="1">
      <alignment horizontal="center" vertical="center"/>
    </xf>
    <xf numFmtId="9" fontId="53" fillId="13" borderId="57" xfId="0" applyNumberFormat="1" applyFont="1" applyFill="1" applyBorder="1" applyAlignment="1">
      <alignment horizontal="center"/>
    </xf>
    <xf numFmtId="0" fontId="13" fillId="4" borderId="15" xfId="2" applyFont="1" applyFill="1" applyBorder="1" applyAlignment="1">
      <alignment vertical="center" wrapText="1"/>
    </xf>
    <xf numFmtId="0" fontId="17" fillId="4" borderId="1" xfId="2" applyFont="1" applyFill="1" applyAlignment="1">
      <alignment vertical="center" wrapText="1"/>
    </xf>
    <xf numFmtId="0" fontId="17" fillId="0" borderId="1" xfId="2" applyFont="1" applyAlignment="1">
      <alignment vertical="center" wrapText="1"/>
    </xf>
    <xf numFmtId="3" fontId="48" fillId="0" borderId="22" xfId="0" applyNumberFormat="1" applyFont="1" applyBorder="1" applyAlignment="1">
      <alignment vertical="center"/>
    </xf>
    <xf numFmtId="0" fontId="48" fillId="0" borderId="22" xfId="0" applyFont="1" applyBorder="1" applyAlignment="1">
      <alignment vertical="center"/>
    </xf>
    <xf numFmtId="0" fontId="48" fillId="0" borderId="9" xfId="0" applyFont="1" applyBorder="1" applyAlignment="1">
      <alignment vertical="center"/>
    </xf>
    <xf numFmtId="3" fontId="48" fillId="0" borderId="9" xfId="0" applyNumberFormat="1" applyFont="1" applyBorder="1" applyAlignment="1">
      <alignment vertical="center"/>
    </xf>
    <xf numFmtId="0" fontId="48" fillId="0" borderId="10" xfId="0" applyFont="1" applyBorder="1" applyAlignment="1">
      <alignment vertical="center"/>
    </xf>
    <xf numFmtId="9" fontId="48" fillId="0" borderId="24" xfId="0" applyNumberFormat="1" applyFont="1" applyBorder="1" applyAlignment="1">
      <alignment vertical="center"/>
    </xf>
    <xf numFmtId="0" fontId="48" fillId="0" borderId="24" xfId="0" applyFont="1" applyBorder="1" applyAlignment="1">
      <alignment vertical="center"/>
    </xf>
    <xf numFmtId="3" fontId="48" fillId="0" borderId="13" xfId="0" applyNumberFormat="1" applyFont="1" applyBorder="1" applyAlignment="1">
      <alignment vertical="center"/>
    </xf>
    <xf numFmtId="0" fontId="48" fillId="0" borderId="13" xfId="0" applyFont="1" applyBorder="1" applyAlignment="1">
      <alignment vertical="center"/>
    </xf>
    <xf numFmtId="9" fontId="48" fillId="0" borderId="14" xfId="1" applyFont="1" applyBorder="1" applyAlignment="1">
      <alignment vertical="center"/>
    </xf>
    <xf numFmtId="41" fontId="20" fillId="0" borderId="26" xfId="23" applyFont="1" applyBorder="1" applyAlignment="1">
      <alignment horizontal="center" vertical="center"/>
    </xf>
    <xf numFmtId="0" fontId="20" fillId="0" borderId="8" xfId="3" applyFont="1" applyBorder="1" applyAlignment="1">
      <alignment horizontal="center" vertical="center"/>
    </xf>
    <xf numFmtId="0" fontId="20" fillId="0" borderId="11" xfId="3" applyFont="1" applyBorder="1" applyAlignment="1">
      <alignment horizontal="center" vertical="center"/>
    </xf>
    <xf numFmtId="10" fontId="32" fillId="5" borderId="22" xfId="3" applyNumberFormat="1" applyFont="1" applyFill="1" applyBorder="1" applyAlignment="1">
      <alignment horizontal="center" vertical="center"/>
    </xf>
    <xf numFmtId="9" fontId="32" fillId="5" borderId="22" xfId="1" applyFont="1" applyFill="1" applyBorder="1" applyAlignment="1">
      <alignment horizontal="center"/>
    </xf>
    <xf numFmtId="3" fontId="48" fillId="0" borderId="48" xfId="0" applyNumberFormat="1" applyFont="1" applyBorder="1" applyAlignment="1">
      <alignment vertical="center"/>
    </xf>
    <xf numFmtId="0" fontId="40" fillId="5" borderId="22" xfId="0" applyFont="1" applyFill="1" applyBorder="1" applyAlignment="1">
      <alignment horizontal="center" vertical="center"/>
    </xf>
    <xf numFmtId="0" fontId="9" fillId="0" borderId="1" xfId="3" applyFont="1" applyAlignment="1">
      <alignment horizontal="center" vertical="center"/>
    </xf>
    <xf numFmtId="9" fontId="22" fillId="4" borderId="22" xfId="0" applyNumberFormat="1" applyFont="1" applyFill="1" applyBorder="1" applyAlignment="1">
      <alignment horizontal="center" vertical="center"/>
    </xf>
    <xf numFmtId="170" fontId="14" fillId="0" borderId="52" xfId="1" applyNumberFormat="1" applyFont="1" applyBorder="1" applyAlignment="1">
      <alignment horizontal="center" vertical="center" wrapText="1"/>
    </xf>
    <xf numFmtId="170" fontId="14" fillId="0" borderId="51" xfId="1" applyNumberFormat="1" applyFont="1" applyBorder="1" applyAlignment="1">
      <alignment horizontal="center" vertical="center" wrapText="1"/>
    </xf>
    <xf numFmtId="170" fontId="8" fillId="0" borderId="92" xfId="1" applyNumberFormat="1" applyFont="1" applyBorder="1" applyAlignment="1">
      <alignment horizontal="center" vertical="center" wrapText="1"/>
    </xf>
    <xf numFmtId="9" fontId="14" fillId="0" borderId="29" xfId="3" applyNumberFormat="1" applyFont="1" applyBorder="1" applyAlignment="1">
      <alignment horizontal="center" vertical="center" wrapText="1"/>
    </xf>
    <xf numFmtId="10" fontId="14" fillId="0" borderId="8" xfId="1" applyNumberFormat="1" applyFont="1" applyBorder="1" applyAlignment="1">
      <alignment horizontal="center" vertical="center"/>
    </xf>
    <xf numFmtId="0" fontId="19" fillId="0" borderId="19" xfId="24" applyBorder="1" applyAlignment="1">
      <alignment horizontal="center" vertical="center" wrapText="1"/>
    </xf>
    <xf numFmtId="2" fontId="48" fillId="0" borderId="8" xfId="0" applyNumberFormat="1" applyFont="1" applyBorder="1" applyAlignment="1">
      <alignment horizontal="center" vertical="center"/>
    </xf>
    <xf numFmtId="10" fontId="14" fillId="0" borderId="27" xfId="3" applyNumberFormat="1" applyFont="1" applyBorder="1" applyAlignment="1">
      <alignment horizontal="center" vertical="center"/>
    </xf>
    <xf numFmtId="0" fontId="8" fillId="0" borderId="26" xfId="3" applyFont="1" applyBorder="1" applyAlignment="1">
      <alignment vertical="center"/>
    </xf>
    <xf numFmtId="41" fontId="14" fillId="0" borderId="52" xfId="23" applyFont="1" applyBorder="1" applyAlignment="1">
      <alignment horizontal="center" vertical="center" wrapText="1"/>
    </xf>
    <xf numFmtId="41" fontId="14" fillId="0" borderId="51" xfId="23" applyFont="1" applyBorder="1" applyAlignment="1">
      <alignment horizontal="center" vertical="center" wrapText="1"/>
    </xf>
    <xf numFmtId="41" fontId="8" fillId="0" borderId="92" xfId="23" applyFont="1" applyBorder="1" applyAlignment="1">
      <alignment horizontal="center" vertical="center" wrapText="1"/>
    </xf>
    <xf numFmtId="41" fontId="14" fillId="0" borderId="29" xfId="23" applyFont="1" applyBorder="1" applyAlignment="1">
      <alignment horizontal="center" vertical="center" wrapText="1"/>
    </xf>
    <xf numFmtId="175" fontId="14" fillId="0" borderId="8" xfId="3" applyNumberFormat="1" applyFont="1" applyBorder="1" applyAlignment="1">
      <alignment horizontal="center" vertical="center"/>
    </xf>
    <xf numFmtId="0" fontId="11" fillId="13" borderId="22" xfId="0" applyFont="1" applyFill="1" applyBorder="1" applyAlignment="1">
      <alignment wrapText="1"/>
    </xf>
    <xf numFmtId="3" fontId="48" fillId="0" borderId="94" xfId="0" applyNumberFormat="1" applyFont="1" applyBorder="1" applyAlignment="1">
      <alignment horizontal="center" vertical="center"/>
    </xf>
    <xf numFmtId="0" fontId="48" fillId="0" borderId="94" xfId="0" applyFont="1" applyBorder="1" applyAlignment="1">
      <alignment vertical="center"/>
    </xf>
    <xf numFmtId="168" fontId="14" fillId="0" borderId="57" xfId="5" applyNumberFormat="1" applyFont="1" applyBorder="1" applyAlignment="1">
      <alignment horizontal="center" vertical="center"/>
    </xf>
    <xf numFmtId="168" fontId="14" fillId="0" borderId="48" xfId="5" applyNumberFormat="1" applyFont="1" applyBorder="1" applyAlignment="1">
      <alignment horizontal="center" vertical="center"/>
    </xf>
    <xf numFmtId="0" fontId="11" fillId="13" borderId="48" xfId="0" applyFont="1" applyFill="1" applyBorder="1" applyAlignment="1">
      <alignment wrapText="1"/>
    </xf>
    <xf numFmtId="0" fontId="48" fillId="0" borderId="96" xfId="0" applyFont="1" applyBorder="1" applyAlignment="1">
      <alignment vertical="center"/>
    </xf>
    <xf numFmtId="0" fontId="48" fillId="0" borderId="41" xfId="0" applyFont="1" applyBorder="1" applyAlignment="1">
      <alignment vertical="center"/>
    </xf>
    <xf numFmtId="168" fontId="14" fillId="0" borderId="40" xfId="5" applyNumberFormat="1" applyFont="1" applyBorder="1" applyAlignment="1">
      <alignment horizontal="center" vertical="center"/>
    </xf>
    <xf numFmtId="0" fontId="57" fillId="0" borderId="22" xfId="0" applyFont="1" applyBorder="1" applyAlignment="1">
      <alignment wrapText="1"/>
    </xf>
    <xf numFmtId="0" fontId="57" fillId="0" borderId="1" xfId="0" applyFont="1" applyBorder="1" applyAlignment="1">
      <alignment wrapText="1"/>
    </xf>
    <xf numFmtId="3" fontId="48" fillId="0" borderId="1" xfId="0" applyNumberFormat="1" applyFont="1" applyBorder="1" applyAlignment="1">
      <alignment horizontal="center" vertical="center"/>
    </xf>
    <xf numFmtId="168" fontId="14" fillId="0" borderId="1" xfId="5" applyNumberFormat="1" applyFont="1" applyBorder="1" applyAlignment="1">
      <alignment horizontal="center" vertical="center"/>
    </xf>
    <xf numFmtId="174" fontId="14" fillId="0" borderId="22" xfId="5" applyNumberFormat="1" applyFont="1" applyBorder="1" applyAlignment="1">
      <alignment vertical="center"/>
    </xf>
    <xf numFmtId="0" fontId="14" fillId="0" borderId="22" xfId="3" applyFont="1" applyBorder="1"/>
    <xf numFmtId="0" fontId="14" fillId="0" borderId="22" xfId="3" applyFont="1" applyBorder="1" applyAlignment="1">
      <alignment vertical="center"/>
    </xf>
    <xf numFmtId="43" fontId="42" fillId="5" borderId="34" xfId="18" applyFont="1" applyFill="1" applyBorder="1" applyAlignment="1">
      <alignment horizontal="center" vertical="center" wrapText="1"/>
    </xf>
    <xf numFmtId="168" fontId="14" fillId="0" borderId="34" xfId="5" applyNumberFormat="1" applyFont="1" applyBorder="1" applyAlignment="1">
      <alignment vertical="center"/>
    </xf>
    <xf numFmtId="168" fontId="14" fillId="0" borderId="35" xfId="5" applyNumberFormat="1" applyFont="1" applyBorder="1" applyAlignment="1">
      <alignment vertical="center"/>
    </xf>
    <xf numFmtId="168" fontId="14" fillId="0" borderId="36" xfId="5" applyNumberFormat="1" applyFont="1" applyBorder="1" applyAlignment="1">
      <alignment vertical="center"/>
    </xf>
    <xf numFmtId="3" fontId="48" fillId="0" borderId="57" xfId="0" applyNumberFormat="1" applyFont="1" applyBorder="1" applyAlignment="1">
      <alignment horizontal="center" vertical="center"/>
    </xf>
    <xf numFmtId="43" fontId="42" fillId="4" borderId="22" xfId="18" applyFont="1" applyFill="1" applyBorder="1" applyAlignment="1">
      <alignment vertical="center" wrapText="1"/>
    </xf>
    <xf numFmtId="43" fontId="14" fillId="4" borderId="22" xfId="18" applyFont="1" applyFill="1" applyBorder="1" applyAlignment="1">
      <alignment vertical="center" wrapText="1"/>
    </xf>
    <xf numFmtId="43" fontId="1" fillId="4" borderId="48" xfId="18" applyFont="1" applyFill="1" applyBorder="1" applyAlignment="1">
      <alignment vertical="center" wrapText="1"/>
    </xf>
    <xf numFmtId="43" fontId="1" fillId="4" borderId="22" xfId="18" applyFont="1" applyFill="1" applyBorder="1" applyAlignment="1">
      <alignment vertical="center" wrapText="1"/>
    </xf>
    <xf numFmtId="14" fontId="40" fillId="0" borderId="26" xfId="2" applyNumberFormat="1" applyFont="1" applyBorder="1" applyAlignment="1">
      <alignment horizontal="center" vertical="center" wrapText="1"/>
    </xf>
    <xf numFmtId="0" fontId="14" fillId="0" borderId="1" xfId="3" applyFont="1" applyAlignment="1">
      <alignment vertical="center" wrapText="1"/>
    </xf>
    <xf numFmtId="0" fontId="48" fillId="0" borderId="1" xfId="0" applyFont="1" applyBorder="1" applyAlignment="1">
      <alignment vertical="center" wrapText="1"/>
    </xf>
    <xf numFmtId="0" fontId="0" fillId="0" borderId="0" xfId="0" applyAlignment="1">
      <alignment wrapText="1"/>
    </xf>
    <xf numFmtId="0" fontId="19" fillId="0" borderId="7" xfId="24" applyBorder="1" applyAlignment="1">
      <alignment horizontal="center" vertical="center" wrapText="1"/>
    </xf>
    <xf numFmtId="0" fontId="20" fillId="0" borderId="23" xfId="3" applyFont="1" applyBorder="1" applyAlignment="1">
      <alignment horizontal="center" vertical="center"/>
    </xf>
    <xf numFmtId="0" fontId="20" fillId="0" borderId="25" xfId="3" applyFont="1" applyBorder="1" applyAlignment="1">
      <alignment horizontal="center" vertical="center"/>
    </xf>
    <xf numFmtId="9" fontId="14" fillId="0" borderId="23" xfId="3" applyNumberFormat="1" applyFont="1" applyBorder="1" applyAlignment="1">
      <alignment horizontal="center" vertical="center"/>
    </xf>
    <xf numFmtId="0" fontId="14" fillId="0" borderId="25" xfId="3" applyFont="1" applyBorder="1" applyAlignment="1">
      <alignment horizontal="center" vertical="center"/>
    </xf>
    <xf numFmtId="9" fontId="32"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30" fillId="3" borderId="51" xfId="2" applyFont="1" applyFill="1" applyBorder="1" applyAlignment="1">
      <alignment horizontal="center" vertical="center" wrapText="1"/>
    </xf>
    <xf numFmtId="0" fontId="30" fillId="3" borderId="48" xfId="2" applyFont="1" applyFill="1" applyBorder="1" applyAlignment="1">
      <alignment horizontal="center" vertical="center" wrapText="1"/>
    </xf>
    <xf numFmtId="0" fontId="19" fillId="0" borderId="23" xfId="24" applyBorder="1" applyAlignment="1">
      <alignment horizontal="center" vertical="center" wrapText="1"/>
    </xf>
    <xf numFmtId="0" fontId="33" fillId="0" borderId="25" xfId="3" applyFont="1" applyBorder="1" applyAlignment="1">
      <alignment horizontal="center" vertical="center" wrapText="1"/>
    </xf>
    <xf numFmtId="0" fontId="20" fillId="0" borderId="23" xfId="3" applyFont="1" applyBorder="1" applyAlignment="1">
      <alignment horizontal="left" vertical="center" wrapText="1"/>
    </xf>
    <xf numFmtId="0" fontId="31" fillId="0" borderId="25" xfId="3" applyFont="1" applyBorder="1" applyAlignment="1">
      <alignment horizontal="left" vertical="center" wrapText="1"/>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0" fillId="0" borderId="25" xfId="3" applyFont="1" applyBorder="1" applyAlignment="1">
      <alignment horizontal="left" vertical="center" wrapText="1"/>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33" fillId="0" borderId="23" xfId="3" applyFont="1" applyBorder="1" applyAlignment="1">
      <alignment horizontal="center" vertical="center" wrapText="1"/>
    </xf>
    <xf numFmtId="0" fontId="20" fillId="0" borderId="5" xfId="3" applyFont="1" applyBorder="1" applyAlignment="1">
      <alignment horizontal="center" vertical="center"/>
    </xf>
    <xf numFmtId="0" fontId="20" fillId="0" borderId="7" xfId="3" applyFont="1" applyBorder="1" applyAlignment="1">
      <alignment horizontal="center" vertical="center"/>
    </xf>
    <xf numFmtId="0" fontId="19" fillId="0" borderId="22" xfId="24" applyBorder="1" applyAlignment="1">
      <alignment horizontal="center" vertical="center"/>
    </xf>
    <xf numFmtId="0" fontId="20" fillId="0" borderId="22" xfId="0" applyFont="1" applyBorder="1" applyAlignment="1">
      <alignment horizontal="center" vertical="center"/>
    </xf>
    <xf numFmtId="0" fontId="55" fillId="0" borderId="25" xfId="3" applyFont="1" applyBorder="1" applyAlignment="1">
      <alignment horizontal="center" vertical="center" wrapText="1"/>
    </xf>
    <xf numFmtId="0" fontId="20" fillId="0" borderId="25" xfId="3" applyFont="1" applyBorder="1" applyAlignment="1">
      <alignment horizontal="center" vertical="center" wrapText="1"/>
    </xf>
    <xf numFmtId="0" fontId="20" fillId="0" borderId="22" xfId="3" applyFont="1" applyBorder="1" applyAlignment="1">
      <alignment horizontal="center" vertical="center" wrapText="1"/>
    </xf>
    <xf numFmtId="0" fontId="20" fillId="0" borderId="22" xfId="3" applyFont="1" applyBorder="1" applyAlignment="1">
      <alignment horizontal="center" vertical="center"/>
    </xf>
    <xf numFmtId="0" fontId="13" fillId="0" borderId="26" xfId="0" applyFont="1" applyBorder="1" applyAlignment="1">
      <alignment horizontal="center" vertical="center" wrapText="1"/>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32" fillId="5" borderId="22" xfId="2" applyFont="1" applyFill="1" applyBorder="1" applyAlignment="1">
      <alignment horizontal="center" vertical="center" wrapText="1"/>
    </xf>
    <xf numFmtId="170" fontId="32" fillId="5" borderId="23" xfId="3" applyNumberFormat="1" applyFont="1" applyFill="1" applyBorder="1" applyAlignment="1">
      <alignment horizontal="center" vertical="center" wrapText="1"/>
    </xf>
    <xf numFmtId="170" fontId="32" fillId="5" borderId="25" xfId="3" applyNumberFormat="1" applyFont="1" applyFill="1" applyBorder="1" applyAlignment="1">
      <alignment horizontal="center" vertical="center" wrapText="1"/>
    </xf>
    <xf numFmtId="170" fontId="32" fillId="5" borderId="23" xfId="3" applyNumberFormat="1" applyFont="1" applyFill="1" applyBorder="1" applyAlignment="1">
      <alignment horizontal="center" vertical="center"/>
    </xf>
    <xf numFmtId="170" fontId="32" fillId="5" borderId="25" xfId="3" applyNumberFormat="1" applyFont="1" applyFill="1" applyBorder="1" applyAlignment="1">
      <alignment horizontal="center" vertical="center"/>
    </xf>
    <xf numFmtId="0" fontId="33" fillId="0" borderId="23" xfId="3" applyFont="1" applyBorder="1" applyAlignment="1">
      <alignment horizontal="left" vertical="center" wrapText="1"/>
    </xf>
    <xf numFmtId="0" fontId="33" fillId="0" borderId="25" xfId="3"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2" fillId="0" borderId="2" xfId="2" applyFont="1" applyBorder="1" applyAlignment="1">
      <alignment vertical="center" wrapText="1"/>
    </xf>
    <xf numFmtId="0" fontId="13" fillId="0" borderId="18" xfId="2" applyFont="1" applyBorder="1" applyAlignment="1">
      <alignment vertical="center" wrapText="1"/>
    </xf>
    <xf numFmtId="0" fontId="13" fillId="0" borderId="17" xfId="2" applyFont="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6" xfId="2" applyFont="1" applyBorder="1" applyAlignment="1">
      <alignment vertical="center" wrapText="1"/>
    </xf>
    <xf numFmtId="0" fontId="13" fillId="0" borderId="11" xfId="2" applyFont="1" applyBorder="1" applyAlignment="1">
      <alignment vertical="center" wrapText="1"/>
    </xf>
    <xf numFmtId="0" fontId="13" fillId="0" borderId="20" xfId="2" applyFont="1" applyBorder="1" applyAlignment="1">
      <alignment vertical="center" wrapText="1"/>
    </xf>
    <xf numFmtId="0" fontId="13" fillId="0" borderId="19" xfId="2" applyFont="1" applyBorder="1" applyAlignment="1">
      <alignment vertical="center" wrapText="1"/>
    </xf>
    <xf numFmtId="0" fontId="12" fillId="0" borderId="26" xfId="2" applyFont="1" applyBorder="1" applyAlignment="1">
      <alignment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vertical="center" wrapText="1"/>
    </xf>
    <xf numFmtId="0" fontId="14" fillId="0" borderId="26" xfId="3" applyFont="1" applyBorder="1" applyAlignment="1">
      <alignment vertical="center" wrapText="1"/>
    </xf>
    <xf numFmtId="0" fontId="12" fillId="0" borderId="70" xfId="2" applyFont="1" applyBorder="1" applyAlignment="1">
      <alignment vertical="center" wrapText="1"/>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5" borderId="26" xfId="2" applyFont="1" applyFill="1" applyBorder="1" applyAlignment="1">
      <alignment horizontal="left" vertical="center" wrapText="1"/>
    </xf>
    <xf numFmtId="0" fontId="13" fillId="4" borderId="5"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13" fillId="4" borderId="7" xfId="2" applyFont="1" applyFill="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4" borderId="11" xfId="3" applyNumberFormat="1" applyFont="1" applyFill="1" applyBorder="1" applyAlignment="1">
      <alignment horizontal="center" vertical="center"/>
    </xf>
    <xf numFmtId="9" fontId="21" fillId="4" borderId="19" xfId="3" applyNumberFormat="1" applyFont="1" applyFill="1" applyBorder="1" applyAlignment="1">
      <alignment horizontal="center" vertical="center"/>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1" fillId="0" borderId="26" xfId="3" applyFont="1" applyBorder="1" applyAlignment="1">
      <alignment horizontal="center" vertical="center"/>
    </xf>
    <xf numFmtId="0" fontId="14" fillId="0" borderId="5" xfId="3" applyFont="1" applyBorder="1" applyAlignment="1">
      <alignment horizontal="center" vertical="center" wrapText="1"/>
    </xf>
    <xf numFmtId="0" fontId="14" fillId="0" borderId="7" xfId="3" applyFont="1" applyBorder="1" applyAlignment="1">
      <alignment horizontal="center" vertical="center" wrapText="1"/>
    </xf>
    <xf numFmtId="0" fontId="20" fillId="0" borderId="6" xfId="3" applyFont="1" applyBorder="1" applyAlignment="1">
      <alignment horizontal="center" vertical="center"/>
    </xf>
    <xf numFmtId="0" fontId="20" fillId="0" borderId="22" xfId="0" applyFont="1" applyBorder="1" applyAlignment="1">
      <alignment horizontal="center"/>
    </xf>
    <xf numFmtId="0" fontId="26" fillId="0" borderId="23" xfId="3" applyFont="1" applyBorder="1" applyAlignment="1">
      <alignment horizontal="center" vertical="center" wrapText="1"/>
    </xf>
    <xf numFmtId="0" fontId="31" fillId="0" borderId="25" xfId="3" applyFont="1" applyBorder="1" applyAlignment="1">
      <alignment horizontal="center" vertical="center" wrapText="1"/>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43" fontId="20" fillId="0" borderId="22" xfId="18" applyFont="1" applyBorder="1" applyAlignment="1">
      <alignment horizontal="center"/>
    </xf>
    <xf numFmtId="0" fontId="20" fillId="0" borderId="23" xfId="3" applyFont="1" applyBorder="1" applyAlignment="1">
      <alignment horizontal="center" vertical="center" wrapText="1"/>
    </xf>
    <xf numFmtId="0" fontId="12" fillId="0" borderId="2" xfId="2" applyFont="1" applyBorder="1" applyAlignment="1">
      <alignment horizontal="left" vertical="center" wrapText="1"/>
    </xf>
    <xf numFmtId="0" fontId="13" fillId="0" borderId="18" xfId="2" applyFont="1" applyBorder="1" applyAlignment="1">
      <alignment horizontal="left" vertical="center" wrapText="1"/>
    </xf>
    <xf numFmtId="0" fontId="13" fillId="0" borderId="17" xfId="2" applyFont="1" applyBorder="1" applyAlignment="1">
      <alignment horizontal="left" vertical="center" wrapText="1"/>
    </xf>
    <xf numFmtId="0" fontId="13" fillId="0" borderId="8" xfId="2" applyFont="1" applyBorder="1" applyAlignment="1">
      <alignment horizontal="left" vertical="center" wrapText="1"/>
    </xf>
    <xf numFmtId="0" fontId="13" fillId="0" borderId="1" xfId="2" applyFont="1" applyAlignment="1">
      <alignment horizontal="left" vertical="center" wrapText="1"/>
    </xf>
    <xf numFmtId="0" fontId="13" fillId="0" borderId="16" xfId="2" applyFont="1" applyBorder="1" applyAlignment="1">
      <alignment horizontal="left" vertical="center" wrapText="1"/>
    </xf>
    <xf numFmtId="0" fontId="13" fillId="0" borderId="11" xfId="2" applyFont="1" applyBorder="1" applyAlignment="1">
      <alignment horizontal="left" vertical="center" wrapText="1"/>
    </xf>
    <xf numFmtId="0" fontId="13" fillId="0" borderId="20" xfId="2" applyFont="1" applyBorder="1" applyAlignment="1">
      <alignment horizontal="left" vertical="center" wrapText="1"/>
    </xf>
    <xf numFmtId="0" fontId="13" fillId="0" borderId="19"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2" fillId="0" borderId="70" xfId="2" applyFont="1" applyBorder="1" applyAlignment="1">
      <alignment horizontal="center" vertical="center" wrapText="1"/>
    </xf>
    <xf numFmtId="0" fontId="14" fillId="0" borderId="26" xfId="3" applyFont="1" applyBorder="1" applyAlignment="1">
      <alignment horizontal="center" vertical="center" wrapText="1"/>
    </xf>
    <xf numFmtId="0" fontId="12"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85" xfId="0" applyFont="1" applyBorder="1" applyAlignment="1">
      <alignment horizontal="center" vertical="center" wrapText="1"/>
    </xf>
    <xf numFmtId="0" fontId="13" fillId="0" borderId="2" xfId="0" applyFont="1" applyBorder="1" applyAlignment="1">
      <alignment horizontal="center" vertical="center"/>
    </xf>
    <xf numFmtId="0" fontId="13" fillId="0" borderId="18" xfId="0" applyFont="1" applyBorder="1" applyAlignment="1">
      <alignment horizontal="center" vertical="center"/>
    </xf>
    <xf numFmtId="0" fontId="13" fillId="0" borderId="75" xfId="0" applyFont="1" applyBorder="1" applyAlignment="1">
      <alignment horizontal="center" vertical="center"/>
    </xf>
    <xf numFmtId="0" fontId="36" fillId="0" borderId="88" xfId="0" applyFont="1" applyBorder="1" applyAlignment="1">
      <alignment horizontal="left" vertical="center" wrapText="1"/>
    </xf>
    <xf numFmtId="0" fontId="36" fillId="0" borderId="76" xfId="0" applyFont="1" applyBorder="1" applyAlignment="1">
      <alignment horizontal="left" vertical="center" wrapText="1"/>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77" xfId="0" applyFont="1" applyBorder="1" applyAlignment="1">
      <alignment horizontal="center" vertical="center"/>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3" fillId="0" borderId="78" xfId="0" applyFont="1" applyBorder="1" applyAlignment="1">
      <alignment horizontal="center" vertical="center"/>
    </xf>
    <xf numFmtId="0" fontId="13" fillId="12" borderId="29" xfId="0" applyFont="1" applyFill="1" applyBorder="1" applyAlignment="1">
      <alignment horizontal="left" vertical="center" wrapText="1"/>
    </xf>
    <xf numFmtId="0" fontId="13" fillId="12" borderId="27" xfId="0" applyFont="1" applyFill="1" applyBorder="1" applyAlignment="1">
      <alignment horizontal="left" vertical="center" wrapText="1"/>
    </xf>
    <xf numFmtId="0" fontId="13" fillId="12" borderId="85"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18" xfId="0" applyFont="1" applyBorder="1" applyAlignment="1">
      <alignment horizontal="left" vertical="center" wrapText="1"/>
    </xf>
    <xf numFmtId="0" fontId="12" fillId="0" borderId="75" xfId="0" applyFont="1" applyBorder="1" applyAlignment="1">
      <alignment horizontal="left" vertical="center" wrapText="1"/>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77" xfId="0" applyFont="1" applyBorder="1" applyAlignment="1">
      <alignment horizontal="left" vertical="center" wrapText="1"/>
    </xf>
    <xf numFmtId="0" fontId="12" fillId="0" borderId="74" xfId="0" applyFont="1" applyBorder="1" applyAlignment="1">
      <alignment horizontal="left" vertical="center" wrapText="1"/>
    </xf>
    <xf numFmtId="0" fontId="12" fillId="0" borderId="79" xfId="0" applyFont="1" applyBorder="1" applyAlignment="1">
      <alignment horizontal="left" vertical="center" wrapText="1"/>
    </xf>
    <xf numFmtId="0" fontId="12" fillId="0" borderId="80" xfId="0" applyFont="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3" fillId="12" borderId="5" xfId="0" applyFont="1" applyFill="1" applyBorder="1" applyAlignment="1">
      <alignment horizontal="left" vertical="center" wrapText="1"/>
    </xf>
    <xf numFmtId="0" fontId="13" fillId="12" borderId="7"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9"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82"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13" fillId="13" borderId="5" xfId="0" applyFont="1" applyFill="1" applyBorder="1" applyAlignment="1">
      <alignment horizontal="center" vertical="center" wrapText="1"/>
    </xf>
    <xf numFmtId="0" fontId="13" fillId="13" borderId="6" xfId="0" applyFont="1" applyFill="1" applyBorder="1" applyAlignment="1">
      <alignment horizontal="center" vertical="center" wrapText="1"/>
    </xf>
    <xf numFmtId="0" fontId="13" fillId="13" borderId="76" xfId="0" applyFont="1" applyFill="1" applyBorder="1" applyAlignment="1">
      <alignment horizontal="center" vertical="center" wrapText="1"/>
    </xf>
    <xf numFmtId="1" fontId="51" fillId="13" borderId="5" xfId="0" applyNumberFormat="1" applyFont="1" applyFill="1" applyBorder="1" applyAlignment="1">
      <alignment horizontal="center" vertical="center"/>
    </xf>
    <xf numFmtId="1" fontId="51" fillId="13" borderId="6" xfId="0" applyNumberFormat="1" applyFont="1" applyFill="1" applyBorder="1" applyAlignment="1">
      <alignment horizontal="center" vertical="center"/>
    </xf>
    <xf numFmtId="1" fontId="51" fillId="13" borderId="76" xfId="0" applyNumberFormat="1" applyFont="1" applyFill="1" applyBorder="1" applyAlignment="1">
      <alignment horizontal="center" vertical="center"/>
    </xf>
    <xf numFmtId="0" fontId="13" fillId="12" borderId="28" xfId="0" applyFont="1" applyFill="1" applyBorder="1" applyAlignment="1">
      <alignment horizontal="left" vertical="center" wrapText="1"/>
    </xf>
    <xf numFmtId="0" fontId="13" fillId="12" borderId="2"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13" fillId="12" borderId="8" xfId="0" applyFont="1" applyFill="1" applyBorder="1" applyAlignment="1">
      <alignment horizontal="center" vertical="center" wrapText="1"/>
    </xf>
    <xf numFmtId="0" fontId="13" fillId="12" borderId="16" xfId="0" applyFont="1" applyFill="1" applyBorder="1" applyAlignment="1">
      <alignment horizontal="center" vertical="center" wrapText="1"/>
    </xf>
    <xf numFmtId="0" fontId="13" fillId="12" borderId="11" xfId="0" applyFont="1" applyFill="1" applyBorder="1" applyAlignment="1">
      <alignment horizontal="center" vertical="center" wrapText="1"/>
    </xf>
    <xf numFmtId="0" fontId="13" fillId="12" borderId="19"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9" fontId="53" fillId="13" borderId="5" xfId="0" applyNumberFormat="1" applyFont="1" applyFill="1" applyBorder="1" applyAlignment="1">
      <alignment horizontal="center" vertical="center"/>
    </xf>
    <xf numFmtId="9" fontId="53" fillId="13" borderId="76" xfId="0" applyNumberFormat="1" applyFont="1" applyFill="1" applyBorder="1" applyAlignment="1">
      <alignment horizontal="center" vertical="center"/>
    </xf>
    <xf numFmtId="0" fontId="53" fillId="0" borderId="88" xfId="0" applyFont="1" applyBorder="1" applyAlignment="1">
      <alignment horizontal="left" vertical="center"/>
    </xf>
    <xf numFmtId="0" fontId="53" fillId="0" borderId="6" xfId="0" applyFont="1" applyBorder="1" applyAlignment="1">
      <alignment horizontal="left" vertical="center"/>
    </xf>
    <xf numFmtId="0" fontId="53" fillId="0" borderId="76" xfId="0" applyFont="1" applyBorder="1" applyAlignment="1">
      <alignment horizontal="left" vertical="center"/>
    </xf>
    <xf numFmtId="0" fontId="32" fillId="12" borderId="29" xfId="0" applyFont="1" applyFill="1" applyBorder="1" applyAlignment="1">
      <alignment horizontal="center" vertical="center" wrapText="1"/>
    </xf>
    <xf numFmtId="0" fontId="32" fillId="12" borderId="85" xfId="0" applyFont="1" applyFill="1" applyBorder="1" applyAlignment="1">
      <alignment horizontal="center" vertical="center" wrapText="1"/>
    </xf>
    <xf numFmtId="0" fontId="13" fillId="13" borderId="1" xfId="0" applyFont="1" applyFill="1" applyBorder="1" applyAlignment="1">
      <alignment horizontal="left" vertical="center" wrapText="1"/>
    </xf>
    <xf numFmtId="0" fontId="13" fillId="12" borderId="5" xfId="0" applyFont="1" applyFill="1" applyBorder="1" applyAlignment="1">
      <alignment horizontal="center" vertical="center" wrapText="1"/>
    </xf>
    <xf numFmtId="0" fontId="13" fillId="12" borderId="6" xfId="0" applyFont="1" applyFill="1" applyBorder="1" applyAlignment="1">
      <alignment horizontal="center" vertical="center" wrapText="1"/>
    </xf>
    <xf numFmtId="0" fontId="13" fillId="12" borderId="76" xfId="0" applyFont="1" applyFill="1" applyBorder="1" applyAlignment="1">
      <alignment horizontal="center" vertical="center" wrapText="1"/>
    </xf>
    <xf numFmtId="0" fontId="53" fillId="12" borderId="5" xfId="0" applyFont="1" applyFill="1" applyBorder="1" applyAlignment="1">
      <alignment horizontal="center" vertical="center"/>
    </xf>
    <xf numFmtId="0" fontId="53" fillId="12" borderId="6" xfId="0" applyFont="1" applyFill="1" applyBorder="1" applyAlignment="1">
      <alignment horizontal="center" vertical="center"/>
    </xf>
    <xf numFmtId="0" fontId="53" fillId="12" borderId="76"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76" xfId="0" applyFont="1" applyBorder="1" applyAlignment="1">
      <alignment horizontal="center" vertical="center" wrapText="1"/>
    </xf>
    <xf numFmtId="0" fontId="53" fillId="0" borderId="29" xfId="0" applyFont="1" applyBorder="1" applyAlignment="1">
      <alignment horizontal="center" vertical="center"/>
    </xf>
    <xf numFmtId="0" fontId="53" fillId="0" borderId="28" xfId="0" applyFont="1" applyBorder="1" applyAlignment="1">
      <alignment horizontal="center" vertical="center"/>
    </xf>
    <xf numFmtId="0" fontId="53" fillId="0" borderId="2" xfId="0" applyFont="1" applyBorder="1" applyAlignment="1">
      <alignment horizontal="center" vertical="center"/>
    </xf>
    <xf numFmtId="0" fontId="53" fillId="0" borderId="17" xfId="0" applyFont="1" applyBorder="1" applyAlignment="1">
      <alignment horizontal="center" vertical="center"/>
    </xf>
    <xf numFmtId="0" fontId="53" fillId="0" borderId="11" xfId="0" applyFont="1" applyBorder="1" applyAlignment="1">
      <alignment horizontal="center" vertical="center"/>
    </xf>
    <xf numFmtId="0" fontId="53" fillId="0" borderId="19" xfId="0" applyFont="1" applyBorder="1" applyAlignment="1">
      <alignment horizontal="center" vertical="center"/>
    </xf>
    <xf numFmtId="0" fontId="32" fillId="12" borderId="90" xfId="0" applyFont="1" applyFill="1" applyBorder="1" applyAlignment="1">
      <alignment horizontal="center" vertical="center" wrapText="1"/>
    </xf>
    <xf numFmtId="0" fontId="46" fillId="0" borderId="5" xfId="0" applyFont="1" applyBorder="1" applyAlignment="1">
      <alignment horizontal="center" vertical="center"/>
    </xf>
    <xf numFmtId="0" fontId="46" fillId="0" borderId="76" xfId="0" applyFont="1" applyBorder="1" applyAlignment="1">
      <alignment horizontal="center" vertical="center"/>
    </xf>
    <xf numFmtId="0" fontId="46" fillId="0" borderId="88" xfId="0" applyFont="1" applyBorder="1" applyAlignment="1">
      <alignment horizontal="center" vertical="center"/>
    </xf>
    <xf numFmtId="0" fontId="32" fillId="12" borderId="23" xfId="0" applyFont="1" applyFill="1" applyBorder="1" applyAlignment="1">
      <alignment horizontal="center" vertical="center" wrapText="1"/>
    </xf>
    <xf numFmtId="0" fontId="32" fillId="12" borderId="43" xfId="0" applyFont="1" applyFill="1" applyBorder="1" applyAlignment="1">
      <alignment horizontal="center" vertical="center" wrapText="1"/>
    </xf>
    <xf numFmtId="0" fontId="32" fillId="12" borderId="25" xfId="0" applyFont="1" applyFill="1" applyBorder="1" applyAlignment="1">
      <alignment horizontal="center" vertical="center" wrapText="1"/>
    </xf>
    <xf numFmtId="0" fontId="30" fillId="15" borderId="51" xfId="0" applyFont="1" applyFill="1" applyBorder="1" applyAlignment="1">
      <alignment horizontal="center" vertical="center" wrapText="1"/>
    </xf>
    <xf numFmtId="0" fontId="30" fillId="15" borderId="87" xfId="0" applyFont="1" applyFill="1" applyBorder="1" applyAlignment="1">
      <alignment horizontal="center" vertical="center" wrapText="1"/>
    </xf>
    <xf numFmtId="0" fontId="26" fillId="0" borderId="25" xfId="3" applyFont="1" applyBorder="1" applyAlignment="1">
      <alignment horizontal="center" vertical="center" wrapText="1"/>
    </xf>
    <xf numFmtId="43" fontId="46" fillId="0" borderId="23" xfId="0" applyNumberFormat="1" applyFont="1" applyBorder="1" applyAlignment="1">
      <alignment horizontal="center"/>
    </xf>
    <xf numFmtId="43" fontId="46" fillId="0" borderId="25" xfId="0" applyNumberFormat="1" applyFont="1" applyBorder="1" applyAlignment="1">
      <alignment horizontal="center"/>
    </xf>
    <xf numFmtId="0" fontId="46" fillId="0" borderId="23" xfId="0" applyFont="1" applyBorder="1" applyAlignment="1">
      <alignment horizontal="center" vertical="center"/>
    </xf>
    <xf numFmtId="0" fontId="46" fillId="0" borderId="86" xfId="0" applyFont="1" applyBorder="1" applyAlignment="1">
      <alignment horizontal="center" vertical="center"/>
    </xf>
    <xf numFmtId="0" fontId="46" fillId="0" borderId="91" xfId="0" applyFont="1" applyBorder="1" applyAlignment="1">
      <alignment horizontal="center" vertical="center"/>
    </xf>
    <xf numFmtId="0" fontId="34" fillId="0" borderId="7" xfId="3" applyFont="1" applyBorder="1" applyAlignment="1">
      <alignment horizontal="center" vertical="center" wrapText="1"/>
    </xf>
    <xf numFmtId="0" fontId="46" fillId="0" borderId="23" xfId="3" applyFont="1" applyBorder="1" applyAlignment="1">
      <alignment horizontal="center" vertical="top" wrapText="1"/>
    </xf>
    <xf numFmtId="0" fontId="20" fillId="0" borderId="25" xfId="3" applyFont="1" applyBorder="1" applyAlignment="1">
      <alignment horizontal="center" vertical="top" wrapText="1"/>
    </xf>
    <xf numFmtId="0" fontId="20" fillId="0" borderId="23" xfId="0" applyFont="1" applyBorder="1" applyAlignment="1">
      <alignment horizontal="center" vertical="center" wrapText="1"/>
    </xf>
    <xf numFmtId="0" fontId="20" fillId="0" borderId="25" xfId="0" applyFont="1" applyBorder="1" applyAlignment="1">
      <alignment horizontal="center" vertical="center" wrapText="1"/>
    </xf>
    <xf numFmtId="0" fontId="19" fillId="0" borderId="23" xfId="24" applyBorder="1" applyAlignment="1">
      <alignment horizontal="left" vertical="center" wrapText="1"/>
    </xf>
    <xf numFmtId="0" fontId="55" fillId="0" borderId="25" xfId="3" applyFont="1" applyBorder="1" applyAlignment="1">
      <alignment horizontal="left" vertical="center" wrapText="1"/>
    </xf>
    <xf numFmtId="0" fontId="56" fillId="0" borderId="23" xfId="24" applyFont="1" applyBorder="1" applyAlignment="1">
      <alignment horizontal="left" vertical="center" wrapText="1"/>
    </xf>
    <xf numFmtId="0" fontId="2" fillId="0" borderId="23" xfId="24" applyFont="1" applyBorder="1" applyAlignment="1">
      <alignment horizontal="center" vertical="center" wrapText="1"/>
    </xf>
    <xf numFmtId="0" fontId="20" fillId="0" borderId="23" xfId="0" applyFont="1" applyBorder="1" applyAlignment="1">
      <alignment horizontal="center"/>
    </xf>
    <xf numFmtId="0" fontId="20" fillId="0" borderId="25" xfId="0" applyFont="1" applyBorder="1" applyAlignment="1">
      <alignment horizontal="center"/>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8" fillId="0" borderId="5" xfId="3" applyFont="1" applyBorder="1" applyAlignment="1">
      <alignment horizontal="center"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0" fontId="14" fillId="0" borderId="6" xfId="3" applyFont="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4" fillId="0" borderId="7"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29" fillId="0" borderId="32" xfId="3"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48" fillId="0" borderId="85" xfId="0" applyFont="1" applyBorder="1" applyAlignment="1">
      <alignment horizontal="center" vertical="center"/>
    </xf>
    <xf numFmtId="0" fontId="48" fillId="0" borderId="92" xfId="0" applyFont="1" applyBorder="1" applyAlignment="1">
      <alignment horizontal="center" vertical="center"/>
    </xf>
    <xf numFmtId="0" fontId="48" fillId="0" borderId="49" xfId="0" applyFont="1" applyBorder="1" applyAlignment="1">
      <alignment horizontal="center" vertical="center"/>
    </xf>
    <xf numFmtId="0" fontId="13" fillId="5" borderId="55"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5" borderId="61" xfId="2" applyFont="1" applyFill="1" applyBorder="1" applyAlignment="1">
      <alignment horizontal="center" vertical="center" wrapText="1"/>
    </xf>
    <xf numFmtId="0" fontId="13" fillId="5" borderId="62" xfId="2" applyFont="1" applyFill="1" applyBorder="1" applyAlignment="1">
      <alignment horizontal="center" vertical="center" wrapText="1"/>
    </xf>
    <xf numFmtId="0" fontId="13" fillId="0" borderId="67" xfId="0" applyFont="1" applyBorder="1" applyAlignment="1">
      <alignment vertical="center" wrapText="1"/>
    </xf>
    <xf numFmtId="0" fontId="13" fillId="0" borderId="40" xfId="0" applyFont="1" applyBorder="1" applyAlignment="1">
      <alignment vertical="center" wrapText="1"/>
    </xf>
    <xf numFmtId="0" fontId="13" fillId="0" borderId="51" xfId="0" applyFont="1" applyBorder="1" applyAlignment="1">
      <alignment vertical="center" wrapText="1"/>
    </xf>
    <xf numFmtId="0" fontId="13" fillId="0" borderId="48" xfId="0" applyFont="1" applyBorder="1" applyAlignment="1">
      <alignment vertical="center" wrapText="1"/>
    </xf>
    <xf numFmtId="0" fontId="13" fillId="0" borderId="3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48" fillId="0" borderId="33" xfId="0" applyFont="1" applyBorder="1" applyAlignment="1">
      <alignment horizontal="center" vertical="center"/>
    </xf>
    <xf numFmtId="0" fontId="48" fillId="0" borderId="48" xfId="0" applyFont="1" applyBorder="1" applyAlignment="1">
      <alignment horizontal="center" vertical="center"/>
    </xf>
    <xf numFmtId="0" fontId="13" fillId="0" borderId="1" xfId="0" applyFont="1" applyBorder="1" applyAlignment="1">
      <alignment horizontal="center"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3" borderId="26" xfId="2" applyFont="1" applyFill="1" applyBorder="1" applyAlignment="1">
      <alignment horizontal="left" vertical="center" wrapText="1"/>
    </xf>
    <xf numFmtId="0" fontId="13" fillId="3" borderId="26"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0" borderId="34" xfId="0" applyFont="1" applyBorder="1" applyAlignment="1">
      <alignment vertical="center" wrapText="1"/>
    </xf>
    <xf numFmtId="0" fontId="13" fillId="0" borderId="93" xfId="0" applyFont="1" applyBorder="1" applyAlignment="1">
      <alignment horizontal="center" vertical="center" wrapText="1"/>
    </xf>
    <xf numFmtId="0" fontId="13" fillId="0" borderId="95" xfId="0" applyFont="1" applyBorder="1" applyAlignment="1">
      <alignment horizontal="center" vertical="center" wrapText="1"/>
    </xf>
    <xf numFmtId="0" fontId="48" fillId="0" borderId="22" xfId="0" applyFont="1" applyBorder="1" applyAlignment="1">
      <alignment horizontal="center" vertical="center"/>
    </xf>
    <xf numFmtId="0" fontId="13" fillId="0" borderId="22" xfId="0" applyFont="1" applyBorder="1" applyAlignment="1">
      <alignment vertical="center" wrapText="1"/>
    </xf>
    <xf numFmtId="0" fontId="13" fillId="0" borderId="22" xfId="0" applyFont="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32" fillId="5" borderId="2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12" fillId="0" borderId="26" xfId="0" applyFont="1" applyBorder="1" applyAlignment="1">
      <alignment horizontal="left" vertical="center" wrapText="1"/>
    </xf>
    <xf numFmtId="0" fontId="40" fillId="0" borderId="29" xfId="2" applyFont="1" applyBorder="1" applyAlignment="1">
      <alignment horizontal="center" vertical="center" wrapText="1"/>
    </xf>
    <xf numFmtId="0" fontId="40" fillId="0" borderId="27" xfId="2" applyFont="1" applyBorder="1" applyAlignment="1">
      <alignment horizontal="center" vertical="center" wrapText="1"/>
    </xf>
    <xf numFmtId="0" fontId="40" fillId="0" borderId="28" xfId="2" applyFont="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5"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6" xfId="19" applyFont="1" applyFill="1" applyBorder="1" applyAlignment="1">
      <alignment horizontal="center" vertical="center"/>
    </xf>
    <xf numFmtId="0" fontId="43" fillId="5" borderId="59" xfId="19" applyFont="1" applyFill="1" applyBorder="1" applyAlignment="1">
      <alignment horizontal="center" vertical="center"/>
    </xf>
    <xf numFmtId="0" fontId="43" fillId="0" borderId="1" xfId="19" applyFont="1" applyAlignment="1">
      <alignment horizontal="center" vertical="center" wrapText="1"/>
    </xf>
    <xf numFmtId="0" fontId="4" fillId="10" borderId="1" xfId="19" applyFill="1" applyAlignment="1">
      <alignment horizontal="center"/>
    </xf>
    <xf numFmtId="0" fontId="43" fillId="5" borderId="33" xfId="19" applyFont="1" applyFill="1" applyBorder="1" applyAlignment="1">
      <alignment horizontal="center" vertical="center" wrapText="1"/>
    </xf>
    <xf numFmtId="0" fontId="43" fillId="5" borderId="60" xfId="19" applyFon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17" xfId="0" applyFont="1" applyBorder="1" applyAlignment="1">
      <alignment horizontal="center" vertical="center" wrapText="1"/>
    </xf>
    <xf numFmtId="0" fontId="13" fillId="5" borderId="45" xfId="2" applyFont="1" applyFill="1" applyBorder="1" applyAlignment="1">
      <alignment horizontal="center" vertical="center" wrapText="1"/>
    </xf>
    <xf numFmtId="0" fontId="13" fillId="5" borderId="46" xfId="2" applyFont="1" applyFill="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71" xfId="2" applyFont="1" applyBorder="1" applyAlignment="1">
      <alignment horizontal="center" vertical="center" wrapText="1"/>
    </xf>
    <xf numFmtId="0" fontId="13" fillId="0" borderId="72" xfId="2" applyFont="1" applyBorder="1" applyAlignment="1">
      <alignment horizontal="center" vertical="center" wrapText="1"/>
    </xf>
    <xf numFmtId="0" fontId="13" fillId="0" borderId="73" xfId="2" applyFont="1" applyBorder="1" applyAlignment="1">
      <alignment horizontal="center" vertical="center" wrapText="1"/>
    </xf>
  </cellXfs>
  <cellStyles count="25">
    <cellStyle name="Hipervínculo" xfId="24" builtinId="8"/>
    <cellStyle name="Hyperlink" xfId="16" xr:uid="{FF327CB4-B363-4859-B3D4-FEC05C720CF9}"/>
    <cellStyle name="Millares" xfId="18" builtinId="3"/>
    <cellStyle name="Millares [0]" xfId="23" builtinId="6"/>
    <cellStyle name="Millares [0] 2" xfId="7" xr:uid="{00000000-0005-0000-0000-000001000000}"/>
    <cellStyle name="Millares 2" xfId="5" xr:uid="{00000000-0005-0000-0000-00000200000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ustomXml" Target="../customXml/item1.xml"/><Relationship Id="rId3" Type="http://schemas.openxmlformats.org/officeDocument/2006/relationships/worksheet" Target="worksheets/sheet3.xml"/><Relationship Id="rId34" Type="http://schemas.openxmlformats.org/officeDocument/2006/relationships/sheetMetadata" Target="metadata.xml"/><Relationship Id="rId42" Type="http://schemas.microsoft.com/office/2022/10/relationships/richValueRel" Target="richData/richValueRel.xml"/><Relationship Id="rId7" Type="http://schemas.openxmlformats.org/officeDocument/2006/relationships/worksheet" Target="worksheets/sheet7.xml"/><Relationship Id="rId33" Type="http://schemas.openxmlformats.org/officeDocument/2006/relationships/sharedStrings" Target="sharedStrings.xml"/><Relationship Id="rId38" Type="http://schemas.openxmlformats.org/officeDocument/2006/relationships/calcChain" Target="calcChain.xml"/><Relationship Id="rId2" Type="http://schemas.openxmlformats.org/officeDocument/2006/relationships/worksheet" Target="worksheets/sheet2.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32" Type="http://schemas.openxmlformats.org/officeDocument/2006/relationships/styles" Target="styles.xml"/><Relationship Id="rId37" Type="http://schemas.microsoft.com/office/2017/06/relationships/rdRichValueTypes" Target="richData/rdRichValueTypes.xml"/><Relationship Id="rId40" Type="http://schemas.openxmlformats.org/officeDocument/2006/relationships/customXml" Target="../customXml/item2.xml"/><Relationship Id="rId5" Type="http://schemas.openxmlformats.org/officeDocument/2006/relationships/worksheet" Target="worksheets/sheet5.xml"/><Relationship Id="rId36" Type="http://schemas.microsoft.com/office/2017/06/relationships/rdRichValueStructure" Target="richData/rdrichvaluestructure.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4C8FD38-FCB9-7540-ABE2-153467473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512885</xdr:colOff>
      <xdr:row>0</xdr:row>
      <xdr:rowOff>0</xdr:rowOff>
    </xdr:from>
    <xdr:to>
      <xdr:col>0</xdr:col>
      <xdr:colOff>1684460</xdr:colOff>
      <xdr:row>3</xdr:row>
      <xdr:rowOff>182755</xdr:rowOff>
    </xdr:to>
    <xdr:pic>
      <xdr:nvPicPr>
        <xdr:cNvPr id="2" name="Picture 47">
          <a:extLst>
            <a:ext uri="{FF2B5EF4-FFF2-40B4-BE49-F238E27FC236}">
              <a16:creationId xmlns:a16="http://schemas.microsoft.com/office/drawing/2014/main" id="{A0A9BBFD-02C2-4C70-9DAB-625B7CCF80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885" y="0"/>
          <a:ext cx="1171575" cy="805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02FFC37-7AFE-B84A-B5D2-09BCCDA901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j7pAUHgvcVEo-KktJ3ekAsBMn3dXaCugBxtD9_1BQqcKA?e=yVZ2Ca" TargetMode="External"/><Relationship Id="rId13" Type="http://schemas.openxmlformats.org/officeDocument/2006/relationships/hyperlink" Target="https://secretariadistritald-my.sharepoint.com/:f:/g/personal/kforero_sdmujer_gov_co/EgL3jcun3d1Fi5lTcuxsTmkBgRfC7GC4-cIyEtFatZ4Vyw?e=3ew0vK" TargetMode="External"/><Relationship Id="rId18" Type="http://schemas.openxmlformats.org/officeDocument/2006/relationships/vmlDrawing" Target="../drawings/vmlDrawing1.vml"/><Relationship Id="rId3" Type="http://schemas.openxmlformats.org/officeDocument/2006/relationships/hyperlink" Target="https://secretariadistritald-my.sharepoint.com/:f:/g/personal/kforero_sdmujer_gov_co/Ej7pAUHgvcVEo-KktJ3ekAsBMn3dXaCugBxtD9_1BQqcKA?e=CTUi7V" TargetMode="External"/><Relationship Id="rId7" Type="http://schemas.openxmlformats.org/officeDocument/2006/relationships/hyperlink" Target="https://secretariadistritald-my.sharepoint.com/:f:/g/personal/kforero_sdmujer_gov_co/ErUAQKH2tTlKjMvsW3tVJQUBvPKHugXd6KwEn--Z88jSXQ?e=tPRXgJ" TargetMode="External"/><Relationship Id="rId12" Type="http://schemas.openxmlformats.org/officeDocument/2006/relationships/hyperlink" Target="https://secretariadistritald-my.sharepoint.com/:f:/g/personal/kforero_sdmujer_gov_co/Evv51o1Tbq9NjRkdHaWjI_0BQuHWT32IwMqAgdN3Km23ZA?e=48xCh6" TargetMode="External"/><Relationship Id="rId17" Type="http://schemas.openxmlformats.org/officeDocument/2006/relationships/drawing" Target="../drawings/drawing1.xml"/><Relationship Id="rId2" Type="http://schemas.openxmlformats.org/officeDocument/2006/relationships/hyperlink" Target="https://secretariadistritald-my.sharepoint.com/:f:/g/personal/kforero_sdmujer_gov_co/ErUAQKH2tTlKjMvsW3tVJQUBvPKHugXd6KwEn--Z88jSXQ?e=cpDkOV" TargetMode="External"/><Relationship Id="rId16" Type="http://schemas.openxmlformats.org/officeDocument/2006/relationships/printerSettings" Target="../printerSettings/printerSettings1.bin"/><Relationship Id="rId1" Type="http://schemas.openxmlformats.org/officeDocument/2006/relationships/hyperlink" Target="https://secretariadistritald-my.sharepoint.com/:f:/g/personal/kforero_sdmujer_gov_co/ErUAQKH2tTlKjMvsW3tVJQUBvPKHugXd6KwEn--Z88jSXQ?e=cpDkOV" TargetMode="External"/><Relationship Id="rId6" Type="http://schemas.openxmlformats.org/officeDocument/2006/relationships/hyperlink" Target="https://secretariadistritald-my.sharepoint.com/:f:/g/personal/kforero_sdmujer_gov_co/Eq5dEZN84WpGgWlQAX7pE_kBtktDW8cluN6-Y6kBANfzTw?e=k4fHB8" TargetMode="External"/><Relationship Id="rId11" Type="http://schemas.openxmlformats.org/officeDocument/2006/relationships/hyperlink" Target="https://secretariadistritald-my.sharepoint.com/:f:/g/personal/kforero_sdmujer_gov_co/EqyiSC-OnMJOlHRgZ4rX_doB5Mq_R3yBqS3NrqI1L88UAw?e=tQIzsa" TargetMode="External"/><Relationship Id="rId5" Type="http://schemas.openxmlformats.org/officeDocument/2006/relationships/hyperlink" Target="https://secretariadistritald-my.sharepoint.com/:f:/g/personal/kforero_sdmujer_gov_co/Eq5dEZN84WpGgWlQAX7pE_kBtktDW8cluN6-Y6kBANfzTw?e=k4fHB8" TargetMode="External"/><Relationship Id="rId15" Type="http://schemas.openxmlformats.org/officeDocument/2006/relationships/hyperlink" Target="https://secretariadistritald-my.sharepoint.com/:f:/g/personal/kforero_sdmujer_gov_co/Evv51o1Tbq9NjRkdHaWjI_0BQuHWT32IwMqAgdN3Km23ZA?e=sA3OMd" TargetMode="External"/><Relationship Id="rId10" Type="http://schemas.openxmlformats.org/officeDocument/2006/relationships/hyperlink" Target="https://secretariadistritald-my.sharepoint.com/:f:/g/personal/kforero_sdmujer_gov_co/EgL3jcun3d1Fi5lTcuxsTmkBgRfC7GC4-cIyEtFatZ4Vyw?e=1JuzQi" TargetMode="External"/><Relationship Id="rId19" Type="http://schemas.openxmlformats.org/officeDocument/2006/relationships/comments" Target="../comments1.xml"/><Relationship Id="rId4" Type="http://schemas.openxmlformats.org/officeDocument/2006/relationships/hyperlink" Target="https://secretariadistritald-my.sharepoint.com/:f:/g/personal/kforero_sdmujer_gov_co/Ej7pAUHgvcVEo-KktJ3ekAsBMn3dXaCugBxtD9_1BQqcKA?e=CTUi7V" TargetMode="External"/><Relationship Id="rId9" Type="http://schemas.openxmlformats.org/officeDocument/2006/relationships/hyperlink" Target="https://secretariadistritald-my.sharepoint.com/:f:/g/personal/kforero_sdmujer_gov_co/Eq5dEZN84WpGgWlQAX7pE_kBtktDW8cluN6-Y6kBANfzTw?e=jl3Skm" TargetMode="External"/><Relationship Id="rId14" Type="http://schemas.openxmlformats.org/officeDocument/2006/relationships/hyperlink" Target="https://secretariadistritald-my.sharepoint.com/:f:/g/personal/kforero_sdmujer_gov_co/EqyiSC-OnMJOlHRgZ4rX_doB5Mq_R3yBqS3NrqI1L88UAw?e=KPV5zC"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pCLJ3iuEH9KpH4a3HmyK7AB_W4iNJ6e3z-GEdh2HFLpew?e=13jSau" TargetMode="External"/><Relationship Id="rId13" Type="http://schemas.openxmlformats.org/officeDocument/2006/relationships/hyperlink" Target="https://secretariadistritald-my.sharepoint.com/:f:/g/personal/kforero_sdmujer_gov_co/EqFJp8eM_H9HlTCqHB_VtF8BS5Kpfi9nt68-TfcKLS8k9A?e=TlejuB" TargetMode="External"/><Relationship Id="rId3" Type="http://schemas.openxmlformats.org/officeDocument/2006/relationships/hyperlink" Target="https://secretariadistritald-my.sharepoint.com/:f:/g/personal/kforero_sdmujer_gov_co/EuGfzC3hoJhFu2ggqhGyGKcBNJns-3XhmeAC7mJ3mLNlog?e=1EOcVH" TargetMode="External"/><Relationship Id="rId7" Type="http://schemas.openxmlformats.org/officeDocument/2006/relationships/hyperlink" Target="https://secretariadistritald-my.sharepoint.com/:f:/g/personal/kforero_sdmujer_gov_co/EvyUjMHXzxlDlomCF7nxS5ABJ2zN3CG7IVe8rc_gFSGj3w?e=gsvhre" TargetMode="External"/><Relationship Id="rId12" Type="http://schemas.openxmlformats.org/officeDocument/2006/relationships/hyperlink" Target="https://secretariadistritald-my.sharepoint.com/:f:/g/personal/kforero_sdmujer_gov_co/Eg6Y4BQjyWVItv_2veyxyZEB5CdFxFdgaKrbxAPdlMxWyg?e=fGXCJf" TargetMode="External"/><Relationship Id="rId2" Type="http://schemas.openxmlformats.org/officeDocument/2006/relationships/hyperlink" Target="https://secretariadistritald-my.sharepoint.com/:f:/g/personal/kforero_sdmujer_gov_co/EuGfzC3hoJhFu2ggqhGyGKcBNJns-3XhmeAC7mJ3mLNlog?e=1EOcVH" TargetMode="External"/><Relationship Id="rId16" Type="http://schemas.openxmlformats.org/officeDocument/2006/relationships/comments" Target="../comments2.xml"/><Relationship Id="rId1" Type="http://schemas.openxmlformats.org/officeDocument/2006/relationships/hyperlink" Target="https://secretariadistritald-my.sharepoint.com/:f:/g/personal/kforero_sdmujer_gov_co/EuGfzC3hoJhFu2ggqhGyGKcBNJns-3XhmeAC7mJ3mLNlog?e=1EOcVH" TargetMode="External"/><Relationship Id="rId6" Type="http://schemas.openxmlformats.org/officeDocument/2006/relationships/hyperlink" Target="https://secretariadistritald-my.sharepoint.com/:f:/g/personal/kforero_sdmujer_gov_co/Eqmn8ma_mUtBli3uoZwO8UgBubqxD8e3VNGYJsUKe7kwuw?e=OnEHME" TargetMode="External"/><Relationship Id="rId11" Type="http://schemas.openxmlformats.org/officeDocument/2006/relationships/hyperlink" Target="https://secretariadistritald-my.sharepoint.com/:f:/g/personal/kforero_sdmujer_gov_co/EiIk-B2k5qxAms0hgYhbByMBCe5OFoPdPZlpgYXKfRZNVA?e=xYRikS" TargetMode="External"/><Relationship Id="rId5" Type="http://schemas.openxmlformats.org/officeDocument/2006/relationships/hyperlink" Target="https://secretariadistritald-my.sharepoint.com/:f:/g/personal/kforero_sdmujer_gov_co/EuGfzC3hoJhFu2ggqhGyGKcBNJns-3XhmeAC7mJ3mLNlog?e=2FcIw2" TargetMode="External"/><Relationship Id="rId15" Type="http://schemas.openxmlformats.org/officeDocument/2006/relationships/vmlDrawing" Target="../drawings/vmlDrawing2.vml"/><Relationship Id="rId10" Type="http://schemas.openxmlformats.org/officeDocument/2006/relationships/hyperlink" Target="https://secretariadistritald-my.sharepoint.com/:f:/g/personal/kforero_sdmujer_gov_co/Eg6Y4BQjyWVItv_2veyxyZEB5CdFxFdgaKrbxAPdlMxWyg?e=e7M0p9" TargetMode="External"/><Relationship Id="rId4" Type="http://schemas.openxmlformats.org/officeDocument/2006/relationships/hyperlink" Target="https://secretariadistritald-my.sharepoint.com/:f:/g/personal/kforero_sdmujer_gov_co/EuGfzC3hoJhFu2ggqhGyGKcBNJns-3XhmeAC7mJ3mLNlog?e=1EOcVH" TargetMode="External"/><Relationship Id="rId9" Type="http://schemas.openxmlformats.org/officeDocument/2006/relationships/hyperlink" Target="https://secretariadistritald-my.sharepoint.com/:f:/g/personal/kforero_sdmujer_gov_co/ErnmzyVcGDhFpNjpOOOjL5YBlh2BNVsnIhrikwu6IMEWLA?e=fhbpkO"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o5d0eURIO5Blp6q3Sk94FMBJhVkXkLAhkVX7ATqNyDZaA?e=6nb5PI" TargetMode="External"/><Relationship Id="rId13" Type="http://schemas.openxmlformats.org/officeDocument/2006/relationships/hyperlink" Target="https://secretariadistritald-my.sharepoint.com/:f:/g/personal/kforero_sdmujer_gov_co/EokKVjH_DuNOsSUYg9GGhwwBxKxjKoTHZB2lR84R6l8vww?e=ID192L" TargetMode="External"/><Relationship Id="rId18" Type="http://schemas.openxmlformats.org/officeDocument/2006/relationships/hyperlink" Target="https://secretariadistritald-my.sharepoint.com/:f:/g/personal/kforero_sdmujer_gov_co/EokKVjH_DuNOsSUYg9GGhwwBxKxjKoTHZB2lR84R6l8vww?e=TNlAVH" TargetMode="External"/><Relationship Id="rId3" Type="http://schemas.openxmlformats.org/officeDocument/2006/relationships/hyperlink" Target="https://secretariadistritald-my.sharepoint.com/:f:/g/personal/kforero_sdmujer_gov_co/EnTuEg0Ug3pFl1WzrEPa2J0Bk2YmT4mHhUAllNBXv2ROUQ?e=fFKszV" TargetMode="External"/><Relationship Id="rId7" Type="http://schemas.openxmlformats.org/officeDocument/2006/relationships/hyperlink" Target="https://secretariadistritald-my.sharepoint.com/:f:/g/personal/kforero_sdmujer_gov_co/EnTuEg0Ug3pFl1WzrEPa2J0Bk2YmT4mHhUAllNBXv2ROUQ?e=fFKszV" TargetMode="External"/><Relationship Id="rId12" Type="http://schemas.openxmlformats.org/officeDocument/2006/relationships/hyperlink" Target="https://secretariadistritald-my.sharepoint.com/:f:/g/personal/kforero_sdmujer_gov_co/EqdbDTEL5WZAk1-Jo8Lg8poBofPruCeBIamn9vljPdBaSA?e=8nGQY0" TargetMode="External"/><Relationship Id="rId17" Type="http://schemas.openxmlformats.org/officeDocument/2006/relationships/hyperlink" Target="https://secretariadistritald-my.sharepoint.com/:f:/g/personal/kforero_sdmujer_gov_co/EoYx9_DFlDtCpVuHJRVDk3IBr3sX6RaiDEuOSNHMdyPwlg?e=K3v5kf" TargetMode="External"/><Relationship Id="rId2" Type="http://schemas.openxmlformats.org/officeDocument/2006/relationships/hyperlink" Target="https://secretariadistritald-my.sharepoint.com/:f:/g/personal/kforero_sdmujer_gov_co/EnTuEg0Ug3pFl1WzrEPa2J0Bk2YmT4mHhUAllNBXv2ROUQ?e=fFKszV" TargetMode="External"/><Relationship Id="rId16" Type="http://schemas.openxmlformats.org/officeDocument/2006/relationships/hyperlink" Target="https://secretariadistritald-my.sharepoint.com/:f:/g/personal/kforero_sdmujer_gov_co/Elt9-3efoF1AsSM9_WTw-O4BNo3WPeSKpevGCuHy1sPUBw?e=u84sra" TargetMode="External"/><Relationship Id="rId20" Type="http://schemas.openxmlformats.org/officeDocument/2006/relationships/drawing" Target="../drawings/drawing3.xml"/><Relationship Id="rId1" Type="http://schemas.openxmlformats.org/officeDocument/2006/relationships/hyperlink" Target="https://secretariadistritald-my.sharepoint.com/:f:/g/personal/kforero_sdmujer_gov_co/EnTuEg0Ug3pFl1WzrEPa2J0Bk2YmT4mHhUAllNBXv2ROUQ?e=fFKszV" TargetMode="External"/><Relationship Id="rId6" Type="http://schemas.openxmlformats.org/officeDocument/2006/relationships/hyperlink" Target="https://secretariadistritald-my.sharepoint.com/:f:/g/personal/kforero_sdmujer_gov_co/EnTuEg0Ug3pFl1WzrEPa2J0Bk2YmT4mHhUAllNBXv2ROUQ?e=fFKszV" TargetMode="External"/><Relationship Id="rId11" Type="http://schemas.openxmlformats.org/officeDocument/2006/relationships/hyperlink" Target="https://secretariadistritald-my.sharepoint.com/:f:/g/personal/kforero_sdmujer_gov_co/Epsd821vrOpBhA4-yV1va8gBX_JmiB11OCk6CgZ-UN41bQ?e=05XHSN" TargetMode="External"/><Relationship Id="rId5" Type="http://schemas.openxmlformats.org/officeDocument/2006/relationships/hyperlink" Target="https://secretariadistritald-my.sharepoint.com/:f:/g/personal/kforero_sdmujer_gov_co/EnTuEg0Ug3pFl1WzrEPa2J0Bk2YmT4mHhUAllNBXv2ROUQ?e=fFKszV" TargetMode="External"/><Relationship Id="rId15" Type="http://schemas.openxmlformats.org/officeDocument/2006/relationships/hyperlink" Target="https://secretariadistritald-my.sharepoint.com/:f:/g/personal/kforero_sdmujer_gov_co/Ej1hA_8PSS9HpF7rr5CGNOEB3GvKZoDi_h9RC0rPT3lV4w?e=h2Xu5l" TargetMode="External"/><Relationship Id="rId10" Type="http://schemas.openxmlformats.org/officeDocument/2006/relationships/hyperlink" Target="https://secretariadistritald-my.sharepoint.com/:f:/g/personal/kforero_sdmujer_gov_co/EqXWgInmmspMsT5MFRfV9WYBfQM62VxxnHrTdG7m3PmKnQ?e=FlRuNv" TargetMode="External"/><Relationship Id="rId19" Type="http://schemas.openxmlformats.org/officeDocument/2006/relationships/hyperlink" Target="https://secretariadistritald-my.sharepoint.com/:f:/g/personal/kforero_sdmujer_gov_co/Ehgnz0OLSphLkhb-XH_cS28BnP103oddoSyfj1SKij7rWw?e=DM1SEw" TargetMode="External"/><Relationship Id="rId4" Type="http://schemas.openxmlformats.org/officeDocument/2006/relationships/hyperlink" Target="https://secretariadistritald-my.sharepoint.com/:f:/g/personal/kforero_sdmujer_gov_co/EnTuEg0Ug3pFl1WzrEPa2J0Bk2YmT4mHhUAllNBXv2ROUQ?e=fFKszV" TargetMode="External"/><Relationship Id="rId9" Type="http://schemas.openxmlformats.org/officeDocument/2006/relationships/hyperlink" Target="https://secretariadistritald-my.sharepoint.com/:f:/g/personal/kforero_sdmujer_gov_co/EokKVjH_DuNOsSUYg9GGhwwBxKxjKoTHZB2lR84R6l8vww?e=5WDGbI" TargetMode="External"/><Relationship Id="rId14" Type="http://schemas.openxmlformats.org/officeDocument/2006/relationships/hyperlink" Target="https://secretariadistritald-my.sharepoint.com/:f:/g/personal/kforero_sdmujer_gov_co/Elt9-3efoF1AsSM9_WTw-O4BNo3WPeSKpevGCuHy1sPUBw?e=08uVjs"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my.sharepoint.com/:f:/g/personal/kforero_sdmujer_gov_co/EucfiycPFJVCmHesIWPxbo0BcrwA_lflkixan8I1RLBMbw?e=F2xqoZ" TargetMode="External"/><Relationship Id="rId3" Type="http://schemas.openxmlformats.org/officeDocument/2006/relationships/hyperlink" Target="https://secretariadistritald-my.sharepoint.com/:f:/g/personal/kforero_sdmujer_gov_co/Eu8MU_5Qi_pGrDFbxqh3K2gBHZ6T7NpRSQWN8dGOFWjtNQ?e=PUYS4K" TargetMode="External"/><Relationship Id="rId7" Type="http://schemas.openxmlformats.org/officeDocument/2006/relationships/hyperlink" Target="https://secretariadistritald-my.sharepoint.com/:f:/g/personal/kforero_sdmujer_gov_co/ErjRfjtyZD9It_WxcMsT9mEB4s18ssvAtzQcH7cfSvQYZg?e=jagxRC" TargetMode="External"/><Relationship Id="rId12" Type="http://schemas.openxmlformats.org/officeDocument/2006/relationships/comments" Target="../comments3.xml"/><Relationship Id="rId2" Type="http://schemas.openxmlformats.org/officeDocument/2006/relationships/hyperlink" Target="https://secretariadistritald-my.sharepoint.com/:f:/g/personal/kforero_sdmujer_gov_co/Eu8MU_5Qi_pGrDFbxqh3K2gBHZ6T7NpRSQWN8dGOFWjtNQ?e=PUYS4K" TargetMode="External"/><Relationship Id="rId1" Type="http://schemas.openxmlformats.org/officeDocument/2006/relationships/hyperlink" Target="https://secretariadistritald-my.sharepoint.com/:f:/g/personal/kforero_sdmujer_gov_co/Eu8MU_5Qi_pGrDFbxqh3K2gBHZ6T7NpRSQWN8dGOFWjtNQ?e=PUYS4K" TargetMode="External"/><Relationship Id="rId6" Type="http://schemas.openxmlformats.org/officeDocument/2006/relationships/hyperlink" Target="https://secretariadistritald-my.sharepoint.com/:f:/g/personal/kforero_sdmujer_gov_co/Egfdn3R_FKNJhZmMDfsK_jUBOeGSim9gBdu9OsVapxYlPg?e=WekgQ5" TargetMode="External"/><Relationship Id="rId11" Type="http://schemas.openxmlformats.org/officeDocument/2006/relationships/vmlDrawing" Target="../drawings/vmlDrawing3.vml"/><Relationship Id="rId5" Type="http://schemas.openxmlformats.org/officeDocument/2006/relationships/hyperlink" Target="https://secretariadistritald-my.sharepoint.com/:f:/g/personal/kforero_sdmujer_gov_co/EtSsQdPGH6tPvoXHqS91s-8BjIJUZs-fWGKZ5hL8mzuHOA?e=27dwuD" TargetMode="External"/><Relationship Id="rId10" Type="http://schemas.openxmlformats.org/officeDocument/2006/relationships/drawing" Target="../drawings/drawing4.xml"/><Relationship Id="rId4" Type="http://schemas.openxmlformats.org/officeDocument/2006/relationships/hyperlink" Target="https://secretariadistritald-my.sharepoint.com/:f:/g/personal/kforero_sdmujer_gov_co/EkJJH2JvQa9MniA3SOzacqsBs0qx7xadOpJuL3D7Yt04jw?e=2JOKW4" TargetMode="External"/><Relationship Id="rId9" Type="http://schemas.openxmlformats.org/officeDocument/2006/relationships/hyperlink" Target="https://secretariadistritald-my.sharepoint.com/:f:/g/personal/kforero_sdmujer_gov_co/EkpTPWeoQVZIhJTs46S1iBsB4TVioAV8LAspkRZiiZWfYg?e=HqXOGk" TargetMode="External"/></Relationships>
</file>

<file path=xl/worksheets/_rels/sheet5.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s://secretariadistritald-my.sharepoint.com/:f:/g/personal/kforero_sdmujer_gov_co/EnTuEg0Ug3pFl1WzrEPa2J0Bk2YmT4mHhUAllNBXv2ROUQ?e=QYGpRm" TargetMode="External"/><Relationship Id="rId7" Type="http://schemas.openxmlformats.org/officeDocument/2006/relationships/vmlDrawing" Target="../drawings/vmlDrawing4.vml"/><Relationship Id="rId2" Type="http://schemas.openxmlformats.org/officeDocument/2006/relationships/hyperlink" Target="https://secretariadistritald-my.sharepoint.com/:f:/g/personal/kforero_sdmujer_gov_co/EnTuEg0Ug3pFl1WzrEPa2J0Bk2YmT4mHhUAllNBXv2ROUQ?e=VSWMKs"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drawing" Target="../drawings/drawing5.xml"/><Relationship Id="rId5" Type="http://schemas.openxmlformats.org/officeDocument/2006/relationships/printerSettings" Target="../printerSettings/printerSettings2.bin"/><Relationship Id="rId4" Type="http://schemas.openxmlformats.org/officeDocument/2006/relationships/hyperlink" Target="https://secretariadistritald-my.sharepoint.com/:f:/g/personal/kforero_sdmujer_gov_co/EnTuEg0Ug3pFl1WzrEPa2J0Bk2YmT4mHhUAllNBXv2ROUQ?e=vdOLm5"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ecretariadistritald-my.sharepoint.com/:f:/g/personal/kforero_sdmujer_gov_co/Es5ByeyytqVFqv5bdobYcEMBTPIAKiJXl_hMIqvKrnVFZQ?e=sZZlvL" TargetMode="External"/><Relationship Id="rId7" Type="http://schemas.openxmlformats.org/officeDocument/2006/relationships/comments" Target="../comments5.xml"/><Relationship Id="rId2" Type="http://schemas.openxmlformats.org/officeDocument/2006/relationships/hyperlink" Target="https://secretariadistritald-my.sharepoint.com/:f:/g/personal/kforero_sdmujer_gov_co/EttKawPFTW5IuAvQqzmEXGUB1Jvqyond9OxpZcI-TVU5_Q?e=x1e4JC" TargetMode="External"/><Relationship Id="rId1" Type="http://schemas.openxmlformats.org/officeDocument/2006/relationships/hyperlink" Target="https://secretariadistritald-my.sharepoint.com/:f:/g/personal/kforero_sdmujer_gov_co/EttKawPFTW5IuAvQqzmEXGUB1Jvqyond9OxpZcI-TVU5_Q?e=x1e4JC" TargetMode="External"/><Relationship Id="rId6" Type="http://schemas.openxmlformats.org/officeDocument/2006/relationships/vmlDrawing" Target="../drawings/vmlDrawing5.vml"/><Relationship Id="rId5" Type="http://schemas.openxmlformats.org/officeDocument/2006/relationships/hyperlink" Target="https://secretariadistritald-my.sharepoint.com/:f:/g/personal/kforero_sdmujer_gov_co/EqyiSC-OnMJOlHRgZ4rX_doB5Mq_R3yBqS3NrqI1L88UAw?e=ea6oya" TargetMode="External"/><Relationship Id="rId4" Type="http://schemas.openxmlformats.org/officeDocument/2006/relationships/hyperlink" Target="https://secretariadistritald-my.sharepoint.com/:f:/g/personal/kforero_sdmujer_gov_co/Es5ByeyytqVFqv5bdobYcEMBTPIAKiJXl_hMIqvKrnVFZQ?e=y67jdK"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C45" zoomScale="106" zoomScaleNormal="60" workbookViewId="0">
      <selection activeCell="F47" sqref="F47:G47"/>
    </sheetView>
  </sheetViews>
  <sheetFormatPr baseColWidth="10" defaultColWidth="52.6640625" defaultRowHeight="14"/>
  <cols>
    <col min="1" max="16384" width="52.6640625" style="1"/>
  </cols>
  <sheetData>
    <row r="1" spans="1:15" s="84" customFormat="1" ht="22.25" customHeight="1" thickBot="1">
      <c r="A1" s="416"/>
      <c r="B1" s="397" t="s">
        <v>44</v>
      </c>
      <c r="C1" s="398"/>
      <c r="D1" s="398"/>
      <c r="E1" s="398"/>
      <c r="F1" s="398"/>
      <c r="G1" s="398"/>
      <c r="H1" s="398"/>
      <c r="I1" s="398"/>
      <c r="J1" s="398"/>
      <c r="K1" s="398"/>
      <c r="L1" s="399"/>
      <c r="M1" s="394" t="s">
        <v>160</v>
      </c>
      <c r="N1" s="395"/>
      <c r="O1" s="396"/>
    </row>
    <row r="2" spans="1:15" s="84" customFormat="1" ht="18" customHeight="1" thickBot="1">
      <c r="A2" s="417"/>
      <c r="B2" s="400" t="s">
        <v>45</v>
      </c>
      <c r="C2" s="401"/>
      <c r="D2" s="401"/>
      <c r="E2" s="401"/>
      <c r="F2" s="401"/>
      <c r="G2" s="401"/>
      <c r="H2" s="401"/>
      <c r="I2" s="401"/>
      <c r="J2" s="401"/>
      <c r="K2" s="401"/>
      <c r="L2" s="402"/>
      <c r="M2" s="394" t="s">
        <v>161</v>
      </c>
      <c r="N2" s="395"/>
      <c r="O2" s="396"/>
    </row>
    <row r="3" spans="1:15" s="84" customFormat="1" ht="20" customHeight="1" thickBot="1">
      <c r="A3" s="417"/>
      <c r="B3" s="400" t="s">
        <v>0</v>
      </c>
      <c r="C3" s="401"/>
      <c r="D3" s="401"/>
      <c r="E3" s="401"/>
      <c r="F3" s="401"/>
      <c r="G3" s="401"/>
      <c r="H3" s="401"/>
      <c r="I3" s="401"/>
      <c r="J3" s="401"/>
      <c r="K3" s="401"/>
      <c r="L3" s="402"/>
      <c r="M3" s="394" t="s">
        <v>162</v>
      </c>
      <c r="N3" s="395"/>
      <c r="O3" s="396"/>
    </row>
    <row r="4" spans="1:15" s="84" customFormat="1" ht="21.75" customHeight="1" thickBot="1">
      <c r="A4" s="418"/>
      <c r="B4" s="403" t="s">
        <v>46</v>
      </c>
      <c r="C4" s="404"/>
      <c r="D4" s="404"/>
      <c r="E4" s="404"/>
      <c r="F4" s="404"/>
      <c r="G4" s="404"/>
      <c r="H4" s="404"/>
      <c r="I4" s="404"/>
      <c r="J4" s="404"/>
      <c r="K4" s="404"/>
      <c r="L4" s="405"/>
      <c r="M4" s="394" t="s">
        <v>163</v>
      </c>
      <c r="N4" s="395"/>
      <c r="O4" s="396"/>
    </row>
    <row r="5" spans="1:15" s="84" customFormat="1" ht="16.25" customHeight="1" thickBot="1">
      <c r="A5" s="85"/>
      <c r="B5" s="86"/>
      <c r="C5" s="86"/>
      <c r="D5" s="86"/>
      <c r="E5" s="86"/>
      <c r="F5" s="86"/>
      <c r="G5" s="86"/>
      <c r="H5" s="86"/>
      <c r="I5" s="86"/>
      <c r="J5" s="86"/>
      <c r="K5" s="86"/>
      <c r="L5" s="86"/>
      <c r="M5" s="87"/>
      <c r="N5" s="87"/>
      <c r="O5" s="87"/>
    </row>
    <row r="6" spans="1:15" ht="40.25" customHeight="1" thickBot="1">
      <c r="A6" s="54" t="s">
        <v>48</v>
      </c>
      <c r="B6" s="428" t="s">
        <v>170</v>
      </c>
      <c r="C6" s="429"/>
      <c r="D6" s="429"/>
      <c r="E6" s="429"/>
      <c r="F6" s="429"/>
      <c r="G6" s="429"/>
      <c r="H6" s="429"/>
      <c r="I6" s="429"/>
      <c r="J6" s="429"/>
      <c r="K6" s="430"/>
      <c r="L6" s="165" t="s">
        <v>49</v>
      </c>
      <c r="M6" s="431"/>
      <c r="N6" s="432"/>
      <c r="O6" s="433"/>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27" t="s">
        <v>2</v>
      </c>
      <c r="B8" s="165" t="s">
        <v>50</v>
      </c>
      <c r="C8" s="232">
        <v>45688</v>
      </c>
      <c r="D8" s="165" t="s">
        <v>51</v>
      </c>
      <c r="E8" s="233">
        <v>45716</v>
      </c>
      <c r="F8" s="165" t="s">
        <v>52</v>
      </c>
      <c r="G8" s="232">
        <v>45747</v>
      </c>
      <c r="H8" s="165" t="s">
        <v>53</v>
      </c>
      <c r="I8" s="234">
        <v>45777</v>
      </c>
      <c r="J8" s="386" t="s">
        <v>3</v>
      </c>
      <c r="K8" s="419"/>
      <c r="L8" s="164" t="s">
        <v>54</v>
      </c>
      <c r="M8" s="383"/>
      <c r="N8" s="383"/>
      <c r="O8" s="383"/>
    </row>
    <row r="9" spans="1:15" s="84" customFormat="1" ht="21.75" customHeight="1" thickBot="1">
      <c r="A9" s="427"/>
      <c r="B9" s="166" t="s">
        <v>55</v>
      </c>
      <c r="C9" s="352">
        <v>45808</v>
      </c>
      <c r="D9" s="165" t="s">
        <v>56</v>
      </c>
      <c r="E9" s="135"/>
      <c r="F9" s="165" t="s">
        <v>57</v>
      </c>
      <c r="G9" s="135"/>
      <c r="H9" s="165" t="s">
        <v>58</v>
      </c>
      <c r="I9" s="133"/>
      <c r="J9" s="386"/>
      <c r="K9" s="419"/>
      <c r="L9" s="164" t="s">
        <v>59</v>
      </c>
      <c r="M9" s="383"/>
      <c r="N9" s="383"/>
      <c r="O9" s="383"/>
    </row>
    <row r="10" spans="1:15" s="84" customFormat="1" ht="21.75" customHeight="1" thickBot="1">
      <c r="A10" s="427"/>
      <c r="B10" s="165" t="s">
        <v>60</v>
      </c>
      <c r="C10" s="131"/>
      <c r="D10" s="165" t="s">
        <v>61</v>
      </c>
      <c r="E10" s="135"/>
      <c r="F10" s="165" t="s">
        <v>62</v>
      </c>
      <c r="G10" s="135"/>
      <c r="H10" s="165" t="s">
        <v>63</v>
      </c>
      <c r="I10" s="133"/>
      <c r="J10" s="386"/>
      <c r="K10" s="419"/>
      <c r="L10" s="164" t="s">
        <v>64</v>
      </c>
      <c r="M10" s="383" t="s">
        <v>171</v>
      </c>
      <c r="N10" s="383"/>
      <c r="O10" s="383"/>
    </row>
    <row r="11" spans="1:15" ht="15" customHeight="1" thickBot="1">
      <c r="A11" s="6"/>
      <c r="B11" s="7"/>
      <c r="C11" s="7"/>
      <c r="D11" s="9"/>
      <c r="E11" s="8"/>
      <c r="F11" s="8"/>
      <c r="G11" s="223"/>
      <c r="H11" s="223"/>
      <c r="I11" s="10"/>
      <c r="J11" s="10"/>
      <c r="K11" s="7"/>
      <c r="L11" s="7"/>
      <c r="M11" s="7"/>
      <c r="N11" s="7"/>
      <c r="O11" s="7"/>
    </row>
    <row r="12" spans="1:15" ht="15" customHeight="1">
      <c r="A12" s="424" t="s">
        <v>65</v>
      </c>
      <c r="B12" s="406" t="s">
        <v>172</v>
      </c>
      <c r="C12" s="407"/>
      <c r="D12" s="407"/>
      <c r="E12" s="407"/>
      <c r="F12" s="407"/>
      <c r="G12" s="407"/>
      <c r="H12" s="407"/>
      <c r="I12" s="407"/>
      <c r="J12" s="407"/>
      <c r="K12" s="407"/>
      <c r="L12" s="407"/>
      <c r="M12" s="407"/>
      <c r="N12" s="407"/>
      <c r="O12" s="408"/>
    </row>
    <row r="13" spans="1:15" ht="15" customHeight="1">
      <c r="A13" s="425"/>
      <c r="B13" s="409"/>
      <c r="C13" s="410"/>
      <c r="D13" s="410"/>
      <c r="E13" s="410"/>
      <c r="F13" s="410"/>
      <c r="G13" s="410"/>
      <c r="H13" s="410"/>
      <c r="I13" s="410"/>
      <c r="J13" s="410"/>
      <c r="K13" s="410"/>
      <c r="L13" s="410"/>
      <c r="M13" s="410"/>
      <c r="N13" s="410"/>
      <c r="O13" s="411"/>
    </row>
    <row r="14" spans="1:15" ht="15" customHeight="1" thickBot="1">
      <c r="A14" s="426"/>
      <c r="B14" s="412"/>
      <c r="C14" s="413"/>
      <c r="D14" s="413"/>
      <c r="E14" s="413"/>
      <c r="F14" s="413"/>
      <c r="G14" s="413"/>
      <c r="H14" s="413"/>
      <c r="I14" s="413"/>
      <c r="J14" s="413"/>
      <c r="K14" s="413"/>
      <c r="L14" s="413"/>
      <c r="M14" s="413"/>
      <c r="N14" s="413"/>
      <c r="O14" s="414"/>
    </row>
    <row r="15" spans="1:15" ht="9" customHeight="1" thickBot="1">
      <c r="A15" s="14"/>
      <c r="B15" s="291"/>
      <c r="C15" s="292"/>
      <c r="D15" s="292"/>
      <c r="E15" s="292"/>
      <c r="F15" s="292"/>
      <c r="G15" s="2"/>
      <c r="H15" s="2"/>
      <c r="I15" s="2"/>
      <c r="J15" s="2"/>
      <c r="K15" s="2"/>
      <c r="L15" s="293"/>
      <c r="M15" s="293"/>
      <c r="N15" s="293"/>
      <c r="O15" s="293"/>
    </row>
    <row r="16" spans="1:15" s="18" customFormat="1" ht="37.5" customHeight="1" thickBot="1">
      <c r="A16" s="54" t="s">
        <v>4</v>
      </c>
      <c r="B16" s="415" t="s">
        <v>173</v>
      </c>
      <c r="C16" s="415"/>
      <c r="D16" s="415"/>
      <c r="E16" s="415"/>
      <c r="F16" s="415"/>
      <c r="G16" s="420" t="s">
        <v>5</v>
      </c>
      <c r="H16" s="420"/>
      <c r="I16" s="415" t="s">
        <v>176</v>
      </c>
      <c r="J16" s="415"/>
      <c r="K16" s="415"/>
      <c r="L16" s="415"/>
      <c r="M16" s="415"/>
      <c r="N16" s="415"/>
      <c r="O16" s="415"/>
    </row>
    <row r="17" spans="1:15" ht="9" customHeight="1">
      <c r="A17" s="14"/>
      <c r="B17" s="2"/>
      <c r="C17" s="292"/>
      <c r="D17" s="292"/>
      <c r="E17" s="292"/>
      <c r="F17" s="292"/>
      <c r="G17" s="2"/>
      <c r="H17" s="2"/>
      <c r="I17" s="2"/>
      <c r="J17" s="2"/>
      <c r="K17" s="2"/>
      <c r="L17" s="293"/>
      <c r="M17" s="293"/>
      <c r="N17" s="293"/>
      <c r="O17" s="293"/>
    </row>
    <row r="18" spans="1:15" ht="56.25" customHeight="1">
      <c r="A18" s="54" t="s">
        <v>6</v>
      </c>
      <c r="B18" s="422" t="s">
        <v>175</v>
      </c>
      <c r="C18" s="422"/>
      <c r="D18" s="422"/>
      <c r="E18" s="422"/>
      <c r="F18" s="54" t="s">
        <v>7</v>
      </c>
      <c r="G18" s="421" t="s">
        <v>177</v>
      </c>
      <c r="H18" s="421"/>
      <c r="I18" s="421"/>
      <c r="J18" s="54" t="s">
        <v>8</v>
      </c>
      <c r="K18" s="415" t="s">
        <v>178</v>
      </c>
      <c r="L18" s="415"/>
      <c r="M18" s="415"/>
      <c r="N18" s="415"/>
      <c r="O18" s="415"/>
    </row>
    <row r="19" spans="1:15" ht="9" customHeight="1">
      <c r="A19" s="5"/>
      <c r="B19" s="2"/>
      <c r="C19" s="423"/>
      <c r="D19" s="423"/>
      <c r="E19" s="423"/>
      <c r="F19" s="423"/>
      <c r="G19" s="423"/>
      <c r="H19" s="423"/>
      <c r="I19" s="423"/>
      <c r="J19" s="423"/>
      <c r="K19" s="423"/>
      <c r="L19" s="423"/>
      <c r="M19" s="423"/>
      <c r="N19" s="423"/>
      <c r="O19" s="423"/>
    </row>
    <row r="20" spans="1:15" ht="16.5" customHeight="1" thickBot="1">
      <c r="A20" s="81"/>
      <c r="B20" s="82"/>
      <c r="C20" s="82"/>
      <c r="D20" s="82"/>
      <c r="E20" s="82"/>
      <c r="F20" s="82"/>
      <c r="G20" s="82"/>
      <c r="H20" s="82"/>
      <c r="I20" s="82"/>
      <c r="J20" s="82"/>
      <c r="K20" s="82"/>
      <c r="L20" s="82"/>
      <c r="M20" s="82"/>
      <c r="N20" s="82"/>
      <c r="O20" s="82"/>
    </row>
    <row r="21" spans="1:15" ht="32" customHeight="1" thickBot="1">
      <c r="A21" s="384" t="s">
        <v>9</v>
      </c>
      <c r="B21" s="385"/>
      <c r="C21" s="385"/>
      <c r="D21" s="385"/>
      <c r="E21" s="385"/>
      <c r="F21" s="385"/>
      <c r="G21" s="385"/>
      <c r="H21" s="385"/>
      <c r="I21" s="385"/>
      <c r="J21" s="385"/>
      <c r="K21" s="385"/>
      <c r="L21" s="385"/>
      <c r="M21" s="385"/>
      <c r="N21" s="385"/>
      <c r="O21" s="386"/>
    </row>
    <row r="22" spans="1:15" ht="32" customHeight="1" thickBot="1">
      <c r="A22" s="384" t="s">
        <v>66</v>
      </c>
      <c r="B22" s="385"/>
      <c r="C22" s="385"/>
      <c r="D22" s="385"/>
      <c r="E22" s="385"/>
      <c r="F22" s="385"/>
      <c r="G22" s="385"/>
      <c r="H22" s="385"/>
      <c r="I22" s="385"/>
      <c r="J22" s="385"/>
      <c r="K22" s="385"/>
      <c r="L22" s="385"/>
      <c r="M22" s="385"/>
      <c r="N22" s="385"/>
      <c r="O22" s="386"/>
    </row>
    <row r="23" spans="1:15"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ht="32" customHeight="1">
      <c r="A24" s="21" t="s">
        <v>10</v>
      </c>
      <c r="B24" s="294">
        <v>551182000</v>
      </c>
      <c r="C24" s="295"/>
      <c r="D24" s="294">
        <v>500000</v>
      </c>
      <c r="E24" s="294">
        <v>60057000</v>
      </c>
      <c r="F24" s="294">
        <v>53733000</v>
      </c>
      <c r="G24" s="295"/>
      <c r="H24" s="296"/>
      <c r="I24" s="296"/>
      <c r="J24" s="296"/>
      <c r="K24" s="296"/>
      <c r="L24" s="296"/>
      <c r="M24" s="296"/>
      <c r="N24" s="297">
        <f>SUM(B24:M24)</f>
        <v>665472000</v>
      </c>
      <c r="O24" s="298"/>
    </row>
    <row r="25" spans="1:15" ht="32" customHeight="1">
      <c r="A25" s="21" t="s">
        <v>11</v>
      </c>
      <c r="B25" s="294">
        <v>144275000</v>
      </c>
      <c r="C25" s="294">
        <f>276875000-B25</f>
        <v>132600000</v>
      </c>
      <c r="D25" s="294">
        <f>424212500-B25-C25</f>
        <v>147337500</v>
      </c>
      <c r="E25" s="294">
        <f>423770500-B25-C25-D25</f>
        <v>-442000</v>
      </c>
      <c r="F25" s="294">
        <f>467720055-B25-C25-D25-E25</f>
        <v>43949555</v>
      </c>
      <c r="G25" s="295"/>
      <c r="H25" s="295"/>
      <c r="I25" s="295"/>
      <c r="J25" s="295"/>
      <c r="K25" s="295"/>
      <c r="L25" s="295"/>
      <c r="M25" s="295"/>
      <c r="N25" s="294">
        <f>SUM(B25:M25)</f>
        <v>467720055</v>
      </c>
      <c r="O25" s="299">
        <f>N25/N24</f>
        <v>0.70283957101125216</v>
      </c>
    </row>
    <row r="26" spans="1:15" ht="32" customHeight="1">
      <c r="A26" s="21" t="s">
        <v>12</v>
      </c>
      <c r="B26" s="295"/>
      <c r="C26" s="294">
        <f>1200600</f>
        <v>1200600</v>
      </c>
      <c r="D26" s="294">
        <f>24333433-B26-C26</f>
        <v>23132833</v>
      </c>
      <c r="E26" s="294">
        <f>52896433-B26-C26-D26</f>
        <v>28563000</v>
      </c>
      <c r="F26" s="294">
        <f>105047433-B26-C26-D26-E26</f>
        <v>52151000</v>
      </c>
      <c r="G26" s="295"/>
      <c r="H26" s="295"/>
      <c r="I26" s="295"/>
      <c r="J26" s="295"/>
      <c r="K26" s="295"/>
      <c r="L26" s="295"/>
      <c r="M26" s="295"/>
      <c r="N26" s="294">
        <f>SUM(B26:M26)</f>
        <v>105047433</v>
      </c>
      <c r="O26" s="300"/>
    </row>
    <row r="27" spans="1:15" ht="32" customHeight="1">
      <c r="A27" s="21" t="s">
        <v>69</v>
      </c>
      <c r="B27" s="295"/>
      <c r="C27" s="294">
        <v>51787841</v>
      </c>
      <c r="D27" s="294">
        <v>750000</v>
      </c>
      <c r="E27" s="295"/>
      <c r="F27" s="295"/>
      <c r="G27" s="295"/>
      <c r="H27" s="295"/>
      <c r="I27" s="295"/>
      <c r="J27" s="295"/>
      <c r="K27" s="295"/>
      <c r="L27" s="295"/>
      <c r="M27" s="295"/>
      <c r="N27" s="294">
        <f>SUM(B27:M27)</f>
        <v>52537841</v>
      </c>
      <c r="O27" s="300"/>
    </row>
    <row r="28" spans="1:15" ht="32" customHeight="1">
      <c r="A28" s="21" t="s">
        <v>70</v>
      </c>
      <c r="B28" s="295"/>
      <c r="C28" s="295"/>
      <c r="D28" s="295"/>
      <c r="E28" s="295"/>
      <c r="F28" s="295"/>
      <c r="G28" s="295"/>
      <c r="H28" s="295"/>
      <c r="I28" s="295"/>
      <c r="J28" s="295"/>
      <c r="K28" s="295"/>
      <c r="L28" s="295"/>
      <c r="M28" s="295"/>
      <c r="N28" s="295"/>
      <c r="O28" s="300"/>
    </row>
    <row r="29" spans="1:15" ht="32" customHeight="1" thickBot="1">
      <c r="A29" s="24" t="s">
        <v>13</v>
      </c>
      <c r="B29" s="301">
        <v>21146913</v>
      </c>
      <c r="C29" s="301">
        <f>22365595-B29</f>
        <v>1218682</v>
      </c>
      <c r="D29" s="301">
        <f>22365595-B29-C29</f>
        <v>0</v>
      </c>
      <c r="E29" s="301">
        <f>52537841-B29-C29-D29</f>
        <v>30172246</v>
      </c>
      <c r="F29" s="302"/>
      <c r="G29" s="302"/>
      <c r="H29" s="302"/>
      <c r="I29" s="302"/>
      <c r="J29" s="302"/>
      <c r="K29" s="302"/>
      <c r="L29" s="302"/>
      <c r="M29" s="302"/>
      <c r="N29" s="301">
        <f>SUM(B29:M29)</f>
        <v>52537841</v>
      </c>
      <c r="O29" s="303">
        <f>N29/N27</f>
        <v>1</v>
      </c>
    </row>
    <row r="30" spans="1:15" s="26" customFormat="1" ht="16.5" customHeight="1"/>
    <row r="31" spans="1:15" s="26" customFormat="1" ht="17.25" customHeight="1"/>
    <row r="32" spans="1:15" ht="5.25" customHeight="1" thickBot="1"/>
    <row r="33" spans="1:13" ht="48" customHeight="1" thickBot="1">
      <c r="A33" s="436" t="s">
        <v>71</v>
      </c>
      <c r="B33" s="437"/>
      <c r="C33" s="437"/>
      <c r="D33" s="437"/>
      <c r="E33" s="437"/>
      <c r="F33" s="437"/>
      <c r="G33" s="437"/>
      <c r="H33" s="437"/>
      <c r="I33" s="438"/>
      <c r="J33" s="31"/>
    </row>
    <row r="34" spans="1:13" ht="50.25" customHeight="1" thickBot="1">
      <c r="A34" s="40" t="s">
        <v>72</v>
      </c>
      <c r="B34" s="439" t="str">
        <f>+B12</f>
        <v>Implementar 3 estrategias que contribuyan al reconocimiento y garantía de los  derechos de las mujeres en sus diferencias y diversidad</v>
      </c>
      <c r="C34" s="440"/>
      <c r="D34" s="440"/>
      <c r="E34" s="440"/>
      <c r="F34" s="440"/>
      <c r="G34" s="440"/>
      <c r="H34" s="440"/>
      <c r="I34" s="441"/>
      <c r="J34" s="29"/>
      <c r="M34" s="208"/>
    </row>
    <row r="35" spans="1:13" ht="26" customHeight="1" thickBot="1">
      <c r="A35" s="449" t="s">
        <v>14</v>
      </c>
      <c r="B35" s="90">
        <v>2024</v>
      </c>
      <c r="C35" s="90">
        <v>2025</v>
      </c>
      <c r="D35" s="90">
        <v>2026</v>
      </c>
      <c r="E35" s="90">
        <v>2027</v>
      </c>
      <c r="F35" s="90" t="s">
        <v>73</v>
      </c>
      <c r="G35" s="451" t="s">
        <v>15</v>
      </c>
      <c r="H35" s="451"/>
      <c r="I35" s="451"/>
      <c r="J35" s="29"/>
      <c r="M35" s="208"/>
    </row>
    <row r="36" spans="1:13" ht="50.25" customHeight="1" thickBot="1">
      <c r="A36" s="450"/>
      <c r="B36" s="304">
        <v>3</v>
      </c>
      <c r="C36" s="304">
        <v>3</v>
      </c>
      <c r="D36" s="304">
        <v>3</v>
      </c>
      <c r="E36" s="304">
        <v>3</v>
      </c>
      <c r="F36" s="190">
        <v>3</v>
      </c>
      <c r="G36" s="451"/>
      <c r="H36" s="451"/>
      <c r="I36" s="451"/>
      <c r="J36" s="29"/>
      <c r="M36" s="209"/>
    </row>
    <row r="37" spans="1:13" ht="52.5" customHeight="1" thickBot="1">
      <c r="A37" s="41" t="s">
        <v>16</v>
      </c>
      <c r="B37" s="442">
        <v>0.3</v>
      </c>
      <c r="C37" s="443"/>
      <c r="D37" s="446" t="s">
        <v>74</v>
      </c>
      <c r="E37" s="447"/>
      <c r="F37" s="447"/>
      <c r="G37" s="447"/>
      <c r="H37" s="447"/>
      <c r="I37" s="448"/>
    </row>
    <row r="38" spans="1:13" s="30" customFormat="1" ht="48" customHeight="1" thickBot="1">
      <c r="A38" s="449" t="s">
        <v>75</v>
      </c>
      <c r="B38" s="41" t="s">
        <v>76</v>
      </c>
      <c r="C38" s="40" t="s">
        <v>27</v>
      </c>
      <c r="D38" s="434" t="s">
        <v>28</v>
      </c>
      <c r="E38" s="435"/>
      <c r="F38" s="434" t="s">
        <v>29</v>
      </c>
      <c r="G38" s="435"/>
      <c r="H38" s="42" t="s">
        <v>30</v>
      </c>
      <c r="I38" s="44" t="s">
        <v>31</v>
      </c>
      <c r="M38" s="210"/>
    </row>
    <row r="39" spans="1:13" ht="276" customHeight="1" thickBot="1">
      <c r="A39" s="450"/>
      <c r="B39" s="305">
        <v>3</v>
      </c>
      <c r="C39" s="35">
        <v>3</v>
      </c>
      <c r="D39" s="444" t="s">
        <v>179</v>
      </c>
      <c r="E39" s="445"/>
      <c r="F39" s="444" t="s">
        <v>180</v>
      </c>
      <c r="G39" s="445"/>
      <c r="H39" s="220" t="s">
        <v>181</v>
      </c>
      <c r="I39" s="33" t="s">
        <v>182</v>
      </c>
      <c r="M39" s="208"/>
    </row>
    <row r="40" spans="1:13" s="30" customFormat="1" ht="54" customHeight="1" thickBot="1">
      <c r="A40" s="449" t="s">
        <v>77</v>
      </c>
      <c r="B40" s="43" t="s">
        <v>76</v>
      </c>
      <c r="C40" s="42" t="s">
        <v>27</v>
      </c>
      <c r="D40" s="434" t="s">
        <v>28</v>
      </c>
      <c r="E40" s="435"/>
      <c r="F40" s="434" t="s">
        <v>29</v>
      </c>
      <c r="G40" s="435"/>
      <c r="H40" s="42" t="s">
        <v>30</v>
      </c>
      <c r="I40" s="44" t="s">
        <v>31</v>
      </c>
    </row>
    <row r="41" spans="1:13" ht="391.25" customHeight="1" thickBot="1">
      <c r="A41" s="450"/>
      <c r="B41" s="305">
        <v>3</v>
      </c>
      <c r="C41" s="35">
        <v>3</v>
      </c>
      <c r="D41" s="444" t="s">
        <v>183</v>
      </c>
      <c r="E41" s="445"/>
      <c r="F41" s="444" t="s">
        <v>184</v>
      </c>
      <c r="G41" s="445"/>
      <c r="H41" s="220" t="s">
        <v>185</v>
      </c>
      <c r="I41" s="33" t="s">
        <v>186</v>
      </c>
    </row>
    <row r="42" spans="1:13" s="30" customFormat="1" ht="45" customHeight="1" thickBot="1">
      <c r="A42" s="449" t="s">
        <v>78</v>
      </c>
      <c r="B42" s="43" t="s">
        <v>76</v>
      </c>
      <c r="C42" s="42" t="s">
        <v>27</v>
      </c>
      <c r="D42" s="434" t="s">
        <v>28</v>
      </c>
      <c r="E42" s="435"/>
      <c r="F42" s="434" t="s">
        <v>29</v>
      </c>
      <c r="G42" s="435"/>
      <c r="H42" s="42" t="s">
        <v>30</v>
      </c>
      <c r="I42" s="44" t="s">
        <v>31</v>
      </c>
    </row>
    <row r="43" spans="1:13" ht="408" customHeight="1" thickBot="1">
      <c r="A43" s="450"/>
      <c r="B43" s="305">
        <v>3</v>
      </c>
      <c r="C43" s="35">
        <v>3</v>
      </c>
      <c r="D43" s="444" t="s">
        <v>187</v>
      </c>
      <c r="E43" s="445"/>
      <c r="F43" s="444" t="s">
        <v>188</v>
      </c>
      <c r="G43" s="445"/>
      <c r="H43" s="32" t="s">
        <v>189</v>
      </c>
      <c r="I43" s="33" t="s">
        <v>182</v>
      </c>
    </row>
    <row r="44" spans="1:13" s="30" customFormat="1" ht="44.25" customHeight="1" thickBot="1">
      <c r="A44" s="449" t="s">
        <v>79</v>
      </c>
      <c r="B44" s="43" t="s">
        <v>76</v>
      </c>
      <c r="C44" s="43" t="s">
        <v>27</v>
      </c>
      <c r="D44" s="434" t="s">
        <v>28</v>
      </c>
      <c r="E44" s="435"/>
      <c r="F44" s="434" t="s">
        <v>29</v>
      </c>
      <c r="G44" s="435"/>
      <c r="H44" s="42" t="s">
        <v>30</v>
      </c>
      <c r="I44" s="42" t="s">
        <v>31</v>
      </c>
    </row>
    <row r="45" spans="1:13" ht="409.25" customHeight="1" thickBot="1">
      <c r="A45" s="450"/>
      <c r="B45" s="305">
        <v>3</v>
      </c>
      <c r="C45" s="35">
        <v>3</v>
      </c>
      <c r="D45" s="452" t="s">
        <v>211</v>
      </c>
      <c r="E45" s="453"/>
      <c r="F45" s="452" t="s">
        <v>358</v>
      </c>
      <c r="G45" s="453"/>
      <c r="H45" s="220" t="s">
        <v>185</v>
      </c>
      <c r="I45" s="33" t="s">
        <v>186</v>
      </c>
    </row>
    <row r="46" spans="1:13" s="30" customFormat="1" ht="47.25" customHeight="1" thickBot="1">
      <c r="A46" s="449" t="s">
        <v>80</v>
      </c>
      <c r="B46" s="43" t="s">
        <v>76</v>
      </c>
      <c r="C46" s="42" t="s">
        <v>27</v>
      </c>
      <c r="D46" s="434" t="s">
        <v>28</v>
      </c>
      <c r="E46" s="435"/>
      <c r="F46" s="434" t="s">
        <v>29</v>
      </c>
      <c r="G46" s="435"/>
      <c r="H46" s="42" t="s">
        <v>30</v>
      </c>
      <c r="I46" s="44" t="s">
        <v>31</v>
      </c>
    </row>
    <row r="47" spans="1:13" ht="409.5" customHeight="1" thickBot="1">
      <c r="A47" s="450"/>
      <c r="B47" s="305">
        <v>3</v>
      </c>
      <c r="C47" s="35">
        <v>3</v>
      </c>
      <c r="D47" s="444" t="s">
        <v>366</v>
      </c>
      <c r="E47" s="376"/>
      <c r="F47" s="444" t="s">
        <v>367</v>
      </c>
      <c r="G47" s="376"/>
      <c r="H47" s="220" t="s">
        <v>185</v>
      </c>
      <c r="I47" s="33" t="s">
        <v>186</v>
      </c>
    </row>
    <row r="48" spans="1:13" s="30" customFormat="1" ht="52.5" customHeight="1" thickBot="1">
      <c r="A48" s="449" t="s">
        <v>81</v>
      </c>
      <c r="B48" s="43" t="s">
        <v>76</v>
      </c>
      <c r="C48" s="42" t="s">
        <v>27</v>
      </c>
      <c r="D48" s="434" t="s">
        <v>28</v>
      </c>
      <c r="E48" s="435"/>
      <c r="F48" s="434" t="s">
        <v>29</v>
      </c>
      <c r="G48" s="435"/>
      <c r="H48" s="42" t="s">
        <v>30</v>
      </c>
      <c r="I48" s="44" t="s">
        <v>31</v>
      </c>
    </row>
    <row r="49" spans="1:9" ht="120.75" customHeight="1" thickBot="1">
      <c r="A49" s="450"/>
      <c r="B49" s="306">
        <v>3</v>
      </c>
      <c r="C49" s="36"/>
      <c r="D49" s="375"/>
      <c r="E49" s="376"/>
      <c r="F49" s="375"/>
      <c r="G49" s="376"/>
      <c r="H49" s="32"/>
      <c r="I49" s="34"/>
    </row>
    <row r="50" spans="1:9" ht="35" customHeight="1" thickBot="1">
      <c r="A50" s="449" t="s">
        <v>82</v>
      </c>
      <c r="B50" s="41" t="s">
        <v>76</v>
      </c>
      <c r="C50" s="40" t="s">
        <v>27</v>
      </c>
      <c r="D50" s="434" t="s">
        <v>28</v>
      </c>
      <c r="E50" s="435"/>
      <c r="F50" s="434" t="s">
        <v>29</v>
      </c>
      <c r="G50" s="435"/>
      <c r="H50" s="42" t="s">
        <v>30</v>
      </c>
      <c r="I50" s="44" t="s">
        <v>31</v>
      </c>
    </row>
    <row r="51" spans="1:9" ht="120.75" customHeight="1" thickBot="1">
      <c r="A51" s="450"/>
      <c r="B51" s="306">
        <v>3</v>
      </c>
      <c r="C51" s="36"/>
      <c r="D51" s="375"/>
      <c r="E51" s="454"/>
      <c r="F51" s="375"/>
      <c r="G51" s="376"/>
      <c r="H51" s="32"/>
      <c r="I51" s="34"/>
    </row>
    <row r="52" spans="1:9" ht="35" customHeight="1" thickBot="1">
      <c r="A52" s="449" t="s">
        <v>83</v>
      </c>
      <c r="B52" s="41" t="s">
        <v>76</v>
      </c>
      <c r="C52" s="40" t="s">
        <v>27</v>
      </c>
      <c r="D52" s="434" t="s">
        <v>28</v>
      </c>
      <c r="E52" s="435"/>
      <c r="F52" s="434" t="s">
        <v>29</v>
      </c>
      <c r="G52" s="435"/>
      <c r="H52" s="42" t="s">
        <v>30</v>
      </c>
      <c r="I52" s="44" t="s">
        <v>31</v>
      </c>
    </row>
    <row r="53" spans="1:9" ht="120.75" customHeight="1" thickBot="1">
      <c r="A53" s="450"/>
      <c r="B53" s="306">
        <v>3</v>
      </c>
      <c r="C53" s="36"/>
      <c r="D53" s="375"/>
      <c r="E53" s="454"/>
      <c r="F53" s="375"/>
      <c r="G53" s="376"/>
      <c r="H53" s="51"/>
      <c r="I53" s="34"/>
    </row>
    <row r="54" spans="1:9" ht="35" customHeight="1" thickBot="1">
      <c r="A54" s="449" t="s">
        <v>84</v>
      </c>
      <c r="B54" s="41" t="s">
        <v>76</v>
      </c>
      <c r="C54" s="40" t="s">
        <v>27</v>
      </c>
      <c r="D54" s="434" t="s">
        <v>28</v>
      </c>
      <c r="E54" s="435"/>
      <c r="F54" s="434" t="s">
        <v>29</v>
      </c>
      <c r="G54" s="435"/>
      <c r="H54" s="42" t="s">
        <v>30</v>
      </c>
      <c r="I54" s="44" t="s">
        <v>31</v>
      </c>
    </row>
    <row r="55" spans="1:9" ht="120.75" customHeight="1" thickBot="1">
      <c r="A55" s="450"/>
      <c r="B55" s="306">
        <v>3</v>
      </c>
      <c r="C55" s="36"/>
      <c r="D55" s="375"/>
      <c r="E55" s="376"/>
      <c r="F55" s="375"/>
      <c r="G55" s="376"/>
      <c r="H55" s="32"/>
      <c r="I55" s="32"/>
    </row>
    <row r="56" spans="1:9" ht="35" customHeight="1" thickBot="1">
      <c r="A56" s="449" t="s">
        <v>85</v>
      </c>
      <c r="B56" s="41" t="s">
        <v>76</v>
      </c>
      <c r="C56" s="40" t="s">
        <v>27</v>
      </c>
      <c r="D56" s="434" t="s">
        <v>28</v>
      </c>
      <c r="E56" s="435"/>
      <c r="F56" s="434" t="s">
        <v>29</v>
      </c>
      <c r="G56" s="435"/>
      <c r="H56" s="42" t="s">
        <v>30</v>
      </c>
      <c r="I56" s="44" t="s">
        <v>31</v>
      </c>
    </row>
    <row r="57" spans="1:9" ht="120.75" customHeight="1" thickBot="1">
      <c r="A57" s="450"/>
      <c r="B57" s="306">
        <v>3</v>
      </c>
      <c r="C57" s="36"/>
      <c r="D57" s="375"/>
      <c r="E57" s="376"/>
      <c r="F57" s="375"/>
      <c r="G57" s="376"/>
      <c r="H57" s="32"/>
      <c r="I57" s="34"/>
    </row>
    <row r="58" spans="1:9" ht="35" customHeight="1" thickBot="1">
      <c r="A58" s="449" t="s">
        <v>86</v>
      </c>
      <c r="B58" s="41" t="s">
        <v>76</v>
      </c>
      <c r="C58" s="40" t="s">
        <v>27</v>
      </c>
      <c r="D58" s="434" t="s">
        <v>28</v>
      </c>
      <c r="E58" s="435"/>
      <c r="F58" s="434" t="s">
        <v>29</v>
      </c>
      <c r="G58" s="435"/>
      <c r="H58" s="42" t="s">
        <v>30</v>
      </c>
      <c r="I58" s="44" t="s">
        <v>31</v>
      </c>
    </row>
    <row r="59" spans="1:9" ht="120.75" customHeight="1" thickBot="1">
      <c r="A59" s="450"/>
      <c r="B59" s="306">
        <v>3</v>
      </c>
      <c r="C59" s="36"/>
      <c r="D59" s="375"/>
      <c r="E59" s="376"/>
      <c r="F59" s="454"/>
      <c r="G59" s="454"/>
      <c r="H59" s="32"/>
      <c r="I59" s="32"/>
    </row>
    <row r="60" spans="1:9" ht="35" customHeight="1" thickBot="1">
      <c r="A60" s="449" t="s">
        <v>87</v>
      </c>
      <c r="B60" s="41" t="s">
        <v>76</v>
      </c>
      <c r="C60" s="40" t="s">
        <v>27</v>
      </c>
      <c r="D60" s="434" t="s">
        <v>28</v>
      </c>
      <c r="E60" s="435"/>
      <c r="F60" s="434" t="s">
        <v>29</v>
      </c>
      <c r="G60" s="435"/>
      <c r="H60" s="42" t="s">
        <v>30</v>
      </c>
      <c r="I60" s="44" t="s">
        <v>31</v>
      </c>
    </row>
    <row r="61" spans="1:9" ht="120.75" customHeight="1" thickBot="1">
      <c r="A61" s="450"/>
      <c r="B61" s="306">
        <v>3</v>
      </c>
      <c r="C61" s="36"/>
      <c r="D61" s="375"/>
      <c r="E61" s="376"/>
      <c r="F61" s="375"/>
      <c r="G61" s="376"/>
      <c r="H61" s="32"/>
      <c r="I61" s="32"/>
    </row>
    <row r="62" spans="1:9">
      <c r="B62" s="194">
        <f>+B47+B43+B41+B45+B49+B51+B53+B55+B57+B59+B61</f>
        <v>33</v>
      </c>
    </row>
    <row r="64" spans="1:9" s="29" customFormat="1" ht="30" customHeight="1">
      <c r="A64" s="1"/>
      <c r="B64" s="1"/>
      <c r="C64" s="1"/>
      <c r="D64" s="1"/>
      <c r="E64" s="1"/>
      <c r="F64" s="1"/>
      <c r="G64" s="1"/>
      <c r="H64" s="1"/>
      <c r="I64" s="1"/>
    </row>
    <row r="65" spans="1:9" ht="34.5" customHeight="1">
      <c r="A65" s="387" t="s">
        <v>17</v>
      </c>
      <c r="B65" s="387"/>
      <c r="C65" s="387"/>
      <c r="D65" s="387"/>
      <c r="E65" s="387"/>
      <c r="F65" s="387"/>
      <c r="G65" s="387"/>
      <c r="H65" s="387"/>
      <c r="I65" s="387"/>
    </row>
    <row r="66" spans="1:9" ht="168" customHeight="1">
      <c r="A66" s="45" t="s">
        <v>18</v>
      </c>
      <c r="B66" s="388" t="s">
        <v>190</v>
      </c>
      <c r="C66" s="389"/>
      <c r="D66" s="388" t="s">
        <v>191</v>
      </c>
      <c r="E66" s="389"/>
      <c r="F66" s="388" t="s">
        <v>192</v>
      </c>
      <c r="G66" s="389"/>
      <c r="H66" s="390" t="s">
        <v>89</v>
      </c>
      <c r="I66" s="391"/>
    </row>
    <row r="67" spans="1:9" ht="45.75" customHeight="1">
      <c r="A67" s="45" t="s">
        <v>90</v>
      </c>
      <c r="B67" s="359">
        <v>0.05</v>
      </c>
      <c r="C67" s="360"/>
      <c r="D67" s="359">
        <v>0.15</v>
      </c>
      <c r="E67" s="360"/>
      <c r="F67" s="359">
        <v>0.1</v>
      </c>
      <c r="G67" s="360"/>
      <c r="H67" s="361"/>
      <c r="I67" s="362"/>
    </row>
    <row r="68" spans="1:9" ht="30" customHeight="1">
      <c r="A68" s="363" t="s">
        <v>50</v>
      </c>
      <c r="B68" s="94" t="s">
        <v>26</v>
      </c>
      <c r="C68" s="94" t="s">
        <v>27</v>
      </c>
      <c r="D68" s="94" t="s">
        <v>26</v>
      </c>
      <c r="E68" s="94" t="s">
        <v>27</v>
      </c>
      <c r="F68" s="94" t="s">
        <v>26</v>
      </c>
      <c r="G68" s="94" t="s">
        <v>27</v>
      </c>
      <c r="H68" s="94" t="s">
        <v>26</v>
      </c>
      <c r="I68" s="94" t="s">
        <v>27</v>
      </c>
    </row>
    <row r="69" spans="1:9" ht="30" customHeight="1">
      <c r="A69" s="364"/>
      <c r="B69" s="307">
        <v>0.02</v>
      </c>
      <c r="C69" s="47">
        <v>0.02</v>
      </c>
      <c r="D69" s="307">
        <v>0.02</v>
      </c>
      <c r="E69" s="47">
        <v>0.02</v>
      </c>
      <c r="F69" s="307">
        <v>0.02</v>
      </c>
      <c r="G69" s="47">
        <v>0.02</v>
      </c>
      <c r="H69" s="52"/>
      <c r="I69" s="47"/>
    </row>
    <row r="70" spans="1:9" ht="106.25" customHeight="1">
      <c r="A70" s="45" t="s">
        <v>91</v>
      </c>
      <c r="B70" s="367" t="s">
        <v>193</v>
      </c>
      <c r="C70" s="371"/>
      <c r="D70" s="367" t="s">
        <v>194</v>
      </c>
      <c r="E70" s="371"/>
      <c r="F70" s="367" t="s">
        <v>195</v>
      </c>
      <c r="G70" s="371"/>
      <c r="H70" s="392"/>
      <c r="I70" s="393"/>
    </row>
    <row r="71" spans="1:9" ht="52.25" customHeight="1">
      <c r="A71" s="45" t="s">
        <v>92</v>
      </c>
      <c r="B71" s="365" t="s">
        <v>196</v>
      </c>
      <c r="C71" s="380"/>
      <c r="D71" s="365" t="s">
        <v>197</v>
      </c>
      <c r="E71" s="380"/>
      <c r="F71" s="365" t="s">
        <v>198</v>
      </c>
      <c r="G71" s="366"/>
      <c r="H71" s="374"/>
      <c r="I71" s="366"/>
    </row>
    <row r="72" spans="1:9" ht="30.75" customHeight="1">
      <c r="A72" s="363" t="s">
        <v>51</v>
      </c>
      <c r="B72" s="94" t="s">
        <v>26</v>
      </c>
      <c r="C72" s="94" t="s">
        <v>27</v>
      </c>
      <c r="D72" s="94" t="s">
        <v>26</v>
      </c>
      <c r="E72" s="94" t="s">
        <v>27</v>
      </c>
      <c r="F72" s="94" t="s">
        <v>26</v>
      </c>
      <c r="G72" s="94" t="s">
        <v>27</v>
      </c>
      <c r="H72" s="94" t="s">
        <v>26</v>
      </c>
      <c r="I72" s="94" t="s">
        <v>27</v>
      </c>
    </row>
    <row r="73" spans="1:9" ht="30.75" customHeight="1">
      <c r="A73" s="364"/>
      <c r="B73" s="307">
        <v>0.02</v>
      </c>
      <c r="C73" s="47">
        <v>0.02</v>
      </c>
      <c r="D73" s="307">
        <v>0.02</v>
      </c>
      <c r="E73" s="47">
        <v>0.02</v>
      </c>
      <c r="F73" s="307">
        <v>0.02</v>
      </c>
      <c r="G73" s="48">
        <v>0.02</v>
      </c>
      <c r="H73" s="52"/>
      <c r="I73" s="48"/>
    </row>
    <row r="74" spans="1:9" ht="199.25" customHeight="1">
      <c r="A74" s="45" t="s">
        <v>91</v>
      </c>
      <c r="B74" s="367" t="s">
        <v>199</v>
      </c>
      <c r="C74" s="371"/>
      <c r="D74" s="372" t="s">
        <v>200</v>
      </c>
      <c r="E74" s="373"/>
      <c r="F74" s="367" t="s">
        <v>201</v>
      </c>
      <c r="G74" s="368"/>
      <c r="H74" s="369"/>
      <c r="I74" s="370"/>
    </row>
    <row r="75" spans="1:9" ht="72" customHeight="1">
      <c r="A75" s="45" t="s">
        <v>92</v>
      </c>
      <c r="B75" s="365" t="s">
        <v>196</v>
      </c>
      <c r="C75" s="380"/>
      <c r="D75" s="365" t="s">
        <v>197</v>
      </c>
      <c r="E75" s="380"/>
      <c r="F75" s="365" t="s">
        <v>198</v>
      </c>
      <c r="G75" s="366"/>
      <c r="H75" s="374"/>
      <c r="I75" s="366"/>
    </row>
    <row r="76" spans="1:9" ht="30.75" customHeight="1">
      <c r="A76" s="363" t="s">
        <v>52</v>
      </c>
      <c r="B76" s="94" t="s">
        <v>26</v>
      </c>
      <c r="C76" s="94" t="s">
        <v>27</v>
      </c>
      <c r="D76" s="94" t="s">
        <v>26</v>
      </c>
      <c r="E76" s="94" t="s">
        <v>27</v>
      </c>
      <c r="F76" s="94" t="s">
        <v>26</v>
      </c>
      <c r="G76" s="94" t="s">
        <v>27</v>
      </c>
      <c r="H76" s="94" t="s">
        <v>26</v>
      </c>
      <c r="I76" s="94" t="s">
        <v>27</v>
      </c>
    </row>
    <row r="77" spans="1:9" ht="30.75" customHeight="1">
      <c r="A77" s="364"/>
      <c r="B77" s="307">
        <v>0.04</v>
      </c>
      <c r="C77" s="47">
        <v>0.04</v>
      </c>
      <c r="D77" s="307">
        <v>0.04</v>
      </c>
      <c r="E77" s="47">
        <v>0.04</v>
      </c>
      <c r="F77" s="52">
        <v>0.04</v>
      </c>
      <c r="G77" s="48">
        <v>0.04</v>
      </c>
      <c r="H77" s="52"/>
      <c r="I77" s="48"/>
    </row>
    <row r="78" spans="1:9" ht="381" customHeight="1">
      <c r="A78" s="45" t="s">
        <v>91</v>
      </c>
      <c r="B78" s="367" t="s">
        <v>202</v>
      </c>
      <c r="C78" s="371"/>
      <c r="D78" s="456" t="s">
        <v>203</v>
      </c>
      <c r="E78" s="457"/>
      <c r="F78" s="458" t="s">
        <v>204</v>
      </c>
      <c r="G78" s="459"/>
      <c r="H78" s="374"/>
      <c r="I78" s="366"/>
    </row>
    <row r="79" spans="1:9" ht="64.25" customHeight="1">
      <c r="A79" s="45" t="s">
        <v>92</v>
      </c>
      <c r="B79" s="365" t="s">
        <v>205</v>
      </c>
      <c r="C79" s="380"/>
      <c r="D79" s="365" t="s">
        <v>206</v>
      </c>
      <c r="E79" s="380"/>
      <c r="F79" s="365" t="s">
        <v>207</v>
      </c>
      <c r="G79" s="366"/>
      <c r="H79" s="374"/>
      <c r="I79" s="366"/>
    </row>
    <row r="80" spans="1:9" ht="30.75" customHeight="1">
      <c r="A80" s="363" t="s">
        <v>53</v>
      </c>
      <c r="B80" s="94" t="s">
        <v>26</v>
      </c>
      <c r="C80" s="94" t="s">
        <v>27</v>
      </c>
      <c r="D80" s="94" t="s">
        <v>26</v>
      </c>
      <c r="E80" s="94" t="s">
        <v>27</v>
      </c>
      <c r="F80" s="94" t="s">
        <v>26</v>
      </c>
      <c r="G80" s="94" t="s">
        <v>27</v>
      </c>
      <c r="H80" s="94" t="s">
        <v>26</v>
      </c>
      <c r="I80" s="94" t="s">
        <v>27</v>
      </c>
    </row>
    <row r="81" spans="1:9" ht="30.75" customHeight="1">
      <c r="A81" s="364"/>
      <c r="B81" s="307">
        <v>0.1</v>
      </c>
      <c r="C81" s="307">
        <v>0.1</v>
      </c>
      <c r="D81" s="307">
        <v>0.1</v>
      </c>
      <c r="E81" s="47">
        <v>0.1</v>
      </c>
      <c r="F81" s="307">
        <v>0.1</v>
      </c>
      <c r="G81" s="48">
        <v>0.1</v>
      </c>
      <c r="H81" s="52"/>
      <c r="I81" s="48"/>
    </row>
    <row r="82" spans="1:9" ht="409.5" customHeight="1">
      <c r="A82" s="45" t="s">
        <v>91</v>
      </c>
      <c r="B82" s="367" t="s">
        <v>208</v>
      </c>
      <c r="C82" s="371"/>
      <c r="D82" s="461" t="s">
        <v>209</v>
      </c>
      <c r="E82" s="366"/>
      <c r="F82" s="367" t="s">
        <v>210</v>
      </c>
      <c r="G82" s="368"/>
      <c r="H82" s="374"/>
      <c r="I82" s="366"/>
    </row>
    <row r="83" spans="1:9" ht="81" customHeight="1">
      <c r="A83" s="45" t="s">
        <v>92</v>
      </c>
      <c r="B83" s="365" t="s">
        <v>212</v>
      </c>
      <c r="C83" s="379"/>
      <c r="D83" s="365" t="s">
        <v>213</v>
      </c>
      <c r="E83" s="380"/>
      <c r="F83" s="365" t="s">
        <v>214</v>
      </c>
      <c r="G83" s="366"/>
      <c r="H83" s="374"/>
      <c r="I83" s="366"/>
    </row>
    <row r="84" spans="1:9" ht="30" customHeight="1">
      <c r="A84" s="363" t="s">
        <v>55</v>
      </c>
      <c r="B84" s="94" t="s">
        <v>26</v>
      </c>
      <c r="C84" s="94" t="s">
        <v>27</v>
      </c>
      <c r="D84" s="94" t="s">
        <v>26</v>
      </c>
      <c r="E84" s="94" t="s">
        <v>27</v>
      </c>
      <c r="F84" s="94" t="s">
        <v>26</v>
      </c>
      <c r="G84" s="94" t="s">
        <v>27</v>
      </c>
      <c r="H84" s="94" t="s">
        <v>26</v>
      </c>
      <c r="I84" s="94" t="s">
        <v>27</v>
      </c>
    </row>
    <row r="85" spans="1:9" ht="30" customHeight="1">
      <c r="A85" s="364"/>
      <c r="B85" s="307">
        <v>0.1</v>
      </c>
      <c r="C85" s="47">
        <v>0.1</v>
      </c>
      <c r="D85" s="307">
        <v>0.1</v>
      </c>
      <c r="E85" s="47">
        <v>0.1</v>
      </c>
      <c r="F85" s="307">
        <v>0.1</v>
      </c>
      <c r="G85" s="48">
        <v>0.1</v>
      </c>
      <c r="H85" s="52"/>
      <c r="I85" s="48"/>
    </row>
    <row r="86" spans="1:9" ht="393" customHeight="1">
      <c r="A86" s="45" t="s">
        <v>91</v>
      </c>
      <c r="B86" s="381" t="s">
        <v>360</v>
      </c>
      <c r="C86" s="382"/>
      <c r="D86" s="381" t="s">
        <v>362</v>
      </c>
      <c r="E86" s="382"/>
      <c r="F86" s="381" t="s">
        <v>361</v>
      </c>
      <c r="G86" s="382"/>
      <c r="H86" s="382"/>
      <c r="I86" s="382"/>
    </row>
    <row r="87" spans="1:9" ht="80.25" customHeight="1">
      <c r="A87" s="45" t="s">
        <v>92</v>
      </c>
      <c r="B87" s="377" t="s">
        <v>363</v>
      </c>
      <c r="C87" s="378"/>
      <c r="D87" s="377" t="s">
        <v>364</v>
      </c>
      <c r="E87" s="378"/>
      <c r="F87" s="377" t="s">
        <v>365</v>
      </c>
      <c r="G87" s="378"/>
      <c r="H87" s="357"/>
      <c r="I87" s="358"/>
    </row>
    <row r="88" spans="1:9" ht="29.25" customHeight="1">
      <c r="A88" s="363" t="s">
        <v>56</v>
      </c>
      <c r="B88" s="357"/>
      <c r="C88" s="358"/>
      <c r="D88" s="357"/>
      <c r="E88" s="358"/>
      <c r="F88" s="357"/>
      <c r="G88" s="358"/>
      <c r="H88" s="94" t="s">
        <v>26</v>
      </c>
      <c r="I88" s="94" t="s">
        <v>27</v>
      </c>
    </row>
    <row r="89" spans="1:9" ht="29.25" customHeight="1">
      <c r="A89" s="364"/>
      <c r="B89" s="307">
        <v>0.1</v>
      </c>
      <c r="C89" s="47"/>
      <c r="D89" s="307">
        <v>0.1</v>
      </c>
      <c r="E89" s="47"/>
      <c r="F89" s="307">
        <v>0.1</v>
      </c>
      <c r="G89" s="48"/>
      <c r="H89" s="52"/>
      <c r="I89" s="48"/>
    </row>
    <row r="90" spans="1:9" s="10" customFormat="1" ht="80.25" customHeight="1">
      <c r="A90" s="45" t="s">
        <v>91</v>
      </c>
      <c r="B90" s="377"/>
      <c r="C90" s="378"/>
      <c r="D90" s="377"/>
      <c r="E90" s="378"/>
      <c r="F90" s="377"/>
      <c r="G90" s="378"/>
      <c r="H90" s="378"/>
      <c r="I90" s="378"/>
    </row>
    <row r="91" spans="1:9" ht="80.25" customHeight="1">
      <c r="A91" s="45" t="s">
        <v>92</v>
      </c>
      <c r="B91" s="357"/>
      <c r="C91" s="358"/>
      <c r="D91" s="357"/>
      <c r="E91" s="358"/>
      <c r="F91" s="357"/>
      <c r="G91" s="358"/>
      <c r="H91" s="357"/>
      <c r="I91" s="358"/>
    </row>
    <row r="92" spans="1:9" ht="25.25" customHeight="1">
      <c r="A92" s="363" t="s">
        <v>57</v>
      </c>
      <c r="B92" s="94" t="s">
        <v>26</v>
      </c>
      <c r="C92" s="94" t="s">
        <v>27</v>
      </c>
      <c r="D92" s="94" t="s">
        <v>26</v>
      </c>
      <c r="E92" s="94" t="s">
        <v>27</v>
      </c>
      <c r="F92" s="94" t="s">
        <v>26</v>
      </c>
      <c r="G92" s="94" t="s">
        <v>27</v>
      </c>
      <c r="H92" s="94" t="s">
        <v>26</v>
      </c>
      <c r="I92" s="94" t="s">
        <v>27</v>
      </c>
    </row>
    <row r="93" spans="1:9" ht="25.25" customHeight="1">
      <c r="A93" s="364"/>
      <c r="B93" s="307">
        <v>0.1</v>
      </c>
      <c r="C93" s="47"/>
      <c r="D93" s="307">
        <v>0.1</v>
      </c>
      <c r="E93" s="47"/>
      <c r="F93" s="307">
        <v>0.1</v>
      </c>
      <c r="G93" s="48"/>
      <c r="H93" s="52"/>
      <c r="I93" s="48"/>
    </row>
    <row r="94" spans="1:9" ht="80.25" customHeight="1">
      <c r="A94" s="45" t="s">
        <v>91</v>
      </c>
      <c r="B94" s="455"/>
      <c r="C94" s="455"/>
      <c r="D94" s="455"/>
      <c r="E94" s="455"/>
      <c r="F94" s="455"/>
      <c r="G94" s="455"/>
      <c r="H94" s="455"/>
      <c r="I94" s="455"/>
    </row>
    <row r="95" spans="1:9" ht="80.25" customHeight="1">
      <c r="A95" s="45" t="s">
        <v>92</v>
      </c>
      <c r="B95" s="357"/>
      <c r="C95" s="358"/>
      <c r="D95" s="357"/>
      <c r="E95" s="358"/>
      <c r="F95" s="357"/>
      <c r="G95" s="358"/>
      <c r="H95" s="357"/>
      <c r="I95" s="358"/>
    </row>
    <row r="96" spans="1:9" ht="25.25" customHeight="1">
      <c r="A96" s="363" t="s">
        <v>58</v>
      </c>
      <c r="B96" s="94" t="s">
        <v>26</v>
      </c>
      <c r="C96" s="94" t="s">
        <v>27</v>
      </c>
      <c r="D96" s="94" t="s">
        <v>26</v>
      </c>
      <c r="E96" s="94" t="s">
        <v>27</v>
      </c>
      <c r="F96" s="94" t="s">
        <v>26</v>
      </c>
      <c r="G96" s="94" t="s">
        <v>27</v>
      </c>
      <c r="H96" s="94" t="s">
        <v>26</v>
      </c>
      <c r="I96" s="94" t="s">
        <v>27</v>
      </c>
    </row>
    <row r="97" spans="1:9" ht="25.25" customHeight="1">
      <c r="A97" s="364"/>
      <c r="B97" s="307">
        <v>0.1</v>
      </c>
      <c r="C97" s="47"/>
      <c r="D97" s="307">
        <v>0.1</v>
      </c>
      <c r="E97" s="47"/>
      <c r="F97" s="307">
        <v>0.1</v>
      </c>
      <c r="G97" s="48"/>
      <c r="H97" s="52"/>
      <c r="I97" s="48"/>
    </row>
    <row r="98" spans="1:9" ht="80.25" customHeight="1">
      <c r="A98" s="45" t="s">
        <v>91</v>
      </c>
      <c r="B98" s="455"/>
      <c r="C98" s="455"/>
      <c r="D98" s="455"/>
      <c r="E98" s="455"/>
      <c r="F98" s="455"/>
      <c r="G98" s="455"/>
      <c r="H98" s="455"/>
      <c r="I98" s="455"/>
    </row>
    <row r="99" spans="1:9" ht="80.25" customHeight="1">
      <c r="A99" s="45" t="s">
        <v>92</v>
      </c>
      <c r="B99" s="357"/>
      <c r="C99" s="358"/>
      <c r="D99" s="357"/>
      <c r="E99" s="358"/>
      <c r="F99" s="357"/>
      <c r="G99" s="358"/>
      <c r="H99" s="357"/>
      <c r="I99" s="358"/>
    </row>
    <row r="100" spans="1:9" ht="25.25" customHeight="1">
      <c r="A100" s="363" t="s">
        <v>60</v>
      </c>
      <c r="B100" s="94" t="s">
        <v>26</v>
      </c>
      <c r="C100" s="94" t="s">
        <v>27</v>
      </c>
      <c r="D100" s="94" t="s">
        <v>26</v>
      </c>
      <c r="E100" s="94" t="s">
        <v>27</v>
      </c>
      <c r="F100" s="94" t="s">
        <v>26</v>
      </c>
      <c r="G100" s="94" t="s">
        <v>27</v>
      </c>
      <c r="H100" s="94" t="s">
        <v>26</v>
      </c>
      <c r="I100" s="94" t="s">
        <v>27</v>
      </c>
    </row>
    <row r="101" spans="1:9" ht="25.25" customHeight="1">
      <c r="A101" s="364"/>
      <c r="B101" s="307">
        <v>0.1</v>
      </c>
      <c r="C101" s="47"/>
      <c r="D101" s="307">
        <v>0.1</v>
      </c>
      <c r="E101" s="47"/>
      <c r="F101" s="307">
        <v>0.1</v>
      </c>
      <c r="G101" s="48"/>
      <c r="H101" s="52"/>
      <c r="I101" s="48"/>
    </row>
    <row r="102" spans="1:9" ht="80.25" customHeight="1">
      <c r="A102" s="45" t="s">
        <v>91</v>
      </c>
      <c r="B102" s="455"/>
      <c r="C102" s="455"/>
      <c r="D102" s="455"/>
      <c r="E102" s="455"/>
      <c r="F102" s="455"/>
      <c r="G102" s="455"/>
      <c r="H102" s="455"/>
      <c r="I102" s="455"/>
    </row>
    <row r="103" spans="1:9" ht="80.25" customHeight="1">
      <c r="A103" s="45" t="s">
        <v>92</v>
      </c>
      <c r="B103" s="357"/>
      <c r="C103" s="358"/>
      <c r="D103" s="357"/>
      <c r="E103" s="358"/>
      <c r="F103" s="357"/>
      <c r="G103" s="358"/>
      <c r="H103" s="357"/>
      <c r="I103" s="358"/>
    </row>
    <row r="104" spans="1:9" ht="25.25" customHeight="1">
      <c r="A104" s="363" t="s">
        <v>61</v>
      </c>
      <c r="B104" s="94" t="s">
        <v>26</v>
      </c>
      <c r="C104" s="94" t="s">
        <v>27</v>
      </c>
      <c r="D104" s="94" t="s">
        <v>26</v>
      </c>
      <c r="E104" s="94" t="s">
        <v>27</v>
      </c>
      <c r="F104" s="94" t="s">
        <v>26</v>
      </c>
      <c r="G104" s="94" t="s">
        <v>27</v>
      </c>
      <c r="H104" s="94" t="s">
        <v>26</v>
      </c>
      <c r="I104" s="94" t="s">
        <v>27</v>
      </c>
    </row>
    <row r="105" spans="1:9" ht="25.25" customHeight="1">
      <c r="A105" s="364"/>
      <c r="B105" s="307">
        <v>0.15</v>
      </c>
      <c r="C105" s="49"/>
      <c r="D105" s="307">
        <v>0.15</v>
      </c>
      <c r="E105" s="47"/>
      <c r="F105" s="52">
        <v>0.15</v>
      </c>
      <c r="G105" s="48"/>
      <c r="H105" s="52"/>
      <c r="I105" s="48"/>
    </row>
    <row r="106" spans="1:9" ht="80.25" customHeight="1">
      <c r="A106" s="45" t="s">
        <v>91</v>
      </c>
      <c r="B106" s="455"/>
      <c r="C106" s="455"/>
      <c r="D106" s="455"/>
      <c r="E106" s="455"/>
      <c r="F106" s="455"/>
      <c r="G106" s="455"/>
      <c r="H106" s="455"/>
      <c r="I106" s="455"/>
    </row>
    <row r="107" spans="1:9" ht="80.25" customHeight="1">
      <c r="A107" s="45" t="s">
        <v>92</v>
      </c>
      <c r="B107" s="357"/>
      <c r="C107" s="358"/>
      <c r="D107" s="357"/>
      <c r="E107" s="358"/>
      <c r="F107" s="357"/>
      <c r="G107" s="358"/>
      <c r="H107" s="357"/>
      <c r="I107" s="358"/>
    </row>
    <row r="108" spans="1:9" ht="25.25" customHeight="1">
      <c r="A108" s="363" t="s">
        <v>62</v>
      </c>
      <c r="B108" s="94" t="s">
        <v>26</v>
      </c>
      <c r="C108" s="94" t="s">
        <v>27</v>
      </c>
      <c r="D108" s="94" t="s">
        <v>26</v>
      </c>
      <c r="E108" s="94" t="s">
        <v>27</v>
      </c>
      <c r="F108" s="94" t="s">
        <v>26</v>
      </c>
      <c r="G108" s="94" t="s">
        <v>27</v>
      </c>
      <c r="H108" s="94" t="s">
        <v>26</v>
      </c>
      <c r="I108" s="94" t="s">
        <v>27</v>
      </c>
    </row>
    <row r="109" spans="1:9" ht="25.25" customHeight="1">
      <c r="A109" s="364"/>
      <c r="B109" s="307">
        <v>0.15</v>
      </c>
      <c r="C109" s="49"/>
      <c r="D109" s="307">
        <v>0.15</v>
      </c>
      <c r="E109" s="47"/>
      <c r="F109" s="52">
        <v>0.15</v>
      </c>
      <c r="G109" s="48"/>
      <c r="H109" s="52"/>
      <c r="I109" s="48"/>
    </row>
    <row r="110" spans="1:9" ht="80.25" customHeight="1">
      <c r="A110" s="45" t="s">
        <v>91</v>
      </c>
      <c r="B110" s="455"/>
      <c r="C110" s="455"/>
      <c r="D110" s="455"/>
      <c r="E110" s="455"/>
      <c r="F110" s="455"/>
      <c r="G110" s="455"/>
      <c r="H110" s="455"/>
      <c r="I110" s="455"/>
    </row>
    <row r="111" spans="1:9" ht="80.25" customHeight="1">
      <c r="A111" s="45" t="s">
        <v>92</v>
      </c>
      <c r="B111" s="357"/>
      <c r="C111" s="358"/>
      <c r="D111" s="357"/>
      <c r="E111" s="358"/>
      <c r="F111" s="357"/>
      <c r="G111" s="358"/>
      <c r="H111" s="357"/>
      <c r="I111" s="358"/>
    </row>
    <row r="112" spans="1:9" ht="25.25" customHeight="1">
      <c r="A112" s="363" t="s">
        <v>63</v>
      </c>
      <c r="B112" s="94" t="s">
        <v>26</v>
      </c>
      <c r="C112" s="94" t="s">
        <v>27</v>
      </c>
      <c r="D112" s="94" t="s">
        <v>26</v>
      </c>
      <c r="E112" s="94" t="s">
        <v>27</v>
      </c>
      <c r="F112" s="94" t="s">
        <v>26</v>
      </c>
      <c r="G112" s="94" t="s">
        <v>27</v>
      </c>
      <c r="H112" s="94" t="s">
        <v>26</v>
      </c>
      <c r="I112" s="94" t="s">
        <v>27</v>
      </c>
    </row>
    <row r="113" spans="1:9" ht="25.25" customHeight="1">
      <c r="A113" s="364"/>
      <c r="B113" s="308">
        <v>0.02</v>
      </c>
      <c r="C113" s="177"/>
      <c r="D113" s="308">
        <v>0.02</v>
      </c>
      <c r="E113" s="177"/>
      <c r="F113" s="308">
        <v>0.02</v>
      </c>
      <c r="G113" s="178"/>
      <c r="H113" s="177"/>
      <c r="I113" s="178"/>
    </row>
    <row r="114" spans="1:9" ht="80.25" customHeight="1">
      <c r="A114" s="45" t="s">
        <v>91</v>
      </c>
      <c r="B114" s="460"/>
      <c r="C114" s="460"/>
      <c r="D114" s="460"/>
      <c r="E114" s="460"/>
      <c r="F114" s="460"/>
      <c r="G114" s="460"/>
      <c r="H114" s="460"/>
      <c r="I114" s="460"/>
    </row>
    <row r="115" spans="1:9" ht="80.25" customHeight="1">
      <c r="A115" s="45" t="s">
        <v>92</v>
      </c>
      <c r="B115" s="357"/>
      <c r="C115" s="358"/>
      <c r="D115" s="357"/>
      <c r="E115" s="358"/>
      <c r="F115" s="357"/>
      <c r="G115" s="358"/>
      <c r="H115" s="357"/>
      <c r="I115" s="358"/>
    </row>
    <row r="116" spans="1:9" s="311" customFormat="1" ht="51" customHeight="1">
      <c r="A116" s="310" t="s">
        <v>93</v>
      </c>
      <c r="B116" s="312">
        <f t="shared" ref="B116:C116" si="0">(B69+B73+B77+B81+B85+B89+B93+B97+B101+B105+B109+B113)</f>
        <v>1</v>
      </c>
      <c r="C116" s="312">
        <f t="shared" si="0"/>
        <v>0.28000000000000003</v>
      </c>
      <c r="D116" s="312">
        <f t="shared" ref="D116:I116" si="1">(D69+D73+D77+D81+D85+D89+D93+D97+D101+D105+D109+D113)</f>
        <v>1</v>
      </c>
      <c r="E116" s="312">
        <f t="shared" si="1"/>
        <v>0.28000000000000003</v>
      </c>
      <c r="F116" s="312">
        <f t="shared" si="1"/>
        <v>1</v>
      </c>
      <c r="G116" s="312">
        <f t="shared" si="1"/>
        <v>0.28000000000000003</v>
      </c>
      <c r="H116" s="312">
        <f t="shared" si="1"/>
        <v>0</v>
      </c>
      <c r="I116" s="312">
        <f t="shared" si="1"/>
        <v>0</v>
      </c>
    </row>
    <row r="121" spans="1:9" ht="37.5" customHeight="1"/>
    <row r="122" spans="1:9" ht="19.5" customHeight="1"/>
    <row r="123" spans="1:9" ht="19.5" customHeight="1"/>
    <row r="124" spans="1:9" ht="34.5" customHeight="1"/>
    <row r="125" spans="1:9" ht="15" customHeight="1"/>
    <row r="126" spans="1:9" ht="15.75" customHeight="1"/>
  </sheetData>
  <mergeCells count="214">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H86:I86"/>
    <mergeCell ref="B79:C79"/>
    <mergeCell ref="D79:E79"/>
    <mergeCell ref="F79:G79"/>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 ref="F53:G53"/>
    <mergeCell ref="F83:G83"/>
    <mergeCell ref="H83:I83"/>
    <mergeCell ref="B86:C86"/>
    <mergeCell ref="B71:C71"/>
    <mergeCell ref="D71:E71"/>
    <mergeCell ref="B88:C88"/>
    <mergeCell ref="D88:E88"/>
    <mergeCell ref="F88:G88"/>
    <mergeCell ref="B67:C67"/>
    <mergeCell ref="D67:E67"/>
    <mergeCell ref="F67:G67"/>
    <mergeCell ref="H67:I67"/>
    <mergeCell ref="A92:A93"/>
    <mergeCell ref="A96:A97"/>
    <mergeCell ref="F71:G71"/>
    <mergeCell ref="F74:G74"/>
    <mergeCell ref="H74:I74"/>
    <mergeCell ref="B74:C74"/>
    <mergeCell ref="D74:E74"/>
    <mergeCell ref="H75:I75"/>
    <mergeCell ref="H78:I78"/>
    <mergeCell ref="H71:I71"/>
  </mergeCells>
  <phoneticPr fontId="35" type="noConversion"/>
  <dataValidations count="1">
    <dataValidation type="list" allowBlank="1" showInputMessage="1" showErrorMessage="1" sqref="H35:I36" xr:uid="{F73DB0EB-ABC7-4FC5-ADE4-B2ADA3B0391D}">
      <formula1>#REF!</formula1>
    </dataValidation>
  </dataValidations>
  <hyperlinks>
    <hyperlink ref="B71" r:id="rId1" xr:uid="{76808F92-08E0-264A-8F47-3F1CF3421C7B}"/>
    <hyperlink ref="B75" r:id="rId2" xr:uid="{9E255637-26DB-6F47-A6A9-6439BC1B92A1}"/>
    <hyperlink ref="D71" r:id="rId3" xr:uid="{953EE02B-1874-D145-A714-63231870317E}"/>
    <hyperlink ref="D75" r:id="rId4" xr:uid="{1A135C76-B1A6-1640-8EE8-998662709238}"/>
    <hyperlink ref="F71" r:id="rId5" xr:uid="{E2A42DBF-1160-1748-A09E-F7F160E4B0C9}"/>
    <hyperlink ref="F75" r:id="rId6" xr:uid="{3390AF95-4C2A-4548-B1E1-680E286C34AD}"/>
    <hyperlink ref="B79" r:id="rId7" xr:uid="{8F6D0733-15D3-4944-B1AE-FB5DC373B26C}"/>
    <hyperlink ref="D79" r:id="rId8" xr:uid="{2D285A2A-6362-1641-8FFA-1D1499C48588}"/>
    <hyperlink ref="F79" r:id="rId9" xr:uid="{2E56F1E4-F09E-FA44-82A3-C3ABC88DB866}"/>
    <hyperlink ref="B83" r:id="rId10" xr:uid="{09B3B725-21E8-6242-B624-720B4C5A9657}"/>
    <hyperlink ref="D83" r:id="rId11" xr:uid="{A10AF86F-BE08-DA4A-A29B-C4D0F86BE909}"/>
    <hyperlink ref="F83" r:id="rId12" xr:uid="{21B334D4-C6AC-A249-A5DB-03BABF4296B9}"/>
    <hyperlink ref="B87" r:id="rId13" xr:uid="{377B7934-284B-7D42-A727-6FAF82B3668E}"/>
    <hyperlink ref="D87" r:id="rId14" xr:uid="{E9652300-272D-2544-BE93-12CACC136CA8}"/>
    <hyperlink ref="F87" r:id="rId15" xr:uid="{4A15C0A5-CF62-684B-A6F1-45DA59B0B50F}"/>
  </hyperlinks>
  <pageMargins left="0.25" right="0.25" top="0.75" bottom="0.75" header="0.3" footer="0.3"/>
  <pageSetup scale="21" orientation="landscape" r:id="rId16"/>
  <drawing r:id="rId17"/>
  <legacyDrawing r:id="rId1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H29" sqref="H29"/>
    </sheetView>
  </sheetViews>
  <sheetFormatPr baseColWidth="10" defaultColWidth="11.5" defaultRowHeight="15" customHeight="1"/>
  <cols>
    <col min="1" max="1" width="17.6640625" customWidth="1"/>
    <col min="2" max="2" width="15.5" customWidth="1"/>
    <col min="3" max="3" width="25.5" customWidth="1"/>
    <col min="4" max="4" width="56.5" customWidth="1"/>
    <col min="5" max="5" width="34" customWidth="1"/>
  </cols>
  <sheetData>
    <row r="1" spans="1:84" ht="22.5" customHeight="1" thickBot="1">
      <c r="A1" s="471"/>
      <c r="B1" s="752" t="s">
        <v>44</v>
      </c>
      <c r="C1" s="752"/>
      <c r="D1" s="752"/>
      <c r="E1" s="394" t="s">
        <v>160</v>
      </c>
      <c r="F1" s="395"/>
      <c r="G1" s="396"/>
    </row>
    <row r="2" spans="1:84" ht="22.5" customHeight="1" thickBot="1">
      <c r="A2" s="471"/>
      <c r="B2" s="753" t="s">
        <v>45</v>
      </c>
      <c r="C2" s="753"/>
      <c r="D2" s="753"/>
      <c r="E2" s="394" t="s">
        <v>161</v>
      </c>
      <c r="F2" s="395"/>
      <c r="G2" s="396"/>
    </row>
    <row r="3" spans="1:84" ht="31.5" customHeight="1" thickBot="1">
      <c r="A3" s="471"/>
      <c r="B3" s="604" t="s">
        <v>0</v>
      </c>
      <c r="C3" s="605"/>
      <c r="D3" s="606"/>
      <c r="E3" s="394" t="s">
        <v>162</v>
      </c>
      <c r="F3" s="395"/>
      <c r="G3" s="396"/>
    </row>
    <row r="4" spans="1:84" ht="22.5" customHeight="1" thickBot="1">
      <c r="A4" s="471"/>
      <c r="B4" s="607" t="s">
        <v>154</v>
      </c>
      <c r="C4" s="608"/>
      <c r="D4" s="609"/>
      <c r="E4" s="394" t="s">
        <v>168</v>
      </c>
      <c r="F4" s="395"/>
      <c r="G4" s="396"/>
    </row>
    <row r="5" spans="1:84" ht="16" thickBot="1">
      <c r="A5" s="56"/>
      <c r="B5" s="56"/>
      <c r="C5" s="230"/>
      <c r="D5" s="230"/>
      <c r="E5" s="230"/>
      <c r="F5" s="231"/>
      <c r="G5" s="231"/>
      <c r="H5" s="231"/>
      <c r="I5" s="231"/>
      <c r="J5" s="231"/>
      <c r="K5" s="231"/>
    </row>
    <row r="6" spans="1:84" ht="27.75" customHeight="1">
      <c r="A6" s="384" t="s">
        <v>48</v>
      </c>
      <c r="B6" s="385"/>
      <c r="C6" s="756"/>
      <c r="D6" s="757"/>
      <c r="E6" s="758"/>
      <c r="F6" s="7"/>
      <c r="G6" s="7"/>
      <c r="H6" s="7"/>
      <c r="I6" s="7"/>
      <c r="J6" s="7"/>
      <c r="K6" s="7"/>
      <c r="L6" s="1"/>
      <c r="M6" s="174"/>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c r="A7" s="632" t="s">
        <v>155</v>
      </c>
      <c r="B7" s="633"/>
      <c r="C7" s="754"/>
      <c r="D7" s="754"/>
      <c r="E7" s="755"/>
      <c r="F7" s="231"/>
      <c r="G7" s="231"/>
      <c r="H7" s="231"/>
      <c r="I7" s="231"/>
      <c r="J7" s="231"/>
      <c r="K7" s="231"/>
    </row>
    <row r="8" spans="1:84" ht="45.75" customHeight="1" thickBot="1">
      <c r="A8" s="57" t="s">
        <v>156</v>
      </c>
      <c r="B8" s="57" t="s">
        <v>157</v>
      </c>
      <c r="C8" s="58" t="s">
        <v>158</v>
      </c>
      <c r="D8" s="750" t="s">
        <v>159</v>
      </c>
      <c r="E8" s="751"/>
    </row>
    <row r="9" spans="1:84" ht="45">
      <c r="A9" s="59">
        <v>45716</v>
      </c>
      <c r="B9" s="60"/>
      <c r="C9" s="73" t="s">
        <v>353</v>
      </c>
      <c r="D9" s="748" t="s">
        <v>354</v>
      </c>
      <c r="E9" s="749"/>
    </row>
    <row r="10" spans="1:84">
      <c r="A10" s="59"/>
      <c r="B10" s="60"/>
      <c r="C10" s="74"/>
      <c r="D10" s="744"/>
      <c r="E10" s="745"/>
    </row>
    <row r="11" spans="1:84">
      <c r="A11" s="59"/>
      <c r="B11" s="60"/>
      <c r="C11" s="74"/>
      <c r="D11" s="744"/>
      <c r="E11" s="745"/>
    </row>
    <row r="12" spans="1:84">
      <c r="A12" s="61"/>
      <c r="B12" s="62"/>
      <c r="C12" s="74"/>
      <c r="D12" s="744"/>
      <c r="E12" s="745"/>
    </row>
    <row r="13" spans="1:84">
      <c r="A13" s="63"/>
      <c r="B13" s="62"/>
      <c r="C13" s="74"/>
      <c r="D13" s="744"/>
      <c r="E13" s="745"/>
    </row>
    <row r="14" spans="1:84">
      <c r="A14" s="63"/>
      <c r="B14" s="62"/>
      <c r="C14" s="75"/>
      <c r="D14" s="744"/>
      <c r="E14" s="745"/>
    </row>
    <row r="15" spans="1:84">
      <c r="A15" s="63"/>
      <c r="B15" s="62"/>
      <c r="C15" s="75"/>
      <c r="D15" s="744"/>
      <c r="E15" s="745"/>
    </row>
    <row r="16" spans="1:84">
      <c r="A16" s="64"/>
      <c r="B16" s="62"/>
      <c r="C16" s="74"/>
      <c r="D16" s="744"/>
      <c r="E16" s="745"/>
    </row>
    <row r="17" spans="1:5">
      <c r="A17" s="65"/>
      <c r="B17" s="66"/>
      <c r="C17" s="76"/>
      <c r="D17" s="744"/>
      <c r="E17" s="745"/>
    </row>
    <row r="18" spans="1:5">
      <c r="A18" s="65"/>
      <c r="B18" s="66"/>
      <c r="C18" s="76"/>
      <c r="D18" s="744"/>
      <c r="E18" s="745"/>
    </row>
    <row r="19" spans="1:5">
      <c r="A19" s="67"/>
      <c r="B19" s="68"/>
      <c r="C19" s="70"/>
      <c r="D19" s="744"/>
      <c r="E19" s="745"/>
    </row>
    <row r="20" spans="1:5">
      <c r="A20" s="69"/>
      <c r="B20" s="70"/>
      <c r="C20" s="70"/>
      <c r="D20" s="744"/>
      <c r="E20" s="745"/>
    </row>
    <row r="21" spans="1:5">
      <c r="A21" s="69"/>
      <c r="B21" s="70"/>
      <c r="C21" s="70"/>
      <c r="D21" s="744"/>
      <c r="E21" s="745"/>
    </row>
    <row r="22" spans="1:5">
      <c r="A22" s="69"/>
      <c r="B22" s="70"/>
      <c r="C22" s="70"/>
      <c r="D22" s="744"/>
      <c r="E22" s="745"/>
    </row>
    <row r="23" spans="1:5">
      <c r="A23" s="69"/>
      <c r="B23" s="70"/>
      <c r="C23" s="70"/>
      <c r="D23" s="744"/>
      <c r="E23" s="745"/>
    </row>
    <row r="24" spans="1:5">
      <c r="A24" s="69"/>
      <c r="B24" s="70"/>
      <c r="C24" s="70"/>
      <c r="D24" s="744"/>
      <c r="E24" s="745"/>
    </row>
    <row r="25" spans="1:5">
      <c r="A25" s="69"/>
      <c r="B25" s="70"/>
      <c r="C25" s="70"/>
      <c r="D25" s="744"/>
      <c r="E25" s="745"/>
    </row>
    <row r="26" spans="1:5">
      <c r="A26" s="69"/>
      <c r="B26" s="70"/>
      <c r="C26" s="70"/>
      <c r="D26" s="744"/>
      <c r="E26" s="745"/>
    </row>
    <row r="27" spans="1:5">
      <c r="A27" s="69"/>
      <c r="B27" s="70"/>
      <c r="C27" s="70"/>
      <c r="D27" s="744"/>
      <c r="E27" s="745"/>
    </row>
    <row r="28" spans="1:5">
      <c r="A28" s="69"/>
      <c r="B28" s="70"/>
      <c r="C28" s="70"/>
      <c r="D28" s="744"/>
      <c r="E28" s="745"/>
    </row>
    <row r="29" spans="1:5">
      <c r="A29" s="69"/>
      <c r="B29" s="70"/>
      <c r="C29" s="70"/>
      <c r="D29" s="744"/>
      <c r="E29" s="745"/>
    </row>
    <row r="30" spans="1:5">
      <c r="A30" s="69"/>
      <c r="B30" s="70"/>
      <c r="C30" s="70"/>
      <c r="D30" s="744"/>
      <c r="E30" s="745"/>
    </row>
    <row r="31" spans="1:5">
      <c r="A31" s="69"/>
      <c r="B31" s="70"/>
      <c r="C31" s="70"/>
      <c r="D31" s="744"/>
      <c r="E31" s="745"/>
    </row>
    <row r="32" spans="1:5">
      <c r="A32" s="69"/>
      <c r="B32" s="70"/>
      <c r="C32" s="70"/>
      <c r="D32" s="744"/>
      <c r="E32" s="745"/>
    </row>
    <row r="33" spans="1:5">
      <c r="A33" s="69"/>
      <c r="B33" s="70"/>
      <c r="C33" s="70"/>
      <c r="D33" s="744"/>
      <c r="E33" s="745"/>
    </row>
    <row r="34" spans="1:5">
      <c r="A34" s="69"/>
      <c r="B34" s="70"/>
      <c r="C34" s="70"/>
      <c r="D34" s="744"/>
      <c r="E34" s="745"/>
    </row>
    <row r="35" spans="1:5">
      <c r="A35" s="69"/>
      <c r="B35" s="70"/>
      <c r="C35" s="70"/>
      <c r="D35" s="744"/>
      <c r="E35" s="745"/>
    </row>
    <row r="36" spans="1:5">
      <c r="A36" s="71"/>
      <c r="B36" s="72"/>
      <c r="C36" s="72"/>
      <c r="D36" s="746"/>
      <c r="E36" s="747"/>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9887-B427-B94A-893A-B192755D08F7}">
  <dimension ref="A1:O117"/>
  <sheetViews>
    <sheetView zoomScale="70" zoomScaleNormal="70" workbookViewId="0">
      <selection activeCell="F47" sqref="F47:G47"/>
    </sheetView>
  </sheetViews>
  <sheetFormatPr baseColWidth="10" defaultColWidth="39.6640625" defaultRowHeight="15"/>
  <sheetData>
    <row r="1" spans="1:15" s="84" customFormat="1" ht="22.25" customHeight="1" thickBot="1">
      <c r="A1" s="416"/>
      <c r="B1" s="397" t="s">
        <v>44</v>
      </c>
      <c r="C1" s="398"/>
      <c r="D1" s="398"/>
      <c r="E1" s="398"/>
      <c r="F1" s="398"/>
      <c r="G1" s="398"/>
      <c r="H1" s="398"/>
      <c r="I1" s="398"/>
      <c r="J1" s="398"/>
      <c r="K1" s="398"/>
      <c r="L1" s="399"/>
      <c r="M1" s="394" t="s">
        <v>160</v>
      </c>
      <c r="N1" s="395"/>
      <c r="O1" s="396"/>
    </row>
    <row r="2" spans="1:15" s="84" customFormat="1" ht="18" customHeight="1" thickBot="1">
      <c r="A2" s="417"/>
      <c r="B2" s="400" t="s">
        <v>45</v>
      </c>
      <c r="C2" s="401"/>
      <c r="D2" s="401"/>
      <c r="E2" s="401"/>
      <c r="F2" s="401"/>
      <c r="G2" s="401"/>
      <c r="H2" s="401"/>
      <c r="I2" s="401"/>
      <c r="J2" s="401"/>
      <c r="K2" s="401"/>
      <c r="L2" s="402"/>
      <c r="M2" s="394" t="s">
        <v>161</v>
      </c>
      <c r="N2" s="395"/>
      <c r="O2" s="396"/>
    </row>
    <row r="3" spans="1:15" s="84" customFormat="1" ht="20" customHeight="1" thickBot="1">
      <c r="A3" s="417"/>
      <c r="B3" s="400" t="s">
        <v>0</v>
      </c>
      <c r="C3" s="401"/>
      <c r="D3" s="401"/>
      <c r="E3" s="401"/>
      <c r="F3" s="401"/>
      <c r="G3" s="401"/>
      <c r="H3" s="401"/>
      <c r="I3" s="401"/>
      <c r="J3" s="401"/>
      <c r="K3" s="401"/>
      <c r="L3" s="402"/>
      <c r="M3" s="394" t="s">
        <v>162</v>
      </c>
      <c r="N3" s="395"/>
      <c r="O3" s="396"/>
    </row>
    <row r="4" spans="1:15" s="84" customFormat="1" ht="21.75" customHeight="1" thickBot="1">
      <c r="A4" s="418"/>
      <c r="B4" s="403" t="s">
        <v>46</v>
      </c>
      <c r="C4" s="404"/>
      <c r="D4" s="404"/>
      <c r="E4" s="404"/>
      <c r="F4" s="404"/>
      <c r="G4" s="404"/>
      <c r="H4" s="404"/>
      <c r="I4" s="404"/>
      <c r="J4" s="404"/>
      <c r="K4" s="404"/>
      <c r="L4" s="405"/>
      <c r="M4" s="394" t="s">
        <v>163</v>
      </c>
      <c r="N4" s="395"/>
      <c r="O4" s="396"/>
    </row>
    <row r="5" spans="1:15" s="84" customFormat="1" ht="16.25" customHeight="1" thickBot="1">
      <c r="A5" s="85"/>
      <c r="B5" s="86"/>
      <c r="C5" s="86"/>
      <c r="D5" s="86"/>
      <c r="E5" s="86"/>
      <c r="F5" s="86"/>
      <c r="G5" s="86"/>
      <c r="H5" s="86"/>
      <c r="I5" s="86"/>
      <c r="J5" s="86"/>
      <c r="K5" s="86"/>
      <c r="L5" s="86"/>
      <c r="M5" s="87"/>
      <c r="N5" s="87"/>
      <c r="O5" s="87"/>
    </row>
    <row r="6" spans="1:15" s="1" customFormat="1" ht="40.25" customHeight="1" thickBot="1">
      <c r="A6" s="54" t="s">
        <v>48</v>
      </c>
      <c r="B6" s="428" t="s">
        <v>170</v>
      </c>
      <c r="C6" s="429"/>
      <c r="D6" s="429"/>
      <c r="E6" s="429"/>
      <c r="F6" s="429"/>
      <c r="G6" s="429"/>
      <c r="H6" s="429"/>
      <c r="I6" s="429"/>
      <c r="J6" s="429"/>
      <c r="K6" s="430"/>
      <c r="L6" s="165" t="s">
        <v>49</v>
      </c>
      <c r="M6" s="431"/>
      <c r="N6" s="432"/>
      <c r="O6" s="433"/>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27" t="s">
        <v>2</v>
      </c>
      <c r="B8" s="165" t="s">
        <v>50</v>
      </c>
      <c r="C8" s="232">
        <v>45688</v>
      </c>
      <c r="D8" s="165" t="s">
        <v>51</v>
      </c>
      <c r="E8" s="233">
        <v>45716</v>
      </c>
      <c r="F8" s="165" t="s">
        <v>52</v>
      </c>
      <c r="G8" s="232">
        <v>45747</v>
      </c>
      <c r="H8" s="165" t="s">
        <v>53</v>
      </c>
      <c r="I8" s="234">
        <v>45777</v>
      </c>
      <c r="J8" s="386" t="s">
        <v>3</v>
      </c>
      <c r="K8" s="419"/>
      <c r="L8" s="164" t="s">
        <v>54</v>
      </c>
      <c r="M8" s="383"/>
      <c r="N8" s="383"/>
      <c r="O8" s="383"/>
    </row>
    <row r="9" spans="1:15" s="84" customFormat="1" ht="21.75" customHeight="1" thickBot="1">
      <c r="A9" s="427"/>
      <c r="B9" s="166" t="s">
        <v>55</v>
      </c>
      <c r="C9" s="352">
        <v>45808</v>
      </c>
      <c r="D9" s="165" t="s">
        <v>56</v>
      </c>
      <c r="E9" s="135"/>
      <c r="F9" s="165" t="s">
        <v>57</v>
      </c>
      <c r="G9" s="135"/>
      <c r="H9" s="165" t="s">
        <v>58</v>
      </c>
      <c r="I9" s="133"/>
      <c r="J9" s="386"/>
      <c r="K9" s="419"/>
      <c r="L9" s="164" t="s">
        <v>59</v>
      </c>
      <c r="M9" s="383"/>
      <c r="N9" s="383"/>
      <c r="O9" s="383"/>
    </row>
    <row r="10" spans="1:15" s="84" customFormat="1" ht="21.75" customHeight="1" thickBot="1">
      <c r="A10" s="427"/>
      <c r="B10" s="165" t="s">
        <v>60</v>
      </c>
      <c r="C10" s="131"/>
      <c r="D10" s="165" t="s">
        <v>61</v>
      </c>
      <c r="E10" s="135"/>
      <c r="F10" s="165" t="s">
        <v>62</v>
      </c>
      <c r="G10" s="135"/>
      <c r="H10" s="165" t="s">
        <v>63</v>
      </c>
      <c r="I10" s="133"/>
      <c r="J10" s="386"/>
      <c r="K10" s="419"/>
      <c r="L10" s="164" t="s">
        <v>64</v>
      </c>
      <c r="M10" s="383" t="s">
        <v>171</v>
      </c>
      <c r="N10" s="383"/>
      <c r="O10" s="383"/>
    </row>
    <row r="11" spans="1:15" s="1" customFormat="1" ht="15" customHeight="1" thickBot="1">
      <c r="A11" s="6"/>
      <c r="B11" s="7"/>
      <c r="C11" s="7"/>
      <c r="D11" s="9"/>
      <c r="E11" s="8"/>
      <c r="F11" s="8"/>
      <c r="G11" s="223"/>
      <c r="H11" s="223"/>
      <c r="I11" s="10"/>
      <c r="J11" s="10"/>
      <c r="K11" s="7"/>
      <c r="L11" s="7"/>
      <c r="M11" s="7"/>
      <c r="N11" s="7"/>
      <c r="O11" s="7"/>
    </row>
    <row r="12" spans="1:15" s="1" customFormat="1" ht="15" customHeight="1">
      <c r="A12" s="424" t="s">
        <v>65</v>
      </c>
      <c r="B12" s="462" t="s">
        <v>215</v>
      </c>
      <c r="C12" s="463"/>
      <c r="D12" s="463"/>
      <c r="E12" s="463"/>
      <c r="F12" s="463"/>
      <c r="G12" s="463"/>
      <c r="H12" s="463"/>
      <c r="I12" s="463"/>
      <c r="J12" s="463"/>
      <c r="K12" s="463"/>
      <c r="L12" s="463"/>
      <c r="M12" s="463"/>
      <c r="N12" s="463"/>
      <c r="O12" s="464"/>
    </row>
    <row r="13" spans="1:15" s="1" customFormat="1" ht="15" customHeight="1">
      <c r="A13" s="425"/>
      <c r="B13" s="465"/>
      <c r="C13" s="466"/>
      <c r="D13" s="466"/>
      <c r="E13" s="466"/>
      <c r="F13" s="466"/>
      <c r="G13" s="466"/>
      <c r="H13" s="466"/>
      <c r="I13" s="466"/>
      <c r="J13" s="466"/>
      <c r="K13" s="466"/>
      <c r="L13" s="466"/>
      <c r="M13" s="466"/>
      <c r="N13" s="466"/>
      <c r="O13" s="467"/>
    </row>
    <row r="14" spans="1:15" s="1" customFormat="1" ht="15" customHeight="1" thickBot="1">
      <c r="A14" s="426"/>
      <c r="B14" s="468"/>
      <c r="C14" s="469"/>
      <c r="D14" s="469"/>
      <c r="E14" s="469"/>
      <c r="F14" s="469"/>
      <c r="G14" s="469"/>
      <c r="H14" s="469"/>
      <c r="I14" s="469"/>
      <c r="J14" s="469"/>
      <c r="K14" s="469"/>
      <c r="L14" s="469"/>
      <c r="M14" s="469"/>
      <c r="N14" s="469"/>
      <c r="O14" s="470"/>
    </row>
    <row r="15" spans="1:15" s="1" customFormat="1" ht="9" customHeight="1" thickBot="1">
      <c r="A15" s="14"/>
      <c r="B15" s="83"/>
      <c r="C15" s="15"/>
      <c r="D15" s="15"/>
      <c r="E15" s="15"/>
      <c r="F15" s="15"/>
      <c r="G15" s="16"/>
      <c r="H15" s="16"/>
      <c r="I15" s="16"/>
      <c r="J15" s="16"/>
      <c r="K15" s="16"/>
      <c r="L15" s="17"/>
      <c r="M15" s="17"/>
      <c r="N15" s="17"/>
      <c r="O15" s="17"/>
    </row>
    <row r="16" spans="1:15" s="18" customFormat="1" ht="37.5" customHeight="1" thickBot="1">
      <c r="A16" s="54" t="s">
        <v>4</v>
      </c>
      <c r="B16" s="471" t="s">
        <v>173</v>
      </c>
      <c r="C16" s="471"/>
      <c r="D16" s="471"/>
      <c r="E16" s="471"/>
      <c r="F16" s="471"/>
      <c r="G16" s="427" t="s">
        <v>5</v>
      </c>
      <c r="H16" s="427"/>
      <c r="I16" s="472" t="s">
        <v>216</v>
      </c>
      <c r="J16" s="472"/>
      <c r="K16" s="472"/>
      <c r="L16" s="472"/>
      <c r="M16" s="472"/>
      <c r="N16" s="472"/>
      <c r="O16" s="472"/>
    </row>
    <row r="17" spans="1:15" s="1" customFormat="1" ht="9" customHeight="1" thickBot="1">
      <c r="A17" s="14"/>
      <c r="B17" s="16"/>
      <c r="C17" s="15"/>
      <c r="D17" s="15"/>
      <c r="E17" s="15"/>
      <c r="F17" s="15"/>
      <c r="G17" s="16"/>
      <c r="H17" s="16"/>
      <c r="I17" s="16"/>
      <c r="J17" s="16"/>
      <c r="K17" s="16"/>
      <c r="L17" s="17"/>
      <c r="M17" s="17"/>
      <c r="N17" s="17"/>
      <c r="O17" s="17"/>
    </row>
    <row r="18" spans="1:15" s="1" customFormat="1" ht="82.25" customHeight="1" thickBot="1">
      <c r="A18" s="54" t="s">
        <v>6</v>
      </c>
      <c r="B18" s="473" t="s">
        <v>175</v>
      </c>
      <c r="C18" s="473"/>
      <c r="D18" s="473"/>
      <c r="E18" s="473"/>
      <c r="F18" s="54" t="s">
        <v>7</v>
      </c>
      <c r="G18" s="474" t="s">
        <v>177</v>
      </c>
      <c r="H18" s="474"/>
      <c r="I18" s="474"/>
      <c r="J18" s="54" t="s">
        <v>8</v>
      </c>
      <c r="K18" s="471" t="s">
        <v>178</v>
      </c>
      <c r="L18" s="471"/>
      <c r="M18" s="471"/>
      <c r="N18" s="471"/>
      <c r="O18" s="471"/>
    </row>
    <row r="19" spans="1:15" s="1" customFormat="1" ht="9" customHeight="1">
      <c r="A19" s="5"/>
      <c r="B19" s="2"/>
      <c r="C19" s="423"/>
      <c r="D19" s="423"/>
      <c r="E19" s="423"/>
      <c r="F19" s="423"/>
      <c r="G19" s="423"/>
      <c r="H19" s="423"/>
      <c r="I19" s="423"/>
      <c r="J19" s="423"/>
      <c r="K19" s="423"/>
      <c r="L19" s="423"/>
      <c r="M19" s="423"/>
      <c r="N19" s="423"/>
      <c r="O19" s="423"/>
    </row>
    <row r="20" spans="1:15" s="1" customFormat="1" ht="16.5" customHeight="1" thickBot="1">
      <c r="A20" s="81"/>
      <c r="B20" s="82"/>
      <c r="C20" s="82"/>
      <c r="D20" s="82"/>
      <c r="E20" s="82"/>
      <c r="F20" s="82"/>
      <c r="G20" s="82"/>
      <c r="H20" s="82"/>
      <c r="I20" s="82"/>
      <c r="J20" s="82"/>
      <c r="K20" s="82"/>
      <c r="L20" s="82"/>
      <c r="M20" s="82"/>
      <c r="N20" s="82"/>
      <c r="O20" s="82"/>
    </row>
    <row r="21" spans="1:15" s="1" customFormat="1" ht="32" customHeight="1" thickBot="1">
      <c r="A21" s="384" t="s">
        <v>9</v>
      </c>
      <c r="B21" s="385"/>
      <c r="C21" s="385"/>
      <c r="D21" s="385"/>
      <c r="E21" s="385"/>
      <c r="F21" s="385"/>
      <c r="G21" s="385"/>
      <c r="H21" s="385"/>
      <c r="I21" s="385"/>
      <c r="J21" s="385"/>
      <c r="K21" s="385"/>
      <c r="L21" s="385"/>
      <c r="M21" s="385"/>
      <c r="N21" s="385"/>
      <c r="O21" s="386"/>
    </row>
    <row r="22" spans="1:15" s="1" customFormat="1" ht="32" customHeight="1" thickBot="1">
      <c r="A22" s="384" t="s">
        <v>66</v>
      </c>
      <c r="B22" s="385"/>
      <c r="C22" s="385"/>
      <c r="D22" s="385"/>
      <c r="E22" s="385"/>
      <c r="F22" s="385"/>
      <c r="G22" s="385"/>
      <c r="H22" s="385"/>
      <c r="I22" s="385"/>
      <c r="J22" s="385"/>
      <c r="K22" s="385"/>
      <c r="L22" s="385"/>
      <c r="M22" s="385"/>
      <c r="N22" s="385"/>
      <c r="O22" s="386"/>
    </row>
    <row r="23" spans="1:15" s="1" customFormat="1"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 customHeight="1">
      <c r="A24" s="21" t="s">
        <v>10</v>
      </c>
      <c r="B24" s="294">
        <v>151035000</v>
      </c>
      <c r="C24" s="295"/>
      <c r="D24" s="294">
        <v>902000</v>
      </c>
      <c r="E24" s="294">
        <v>78342000</v>
      </c>
      <c r="F24" s="295"/>
      <c r="G24" s="295"/>
      <c r="H24" s="296"/>
      <c r="I24" s="296"/>
      <c r="J24" s="296"/>
      <c r="K24" s="296"/>
      <c r="L24" s="296"/>
      <c r="M24" s="296"/>
      <c r="N24" s="297">
        <f t="shared" ref="N24:N29" si="0">SUM(B24:M24)</f>
        <v>230279000</v>
      </c>
      <c r="O24" s="298"/>
    </row>
    <row r="25" spans="1:15" s="1" customFormat="1" ht="32" customHeight="1">
      <c r="A25" s="21" t="s">
        <v>11</v>
      </c>
      <c r="B25" s="295"/>
      <c r="C25" s="294">
        <f>84735000</f>
        <v>84735000</v>
      </c>
      <c r="D25" s="294">
        <f>151035000-B25-C25</f>
        <v>66300000</v>
      </c>
      <c r="E25" s="294">
        <f>150407333-B25-C25-D25</f>
        <v>-627667</v>
      </c>
      <c r="F25" s="294">
        <f>149081333-B25-C25-D25-E25</f>
        <v>-1326000</v>
      </c>
      <c r="G25" s="295"/>
      <c r="H25" s="295"/>
      <c r="I25" s="295"/>
      <c r="J25" s="295"/>
      <c r="K25" s="295"/>
      <c r="L25" s="295"/>
      <c r="M25" s="295"/>
      <c r="N25" s="309">
        <f t="shared" si="0"/>
        <v>149081333</v>
      </c>
      <c r="O25" s="299">
        <f>N25/N24</f>
        <v>0.64739439115160302</v>
      </c>
    </row>
    <row r="26" spans="1:15" s="1" customFormat="1" ht="32" customHeight="1">
      <c r="A26" s="21" t="s">
        <v>12</v>
      </c>
      <c r="B26" s="295"/>
      <c r="C26" s="294"/>
      <c r="D26" s="294">
        <f>4205333-B26-C26</f>
        <v>4205333</v>
      </c>
      <c r="E26" s="294">
        <f>18924333-B26-C26-D26</f>
        <v>14719000</v>
      </c>
      <c r="F26" s="294">
        <f>34969333-B26-C26-D26-E26</f>
        <v>16045000</v>
      </c>
      <c r="G26" s="295"/>
      <c r="H26" s="295"/>
      <c r="I26" s="295"/>
      <c r="J26" s="295"/>
      <c r="K26" s="295"/>
      <c r="L26" s="295"/>
      <c r="M26" s="295"/>
      <c r="N26" s="309">
        <f t="shared" si="0"/>
        <v>34969333</v>
      </c>
      <c r="O26" s="300"/>
    </row>
    <row r="27" spans="1:15" s="1" customFormat="1" ht="32" customHeight="1">
      <c r="A27" s="21" t="s">
        <v>69</v>
      </c>
      <c r="B27" s="294">
        <v>10100000</v>
      </c>
      <c r="C27" s="294"/>
      <c r="D27" s="294">
        <v>750000</v>
      </c>
      <c r="E27" s="294">
        <v>119429</v>
      </c>
      <c r="F27" s="295"/>
      <c r="G27" s="295"/>
      <c r="H27" s="295"/>
      <c r="I27" s="295"/>
      <c r="J27" s="295"/>
      <c r="K27" s="295"/>
      <c r="L27" s="295"/>
      <c r="M27" s="295"/>
      <c r="N27" s="294">
        <f t="shared" si="0"/>
        <v>10969429</v>
      </c>
      <c r="O27" s="300"/>
    </row>
    <row r="28" spans="1:15" s="1" customFormat="1" ht="32" customHeight="1">
      <c r="A28" s="21" t="s">
        <v>70</v>
      </c>
      <c r="B28" s="295" t="s">
        <v>217</v>
      </c>
      <c r="C28" s="294"/>
      <c r="D28" s="295"/>
      <c r="E28" s="295"/>
      <c r="F28" s="295"/>
      <c r="G28" s="295"/>
      <c r="H28" s="295"/>
      <c r="I28" s="295"/>
      <c r="J28" s="295"/>
      <c r="K28" s="295"/>
      <c r="L28" s="295"/>
      <c r="M28" s="295"/>
      <c r="N28" s="294">
        <f t="shared" si="0"/>
        <v>0</v>
      </c>
      <c r="O28" s="300"/>
    </row>
    <row r="29" spans="1:15" s="1" customFormat="1" ht="32" customHeight="1" thickBot="1">
      <c r="A29" s="24" t="s">
        <v>13</v>
      </c>
      <c r="B29" s="301">
        <v>10100000</v>
      </c>
      <c r="C29" s="294">
        <f>10100000-B29</f>
        <v>0</v>
      </c>
      <c r="D29" s="301">
        <f>10100000-B29-C29</f>
        <v>0</v>
      </c>
      <c r="E29" s="301">
        <f>10969429-B29-C29-D29</f>
        <v>869429</v>
      </c>
      <c r="F29" s="302"/>
      <c r="G29" s="302"/>
      <c r="H29" s="302"/>
      <c r="I29" s="302"/>
      <c r="J29" s="302"/>
      <c r="K29" s="302"/>
      <c r="L29" s="302"/>
      <c r="M29" s="302"/>
      <c r="N29" s="301">
        <f t="shared" si="0"/>
        <v>10969429</v>
      </c>
      <c r="O29" s="303">
        <f>N29/N27</f>
        <v>1</v>
      </c>
    </row>
    <row r="30" spans="1:15" s="26" customFormat="1" ht="16.5" customHeight="1"/>
    <row r="31" spans="1:15" s="26" customFormat="1" ht="17.25" customHeight="1"/>
    <row r="32" spans="1:15" s="1" customFormat="1" ht="5.25" customHeight="1" thickBot="1"/>
    <row r="33" spans="1:13" s="1" customFormat="1" ht="48" customHeight="1" thickBot="1">
      <c r="A33" s="436" t="s">
        <v>71</v>
      </c>
      <c r="B33" s="437"/>
      <c r="C33" s="437"/>
      <c r="D33" s="437"/>
      <c r="E33" s="437"/>
      <c r="F33" s="437"/>
      <c r="G33" s="437"/>
      <c r="H33" s="437"/>
      <c r="I33" s="438"/>
      <c r="J33" s="31"/>
    </row>
    <row r="34" spans="1:13" s="1" customFormat="1" ht="50.25" customHeight="1" thickBot="1">
      <c r="A34" s="40" t="s">
        <v>72</v>
      </c>
      <c r="B34" s="439" t="str">
        <f>+B12</f>
        <v xml:space="preserve"> Implementar 1 Estrategia Distrital de Cuidado Menstrual, con enfoque diferencial</v>
      </c>
      <c r="C34" s="440"/>
      <c r="D34" s="440"/>
      <c r="E34" s="440"/>
      <c r="F34" s="440"/>
      <c r="G34" s="440"/>
      <c r="H34" s="440"/>
      <c r="I34" s="441"/>
      <c r="J34" s="29"/>
      <c r="M34" s="208"/>
    </row>
    <row r="35" spans="1:13" s="1" customFormat="1" ht="18.75" customHeight="1" thickBot="1">
      <c r="A35" s="449" t="s">
        <v>14</v>
      </c>
      <c r="B35" s="90">
        <v>2024</v>
      </c>
      <c r="C35" s="90">
        <v>2025</v>
      </c>
      <c r="D35" s="90">
        <v>2026</v>
      </c>
      <c r="E35" s="90">
        <v>2027</v>
      </c>
      <c r="F35" s="90" t="s">
        <v>73</v>
      </c>
      <c r="G35" s="451" t="s">
        <v>15</v>
      </c>
      <c r="H35" s="451"/>
      <c r="I35" s="451"/>
      <c r="J35" s="29"/>
      <c r="M35" s="208"/>
    </row>
    <row r="36" spans="1:13" s="1" customFormat="1" ht="50.25" customHeight="1" thickBot="1">
      <c r="A36" s="450"/>
      <c r="B36" s="189">
        <v>1</v>
      </c>
      <c r="C36" s="189">
        <v>1</v>
      </c>
      <c r="D36" s="189">
        <v>1</v>
      </c>
      <c r="E36" s="189">
        <v>1</v>
      </c>
      <c r="F36" s="190">
        <v>1</v>
      </c>
      <c r="G36" s="451"/>
      <c r="H36" s="451"/>
      <c r="I36" s="451"/>
      <c r="J36" s="29"/>
      <c r="M36" s="209"/>
    </row>
    <row r="37" spans="1:13" s="1" customFormat="1" ht="52.5" customHeight="1" thickBot="1">
      <c r="A37" s="41" t="s">
        <v>16</v>
      </c>
      <c r="B37" s="442">
        <v>0.3</v>
      </c>
      <c r="C37" s="443"/>
      <c r="D37" s="446" t="s">
        <v>74</v>
      </c>
      <c r="E37" s="447"/>
      <c r="F37" s="447"/>
      <c r="G37" s="447"/>
      <c r="H37" s="447"/>
      <c r="I37" s="448"/>
    </row>
    <row r="38" spans="1:13" s="30" customFormat="1" ht="48" customHeight="1" thickBot="1">
      <c r="A38" s="449" t="s">
        <v>75</v>
      </c>
      <c r="B38" s="41" t="s">
        <v>76</v>
      </c>
      <c r="C38" s="40" t="s">
        <v>27</v>
      </c>
      <c r="D38" s="434" t="s">
        <v>28</v>
      </c>
      <c r="E38" s="435"/>
      <c r="F38" s="434" t="s">
        <v>29</v>
      </c>
      <c r="G38" s="435"/>
      <c r="H38" s="42" t="s">
        <v>30</v>
      </c>
      <c r="I38" s="44" t="s">
        <v>31</v>
      </c>
      <c r="M38" s="210"/>
    </row>
    <row r="39" spans="1:13" s="1" customFormat="1" ht="211.5" customHeight="1" thickBot="1">
      <c r="A39" s="450"/>
      <c r="B39" s="305">
        <v>1</v>
      </c>
      <c r="C39" s="35">
        <v>1</v>
      </c>
      <c r="D39" s="444" t="s">
        <v>218</v>
      </c>
      <c r="E39" s="445"/>
      <c r="F39" s="444" t="s">
        <v>218</v>
      </c>
      <c r="G39" s="445"/>
      <c r="H39" s="220" t="s">
        <v>189</v>
      </c>
      <c r="I39" s="33" t="s">
        <v>219</v>
      </c>
      <c r="M39" s="208"/>
    </row>
    <row r="40" spans="1:13" s="30" customFormat="1" ht="54" customHeight="1" thickBot="1">
      <c r="A40" s="449" t="s">
        <v>77</v>
      </c>
      <c r="B40" s="43" t="s">
        <v>76</v>
      </c>
      <c r="C40" s="42" t="s">
        <v>27</v>
      </c>
      <c r="D40" s="434" t="s">
        <v>28</v>
      </c>
      <c r="E40" s="435"/>
      <c r="F40" s="434" t="s">
        <v>29</v>
      </c>
      <c r="G40" s="435"/>
      <c r="H40" s="42" t="s">
        <v>30</v>
      </c>
      <c r="I40" s="44" t="s">
        <v>31</v>
      </c>
    </row>
    <row r="41" spans="1:13" s="1" customFormat="1" ht="345" customHeight="1" thickBot="1">
      <c r="A41" s="450"/>
      <c r="B41" s="305">
        <v>1</v>
      </c>
      <c r="C41" s="35">
        <v>1</v>
      </c>
      <c r="D41" s="444" t="s">
        <v>220</v>
      </c>
      <c r="E41" s="445"/>
      <c r="F41" s="444" t="s">
        <v>221</v>
      </c>
      <c r="G41" s="445"/>
      <c r="H41" s="220" t="s">
        <v>189</v>
      </c>
      <c r="I41" s="33" t="s">
        <v>222</v>
      </c>
    </row>
    <row r="42" spans="1:13" s="30" customFormat="1" ht="45" customHeight="1" thickBot="1">
      <c r="A42" s="449" t="s">
        <v>78</v>
      </c>
      <c r="B42" s="43" t="s">
        <v>76</v>
      </c>
      <c r="C42" s="42" t="s">
        <v>27</v>
      </c>
      <c r="D42" s="434" t="s">
        <v>28</v>
      </c>
      <c r="E42" s="435"/>
      <c r="F42" s="434" t="s">
        <v>29</v>
      </c>
      <c r="G42" s="435"/>
      <c r="H42" s="42" t="s">
        <v>30</v>
      </c>
      <c r="I42" s="44" t="s">
        <v>31</v>
      </c>
    </row>
    <row r="43" spans="1:13" s="1" customFormat="1" ht="408" customHeight="1" thickBot="1">
      <c r="A43" s="450"/>
      <c r="B43" s="305">
        <v>1</v>
      </c>
      <c r="C43" s="35">
        <v>1</v>
      </c>
      <c r="D43" s="444" t="s">
        <v>223</v>
      </c>
      <c r="E43" s="445"/>
      <c r="F43" s="444" t="s">
        <v>224</v>
      </c>
      <c r="G43" s="445"/>
      <c r="H43" s="220" t="s">
        <v>189</v>
      </c>
      <c r="I43" s="33" t="s">
        <v>222</v>
      </c>
    </row>
    <row r="44" spans="1:13" s="30" customFormat="1" ht="44.25" customHeight="1" thickBot="1">
      <c r="A44" s="449" t="s">
        <v>79</v>
      </c>
      <c r="B44" s="43" t="s">
        <v>76</v>
      </c>
      <c r="C44" s="43" t="s">
        <v>27</v>
      </c>
      <c r="D44" s="434" t="s">
        <v>28</v>
      </c>
      <c r="E44" s="435"/>
      <c r="F44" s="434" t="s">
        <v>29</v>
      </c>
      <c r="G44" s="435"/>
      <c r="H44" s="42" t="s">
        <v>30</v>
      </c>
      <c r="I44" s="42" t="s">
        <v>31</v>
      </c>
    </row>
    <row r="45" spans="1:13" s="1" customFormat="1" ht="409.5" customHeight="1" thickBot="1">
      <c r="A45" s="450"/>
      <c r="B45" s="305">
        <v>1</v>
      </c>
      <c r="C45" s="35">
        <v>1</v>
      </c>
      <c r="D45" s="444" t="s">
        <v>241</v>
      </c>
      <c r="E45" s="445"/>
      <c r="F45" s="444" t="s">
        <v>356</v>
      </c>
      <c r="G45" s="445"/>
      <c r="H45" s="32" t="s">
        <v>189</v>
      </c>
      <c r="I45" s="33" t="s">
        <v>222</v>
      </c>
    </row>
    <row r="46" spans="1:13" s="30" customFormat="1" ht="47.25" customHeight="1" thickBot="1">
      <c r="A46" s="449" t="s">
        <v>80</v>
      </c>
      <c r="B46" s="43" t="s">
        <v>76</v>
      </c>
      <c r="C46" s="42" t="s">
        <v>27</v>
      </c>
      <c r="D46" s="434" t="s">
        <v>28</v>
      </c>
      <c r="E46" s="435"/>
      <c r="F46" s="434" t="s">
        <v>29</v>
      </c>
      <c r="G46" s="435"/>
      <c r="H46" s="42" t="s">
        <v>30</v>
      </c>
      <c r="I46" s="44" t="s">
        <v>31</v>
      </c>
    </row>
    <row r="47" spans="1:13" s="1" customFormat="1" ht="409.25" customHeight="1" thickBot="1">
      <c r="A47" s="450"/>
      <c r="B47" s="305">
        <v>1</v>
      </c>
      <c r="C47" s="35">
        <v>1</v>
      </c>
      <c r="D47" s="444" t="s">
        <v>374</v>
      </c>
      <c r="E47" s="376"/>
      <c r="F47" s="444" t="s">
        <v>375</v>
      </c>
      <c r="G47" s="376"/>
      <c r="H47" s="32" t="s">
        <v>189</v>
      </c>
      <c r="I47" s="33" t="s">
        <v>222</v>
      </c>
    </row>
    <row r="48" spans="1:13" s="30" customFormat="1" ht="52.5" customHeight="1" thickBot="1">
      <c r="A48" s="449" t="s">
        <v>81</v>
      </c>
      <c r="B48" s="43" t="s">
        <v>76</v>
      </c>
      <c r="C48" s="42" t="s">
        <v>27</v>
      </c>
      <c r="D48" s="434" t="s">
        <v>28</v>
      </c>
      <c r="E48" s="435"/>
      <c r="F48" s="434" t="s">
        <v>29</v>
      </c>
      <c r="G48" s="435"/>
      <c r="H48" s="42" t="s">
        <v>30</v>
      </c>
      <c r="I48" s="44" t="s">
        <v>31</v>
      </c>
    </row>
    <row r="49" spans="1:9" s="1" customFormat="1" ht="120.75" customHeight="1" thickBot="1">
      <c r="A49" s="450"/>
      <c r="B49" s="306">
        <v>1</v>
      </c>
      <c r="C49" s="36"/>
      <c r="D49" s="375"/>
      <c r="E49" s="376"/>
      <c r="F49" s="375"/>
      <c r="G49" s="376"/>
      <c r="H49" s="32"/>
      <c r="I49" s="34"/>
    </row>
    <row r="50" spans="1:9" s="1" customFormat="1" ht="35" customHeight="1" thickBot="1">
      <c r="A50" s="449" t="s">
        <v>82</v>
      </c>
      <c r="B50" s="41" t="s">
        <v>76</v>
      </c>
      <c r="C50" s="40" t="s">
        <v>27</v>
      </c>
      <c r="D50" s="434" t="s">
        <v>28</v>
      </c>
      <c r="E50" s="435"/>
      <c r="F50" s="434" t="s">
        <v>29</v>
      </c>
      <c r="G50" s="435"/>
      <c r="H50" s="42" t="s">
        <v>30</v>
      </c>
      <c r="I50" s="44" t="s">
        <v>31</v>
      </c>
    </row>
    <row r="51" spans="1:9" s="1" customFormat="1" ht="120.75" customHeight="1" thickBot="1">
      <c r="A51" s="450"/>
      <c r="B51" s="306">
        <v>1</v>
      </c>
      <c r="C51" s="36"/>
      <c r="D51" s="375"/>
      <c r="E51" s="454"/>
      <c r="F51" s="375"/>
      <c r="G51" s="376"/>
      <c r="H51" s="32"/>
      <c r="I51" s="34"/>
    </row>
    <row r="52" spans="1:9" s="1" customFormat="1" ht="35" customHeight="1" thickBot="1">
      <c r="A52" s="449" t="s">
        <v>83</v>
      </c>
      <c r="B52" s="41" t="s">
        <v>76</v>
      </c>
      <c r="C52" s="40" t="s">
        <v>27</v>
      </c>
      <c r="D52" s="434" t="s">
        <v>28</v>
      </c>
      <c r="E52" s="435"/>
      <c r="F52" s="434" t="s">
        <v>29</v>
      </c>
      <c r="G52" s="435"/>
      <c r="H52" s="42" t="s">
        <v>30</v>
      </c>
      <c r="I52" s="44" t="s">
        <v>31</v>
      </c>
    </row>
    <row r="53" spans="1:9" s="1" customFormat="1" ht="120.75" customHeight="1" thickBot="1">
      <c r="A53" s="450"/>
      <c r="B53" s="306">
        <v>1</v>
      </c>
      <c r="C53" s="36"/>
      <c r="D53" s="375"/>
      <c r="E53" s="454"/>
      <c r="F53" s="375"/>
      <c r="G53" s="376"/>
      <c r="H53" s="51"/>
      <c r="I53" s="34"/>
    </row>
    <row r="54" spans="1:9" s="1" customFormat="1" ht="35" customHeight="1" thickBot="1">
      <c r="A54" s="449" t="s">
        <v>84</v>
      </c>
      <c r="B54" s="41" t="s">
        <v>76</v>
      </c>
      <c r="C54" s="40" t="s">
        <v>27</v>
      </c>
      <c r="D54" s="434" t="s">
        <v>28</v>
      </c>
      <c r="E54" s="435"/>
      <c r="F54" s="434" t="s">
        <v>29</v>
      </c>
      <c r="G54" s="435"/>
      <c r="H54" s="42" t="s">
        <v>30</v>
      </c>
      <c r="I54" s="44" t="s">
        <v>31</v>
      </c>
    </row>
    <row r="55" spans="1:9" s="1" customFormat="1" ht="120.75" customHeight="1" thickBot="1">
      <c r="A55" s="450"/>
      <c r="B55" s="306">
        <v>1</v>
      </c>
      <c r="C55" s="36"/>
      <c r="D55" s="375"/>
      <c r="E55" s="376"/>
      <c r="F55" s="375"/>
      <c r="G55" s="376"/>
      <c r="H55" s="32"/>
      <c r="I55" s="32"/>
    </row>
    <row r="56" spans="1:9" s="1" customFormat="1" ht="35" customHeight="1" thickBot="1">
      <c r="A56" s="449" t="s">
        <v>85</v>
      </c>
      <c r="B56" s="41" t="s">
        <v>76</v>
      </c>
      <c r="C56" s="40" t="s">
        <v>27</v>
      </c>
      <c r="D56" s="434" t="s">
        <v>28</v>
      </c>
      <c r="E56" s="435"/>
      <c r="F56" s="434" t="s">
        <v>29</v>
      </c>
      <c r="G56" s="435"/>
      <c r="H56" s="42" t="s">
        <v>30</v>
      </c>
      <c r="I56" s="44" t="s">
        <v>31</v>
      </c>
    </row>
    <row r="57" spans="1:9" s="1" customFormat="1" ht="120.75" customHeight="1" thickBot="1">
      <c r="A57" s="450"/>
      <c r="B57" s="306">
        <v>1</v>
      </c>
      <c r="C57" s="36"/>
      <c r="D57" s="375"/>
      <c r="E57" s="376"/>
      <c r="F57" s="375"/>
      <c r="G57" s="376"/>
      <c r="H57" s="32"/>
      <c r="I57" s="34"/>
    </row>
    <row r="58" spans="1:9" s="1" customFormat="1" ht="35" customHeight="1" thickBot="1">
      <c r="A58" s="449" t="s">
        <v>86</v>
      </c>
      <c r="B58" s="41" t="s">
        <v>76</v>
      </c>
      <c r="C58" s="40" t="s">
        <v>27</v>
      </c>
      <c r="D58" s="434" t="s">
        <v>28</v>
      </c>
      <c r="E58" s="435"/>
      <c r="F58" s="434" t="s">
        <v>29</v>
      </c>
      <c r="G58" s="435"/>
      <c r="H58" s="42" t="s">
        <v>30</v>
      </c>
      <c r="I58" s="44" t="s">
        <v>31</v>
      </c>
    </row>
    <row r="59" spans="1:9" s="1" customFormat="1" ht="120.75" customHeight="1" thickBot="1">
      <c r="A59" s="450"/>
      <c r="B59" s="306">
        <v>1</v>
      </c>
      <c r="C59" s="36"/>
      <c r="D59" s="375"/>
      <c r="E59" s="376"/>
      <c r="F59" s="454"/>
      <c r="G59" s="454"/>
      <c r="H59" s="32"/>
      <c r="I59" s="32"/>
    </row>
    <row r="60" spans="1:9" s="1" customFormat="1" ht="35" customHeight="1" thickBot="1">
      <c r="A60" s="449" t="s">
        <v>87</v>
      </c>
      <c r="B60" s="41" t="s">
        <v>76</v>
      </c>
      <c r="C60" s="40" t="s">
        <v>27</v>
      </c>
      <c r="D60" s="434" t="s">
        <v>28</v>
      </c>
      <c r="E60" s="435"/>
      <c r="F60" s="434" t="s">
        <v>29</v>
      </c>
      <c r="G60" s="435"/>
      <c r="H60" s="42" t="s">
        <v>30</v>
      </c>
      <c r="I60" s="44" t="s">
        <v>31</v>
      </c>
    </row>
    <row r="61" spans="1:9" s="1" customFormat="1" ht="120.75" customHeight="1" thickBot="1">
      <c r="A61" s="450"/>
      <c r="B61" s="306">
        <v>1</v>
      </c>
      <c r="C61" s="36"/>
      <c r="D61" s="375"/>
      <c r="E61" s="376"/>
      <c r="F61" s="375"/>
      <c r="G61" s="376"/>
      <c r="H61" s="32"/>
      <c r="I61" s="32"/>
    </row>
    <row r="62" spans="1:9" s="1" customFormat="1" ht="14">
      <c r="B62" s="194"/>
    </row>
    <row r="63" spans="1:9" s="1" customFormat="1" ht="14"/>
    <row r="64" spans="1:9" s="29" customFormat="1" ht="30" customHeight="1">
      <c r="A64" s="1"/>
      <c r="B64" s="1"/>
      <c r="C64" s="1"/>
      <c r="D64" s="1"/>
      <c r="E64" s="1"/>
      <c r="F64" s="1"/>
      <c r="G64" s="1"/>
      <c r="H64" s="1"/>
      <c r="I64" s="1"/>
    </row>
    <row r="65" spans="1:9" s="1" customFormat="1" ht="34.5" customHeight="1">
      <c r="A65" s="387" t="s">
        <v>17</v>
      </c>
      <c r="B65" s="387"/>
      <c r="C65" s="387"/>
      <c r="D65" s="387"/>
      <c r="E65" s="387"/>
      <c r="F65" s="387"/>
      <c r="G65" s="387"/>
      <c r="H65" s="387"/>
      <c r="I65" s="387"/>
    </row>
    <row r="66" spans="1:9" s="1" customFormat="1" ht="82.25" customHeight="1">
      <c r="A66" s="45" t="s">
        <v>18</v>
      </c>
      <c r="B66" s="388" t="s">
        <v>225</v>
      </c>
      <c r="C66" s="389"/>
      <c r="D66" s="388" t="s">
        <v>226</v>
      </c>
      <c r="E66" s="389"/>
      <c r="F66" s="388" t="s">
        <v>227</v>
      </c>
      <c r="G66" s="389"/>
      <c r="H66" s="390" t="s">
        <v>89</v>
      </c>
      <c r="I66" s="391"/>
    </row>
    <row r="67" spans="1:9" s="1" customFormat="1" ht="45.75" customHeight="1">
      <c r="A67" s="45" t="s">
        <v>90</v>
      </c>
      <c r="B67" s="359">
        <v>0.1</v>
      </c>
      <c r="C67" s="360"/>
      <c r="D67" s="359">
        <v>0.1</v>
      </c>
      <c r="E67" s="360"/>
      <c r="F67" s="359">
        <v>0.1</v>
      </c>
      <c r="G67" s="360"/>
      <c r="H67" s="361"/>
      <c r="I67" s="362"/>
    </row>
    <row r="68" spans="1:9" s="1" customFormat="1" ht="30" customHeight="1">
      <c r="A68" s="363" t="s">
        <v>50</v>
      </c>
      <c r="B68" s="94" t="s">
        <v>26</v>
      </c>
      <c r="C68" s="94" t="s">
        <v>27</v>
      </c>
      <c r="D68" s="94" t="s">
        <v>26</v>
      </c>
      <c r="E68" s="94" t="s">
        <v>27</v>
      </c>
      <c r="F68" s="94" t="s">
        <v>26</v>
      </c>
      <c r="G68" s="94" t="s">
        <v>27</v>
      </c>
      <c r="H68" s="94" t="s">
        <v>26</v>
      </c>
      <c r="I68" s="94" t="s">
        <v>27</v>
      </c>
    </row>
    <row r="69" spans="1:9" s="1" customFormat="1" ht="30" customHeight="1">
      <c r="A69" s="364"/>
      <c r="B69" s="307">
        <v>0</v>
      </c>
      <c r="C69" s="47">
        <v>0</v>
      </c>
      <c r="D69" s="307">
        <v>0.02</v>
      </c>
      <c r="E69" s="47">
        <v>0.02</v>
      </c>
      <c r="F69" s="307">
        <v>0</v>
      </c>
      <c r="G69" s="47">
        <v>0</v>
      </c>
      <c r="H69" s="52"/>
      <c r="I69" s="47"/>
    </row>
    <row r="70" spans="1:9" s="1" customFormat="1" ht="104" customHeight="1">
      <c r="A70" s="45" t="s">
        <v>91</v>
      </c>
      <c r="B70" s="367" t="s">
        <v>228</v>
      </c>
      <c r="C70" s="371"/>
      <c r="D70" s="367" t="s">
        <v>218</v>
      </c>
      <c r="E70" s="371"/>
      <c r="F70" s="367" t="s">
        <v>228</v>
      </c>
      <c r="G70" s="368"/>
      <c r="H70" s="392"/>
      <c r="I70" s="393"/>
    </row>
    <row r="71" spans="1:9" s="1" customFormat="1" ht="81" customHeight="1">
      <c r="A71" s="45" t="s">
        <v>92</v>
      </c>
      <c r="B71" s="365"/>
      <c r="C71" s="380"/>
      <c r="D71" s="365" t="s">
        <v>229</v>
      </c>
      <c r="E71" s="380"/>
      <c r="F71" s="374"/>
      <c r="G71" s="366"/>
      <c r="H71" s="374"/>
      <c r="I71" s="366"/>
    </row>
    <row r="72" spans="1:9" s="1" customFormat="1" ht="30.75" customHeight="1">
      <c r="A72" s="363" t="s">
        <v>51</v>
      </c>
      <c r="B72" s="94" t="s">
        <v>26</v>
      </c>
      <c r="C72" s="94" t="s">
        <v>27</v>
      </c>
      <c r="D72" s="94" t="s">
        <v>26</v>
      </c>
      <c r="E72" s="94" t="s">
        <v>27</v>
      </c>
      <c r="F72" s="94" t="s">
        <v>26</v>
      </c>
      <c r="G72" s="94" t="s">
        <v>27</v>
      </c>
      <c r="H72" s="94" t="s">
        <v>26</v>
      </c>
      <c r="I72" s="94" t="s">
        <v>27</v>
      </c>
    </row>
    <row r="73" spans="1:9" s="1" customFormat="1" ht="30.75" customHeight="1">
      <c r="A73" s="364"/>
      <c r="B73" s="307">
        <v>0.03</v>
      </c>
      <c r="C73" s="47">
        <v>0.03</v>
      </c>
      <c r="D73" s="307">
        <v>0.02</v>
      </c>
      <c r="E73" s="47">
        <v>0.02</v>
      </c>
      <c r="F73" s="307">
        <v>0.03</v>
      </c>
      <c r="G73" s="48">
        <v>0.03</v>
      </c>
      <c r="H73" s="52"/>
      <c r="I73" s="48"/>
    </row>
    <row r="74" spans="1:9" s="1" customFormat="1" ht="291" customHeight="1">
      <c r="A74" s="45" t="s">
        <v>91</v>
      </c>
      <c r="B74" s="367" t="s">
        <v>220</v>
      </c>
      <c r="C74" s="371"/>
      <c r="D74" s="372" t="s">
        <v>230</v>
      </c>
      <c r="E74" s="373"/>
      <c r="F74" s="367" t="s">
        <v>231</v>
      </c>
      <c r="G74" s="368"/>
      <c r="H74" s="369"/>
      <c r="I74" s="370"/>
    </row>
    <row r="75" spans="1:9" s="1" customFormat="1" ht="88.25" customHeight="1">
      <c r="A75" s="45" t="s">
        <v>92</v>
      </c>
      <c r="B75" s="365" t="s">
        <v>229</v>
      </c>
      <c r="C75" s="380"/>
      <c r="D75" s="365" t="s">
        <v>229</v>
      </c>
      <c r="E75" s="380"/>
      <c r="F75" s="365" t="s">
        <v>229</v>
      </c>
      <c r="G75" s="366"/>
      <c r="H75" s="374"/>
      <c r="I75" s="366"/>
    </row>
    <row r="76" spans="1:9" s="1" customFormat="1" ht="30.75" customHeight="1">
      <c r="A76" s="363" t="s">
        <v>52</v>
      </c>
      <c r="B76" s="94" t="s">
        <v>26</v>
      </c>
      <c r="C76" s="94" t="s">
        <v>27</v>
      </c>
      <c r="D76" s="94" t="s">
        <v>26</v>
      </c>
      <c r="E76" s="94" t="s">
        <v>27</v>
      </c>
      <c r="F76" s="94" t="s">
        <v>26</v>
      </c>
      <c r="G76" s="94" t="s">
        <v>27</v>
      </c>
      <c r="H76" s="94" t="s">
        <v>26</v>
      </c>
      <c r="I76" s="94" t="s">
        <v>27</v>
      </c>
    </row>
    <row r="77" spans="1:9" s="1" customFormat="1" ht="30.75" customHeight="1">
      <c r="A77" s="364"/>
      <c r="B77" s="307">
        <v>0.05</v>
      </c>
      <c r="C77" s="47">
        <v>0.05</v>
      </c>
      <c r="D77" s="307">
        <v>0.04</v>
      </c>
      <c r="E77" s="47">
        <v>0.04</v>
      </c>
      <c r="F77" s="52">
        <v>0.05</v>
      </c>
      <c r="G77" s="48">
        <v>0.05</v>
      </c>
      <c r="H77" s="52"/>
      <c r="I77" s="48"/>
    </row>
    <row r="78" spans="1:9" s="1" customFormat="1" ht="336" customHeight="1">
      <c r="A78" s="45" t="s">
        <v>91</v>
      </c>
      <c r="B78" s="367" t="s">
        <v>232</v>
      </c>
      <c r="C78" s="371"/>
      <c r="D78" s="456" t="s">
        <v>233</v>
      </c>
      <c r="E78" s="457"/>
      <c r="F78" s="458" t="s">
        <v>234</v>
      </c>
      <c r="G78" s="368"/>
      <c r="H78" s="374"/>
      <c r="I78" s="366"/>
    </row>
    <row r="79" spans="1:9" s="1" customFormat="1" ht="71" customHeight="1">
      <c r="A79" s="45" t="s">
        <v>92</v>
      </c>
      <c r="B79" s="365" t="s">
        <v>235</v>
      </c>
      <c r="C79" s="380"/>
      <c r="D79" s="365" t="s">
        <v>236</v>
      </c>
      <c r="E79" s="380"/>
      <c r="F79" s="365" t="s">
        <v>237</v>
      </c>
      <c r="G79" s="366"/>
      <c r="H79" s="374"/>
      <c r="I79" s="366"/>
    </row>
    <row r="80" spans="1:9" s="1" customFormat="1" ht="30.75" customHeight="1">
      <c r="A80" s="363" t="s">
        <v>53</v>
      </c>
      <c r="B80" s="94" t="s">
        <v>26</v>
      </c>
      <c r="C80" s="94" t="s">
        <v>27</v>
      </c>
      <c r="D80" s="94" t="s">
        <v>26</v>
      </c>
      <c r="E80" s="94" t="s">
        <v>27</v>
      </c>
      <c r="F80" s="94" t="s">
        <v>26</v>
      </c>
      <c r="G80" s="94" t="s">
        <v>27</v>
      </c>
      <c r="H80" s="94" t="s">
        <v>26</v>
      </c>
      <c r="I80" s="94" t="s">
        <v>27</v>
      </c>
    </row>
    <row r="81" spans="1:9" s="1" customFormat="1" ht="30.75" customHeight="1">
      <c r="A81" s="364"/>
      <c r="B81" s="307">
        <v>0.1</v>
      </c>
      <c r="C81" s="47">
        <v>0.1</v>
      </c>
      <c r="D81" s="307">
        <v>0.1</v>
      </c>
      <c r="E81" s="47">
        <v>0.1</v>
      </c>
      <c r="F81" s="307">
        <v>0.1</v>
      </c>
      <c r="G81" s="48">
        <v>0.1</v>
      </c>
      <c r="H81" s="52"/>
      <c r="I81" s="48"/>
    </row>
    <row r="82" spans="1:9" s="1" customFormat="1" ht="314" customHeight="1">
      <c r="A82" s="45" t="s">
        <v>91</v>
      </c>
      <c r="B82" s="367" t="s">
        <v>238</v>
      </c>
      <c r="C82" s="371"/>
      <c r="D82" s="461" t="s">
        <v>240</v>
      </c>
      <c r="E82" s="380"/>
      <c r="F82" s="367" t="s">
        <v>239</v>
      </c>
      <c r="G82" s="371"/>
      <c r="H82" s="374"/>
      <c r="I82" s="366"/>
    </row>
    <row r="83" spans="1:9" s="1" customFormat="1" ht="81" customHeight="1">
      <c r="A83" s="45" t="s">
        <v>92</v>
      </c>
      <c r="B83" s="365" t="s">
        <v>244</v>
      </c>
      <c r="C83" s="379"/>
      <c r="D83" s="365" t="s">
        <v>242</v>
      </c>
      <c r="E83" s="380"/>
      <c r="F83" s="365" t="s">
        <v>243</v>
      </c>
      <c r="G83" s="366"/>
      <c r="H83" s="374"/>
      <c r="I83" s="366"/>
    </row>
    <row r="84" spans="1:9" s="1" customFormat="1" ht="30" customHeight="1">
      <c r="A84" s="363" t="s">
        <v>55</v>
      </c>
      <c r="B84" s="94" t="s">
        <v>26</v>
      </c>
      <c r="C84" s="94" t="s">
        <v>27</v>
      </c>
      <c r="D84" s="94" t="s">
        <v>26</v>
      </c>
      <c r="E84" s="94" t="s">
        <v>27</v>
      </c>
      <c r="F84" s="94" t="s">
        <v>26</v>
      </c>
      <c r="G84" s="94" t="s">
        <v>27</v>
      </c>
      <c r="H84" s="94" t="s">
        <v>26</v>
      </c>
      <c r="I84" s="94" t="s">
        <v>27</v>
      </c>
    </row>
    <row r="85" spans="1:9" s="1" customFormat="1" ht="30" customHeight="1">
      <c r="A85" s="364"/>
      <c r="B85" s="307">
        <v>0.1</v>
      </c>
      <c r="C85" s="47">
        <v>0.1</v>
      </c>
      <c r="D85" s="307">
        <v>0.1</v>
      </c>
      <c r="E85" s="47">
        <v>0.1</v>
      </c>
      <c r="F85" s="307">
        <v>0.1</v>
      </c>
      <c r="G85" s="48">
        <v>0.1</v>
      </c>
      <c r="H85" s="52"/>
      <c r="I85" s="48"/>
    </row>
    <row r="86" spans="1:9" s="1" customFormat="1" ht="339.5" customHeight="1">
      <c r="A86" s="45" t="s">
        <v>91</v>
      </c>
      <c r="B86" s="381" t="s">
        <v>368</v>
      </c>
      <c r="C86" s="382"/>
      <c r="D86" s="381" t="s">
        <v>369</v>
      </c>
      <c r="E86" s="381"/>
      <c r="F86" s="381" t="s">
        <v>370</v>
      </c>
      <c r="G86" s="381"/>
      <c r="H86" s="382"/>
      <c r="I86" s="382"/>
    </row>
    <row r="87" spans="1:9" s="353" customFormat="1" ht="80.25" customHeight="1">
      <c r="A87" s="45" t="s">
        <v>92</v>
      </c>
      <c r="B87" s="365" t="s">
        <v>372</v>
      </c>
      <c r="C87" s="380"/>
      <c r="D87" s="365" t="s">
        <v>371</v>
      </c>
      <c r="E87" s="380"/>
      <c r="F87" s="365" t="s">
        <v>373</v>
      </c>
      <c r="G87" s="380"/>
      <c r="H87" s="461"/>
      <c r="I87" s="380"/>
    </row>
    <row r="88" spans="1:9" s="1" customFormat="1" ht="29.25" customHeight="1">
      <c r="A88" s="363" t="s">
        <v>56</v>
      </c>
      <c r="B88" s="94" t="s">
        <v>26</v>
      </c>
      <c r="C88" s="94" t="s">
        <v>27</v>
      </c>
      <c r="D88" s="94" t="s">
        <v>26</v>
      </c>
      <c r="E88" s="94" t="s">
        <v>27</v>
      </c>
      <c r="F88" s="94" t="s">
        <v>26</v>
      </c>
      <c r="G88" s="94" t="s">
        <v>27</v>
      </c>
      <c r="H88" s="94" t="s">
        <v>26</v>
      </c>
      <c r="I88" s="94" t="s">
        <v>27</v>
      </c>
    </row>
    <row r="89" spans="1:9" s="1" customFormat="1" ht="29.25" customHeight="1">
      <c r="A89" s="364"/>
      <c r="B89" s="307">
        <v>0.1</v>
      </c>
      <c r="C89" s="47"/>
      <c r="D89" s="307">
        <v>0.1</v>
      </c>
      <c r="E89" s="47"/>
      <c r="F89" s="307">
        <v>0.1</v>
      </c>
      <c r="G89" s="48"/>
      <c r="H89" s="52"/>
      <c r="I89" s="48"/>
    </row>
    <row r="90" spans="1:9" s="1" customFormat="1" ht="80.25" customHeight="1">
      <c r="A90" s="45" t="s">
        <v>91</v>
      </c>
      <c r="B90" s="455"/>
      <c r="C90" s="455"/>
      <c r="D90" s="455"/>
      <c r="E90" s="455"/>
      <c r="F90" s="455"/>
      <c r="G90" s="455"/>
      <c r="H90" s="455"/>
      <c r="I90" s="455"/>
    </row>
    <row r="91" spans="1:9" s="1" customFormat="1" ht="80.25" customHeight="1">
      <c r="A91" s="45" t="s">
        <v>92</v>
      </c>
      <c r="B91" s="357"/>
      <c r="C91" s="358"/>
      <c r="D91" s="357"/>
      <c r="E91" s="358"/>
      <c r="F91" s="357"/>
      <c r="G91" s="358"/>
      <c r="H91" s="357"/>
      <c r="I91" s="358"/>
    </row>
    <row r="92" spans="1:9" s="1" customFormat="1" ht="25.25" customHeight="1">
      <c r="A92" s="363" t="s">
        <v>57</v>
      </c>
      <c r="B92" s="94" t="s">
        <v>26</v>
      </c>
      <c r="C92" s="94" t="s">
        <v>27</v>
      </c>
      <c r="D92" s="94" t="s">
        <v>26</v>
      </c>
      <c r="E92" s="94" t="s">
        <v>27</v>
      </c>
      <c r="F92" s="94" t="s">
        <v>26</v>
      </c>
      <c r="G92" s="94" t="s">
        <v>27</v>
      </c>
      <c r="H92" s="94" t="s">
        <v>26</v>
      </c>
      <c r="I92" s="94" t="s">
        <v>27</v>
      </c>
    </row>
    <row r="93" spans="1:9" s="1" customFormat="1" ht="25.25" customHeight="1">
      <c r="A93" s="364"/>
      <c r="B93" s="307">
        <v>0.1</v>
      </c>
      <c r="C93" s="47"/>
      <c r="D93" s="307">
        <v>0.1</v>
      </c>
      <c r="E93" s="47"/>
      <c r="F93" s="307">
        <v>0.1</v>
      </c>
      <c r="G93" s="48"/>
      <c r="H93" s="52"/>
      <c r="I93" s="48"/>
    </row>
    <row r="94" spans="1:9" s="1" customFormat="1" ht="80.25" customHeight="1">
      <c r="A94" s="45" t="s">
        <v>91</v>
      </c>
      <c r="B94" s="455"/>
      <c r="C94" s="455"/>
      <c r="D94" s="455"/>
      <c r="E94" s="455"/>
      <c r="F94" s="455"/>
      <c r="G94" s="455"/>
      <c r="H94" s="455"/>
      <c r="I94" s="455"/>
    </row>
    <row r="95" spans="1:9" s="1" customFormat="1" ht="80.25" customHeight="1">
      <c r="A95" s="45" t="s">
        <v>92</v>
      </c>
      <c r="B95" s="357"/>
      <c r="C95" s="358"/>
      <c r="D95" s="357"/>
      <c r="E95" s="358"/>
      <c r="F95" s="357"/>
      <c r="G95" s="358"/>
      <c r="H95" s="357"/>
      <c r="I95" s="358"/>
    </row>
    <row r="96" spans="1:9" s="1" customFormat="1" ht="25.25" customHeight="1">
      <c r="A96" s="363" t="s">
        <v>58</v>
      </c>
      <c r="B96" s="94" t="s">
        <v>26</v>
      </c>
      <c r="C96" s="94" t="s">
        <v>27</v>
      </c>
      <c r="D96" s="94" t="s">
        <v>26</v>
      </c>
      <c r="E96" s="94" t="s">
        <v>27</v>
      </c>
      <c r="F96" s="94" t="s">
        <v>26</v>
      </c>
      <c r="G96" s="94" t="s">
        <v>27</v>
      </c>
      <c r="H96" s="94" t="s">
        <v>26</v>
      </c>
      <c r="I96" s="94" t="s">
        <v>27</v>
      </c>
    </row>
    <row r="97" spans="1:9" s="1" customFormat="1" ht="25.25" customHeight="1">
      <c r="A97" s="364"/>
      <c r="B97" s="307">
        <v>0.1</v>
      </c>
      <c r="C97" s="47"/>
      <c r="D97" s="307">
        <v>0.1</v>
      </c>
      <c r="E97" s="47"/>
      <c r="F97" s="307">
        <v>0.1</v>
      </c>
      <c r="G97" s="48"/>
      <c r="H97" s="52"/>
      <c r="I97" s="48"/>
    </row>
    <row r="98" spans="1:9" s="1" customFormat="1" ht="80.25" customHeight="1">
      <c r="A98" s="45" t="s">
        <v>91</v>
      </c>
      <c r="B98" s="455"/>
      <c r="C98" s="455"/>
      <c r="D98" s="455"/>
      <c r="E98" s="455"/>
      <c r="F98" s="455"/>
      <c r="G98" s="455"/>
      <c r="H98" s="455"/>
      <c r="I98" s="455"/>
    </row>
    <row r="99" spans="1:9" s="1" customFormat="1" ht="80.25" customHeight="1">
      <c r="A99" s="45" t="s">
        <v>92</v>
      </c>
      <c r="B99" s="357"/>
      <c r="C99" s="358"/>
      <c r="D99" s="357"/>
      <c r="E99" s="358"/>
      <c r="F99" s="357"/>
      <c r="G99" s="358"/>
      <c r="H99" s="357"/>
      <c r="I99" s="358"/>
    </row>
    <row r="100" spans="1:9" s="1" customFormat="1" ht="25.25" customHeight="1">
      <c r="A100" s="363" t="s">
        <v>60</v>
      </c>
      <c r="B100" s="94" t="s">
        <v>26</v>
      </c>
      <c r="C100" s="94" t="s">
        <v>27</v>
      </c>
      <c r="D100" s="94" t="s">
        <v>26</v>
      </c>
      <c r="E100" s="94" t="s">
        <v>27</v>
      </c>
      <c r="F100" s="94" t="s">
        <v>26</v>
      </c>
      <c r="G100" s="94" t="s">
        <v>27</v>
      </c>
      <c r="H100" s="94" t="s">
        <v>26</v>
      </c>
      <c r="I100" s="94" t="s">
        <v>27</v>
      </c>
    </row>
    <row r="101" spans="1:9" s="1" customFormat="1" ht="25.25" customHeight="1">
      <c r="A101" s="364"/>
      <c r="B101" s="307">
        <v>0.1</v>
      </c>
      <c r="C101" s="47"/>
      <c r="D101" s="307">
        <v>0.1</v>
      </c>
      <c r="E101" s="47"/>
      <c r="F101" s="307">
        <v>0.1</v>
      </c>
      <c r="G101" s="48"/>
      <c r="H101" s="52"/>
      <c r="I101" s="48"/>
    </row>
    <row r="102" spans="1:9" s="1" customFormat="1" ht="80.25" customHeight="1">
      <c r="A102" s="45" t="s">
        <v>91</v>
      </c>
      <c r="B102" s="455"/>
      <c r="C102" s="455"/>
      <c r="D102" s="455"/>
      <c r="E102" s="455"/>
      <c r="F102" s="455"/>
      <c r="G102" s="455"/>
      <c r="H102" s="455"/>
      <c r="I102" s="455"/>
    </row>
    <row r="103" spans="1:9" s="1" customFormat="1" ht="80.25" customHeight="1">
      <c r="A103" s="45" t="s">
        <v>92</v>
      </c>
      <c r="B103" s="357"/>
      <c r="C103" s="358"/>
      <c r="D103" s="357"/>
      <c r="E103" s="358"/>
      <c r="F103" s="357"/>
      <c r="G103" s="358"/>
      <c r="H103" s="357"/>
      <c r="I103" s="358"/>
    </row>
    <row r="104" spans="1:9" s="1" customFormat="1" ht="25.25" customHeight="1">
      <c r="A104" s="363" t="s">
        <v>61</v>
      </c>
      <c r="B104" s="94" t="s">
        <v>26</v>
      </c>
      <c r="C104" s="94" t="s">
        <v>27</v>
      </c>
      <c r="D104" s="94" t="s">
        <v>26</v>
      </c>
      <c r="E104" s="94" t="s">
        <v>27</v>
      </c>
      <c r="F104" s="94" t="s">
        <v>26</v>
      </c>
      <c r="G104" s="94" t="s">
        <v>27</v>
      </c>
      <c r="H104" s="94" t="s">
        <v>26</v>
      </c>
      <c r="I104" s="94" t="s">
        <v>27</v>
      </c>
    </row>
    <row r="105" spans="1:9" s="1" customFormat="1" ht="25.25" customHeight="1">
      <c r="A105" s="364"/>
      <c r="B105" s="307">
        <v>0.15</v>
      </c>
      <c r="C105" s="49"/>
      <c r="D105" s="307">
        <v>0.15</v>
      </c>
      <c r="E105" s="47"/>
      <c r="F105" s="52">
        <v>0.15</v>
      </c>
      <c r="G105" s="48"/>
      <c r="H105" s="52"/>
      <c r="I105" s="48"/>
    </row>
    <row r="106" spans="1:9" s="1" customFormat="1" ht="80.25" customHeight="1">
      <c r="A106" s="45" t="s">
        <v>91</v>
      </c>
      <c r="B106" s="455"/>
      <c r="C106" s="455"/>
      <c r="D106" s="455"/>
      <c r="E106" s="455"/>
      <c r="F106" s="455"/>
      <c r="G106" s="455"/>
      <c r="H106" s="455"/>
      <c r="I106" s="455"/>
    </row>
    <row r="107" spans="1:9" s="1" customFormat="1" ht="80.25" customHeight="1">
      <c r="A107" s="45" t="s">
        <v>92</v>
      </c>
      <c r="B107" s="357"/>
      <c r="C107" s="358"/>
      <c r="D107" s="357"/>
      <c r="E107" s="358"/>
      <c r="F107" s="357"/>
      <c r="G107" s="358"/>
      <c r="H107" s="357"/>
      <c r="I107" s="358"/>
    </row>
    <row r="108" spans="1:9" s="1" customFormat="1" ht="25.25" customHeight="1">
      <c r="A108" s="363" t="s">
        <v>62</v>
      </c>
      <c r="B108" s="94" t="s">
        <v>26</v>
      </c>
      <c r="C108" s="94" t="s">
        <v>27</v>
      </c>
      <c r="D108" s="94" t="s">
        <v>26</v>
      </c>
      <c r="E108" s="94" t="s">
        <v>27</v>
      </c>
      <c r="F108" s="94" t="s">
        <v>26</v>
      </c>
      <c r="G108" s="94" t="s">
        <v>27</v>
      </c>
      <c r="H108" s="94" t="s">
        <v>26</v>
      </c>
      <c r="I108" s="94" t="s">
        <v>27</v>
      </c>
    </row>
    <row r="109" spans="1:9" s="1" customFormat="1" ht="25.25" customHeight="1">
      <c r="A109" s="364"/>
      <c r="B109" s="307">
        <v>0.15</v>
      </c>
      <c r="C109" s="49"/>
      <c r="D109" s="307">
        <v>0.15</v>
      </c>
      <c r="E109" s="47"/>
      <c r="F109" s="52">
        <v>0.15</v>
      </c>
      <c r="G109" s="48"/>
      <c r="H109" s="52"/>
      <c r="I109" s="48"/>
    </row>
    <row r="110" spans="1:9" s="1" customFormat="1" ht="80.25" customHeight="1">
      <c r="A110" s="45" t="s">
        <v>91</v>
      </c>
      <c r="B110" s="455"/>
      <c r="C110" s="455"/>
      <c r="D110" s="455"/>
      <c r="E110" s="455"/>
      <c r="F110" s="455"/>
      <c r="G110" s="455"/>
      <c r="H110" s="455"/>
      <c r="I110" s="455"/>
    </row>
    <row r="111" spans="1:9" s="1" customFormat="1" ht="80.25" customHeight="1">
      <c r="A111" s="45" t="s">
        <v>92</v>
      </c>
      <c r="B111" s="357"/>
      <c r="C111" s="358"/>
      <c r="D111" s="357"/>
      <c r="E111" s="358"/>
      <c r="F111" s="357"/>
      <c r="G111" s="358"/>
      <c r="H111" s="357"/>
      <c r="I111" s="358"/>
    </row>
    <row r="112" spans="1:9" s="1" customFormat="1" ht="25.25" customHeight="1">
      <c r="A112" s="363" t="s">
        <v>63</v>
      </c>
      <c r="B112" s="94" t="s">
        <v>26</v>
      </c>
      <c r="C112" s="94" t="s">
        <v>27</v>
      </c>
      <c r="D112" s="94" t="s">
        <v>26</v>
      </c>
      <c r="E112" s="94" t="s">
        <v>27</v>
      </c>
      <c r="F112" s="94" t="s">
        <v>26</v>
      </c>
      <c r="G112" s="94" t="s">
        <v>27</v>
      </c>
      <c r="H112" s="94" t="s">
        <v>26</v>
      </c>
      <c r="I112" s="94" t="s">
        <v>27</v>
      </c>
    </row>
    <row r="113" spans="1:9" s="1" customFormat="1" ht="25.25" customHeight="1">
      <c r="A113" s="364"/>
      <c r="B113" s="308">
        <v>0.02</v>
      </c>
      <c r="C113" s="177"/>
      <c r="D113" s="308">
        <v>0.02</v>
      </c>
      <c r="E113" s="177"/>
      <c r="F113" s="308">
        <v>0.02</v>
      </c>
      <c r="G113" s="178"/>
      <c r="H113" s="177"/>
      <c r="I113" s="178"/>
    </row>
    <row r="114" spans="1:9" s="1" customFormat="1" ht="80.25" customHeight="1">
      <c r="A114" s="45" t="s">
        <v>91</v>
      </c>
      <c r="B114" s="460"/>
      <c r="C114" s="460"/>
      <c r="D114" s="460"/>
      <c r="E114" s="460"/>
      <c r="F114" s="460"/>
      <c r="G114" s="460"/>
      <c r="H114" s="460"/>
      <c r="I114" s="460"/>
    </row>
    <row r="115" spans="1:9" s="1" customFormat="1" ht="80.25" customHeight="1">
      <c r="A115" s="45" t="s">
        <v>92</v>
      </c>
      <c r="B115" s="357"/>
      <c r="C115" s="358"/>
      <c r="D115" s="357"/>
      <c r="E115" s="358"/>
      <c r="F115" s="357"/>
      <c r="G115" s="358"/>
      <c r="H115" s="357"/>
      <c r="I115" s="358"/>
    </row>
    <row r="116" spans="1:9" s="53" customFormat="1" ht="25.25" customHeight="1">
      <c r="A116" s="310" t="s">
        <v>93</v>
      </c>
      <c r="B116" s="312">
        <f>(B69+B73+B77+B81+B85+B89+B93+B97+B101+B105+B109+B113)</f>
        <v>1</v>
      </c>
      <c r="C116" s="312">
        <f>(C69+C73+C77+C81+C85+C89+C93+C97+C101+C105+C109+C113)</f>
        <v>0.28000000000000003</v>
      </c>
      <c r="D116" s="312">
        <f t="shared" ref="D116:I116" si="1">(D69+D73+D77+D81+D85+D89+D93+D97+D101+D105+D109+D113)</f>
        <v>1</v>
      </c>
      <c r="E116" s="312">
        <f>(E69+E73+E77+E81+E85+E89+E93+E97+E101+E105+E109+E113)</f>
        <v>0.28000000000000003</v>
      </c>
      <c r="F116" s="312">
        <f t="shared" si="1"/>
        <v>1</v>
      </c>
      <c r="G116" s="312">
        <f t="shared" si="1"/>
        <v>0.28000000000000003</v>
      </c>
      <c r="H116" s="312">
        <f t="shared" si="1"/>
        <v>0</v>
      </c>
      <c r="I116" s="312">
        <f t="shared" si="1"/>
        <v>0</v>
      </c>
    </row>
    <row r="117" spans="1:9" s="1" customFormat="1" ht="14"/>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EF976A95-2866-0C4A-A3BC-83DCC84D10BC}">
      <formula1>#REF!</formula1>
    </dataValidation>
  </dataValidations>
  <hyperlinks>
    <hyperlink ref="D71" r:id="rId1" xr:uid="{380E50C2-7FA7-3342-A8B4-BFD9345DE178}"/>
    <hyperlink ref="F75" r:id="rId2" xr:uid="{54355BDE-AA8A-8841-BE2C-A09DF725B817}"/>
    <hyperlink ref="D75" r:id="rId3" xr:uid="{533DDEA1-37E6-8541-ACA3-583C67468F81}"/>
    <hyperlink ref="B75" r:id="rId4" xr:uid="{F4AB8646-78AA-0A44-8106-7D1B3282D0A9}"/>
    <hyperlink ref="B79" r:id="rId5" xr:uid="{CCF2003B-BAD8-5642-B97B-D68739159615}"/>
    <hyperlink ref="D79" r:id="rId6" xr:uid="{9D0F37B1-53B2-4043-A028-8FAD5B9D89A0}"/>
    <hyperlink ref="F79" r:id="rId7" xr:uid="{0E00B35E-29B3-474A-AC4C-89C445D6D18D}"/>
    <hyperlink ref="D83" r:id="rId8" xr:uid="{AA2F6694-4E1D-B04B-B40A-3BD3C68A6D82}"/>
    <hyperlink ref="F83" r:id="rId9" xr:uid="{439F51D4-A091-9C4C-AE7A-90ED548A8028}"/>
    <hyperlink ref="B83" r:id="rId10" xr:uid="{9E0C5781-4CA7-D648-B0A4-4B52F615A008}"/>
    <hyperlink ref="D87" r:id="rId11" xr:uid="{E150E757-2382-4CEA-ADB8-85727AAE9F9A}"/>
    <hyperlink ref="B87" r:id="rId12" xr:uid="{AECD7ADE-A1A2-4A5D-9DD4-865B48C8B9C5}"/>
    <hyperlink ref="F87" r:id="rId13" xr:uid="{04370F18-1C32-4E3B-BC0D-C23ABAF13C2D}"/>
  </hyperlinks>
  <pageMargins left="0.7" right="0.7" top="0.75" bottom="0.75" header="0.3" footer="0.3"/>
  <drawing r:id="rId14"/>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395E-B171-B540-95E0-D9ABB2CD3004}">
  <dimension ref="A1:O117"/>
  <sheetViews>
    <sheetView topLeftCell="D46" zoomScale="125" zoomScaleNormal="70" workbookViewId="0">
      <selection activeCell="F28" sqref="F28"/>
    </sheetView>
  </sheetViews>
  <sheetFormatPr baseColWidth="10" defaultColWidth="42.83203125" defaultRowHeight="15"/>
  <sheetData>
    <row r="1" spans="1:15" ht="17" thickBot="1">
      <c r="A1" s="475"/>
      <c r="B1" s="478" t="s">
        <v>44</v>
      </c>
      <c r="C1" s="479"/>
      <c r="D1" s="479"/>
      <c r="E1" s="479"/>
      <c r="F1" s="479"/>
      <c r="G1" s="479"/>
      <c r="H1" s="479"/>
      <c r="I1" s="479"/>
      <c r="J1" s="479"/>
      <c r="K1" s="479"/>
      <c r="L1" s="480"/>
      <c r="M1" s="481" t="s">
        <v>174</v>
      </c>
      <c r="N1" s="395"/>
      <c r="O1" s="482"/>
    </row>
    <row r="2" spans="1:15" ht="17" thickBot="1">
      <c r="A2" s="476"/>
      <c r="B2" s="483" t="s">
        <v>45</v>
      </c>
      <c r="C2" s="484"/>
      <c r="D2" s="484"/>
      <c r="E2" s="484"/>
      <c r="F2" s="484"/>
      <c r="G2" s="484"/>
      <c r="H2" s="484"/>
      <c r="I2" s="484"/>
      <c r="J2" s="484"/>
      <c r="K2" s="484"/>
      <c r="L2" s="485"/>
      <c r="M2" s="481" t="s">
        <v>161</v>
      </c>
      <c r="N2" s="395"/>
      <c r="O2" s="482"/>
    </row>
    <row r="3" spans="1:15" ht="17" thickBot="1">
      <c r="A3" s="476"/>
      <c r="B3" s="483" t="s">
        <v>0</v>
      </c>
      <c r="C3" s="484"/>
      <c r="D3" s="484"/>
      <c r="E3" s="484"/>
      <c r="F3" s="484"/>
      <c r="G3" s="484"/>
      <c r="H3" s="484"/>
      <c r="I3" s="484"/>
      <c r="J3" s="484"/>
      <c r="K3" s="484"/>
      <c r="L3" s="485"/>
      <c r="M3" s="481" t="s">
        <v>162</v>
      </c>
      <c r="N3" s="395"/>
      <c r="O3" s="482"/>
    </row>
    <row r="4" spans="1:15" ht="17" thickBot="1">
      <c r="A4" s="477"/>
      <c r="B4" s="486" t="s">
        <v>46</v>
      </c>
      <c r="C4" s="487"/>
      <c r="D4" s="487"/>
      <c r="E4" s="487"/>
      <c r="F4" s="487"/>
      <c r="G4" s="487"/>
      <c r="H4" s="487"/>
      <c r="I4" s="487"/>
      <c r="J4" s="487"/>
      <c r="K4" s="487"/>
      <c r="L4" s="488"/>
      <c r="M4" s="481" t="s">
        <v>163</v>
      </c>
      <c r="N4" s="395"/>
      <c r="O4" s="482"/>
    </row>
    <row r="5" spans="1:15" ht="17" thickBot="1">
      <c r="A5" s="235"/>
      <c r="B5" s="236"/>
      <c r="C5" s="236"/>
      <c r="D5" s="236"/>
      <c r="E5" s="236"/>
      <c r="F5" s="236"/>
      <c r="G5" s="236"/>
      <c r="H5" s="236"/>
      <c r="I5" s="236"/>
      <c r="J5" s="236"/>
      <c r="K5" s="236"/>
      <c r="L5" s="236"/>
      <c r="M5" s="87"/>
      <c r="N5" s="87"/>
      <c r="O5" s="87"/>
    </row>
    <row r="6" spans="1:15" ht="20" thickBot="1">
      <c r="A6" s="237" t="s">
        <v>48</v>
      </c>
      <c r="B6" s="515" t="s">
        <v>170</v>
      </c>
      <c r="C6" s="516"/>
      <c r="D6" s="516"/>
      <c r="E6" s="516"/>
      <c r="F6" s="516"/>
      <c r="G6" s="516"/>
      <c r="H6" s="516"/>
      <c r="I6" s="516"/>
      <c r="J6" s="516"/>
      <c r="K6" s="517"/>
      <c r="L6" s="238" t="s">
        <v>49</v>
      </c>
      <c r="M6" s="518"/>
      <c r="N6" s="519"/>
      <c r="O6" s="520"/>
    </row>
    <row r="7" spans="1:15" ht="17" thickBot="1">
      <c r="A7" s="235"/>
      <c r="B7" s="236"/>
      <c r="C7" s="236"/>
      <c r="D7" s="236"/>
      <c r="E7" s="236"/>
      <c r="F7" s="236"/>
      <c r="G7" s="236"/>
      <c r="H7" s="236"/>
      <c r="I7" s="236"/>
      <c r="J7" s="236"/>
      <c r="K7" s="236"/>
      <c r="L7" s="236"/>
      <c r="M7" s="87"/>
      <c r="N7" s="87"/>
      <c r="O7" s="87"/>
    </row>
    <row r="8" spans="1:15" ht="20" thickBot="1">
      <c r="A8" s="489" t="s">
        <v>2</v>
      </c>
      <c r="B8" s="238" t="s">
        <v>50</v>
      </c>
      <c r="C8" s="239">
        <v>45688</v>
      </c>
      <c r="D8" s="238" t="s">
        <v>51</v>
      </c>
      <c r="E8" s="240">
        <v>45716</v>
      </c>
      <c r="F8" s="238" t="s">
        <v>52</v>
      </c>
      <c r="G8" s="239">
        <v>45747</v>
      </c>
      <c r="H8" s="238" t="s">
        <v>53</v>
      </c>
      <c r="I8" s="241">
        <v>45777</v>
      </c>
      <c r="J8" s="522" t="s">
        <v>3</v>
      </c>
      <c r="K8" s="523"/>
      <c r="L8" s="242" t="s">
        <v>54</v>
      </c>
      <c r="M8" s="528"/>
      <c r="N8" s="529"/>
      <c r="O8" s="530"/>
    </row>
    <row r="9" spans="1:15" ht="20" thickBot="1">
      <c r="A9" s="490"/>
      <c r="B9" s="243" t="s">
        <v>55</v>
      </c>
      <c r="C9" s="352">
        <v>45808</v>
      </c>
      <c r="D9" s="244" t="s">
        <v>56</v>
      </c>
      <c r="E9" s="245"/>
      <c r="F9" s="244" t="s">
        <v>57</v>
      </c>
      <c r="G9" s="245"/>
      <c r="H9" s="244" t="s">
        <v>58</v>
      </c>
      <c r="I9" s="246"/>
      <c r="J9" s="524"/>
      <c r="K9" s="525"/>
      <c r="L9" s="247" t="s">
        <v>59</v>
      </c>
      <c r="M9" s="528"/>
      <c r="N9" s="529"/>
      <c r="O9" s="530"/>
    </row>
    <row r="10" spans="1:15" ht="20" thickBot="1">
      <c r="A10" s="521"/>
      <c r="B10" s="244" t="s">
        <v>60</v>
      </c>
      <c r="C10" s="248"/>
      <c r="D10" s="244" t="s">
        <v>61</v>
      </c>
      <c r="E10" s="245"/>
      <c r="F10" s="244" t="s">
        <v>62</v>
      </c>
      <c r="G10" s="245"/>
      <c r="H10" s="244" t="s">
        <v>63</v>
      </c>
      <c r="I10" s="246"/>
      <c r="J10" s="526"/>
      <c r="K10" s="527"/>
      <c r="L10" s="247" t="s">
        <v>64</v>
      </c>
      <c r="M10" s="528" t="s">
        <v>171</v>
      </c>
      <c r="N10" s="529"/>
      <c r="O10" s="530"/>
    </row>
    <row r="11" spans="1:15" ht="16" thickBot="1">
      <c r="A11" s="249"/>
      <c r="B11" s="174"/>
      <c r="C11" s="174"/>
      <c r="D11" s="250"/>
      <c r="E11" s="96"/>
      <c r="F11" s="96"/>
      <c r="G11" s="251"/>
      <c r="H11" s="251"/>
      <c r="I11" s="252"/>
      <c r="J11" s="252"/>
      <c r="K11" s="174"/>
      <c r="L11" s="174"/>
      <c r="M11" s="174"/>
      <c r="N11" s="174"/>
      <c r="O11" s="174"/>
    </row>
    <row r="12" spans="1:15" ht="25.25" customHeight="1">
      <c r="A12" s="489" t="s">
        <v>65</v>
      </c>
      <c r="B12" s="492" t="s">
        <v>245</v>
      </c>
      <c r="C12" s="493"/>
      <c r="D12" s="493"/>
      <c r="E12" s="493"/>
      <c r="F12" s="493"/>
      <c r="G12" s="493"/>
      <c r="H12" s="493"/>
      <c r="I12" s="493"/>
      <c r="J12" s="493"/>
      <c r="K12" s="493"/>
      <c r="L12" s="493"/>
      <c r="M12" s="493"/>
      <c r="N12" s="493"/>
      <c r="O12" s="494"/>
    </row>
    <row r="13" spans="1:15">
      <c r="A13" s="490"/>
      <c r="B13" s="495"/>
      <c r="C13" s="496"/>
      <c r="D13" s="496"/>
      <c r="E13" s="496"/>
      <c r="F13" s="496"/>
      <c r="G13" s="496"/>
      <c r="H13" s="496"/>
      <c r="I13" s="496"/>
      <c r="J13" s="496"/>
      <c r="K13" s="496"/>
      <c r="L13" s="496"/>
      <c r="M13" s="496"/>
      <c r="N13" s="496"/>
      <c r="O13" s="497"/>
    </row>
    <row r="14" spans="1:15" ht="16" thickBot="1">
      <c r="A14" s="491"/>
      <c r="B14" s="498"/>
      <c r="C14" s="499"/>
      <c r="D14" s="499"/>
      <c r="E14" s="499"/>
      <c r="F14" s="499"/>
      <c r="G14" s="499"/>
      <c r="H14" s="499"/>
      <c r="I14" s="499"/>
      <c r="J14" s="499"/>
      <c r="K14" s="499"/>
      <c r="L14" s="499"/>
      <c r="M14" s="499"/>
      <c r="N14" s="499"/>
      <c r="O14" s="500"/>
    </row>
    <row r="15" spans="1:15" ht="16" thickBot="1">
      <c r="A15" s="253"/>
      <c r="B15" s="254"/>
      <c r="C15" s="255"/>
      <c r="D15" s="255"/>
      <c r="E15" s="255"/>
      <c r="F15" s="255"/>
      <c r="G15" s="256"/>
      <c r="H15" s="256"/>
      <c r="I15" s="256"/>
      <c r="J15" s="256"/>
      <c r="K15" s="256"/>
      <c r="L15" s="257"/>
      <c r="M15" s="257"/>
      <c r="N15" s="257"/>
      <c r="O15" s="257"/>
    </row>
    <row r="16" spans="1:15" ht="32" customHeight="1" thickBot="1">
      <c r="A16" s="237" t="s">
        <v>4</v>
      </c>
      <c r="B16" s="501" t="s">
        <v>246</v>
      </c>
      <c r="C16" s="502"/>
      <c r="D16" s="502"/>
      <c r="E16" s="502"/>
      <c r="F16" s="503"/>
      <c r="G16" s="504" t="s">
        <v>5</v>
      </c>
      <c r="H16" s="505"/>
      <c r="I16" s="506" t="s">
        <v>247</v>
      </c>
      <c r="J16" s="507"/>
      <c r="K16" s="507"/>
      <c r="L16" s="507"/>
      <c r="M16" s="507"/>
      <c r="N16" s="507"/>
      <c r="O16" s="508"/>
    </row>
    <row r="17" spans="1:15" ht="16" thickBot="1">
      <c r="A17" s="253"/>
      <c r="B17" s="256"/>
      <c r="C17" s="255"/>
      <c r="D17" s="255"/>
      <c r="E17" s="255"/>
      <c r="F17" s="255"/>
      <c r="G17" s="256"/>
      <c r="H17" s="256"/>
      <c r="I17" s="256"/>
      <c r="J17" s="256"/>
      <c r="K17" s="256"/>
      <c r="L17" s="257"/>
      <c r="M17" s="257"/>
      <c r="N17" s="257"/>
      <c r="O17" s="257"/>
    </row>
    <row r="18" spans="1:15" ht="73.25" customHeight="1" thickBot="1">
      <c r="A18" s="237" t="s">
        <v>6</v>
      </c>
      <c r="B18" s="509" t="s">
        <v>175</v>
      </c>
      <c r="C18" s="510"/>
      <c r="D18" s="510"/>
      <c r="E18" s="511"/>
      <c r="F18" s="258" t="s">
        <v>7</v>
      </c>
      <c r="G18" s="512" t="s">
        <v>177</v>
      </c>
      <c r="H18" s="513"/>
      <c r="I18" s="514"/>
      <c r="J18" s="258" t="s">
        <v>8</v>
      </c>
      <c r="K18" s="501" t="s">
        <v>248</v>
      </c>
      <c r="L18" s="502"/>
      <c r="M18" s="502"/>
      <c r="N18" s="502"/>
      <c r="O18" s="503"/>
    </row>
    <row r="19" spans="1:15">
      <c r="A19" s="259"/>
      <c r="B19" s="260"/>
      <c r="C19" s="538"/>
      <c r="D19" s="538"/>
      <c r="E19" s="538"/>
      <c r="F19" s="538"/>
      <c r="G19" s="538"/>
      <c r="H19" s="538"/>
      <c r="I19" s="538"/>
      <c r="J19" s="538"/>
      <c r="K19" s="538"/>
      <c r="L19" s="538"/>
      <c r="M19" s="538"/>
      <c r="N19" s="538"/>
      <c r="O19" s="538"/>
    </row>
    <row r="20" spans="1:15" ht="16" thickBot="1">
      <c r="A20" s="261"/>
      <c r="B20" s="262"/>
      <c r="C20" s="262"/>
      <c r="D20" s="262"/>
      <c r="E20" s="262"/>
      <c r="F20" s="262"/>
      <c r="G20" s="262"/>
      <c r="H20" s="262"/>
      <c r="I20" s="262"/>
      <c r="J20" s="262"/>
      <c r="K20" s="262"/>
      <c r="L20" s="262"/>
      <c r="M20" s="262"/>
      <c r="N20" s="262"/>
      <c r="O20" s="262"/>
    </row>
    <row r="21" spans="1:15" ht="16" thickBot="1">
      <c r="A21" s="539" t="s">
        <v>9</v>
      </c>
      <c r="B21" s="540"/>
      <c r="C21" s="540"/>
      <c r="D21" s="540"/>
      <c r="E21" s="540"/>
      <c r="F21" s="540"/>
      <c r="G21" s="540"/>
      <c r="H21" s="540"/>
      <c r="I21" s="540"/>
      <c r="J21" s="540"/>
      <c r="K21" s="540"/>
      <c r="L21" s="540"/>
      <c r="M21" s="540"/>
      <c r="N21" s="540"/>
      <c r="O21" s="541"/>
    </row>
    <row r="22" spans="1:15" ht="16" thickBot="1">
      <c r="A22" s="539" t="s">
        <v>66</v>
      </c>
      <c r="B22" s="540"/>
      <c r="C22" s="540"/>
      <c r="D22" s="540"/>
      <c r="E22" s="540"/>
      <c r="F22" s="540"/>
      <c r="G22" s="540"/>
      <c r="H22" s="540"/>
      <c r="I22" s="540"/>
      <c r="J22" s="540"/>
      <c r="K22" s="540"/>
      <c r="L22" s="540"/>
      <c r="M22" s="540"/>
      <c r="N22" s="540"/>
      <c r="O22" s="541"/>
    </row>
    <row r="23" spans="1:15" ht="16" thickBot="1">
      <c r="A23" s="263"/>
      <c r="B23" s="264" t="s">
        <v>50</v>
      </c>
      <c r="C23" s="265" t="s">
        <v>51</v>
      </c>
      <c r="D23" s="265" t="s">
        <v>52</v>
      </c>
      <c r="E23" s="265" t="s">
        <v>53</v>
      </c>
      <c r="F23" s="265" t="s">
        <v>55</v>
      </c>
      <c r="G23" s="265" t="s">
        <v>56</v>
      </c>
      <c r="H23" s="265" t="s">
        <v>57</v>
      </c>
      <c r="I23" s="265" t="s">
        <v>58</v>
      </c>
      <c r="J23" s="265" t="s">
        <v>60</v>
      </c>
      <c r="K23" s="265" t="s">
        <v>61</v>
      </c>
      <c r="L23" s="265" t="s">
        <v>62</v>
      </c>
      <c r="M23" s="265" t="s">
        <v>63</v>
      </c>
      <c r="N23" s="266" t="s">
        <v>67</v>
      </c>
      <c r="O23" s="267" t="s">
        <v>68</v>
      </c>
    </row>
    <row r="24" spans="1:15">
      <c r="A24" s="268" t="s">
        <v>10</v>
      </c>
      <c r="B24" s="294">
        <v>180454000</v>
      </c>
      <c r="C24" s="295"/>
      <c r="D24" s="294">
        <v>1125000</v>
      </c>
      <c r="E24" s="294">
        <v>78342000</v>
      </c>
      <c r="F24" s="295"/>
      <c r="G24" s="295"/>
      <c r="H24" s="296"/>
      <c r="I24" s="296"/>
      <c r="J24" s="296"/>
      <c r="K24" s="296"/>
      <c r="L24" s="296"/>
      <c r="M24" s="296"/>
      <c r="N24" s="297">
        <f t="shared" ref="N24:N29" si="0">SUM(B24:M24)</f>
        <v>259921000</v>
      </c>
      <c r="O24" s="298"/>
    </row>
    <row r="25" spans="1:15">
      <c r="A25" s="269" t="s">
        <v>11</v>
      </c>
      <c r="B25" s="294">
        <v>72875000</v>
      </c>
      <c r="C25" s="294">
        <f>180454000</f>
        <v>180454000</v>
      </c>
      <c r="D25" s="294">
        <v>0</v>
      </c>
      <c r="E25" s="294">
        <f>179713000-B25-C25-D25</f>
        <v>-73616000</v>
      </c>
      <c r="F25" s="294">
        <f>179713000-B25-C25-D25-E25</f>
        <v>0</v>
      </c>
      <c r="G25" s="295"/>
      <c r="H25" s="295"/>
      <c r="I25" s="295"/>
      <c r="J25" s="295"/>
      <c r="K25" s="295"/>
      <c r="L25" s="295"/>
      <c r="M25" s="295"/>
      <c r="N25" s="309">
        <f t="shared" si="0"/>
        <v>179713000</v>
      </c>
      <c r="O25" s="299">
        <f>N25/N24</f>
        <v>0.69141392961707593</v>
      </c>
    </row>
    <row r="26" spans="1:15">
      <c r="A26" s="269" t="s">
        <v>12</v>
      </c>
      <c r="B26" s="295"/>
      <c r="C26" s="294">
        <v>782100</v>
      </c>
      <c r="D26" s="294">
        <f>10547833-B26-C26</f>
        <v>9765733</v>
      </c>
      <c r="E26" s="294">
        <f>29483833-B26-C26-D26</f>
        <v>18936000</v>
      </c>
      <c r="F26" s="294">
        <f>44647833-B26-C26-D26-E26</f>
        <v>15164000</v>
      </c>
      <c r="G26" s="295"/>
      <c r="H26" s="295"/>
      <c r="I26" s="295"/>
      <c r="J26" s="295"/>
      <c r="K26" s="295"/>
      <c r="L26" s="295"/>
      <c r="M26" s="295"/>
      <c r="N26" s="294">
        <f t="shared" si="0"/>
        <v>44647833</v>
      </c>
      <c r="O26" s="300"/>
    </row>
    <row r="27" spans="1:15">
      <c r="A27" s="269" t="s">
        <v>69</v>
      </c>
      <c r="B27" s="294">
        <v>24268619</v>
      </c>
      <c r="C27" s="294">
        <v>8244882</v>
      </c>
      <c r="D27" s="294">
        <v>24635723</v>
      </c>
      <c r="E27" s="295"/>
      <c r="F27" s="295"/>
      <c r="G27" s="295"/>
      <c r="H27" s="295"/>
      <c r="I27" s="295"/>
      <c r="J27" s="295"/>
      <c r="K27" s="295"/>
      <c r="L27" s="295"/>
      <c r="M27" s="295"/>
      <c r="N27" s="309">
        <f t="shared" si="0"/>
        <v>57149224</v>
      </c>
      <c r="O27" s="300"/>
    </row>
    <row r="28" spans="1:15">
      <c r="A28" s="269" t="s">
        <v>70</v>
      </c>
      <c r="B28" s="295"/>
      <c r="C28" s="294"/>
      <c r="D28" s="295"/>
      <c r="E28" s="295"/>
      <c r="F28" s="295"/>
      <c r="G28" s="295"/>
      <c r="H28" s="295"/>
      <c r="I28" s="295"/>
      <c r="J28" s="295"/>
      <c r="K28" s="295"/>
      <c r="L28" s="295"/>
      <c r="M28" s="295"/>
      <c r="N28" s="295">
        <f t="shared" si="0"/>
        <v>0</v>
      </c>
      <c r="O28" s="300"/>
    </row>
    <row r="29" spans="1:15" ht="16" thickBot="1">
      <c r="A29" s="270" t="s">
        <v>13</v>
      </c>
      <c r="B29" s="301">
        <v>3698000</v>
      </c>
      <c r="C29" s="294">
        <f>29185301-B29</f>
        <v>25487301</v>
      </c>
      <c r="D29" s="301">
        <v>0</v>
      </c>
      <c r="E29" s="301">
        <f>57149224-B29-C29-D29</f>
        <v>27963923</v>
      </c>
      <c r="F29" s="302"/>
      <c r="G29" s="302"/>
      <c r="H29" s="302"/>
      <c r="I29" s="302"/>
      <c r="J29" s="302"/>
      <c r="K29" s="302"/>
      <c r="L29" s="302"/>
      <c r="M29" s="302"/>
      <c r="N29" s="294">
        <f t="shared" si="0"/>
        <v>57149224</v>
      </c>
      <c r="O29" s="303">
        <f>N29/N27</f>
        <v>1</v>
      </c>
    </row>
    <row r="30" spans="1:15">
      <c r="A30" s="271"/>
      <c r="B30" s="271"/>
      <c r="C30" s="271"/>
      <c r="D30" s="271"/>
      <c r="E30" s="271"/>
      <c r="F30" s="271"/>
      <c r="G30" s="271"/>
      <c r="H30" s="271"/>
      <c r="I30" s="271"/>
      <c r="J30" s="271"/>
      <c r="K30" s="271"/>
      <c r="L30" s="271"/>
      <c r="M30" s="271"/>
      <c r="N30" s="271"/>
      <c r="O30" s="271"/>
    </row>
    <row r="31" spans="1:15">
      <c r="A31" s="271"/>
      <c r="B31" s="271"/>
      <c r="C31" s="271"/>
      <c r="D31" s="271"/>
      <c r="E31" s="271"/>
      <c r="F31" s="271"/>
      <c r="G31" s="271"/>
      <c r="H31" s="271"/>
      <c r="I31" s="271"/>
      <c r="J31" s="271"/>
      <c r="K31" s="271"/>
      <c r="L31" s="271"/>
      <c r="M31" s="271"/>
      <c r="N31" s="271"/>
      <c r="O31" s="271"/>
    </row>
    <row r="32" spans="1:15" ht="16" thickBot="1">
      <c r="A32" s="272"/>
      <c r="B32" s="272"/>
      <c r="C32" s="272"/>
      <c r="D32" s="272"/>
      <c r="E32" s="272"/>
      <c r="F32" s="272"/>
      <c r="G32" s="272"/>
      <c r="H32" s="272"/>
      <c r="I32" s="272"/>
      <c r="J32" s="272"/>
      <c r="K32" s="272"/>
      <c r="L32" s="272"/>
      <c r="M32" s="272"/>
      <c r="N32" s="272"/>
      <c r="O32" s="272"/>
    </row>
    <row r="33" spans="1:15" ht="19" thickBot="1">
      <c r="A33" s="542" t="s">
        <v>71</v>
      </c>
      <c r="B33" s="543"/>
      <c r="C33" s="543"/>
      <c r="D33" s="543"/>
      <c r="E33" s="543"/>
      <c r="F33" s="543"/>
      <c r="G33" s="543"/>
      <c r="H33" s="543"/>
      <c r="I33" s="544"/>
      <c r="J33" s="273"/>
      <c r="K33" s="272"/>
      <c r="L33" s="272"/>
      <c r="M33" s="272"/>
      <c r="N33" s="272"/>
      <c r="O33" s="272"/>
    </row>
    <row r="34" spans="1:15" ht="19" thickBot="1">
      <c r="A34" s="274" t="s">
        <v>72</v>
      </c>
      <c r="B34" s="545" t="str">
        <f>+B12</f>
        <v>Implementar 1 estrategia de  asistencia técnica dirigidas a los Sectores de la Administración Distrital y al Sector Privado, para la incorporación del enfoque diferencial en los servicios, programas y estrategias dirigidas a mujeres.</v>
      </c>
      <c r="C34" s="546"/>
      <c r="D34" s="546"/>
      <c r="E34" s="546"/>
      <c r="F34" s="546"/>
      <c r="G34" s="546"/>
      <c r="H34" s="546"/>
      <c r="I34" s="547"/>
      <c r="J34" s="275"/>
      <c r="K34" s="272"/>
      <c r="L34" s="272"/>
      <c r="M34" s="276"/>
      <c r="N34" s="272"/>
      <c r="O34" s="272"/>
    </row>
    <row r="35" spans="1:15" ht="67.25" customHeight="1" thickBot="1">
      <c r="A35" s="536" t="s">
        <v>14</v>
      </c>
      <c r="B35" s="277">
        <v>2024</v>
      </c>
      <c r="C35" s="277">
        <v>2025</v>
      </c>
      <c r="D35" s="277">
        <v>2026</v>
      </c>
      <c r="E35" s="277">
        <v>2027</v>
      </c>
      <c r="F35" s="277" t="s">
        <v>73</v>
      </c>
      <c r="G35" s="548" t="s">
        <v>15</v>
      </c>
      <c r="H35" s="550" t="s">
        <v>249</v>
      </c>
      <c r="I35" s="551"/>
      <c r="J35" s="275"/>
      <c r="K35" s="272"/>
      <c r="L35" s="272"/>
      <c r="M35" s="276"/>
      <c r="N35" s="272"/>
      <c r="O35" s="272"/>
    </row>
    <row r="36" spans="1:15" ht="18" thickBot="1">
      <c r="A36" s="537"/>
      <c r="B36" s="278">
        <v>1</v>
      </c>
      <c r="C36" s="278">
        <v>1</v>
      </c>
      <c r="D36" s="278">
        <v>1</v>
      </c>
      <c r="E36" s="278">
        <v>1</v>
      </c>
      <c r="F36" s="279">
        <v>1</v>
      </c>
      <c r="G36" s="549"/>
      <c r="H36" s="552"/>
      <c r="I36" s="553"/>
      <c r="J36" s="275"/>
      <c r="K36" s="272"/>
      <c r="L36" s="272"/>
      <c r="M36" s="276"/>
      <c r="N36" s="272"/>
      <c r="O36" s="272"/>
    </row>
    <row r="37" spans="1:15" ht="19" thickBot="1">
      <c r="A37" s="280" t="s">
        <v>16</v>
      </c>
      <c r="B37" s="531">
        <v>0.2</v>
      </c>
      <c r="C37" s="532"/>
      <c r="D37" s="533" t="s">
        <v>74</v>
      </c>
      <c r="E37" s="534"/>
      <c r="F37" s="534"/>
      <c r="G37" s="534"/>
      <c r="H37" s="534"/>
      <c r="I37" s="535"/>
      <c r="J37" s="272"/>
      <c r="K37" s="272"/>
      <c r="L37" s="272"/>
      <c r="M37" s="272"/>
      <c r="N37" s="272"/>
      <c r="O37" s="272"/>
    </row>
    <row r="38" spans="1:15" ht="181.25" customHeight="1" thickBot="1">
      <c r="A38" s="536" t="s">
        <v>75</v>
      </c>
      <c r="B38" s="41" t="s">
        <v>76</v>
      </c>
      <c r="C38" s="40" t="s">
        <v>27</v>
      </c>
      <c r="D38" s="434" t="s">
        <v>28</v>
      </c>
      <c r="E38" s="435"/>
      <c r="F38" s="434" t="s">
        <v>29</v>
      </c>
      <c r="G38" s="435"/>
      <c r="H38" s="42" t="s">
        <v>30</v>
      </c>
      <c r="I38" s="44" t="s">
        <v>31</v>
      </c>
      <c r="J38" s="281"/>
      <c r="K38" s="281"/>
      <c r="L38" s="281"/>
      <c r="M38" s="282"/>
      <c r="N38" s="281"/>
      <c r="O38" s="281"/>
    </row>
    <row r="39" spans="1:15" ht="173" customHeight="1" thickBot="1">
      <c r="A39" s="537"/>
      <c r="B39" s="305">
        <v>1</v>
      </c>
      <c r="C39" s="35">
        <v>1</v>
      </c>
      <c r="D39" s="444" t="s">
        <v>250</v>
      </c>
      <c r="E39" s="445"/>
      <c r="F39" s="444" t="s">
        <v>250</v>
      </c>
      <c r="G39" s="445"/>
      <c r="H39" s="32" t="s">
        <v>189</v>
      </c>
      <c r="I39" s="33" t="s">
        <v>251</v>
      </c>
      <c r="J39" s="272"/>
      <c r="K39" s="272"/>
      <c r="L39" s="272"/>
      <c r="M39" s="276"/>
      <c r="N39" s="272"/>
      <c r="O39" s="272"/>
    </row>
    <row r="40" spans="1:15" ht="181.25" customHeight="1" thickBot="1">
      <c r="A40" s="554" t="s">
        <v>77</v>
      </c>
      <c r="B40" s="43" t="s">
        <v>76</v>
      </c>
      <c r="C40" s="42" t="s">
        <v>27</v>
      </c>
      <c r="D40" s="434" t="s">
        <v>28</v>
      </c>
      <c r="E40" s="435"/>
      <c r="F40" s="434" t="s">
        <v>29</v>
      </c>
      <c r="G40" s="435"/>
      <c r="H40" s="42" t="s">
        <v>30</v>
      </c>
      <c r="I40" s="44" t="s">
        <v>31</v>
      </c>
      <c r="J40" s="281"/>
      <c r="K40" s="281"/>
      <c r="L40" s="281"/>
      <c r="M40" s="281"/>
      <c r="N40" s="281"/>
      <c r="O40" s="281"/>
    </row>
    <row r="41" spans="1:15" ht="250.25" customHeight="1" thickBot="1">
      <c r="A41" s="537"/>
      <c r="B41" s="305">
        <v>1</v>
      </c>
      <c r="C41" s="35">
        <v>1</v>
      </c>
      <c r="D41" s="444" t="s">
        <v>252</v>
      </c>
      <c r="E41" s="445"/>
      <c r="F41" s="444" t="s">
        <v>253</v>
      </c>
      <c r="G41" s="445"/>
      <c r="H41" s="32" t="s">
        <v>189</v>
      </c>
      <c r="I41" s="33" t="s">
        <v>251</v>
      </c>
      <c r="J41" s="272"/>
      <c r="K41" s="272"/>
      <c r="L41" s="272"/>
      <c r="M41" s="272"/>
      <c r="N41" s="272"/>
      <c r="O41" s="272"/>
    </row>
    <row r="42" spans="1:15" ht="181.25" customHeight="1" thickBot="1">
      <c r="A42" s="554" t="s">
        <v>78</v>
      </c>
      <c r="B42" s="43" t="s">
        <v>76</v>
      </c>
      <c r="C42" s="42" t="s">
        <v>27</v>
      </c>
      <c r="D42" s="434" t="s">
        <v>28</v>
      </c>
      <c r="E42" s="435"/>
      <c r="F42" s="434" t="s">
        <v>29</v>
      </c>
      <c r="G42" s="435"/>
      <c r="H42" s="42" t="s">
        <v>30</v>
      </c>
      <c r="I42" s="44" t="s">
        <v>31</v>
      </c>
      <c r="J42" s="281"/>
      <c r="K42" s="281"/>
      <c r="L42" s="281"/>
      <c r="M42" s="281"/>
      <c r="N42" s="281"/>
      <c r="O42" s="281"/>
    </row>
    <row r="43" spans="1:15" ht="409.5" customHeight="1" thickBot="1">
      <c r="A43" s="537"/>
      <c r="B43" s="305">
        <v>1</v>
      </c>
      <c r="C43" s="35">
        <v>1</v>
      </c>
      <c r="D43" s="444" t="s">
        <v>254</v>
      </c>
      <c r="E43" s="445"/>
      <c r="F43" s="444" t="s">
        <v>255</v>
      </c>
      <c r="G43" s="445"/>
      <c r="H43" s="32" t="s">
        <v>189</v>
      </c>
      <c r="I43" s="33" t="s">
        <v>251</v>
      </c>
      <c r="J43" s="272"/>
      <c r="K43" s="272"/>
      <c r="L43" s="272"/>
      <c r="M43" s="272"/>
      <c r="N43" s="272"/>
      <c r="O43" s="272"/>
    </row>
    <row r="44" spans="1:15" ht="181.25" customHeight="1" thickBot="1">
      <c r="A44" s="554" t="s">
        <v>79</v>
      </c>
      <c r="B44" s="43" t="s">
        <v>76</v>
      </c>
      <c r="C44" s="43" t="s">
        <v>27</v>
      </c>
      <c r="D44" s="434" t="s">
        <v>28</v>
      </c>
      <c r="E44" s="435"/>
      <c r="F44" s="434" t="s">
        <v>256</v>
      </c>
      <c r="G44" s="435"/>
      <c r="H44" s="42" t="s">
        <v>30</v>
      </c>
      <c r="I44" s="42" t="s">
        <v>31</v>
      </c>
      <c r="J44" s="281"/>
      <c r="K44" s="281"/>
      <c r="L44" s="281"/>
      <c r="M44" s="281"/>
      <c r="N44" s="281"/>
      <c r="O44" s="281"/>
    </row>
    <row r="45" spans="1:15" ht="409.5" customHeight="1" thickBot="1">
      <c r="A45" s="537"/>
      <c r="B45" s="305">
        <v>1</v>
      </c>
      <c r="C45" s="35">
        <v>1</v>
      </c>
      <c r="D45" s="444" t="s">
        <v>282</v>
      </c>
      <c r="E45" s="445"/>
      <c r="F45" s="444" t="s">
        <v>357</v>
      </c>
      <c r="G45" s="445"/>
      <c r="H45" s="32" t="s">
        <v>189</v>
      </c>
      <c r="I45" s="33" t="s">
        <v>251</v>
      </c>
      <c r="J45" s="272"/>
      <c r="K45" s="272"/>
      <c r="L45" s="272"/>
      <c r="M45" s="272"/>
      <c r="N45" s="272"/>
      <c r="O45" s="272"/>
    </row>
    <row r="46" spans="1:15" ht="181.25" customHeight="1" thickBot="1">
      <c r="A46" s="554" t="s">
        <v>80</v>
      </c>
      <c r="B46" s="43" t="s">
        <v>76</v>
      </c>
      <c r="C46" s="42" t="s">
        <v>27</v>
      </c>
      <c r="D46" s="434" t="s">
        <v>28</v>
      </c>
      <c r="E46" s="435"/>
      <c r="F46" s="434" t="s">
        <v>29</v>
      </c>
      <c r="G46" s="435"/>
      <c r="H46" s="42" t="s">
        <v>30</v>
      </c>
      <c r="I46" s="44" t="s">
        <v>31</v>
      </c>
      <c r="J46" s="281"/>
      <c r="K46" s="281"/>
      <c r="L46" s="281"/>
      <c r="M46" s="281"/>
      <c r="N46" s="281"/>
      <c r="O46" s="281"/>
    </row>
    <row r="47" spans="1:15" ht="409.5" customHeight="1" thickBot="1">
      <c r="A47" s="537"/>
      <c r="B47" s="305">
        <v>1</v>
      </c>
      <c r="C47" s="35">
        <v>1</v>
      </c>
      <c r="D47" s="444" t="s">
        <v>384</v>
      </c>
      <c r="E47" s="376"/>
      <c r="F47" s="444" t="s">
        <v>385</v>
      </c>
      <c r="G47" s="376"/>
      <c r="H47" s="32" t="s">
        <v>189</v>
      </c>
      <c r="I47" s="33" t="s">
        <v>251</v>
      </c>
      <c r="J47" s="272"/>
      <c r="K47" s="272"/>
      <c r="L47" s="272"/>
      <c r="M47" s="272"/>
      <c r="N47" s="272"/>
      <c r="O47" s="272"/>
    </row>
    <row r="48" spans="1:15" ht="181.25" customHeight="1" thickBot="1">
      <c r="A48" s="554" t="s">
        <v>81</v>
      </c>
      <c r="B48" s="43" t="s">
        <v>76</v>
      </c>
      <c r="C48" s="42" t="s">
        <v>27</v>
      </c>
      <c r="D48" s="434" t="s">
        <v>28</v>
      </c>
      <c r="E48" s="435"/>
      <c r="F48" s="434" t="s">
        <v>29</v>
      </c>
      <c r="G48" s="435"/>
      <c r="H48" s="42" t="s">
        <v>30</v>
      </c>
      <c r="I48" s="44" t="s">
        <v>31</v>
      </c>
      <c r="J48" s="281"/>
      <c r="K48" s="281"/>
      <c r="L48" s="281"/>
      <c r="M48" s="281"/>
      <c r="N48" s="281"/>
      <c r="O48" s="281"/>
    </row>
    <row r="49" spans="1:15" ht="18" thickBot="1">
      <c r="A49" s="537"/>
      <c r="B49" s="306">
        <v>1</v>
      </c>
      <c r="C49" s="36"/>
      <c r="D49" s="375"/>
      <c r="E49" s="376"/>
      <c r="F49" s="375"/>
      <c r="G49" s="376"/>
      <c r="H49" s="32"/>
      <c r="I49" s="34"/>
      <c r="J49" s="272"/>
      <c r="K49" s="272"/>
      <c r="L49" s="272"/>
      <c r="M49" s="272"/>
      <c r="N49" s="272"/>
      <c r="O49" s="272"/>
    </row>
    <row r="50" spans="1:15" ht="181.25" customHeight="1" thickBot="1">
      <c r="A50" s="554" t="s">
        <v>82</v>
      </c>
      <c r="B50" s="41" t="s">
        <v>76</v>
      </c>
      <c r="C50" s="40" t="s">
        <v>27</v>
      </c>
      <c r="D50" s="434" t="s">
        <v>28</v>
      </c>
      <c r="E50" s="435"/>
      <c r="F50" s="434" t="s">
        <v>29</v>
      </c>
      <c r="G50" s="435"/>
      <c r="H50" s="42" t="s">
        <v>30</v>
      </c>
      <c r="I50" s="44" t="s">
        <v>31</v>
      </c>
      <c r="J50" s="272"/>
      <c r="K50" s="272"/>
      <c r="L50" s="272"/>
      <c r="M50" s="272"/>
      <c r="N50" s="272"/>
      <c r="O50" s="272"/>
    </row>
    <row r="51" spans="1:15" ht="18" thickBot="1">
      <c r="A51" s="537"/>
      <c r="B51" s="306">
        <v>1</v>
      </c>
      <c r="C51" s="36"/>
      <c r="D51" s="375"/>
      <c r="E51" s="454"/>
      <c r="F51" s="375"/>
      <c r="G51" s="376"/>
      <c r="H51" s="32"/>
      <c r="I51" s="34"/>
      <c r="J51" s="272"/>
      <c r="K51" s="272"/>
      <c r="L51" s="272"/>
      <c r="M51" s="272"/>
      <c r="N51" s="272"/>
      <c r="O51" s="272"/>
    </row>
    <row r="52" spans="1:15" ht="181.25" customHeight="1" thickBot="1">
      <c r="A52" s="554" t="s">
        <v>83</v>
      </c>
      <c r="B52" s="41" t="s">
        <v>76</v>
      </c>
      <c r="C52" s="40" t="s">
        <v>27</v>
      </c>
      <c r="D52" s="434" t="s">
        <v>28</v>
      </c>
      <c r="E52" s="435"/>
      <c r="F52" s="434" t="s">
        <v>29</v>
      </c>
      <c r="G52" s="435"/>
      <c r="H52" s="42" t="s">
        <v>30</v>
      </c>
      <c r="I52" s="44" t="s">
        <v>31</v>
      </c>
      <c r="J52" s="272"/>
      <c r="K52" s="272"/>
      <c r="L52" s="272"/>
      <c r="M52" s="272"/>
      <c r="N52" s="272"/>
      <c r="O52" s="272"/>
    </row>
    <row r="53" spans="1:15" ht="18" thickBot="1">
      <c r="A53" s="537"/>
      <c r="B53" s="306">
        <v>1</v>
      </c>
      <c r="C53" s="36"/>
      <c r="D53" s="375"/>
      <c r="E53" s="454"/>
      <c r="F53" s="375"/>
      <c r="G53" s="376"/>
      <c r="H53" s="51"/>
      <c r="I53" s="34"/>
      <c r="J53" s="272"/>
      <c r="K53" s="272"/>
      <c r="L53" s="272"/>
      <c r="M53" s="272"/>
      <c r="N53" s="272"/>
      <c r="O53" s="272"/>
    </row>
    <row r="54" spans="1:15" ht="181.25" customHeight="1" thickBot="1">
      <c r="A54" s="554" t="s">
        <v>84</v>
      </c>
      <c r="B54" s="41" t="s">
        <v>76</v>
      </c>
      <c r="C54" s="40" t="s">
        <v>27</v>
      </c>
      <c r="D54" s="434" t="s">
        <v>28</v>
      </c>
      <c r="E54" s="435"/>
      <c r="F54" s="434" t="s">
        <v>29</v>
      </c>
      <c r="G54" s="435"/>
      <c r="H54" s="42" t="s">
        <v>30</v>
      </c>
      <c r="I54" s="44" t="s">
        <v>31</v>
      </c>
      <c r="J54" s="272"/>
      <c r="K54" s="272"/>
      <c r="L54" s="272"/>
      <c r="M54" s="272"/>
      <c r="N54" s="272"/>
      <c r="O54" s="272"/>
    </row>
    <row r="55" spans="1:15" ht="18" thickBot="1">
      <c r="A55" s="537"/>
      <c r="B55" s="306">
        <v>1</v>
      </c>
      <c r="C55" s="36"/>
      <c r="D55" s="375"/>
      <c r="E55" s="376"/>
      <c r="F55" s="375"/>
      <c r="G55" s="376"/>
      <c r="H55" s="32"/>
      <c r="I55" s="32"/>
      <c r="J55" s="272"/>
      <c r="K55" s="272"/>
      <c r="L55" s="272"/>
      <c r="M55" s="272"/>
      <c r="N55" s="272"/>
      <c r="O55" s="272"/>
    </row>
    <row r="56" spans="1:15" ht="181.25" customHeight="1" thickBot="1">
      <c r="A56" s="554" t="s">
        <v>85</v>
      </c>
      <c r="B56" s="41" t="s">
        <v>76</v>
      </c>
      <c r="C56" s="40" t="s">
        <v>27</v>
      </c>
      <c r="D56" s="434" t="s">
        <v>28</v>
      </c>
      <c r="E56" s="435"/>
      <c r="F56" s="434" t="s">
        <v>29</v>
      </c>
      <c r="G56" s="435"/>
      <c r="H56" s="42" t="s">
        <v>30</v>
      </c>
      <c r="I56" s="44" t="s">
        <v>31</v>
      </c>
      <c r="J56" s="272"/>
      <c r="K56" s="272"/>
      <c r="L56" s="272"/>
      <c r="M56" s="272"/>
      <c r="N56" s="272"/>
      <c r="O56" s="272"/>
    </row>
    <row r="57" spans="1:15" ht="18" thickBot="1">
      <c r="A57" s="537"/>
      <c r="B57" s="306">
        <v>1</v>
      </c>
      <c r="C57" s="36"/>
      <c r="D57" s="375"/>
      <c r="E57" s="376"/>
      <c r="F57" s="375"/>
      <c r="G57" s="376"/>
      <c r="H57" s="32"/>
      <c r="I57" s="34"/>
      <c r="J57" s="272"/>
      <c r="K57" s="272"/>
      <c r="L57" s="272"/>
      <c r="M57" s="272"/>
      <c r="N57" s="272"/>
      <c r="O57" s="272"/>
    </row>
    <row r="58" spans="1:15" ht="181.25" customHeight="1" thickBot="1">
      <c r="A58" s="554" t="s">
        <v>86</v>
      </c>
      <c r="B58" s="41" t="s">
        <v>76</v>
      </c>
      <c r="C58" s="40" t="s">
        <v>27</v>
      </c>
      <c r="D58" s="434" t="s">
        <v>28</v>
      </c>
      <c r="E58" s="435"/>
      <c r="F58" s="434" t="s">
        <v>29</v>
      </c>
      <c r="G58" s="435"/>
      <c r="H58" s="42" t="s">
        <v>30</v>
      </c>
      <c r="I58" s="44" t="s">
        <v>31</v>
      </c>
      <c r="J58" s="272"/>
      <c r="K58" s="272"/>
      <c r="L58" s="272"/>
      <c r="M58" s="272"/>
      <c r="N58" s="272"/>
      <c r="O58" s="272"/>
    </row>
    <row r="59" spans="1:15" ht="18" thickBot="1">
      <c r="A59" s="537"/>
      <c r="B59" s="306">
        <v>1</v>
      </c>
      <c r="C59" s="36"/>
      <c r="D59" s="375"/>
      <c r="E59" s="376"/>
      <c r="F59" s="454"/>
      <c r="G59" s="454"/>
      <c r="H59" s="32"/>
      <c r="I59" s="32"/>
      <c r="J59" s="272"/>
      <c r="K59" s="272"/>
      <c r="L59" s="272"/>
      <c r="M59" s="272"/>
      <c r="N59" s="272"/>
      <c r="O59" s="272"/>
    </row>
    <row r="60" spans="1:15" ht="181.25" customHeight="1" thickBot="1">
      <c r="A60" s="554" t="s">
        <v>87</v>
      </c>
      <c r="B60" s="41" t="s">
        <v>76</v>
      </c>
      <c r="C60" s="40" t="s">
        <v>27</v>
      </c>
      <c r="D60" s="434" t="s">
        <v>28</v>
      </c>
      <c r="E60" s="435"/>
      <c r="F60" s="434" t="s">
        <v>29</v>
      </c>
      <c r="G60" s="435"/>
      <c r="H60" s="42" t="s">
        <v>30</v>
      </c>
      <c r="I60" s="44" t="s">
        <v>31</v>
      </c>
      <c r="J60" s="272"/>
      <c r="K60" s="272"/>
      <c r="L60" s="272"/>
      <c r="M60" s="272"/>
      <c r="N60" s="272"/>
      <c r="O60" s="272"/>
    </row>
    <row r="61" spans="1:15" ht="18" thickBot="1">
      <c r="A61" s="537"/>
      <c r="B61" s="283"/>
      <c r="C61" s="285"/>
      <c r="D61" s="555"/>
      <c r="E61" s="556"/>
      <c r="F61" s="557"/>
      <c r="G61" s="556"/>
      <c r="H61" s="284"/>
      <c r="I61" s="284"/>
      <c r="J61" s="272"/>
      <c r="K61" s="272"/>
      <c r="L61" s="272"/>
      <c r="M61" s="272"/>
      <c r="N61" s="272"/>
      <c r="O61" s="272"/>
    </row>
    <row r="62" spans="1:15">
      <c r="A62" s="272"/>
      <c r="B62" s="286"/>
      <c r="C62" s="272"/>
      <c r="D62" s="272"/>
      <c r="E62" s="272"/>
      <c r="F62" s="272"/>
      <c r="G62" s="272"/>
      <c r="H62" s="272"/>
      <c r="I62" s="272"/>
      <c r="J62" s="272"/>
      <c r="K62" s="272"/>
      <c r="L62" s="272"/>
      <c r="M62" s="272"/>
      <c r="N62" s="272"/>
      <c r="O62" s="272"/>
    </row>
    <row r="63" spans="1:15">
      <c r="A63" s="272"/>
      <c r="B63" s="272"/>
      <c r="C63" s="272"/>
      <c r="D63" s="272"/>
      <c r="E63" s="272"/>
      <c r="F63" s="272"/>
      <c r="G63" s="272"/>
      <c r="H63" s="272"/>
      <c r="I63" s="272"/>
      <c r="J63" s="272"/>
      <c r="K63" s="272"/>
      <c r="L63" s="272"/>
      <c r="M63" s="272"/>
      <c r="N63" s="272"/>
      <c r="O63" s="272"/>
    </row>
    <row r="64" spans="1:15">
      <c r="A64" s="272"/>
      <c r="B64" s="272"/>
      <c r="C64" s="272"/>
      <c r="D64" s="272"/>
      <c r="E64" s="272"/>
      <c r="F64" s="272"/>
      <c r="G64" s="272"/>
      <c r="H64" s="272"/>
      <c r="I64" s="272"/>
      <c r="J64" s="275"/>
      <c r="K64" s="275"/>
      <c r="L64" s="275"/>
      <c r="M64" s="275"/>
      <c r="N64" s="275"/>
      <c r="O64" s="275"/>
    </row>
    <row r="65" spans="1:15" ht="17" customHeight="1">
      <c r="A65" s="558" t="s">
        <v>17</v>
      </c>
      <c r="B65" s="559"/>
      <c r="C65" s="559"/>
      <c r="D65" s="559"/>
      <c r="E65" s="559"/>
      <c r="F65" s="559"/>
      <c r="G65" s="559"/>
      <c r="H65" s="559"/>
      <c r="I65" s="560"/>
      <c r="J65" s="272"/>
      <c r="K65" s="272"/>
      <c r="L65" s="272"/>
      <c r="M65" s="272"/>
      <c r="N65" s="272"/>
      <c r="O65" s="272"/>
    </row>
    <row r="66" spans="1:15" ht="72" customHeight="1">
      <c r="A66" s="287" t="s">
        <v>18</v>
      </c>
      <c r="B66" s="388" t="s">
        <v>257</v>
      </c>
      <c r="C66" s="389"/>
      <c r="D66" s="388" t="s">
        <v>258</v>
      </c>
      <c r="E66" s="389"/>
      <c r="F66" s="388" t="s">
        <v>259</v>
      </c>
      <c r="G66" s="389"/>
      <c r="H66" s="388" t="s">
        <v>260</v>
      </c>
      <c r="I66" s="389"/>
      <c r="J66" s="272"/>
      <c r="K66" s="272"/>
      <c r="L66" s="272"/>
      <c r="M66" s="272"/>
      <c r="N66" s="272"/>
      <c r="O66" s="272"/>
    </row>
    <row r="67" spans="1:15" ht="36">
      <c r="A67" s="287" t="s">
        <v>90</v>
      </c>
      <c r="B67" s="359">
        <v>0.05</v>
      </c>
      <c r="C67" s="360"/>
      <c r="D67" s="359">
        <v>0.05</v>
      </c>
      <c r="E67" s="360"/>
      <c r="F67" s="359">
        <v>0.05</v>
      </c>
      <c r="G67" s="360"/>
      <c r="H67" s="359">
        <v>0.05</v>
      </c>
      <c r="I67" s="360"/>
      <c r="J67" s="272"/>
      <c r="K67" s="272"/>
      <c r="L67" s="272"/>
      <c r="M67" s="272"/>
      <c r="N67" s="272"/>
      <c r="O67" s="272"/>
    </row>
    <row r="68" spans="1:15" ht="17">
      <c r="A68" s="561" t="s">
        <v>50</v>
      </c>
      <c r="B68" s="288" t="s">
        <v>26</v>
      </c>
      <c r="C68" s="288" t="s">
        <v>27</v>
      </c>
      <c r="D68" s="288" t="s">
        <v>26</v>
      </c>
      <c r="E68" s="288" t="s">
        <v>27</v>
      </c>
      <c r="F68" s="288" t="s">
        <v>26</v>
      </c>
      <c r="G68" s="288" t="s">
        <v>27</v>
      </c>
      <c r="H68" s="288" t="s">
        <v>26</v>
      </c>
      <c r="I68" s="288" t="s">
        <v>27</v>
      </c>
      <c r="J68" s="272"/>
      <c r="K68" s="272"/>
      <c r="L68" s="272"/>
      <c r="M68" s="272"/>
      <c r="N68" s="272"/>
      <c r="O68" s="272"/>
    </row>
    <row r="69" spans="1:15" ht="17">
      <c r="A69" s="562"/>
      <c r="B69" s="307">
        <v>0</v>
      </c>
      <c r="C69" s="47">
        <v>0</v>
      </c>
      <c r="D69" s="307">
        <v>0.02</v>
      </c>
      <c r="E69" s="47">
        <v>0.02</v>
      </c>
      <c r="F69" s="307">
        <v>0.02</v>
      </c>
      <c r="G69" s="47">
        <v>0.02</v>
      </c>
      <c r="H69" s="52">
        <v>0.02</v>
      </c>
      <c r="I69" s="47">
        <v>0.02</v>
      </c>
      <c r="J69" s="272"/>
      <c r="K69" s="272"/>
      <c r="L69" s="272"/>
      <c r="M69" s="272"/>
      <c r="N69" s="272"/>
      <c r="O69" s="272"/>
    </row>
    <row r="70" spans="1:15" ht="135" customHeight="1">
      <c r="A70" s="287" t="s">
        <v>91</v>
      </c>
      <c r="B70" s="367" t="s">
        <v>261</v>
      </c>
      <c r="C70" s="371"/>
      <c r="D70" s="367" t="s">
        <v>262</v>
      </c>
      <c r="E70" s="371"/>
      <c r="F70" s="367" t="s">
        <v>263</v>
      </c>
      <c r="G70" s="371"/>
      <c r="H70" s="367" t="s">
        <v>264</v>
      </c>
      <c r="I70" s="371"/>
      <c r="J70" s="272"/>
      <c r="K70" s="272"/>
      <c r="L70" s="272"/>
      <c r="M70" s="272"/>
      <c r="N70" s="272"/>
      <c r="O70" s="272"/>
    </row>
    <row r="71" spans="1:15" ht="72" customHeight="1">
      <c r="A71" s="287" t="s">
        <v>92</v>
      </c>
      <c r="B71" s="365"/>
      <c r="C71" s="380"/>
      <c r="D71" s="365" t="s">
        <v>265</v>
      </c>
      <c r="E71" s="380"/>
      <c r="F71" s="365" t="s">
        <v>265</v>
      </c>
      <c r="G71" s="366"/>
      <c r="H71" s="365" t="s">
        <v>265</v>
      </c>
      <c r="I71" s="366"/>
      <c r="J71" s="272"/>
      <c r="K71" s="272"/>
      <c r="L71" s="272"/>
      <c r="M71" s="272"/>
      <c r="N71" s="272"/>
      <c r="O71" s="272"/>
    </row>
    <row r="72" spans="1:15" ht="29" customHeight="1">
      <c r="A72" s="561" t="s">
        <v>51</v>
      </c>
      <c r="B72" s="94" t="s">
        <v>26</v>
      </c>
      <c r="C72" s="94" t="s">
        <v>27</v>
      </c>
      <c r="D72" s="94" t="s">
        <v>26</v>
      </c>
      <c r="E72" s="94" t="s">
        <v>27</v>
      </c>
      <c r="F72" s="94" t="s">
        <v>26</v>
      </c>
      <c r="G72" s="94" t="s">
        <v>27</v>
      </c>
      <c r="H72" s="94" t="s">
        <v>26</v>
      </c>
      <c r="I72" s="94" t="s">
        <v>27</v>
      </c>
      <c r="J72" s="272"/>
      <c r="K72" s="272"/>
      <c r="L72" s="272"/>
      <c r="M72" s="272"/>
      <c r="N72" s="272"/>
      <c r="O72" s="272"/>
    </row>
    <row r="73" spans="1:15" ht="17">
      <c r="A73" s="562"/>
      <c r="B73" s="307">
        <v>0.03</v>
      </c>
      <c r="C73" s="47">
        <v>0.03</v>
      </c>
      <c r="D73" s="307">
        <v>0.02</v>
      </c>
      <c r="E73" s="47">
        <v>0.02</v>
      </c>
      <c r="F73" s="307">
        <v>0.02</v>
      </c>
      <c r="G73" s="48">
        <v>0.02</v>
      </c>
      <c r="H73" s="52">
        <v>0.02</v>
      </c>
      <c r="I73" s="48">
        <v>0.02</v>
      </c>
      <c r="J73" s="272"/>
      <c r="K73" s="272"/>
      <c r="L73" s="272"/>
      <c r="M73" s="272"/>
      <c r="N73" s="272"/>
      <c r="O73" s="272"/>
    </row>
    <row r="74" spans="1:15" ht="358.25" customHeight="1">
      <c r="A74" s="287" t="s">
        <v>91</v>
      </c>
      <c r="B74" s="367" t="s">
        <v>266</v>
      </c>
      <c r="C74" s="371"/>
      <c r="D74" s="369" t="s">
        <v>267</v>
      </c>
      <c r="E74" s="370"/>
      <c r="F74" s="367" t="s">
        <v>268</v>
      </c>
      <c r="G74" s="371"/>
      <c r="H74" s="372" t="s">
        <v>269</v>
      </c>
      <c r="I74" s="370"/>
      <c r="J74" s="272"/>
      <c r="K74" s="272"/>
      <c r="L74" s="272"/>
      <c r="M74" s="272"/>
      <c r="N74" s="272"/>
      <c r="O74" s="272"/>
    </row>
    <row r="75" spans="1:15" ht="72" customHeight="1">
      <c r="A75" s="287" t="s">
        <v>92</v>
      </c>
      <c r="B75" s="365" t="s">
        <v>265</v>
      </c>
      <c r="C75" s="380"/>
      <c r="D75" s="365" t="s">
        <v>265</v>
      </c>
      <c r="E75" s="380"/>
      <c r="F75" s="365" t="s">
        <v>265</v>
      </c>
      <c r="G75" s="366"/>
      <c r="H75" s="365" t="s">
        <v>265</v>
      </c>
      <c r="I75" s="366"/>
      <c r="J75" s="272"/>
      <c r="K75" s="272"/>
      <c r="L75" s="272"/>
      <c r="M75" s="272"/>
      <c r="N75" s="272"/>
      <c r="O75" s="272"/>
    </row>
    <row r="76" spans="1:15" ht="17">
      <c r="A76" s="561" t="s">
        <v>52</v>
      </c>
      <c r="B76" s="94" t="s">
        <v>26</v>
      </c>
      <c r="C76" s="94" t="s">
        <v>27</v>
      </c>
      <c r="D76" s="94" t="s">
        <v>26</v>
      </c>
      <c r="E76" s="94" t="s">
        <v>27</v>
      </c>
      <c r="F76" s="94" t="s">
        <v>26</v>
      </c>
      <c r="G76" s="94" t="s">
        <v>27</v>
      </c>
      <c r="H76" s="94" t="s">
        <v>26</v>
      </c>
      <c r="I76" s="94" t="s">
        <v>27</v>
      </c>
      <c r="J76" s="272"/>
      <c r="K76" s="272"/>
      <c r="L76" s="272"/>
      <c r="M76" s="272"/>
      <c r="N76" s="272"/>
      <c r="O76" s="272"/>
    </row>
    <row r="77" spans="1:15" ht="17">
      <c r="A77" s="562"/>
      <c r="B77" s="307">
        <v>0.05</v>
      </c>
      <c r="C77" s="47">
        <v>0.05</v>
      </c>
      <c r="D77" s="307">
        <v>0.04</v>
      </c>
      <c r="E77" s="47">
        <v>0.04</v>
      </c>
      <c r="F77" s="52">
        <v>0.03</v>
      </c>
      <c r="G77" s="48">
        <v>0.03</v>
      </c>
      <c r="H77" s="52">
        <v>0.03</v>
      </c>
      <c r="I77" s="48">
        <v>0.03</v>
      </c>
      <c r="J77" s="272"/>
      <c r="K77" s="272"/>
      <c r="L77" s="272"/>
      <c r="M77" s="272"/>
      <c r="N77" s="272"/>
      <c r="O77" s="272"/>
    </row>
    <row r="78" spans="1:15" ht="249" customHeight="1">
      <c r="A78" s="287" t="s">
        <v>91</v>
      </c>
      <c r="B78" s="367" t="s">
        <v>270</v>
      </c>
      <c r="C78" s="371"/>
      <c r="D78" s="456" t="s">
        <v>271</v>
      </c>
      <c r="E78" s="563"/>
      <c r="F78" s="458" t="s">
        <v>272</v>
      </c>
      <c r="G78" s="368"/>
      <c r="H78" s="456" t="s">
        <v>273</v>
      </c>
      <c r="I78" s="563"/>
      <c r="J78" s="272"/>
      <c r="K78" s="272"/>
      <c r="L78" s="272"/>
      <c r="M78" s="272"/>
      <c r="N78" s="272"/>
      <c r="O78" s="272"/>
    </row>
    <row r="79" spans="1:15" ht="72" customHeight="1">
      <c r="A79" s="287" t="s">
        <v>92</v>
      </c>
      <c r="B79" s="365" t="s">
        <v>274</v>
      </c>
      <c r="C79" s="380"/>
      <c r="D79" s="365" t="s">
        <v>275</v>
      </c>
      <c r="E79" s="380"/>
      <c r="F79" s="365" t="s">
        <v>276</v>
      </c>
      <c r="G79" s="366"/>
      <c r="H79" s="365" t="s">
        <v>277</v>
      </c>
      <c r="I79" s="366"/>
      <c r="J79" s="272"/>
      <c r="K79" s="272"/>
      <c r="L79" s="272"/>
      <c r="M79" s="272"/>
      <c r="N79" s="272"/>
      <c r="O79" s="272"/>
    </row>
    <row r="80" spans="1:15" ht="17">
      <c r="A80" s="561" t="s">
        <v>53</v>
      </c>
      <c r="B80" s="94" t="s">
        <v>26</v>
      </c>
      <c r="C80" s="94" t="s">
        <v>27</v>
      </c>
      <c r="D80" s="94" t="s">
        <v>26</v>
      </c>
      <c r="E80" s="94" t="s">
        <v>27</v>
      </c>
      <c r="F80" s="94" t="s">
        <v>26</v>
      </c>
      <c r="G80" s="94" t="s">
        <v>27</v>
      </c>
      <c r="H80" s="94" t="s">
        <v>26</v>
      </c>
      <c r="I80" s="94" t="s">
        <v>27</v>
      </c>
      <c r="J80" s="272"/>
      <c r="K80" s="272"/>
      <c r="L80" s="272"/>
      <c r="M80" s="272"/>
      <c r="N80" s="272"/>
      <c r="O80" s="272"/>
    </row>
    <row r="81" spans="1:15" ht="17">
      <c r="A81" s="562"/>
      <c r="B81" s="307">
        <v>0.1</v>
      </c>
      <c r="C81" s="47">
        <v>0.12</v>
      </c>
      <c r="D81" s="307">
        <v>0.1</v>
      </c>
      <c r="E81" s="47">
        <v>0.1</v>
      </c>
      <c r="F81" s="307">
        <v>0.1</v>
      </c>
      <c r="G81" s="48">
        <v>0.1</v>
      </c>
      <c r="H81" s="52">
        <v>0.1</v>
      </c>
      <c r="I81" s="48">
        <v>0.1</v>
      </c>
      <c r="J81" s="272"/>
      <c r="K81" s="272"/>
      <c r="L81" s="272"/>
      <c r="M81" s="272"/>
      <c r="N81" s="272"/>
      <c r="O81" s="272"/>
    </row>
    <row r="82" spans="1:15" ht="409.5" customHeight="1">
      <c r="A82" s="287" t="s">
        <v>91</v>
      </c>
      <c r="B82" s="367" t="s">
        <v>281</v>
      </c>
      <c r="C82" s="371"/>
      <c r="D82" s="461" t="s">
        <v>278</v>
      </c>
      <c r="E82" s="380"/>
      <c r="F82" s="367" t="s">
        <v>279</v>
      </c>
      <c r="G82" s="371"/>
      <c r="H82" s="461" t="s">
        <v>280</v>
      </c>
      <c r="I82" s="380"/>
      <c r="J82" s="272"/>
      <c r="K82" s="272"/>
      <c r="L82" s="272"/>
      <c r="M82" s="272"/>
      <c r="N82" s="272"/>
      <c r="O82" s="272"/>
    </row>
    <row r="83" spans="1:15" ht="72" customHeight="1">
      <c r="A83" s="287" t="s">
        <v>92</v>
      </c>
      <c r="B83" s="365" t="s">
        <v>284</v>
      </c>
      <c r="C83" s="379"/>
      <c r="D83" s="365" t="s">
        <v>283</v>
      </c>
      <c r="E83" s="380"/>
      <c r="F83" s="365" t="s">
        <v>286</v>
      </c>
      <c r="G83" s="366"/>
      <c r="H83" s="365" t="s">
        <v>285</v>
      </c>
      <c r="I83" s="366"/>
      <c r="J83" s="272"/>
      <c r="K83" s="272"/>
      <c r="L83" s="272"/>
      <c r="M83" s="272"/>
      <c r="N83" s="272"/>
      <c r="O83" s="272"/>
    </row>
    <row r="84" spans="1:15" ht="17">
      <c r="A84" s="561" t="s">
        <v>55</v>
      </c>
      <c r="B84" s="94" t="s">
        <v>26</v>
      </c>
      <c r="C84" s="94" t="s">
        <v>27</v>
      </c>
      <c r="D84" s="94" t="s">
        <v>26</v>
      </c>
      <c r="E84" s="94" t="s">
        <v>27</v>
      </c>
      <c r="F84" s="94" t="s">
        <v>26</v>
      </c>
      <c r="G84" s="94" t="s">
        <v>27</v>
      </c>
      <c r="H84" s="94" t="s">
        <v>26</v>
      </c>
      <c r="I84" s="94" t="s">
        <v>27</v>
      </c>
      <c r="J84" s="272"/>
      <c r="K84" s="272"/>
      <c r="L84" s="272"/>
      <c r="M84" s="272"/>
      <c r="N84" s="272"/>
      <c r="O84" s="272"/>
    </row>
    <row r="85" spans="1:15" ht="17">
      <c r="A85" s="562"/>
      <c r="B85" s="307">
        <v>0.1</v>
      </c>
      <c r="C85" s="47">
        <v>0.1</v>
      </c>
      <c r="D85" s="307">
        <v>0.1</v>
      </c>
      <c r="E85" s="47">
        <v>0.1</v>
      </c>
      <c r="F85" s="307">
        <v>0.1</v>
      </c>
      <c r="G85" s="48">
        <v>0.1</v>
      </c>
      <c r="H85" s="52">
        <v>0.1</v>
      </c>
      <c r="I85" s="48">
        <v>0.1</v>
      </c>
      <c r="J85" s="272"/>
      <c r="K85" s="272"/>
      <c r="L85" s="272"/>
      <c r="M85" s="272"/>
      <c r="N85" s="272"/>
      <c r="O85" s="272"/>
    </row>
    <row r="86" spans="1:15" ht="319.25" customHeight="1">
      <c r="A86" s="287" t="s">
        <v>91</v>
      </c>
      <c r="B86" s="381" t="s">
        <v>376</v>
      </c>
      <c r="C86" s="382"/>
      <c r="D86" s="381" t="s">
        <v>377</v>
      </c>
      <c r="E86" s="382"/>
      <c r="F86" s="381" t="s">
        <v>378</v>
      </c>
      <c r="G86" s="381"/>
      <c r="H86" s="381" t="s">
        <v>379</v>
      </c>
      <c r="I86" s="382"/>
      <c r="J86" s="272"/>
      <c r="K86" s="272"/>
      <c r="L86" s="272"/>
      <c r="M86" s="272"/>
      <c r="N86" s="272"/>
      <c r="O86" s="272"/>
    </row>
    <row r="87" spans="1:15" s="355" customFormat="1" ht="72" customHeight="1">
      <c r="A87" s="287" t="s">
        <v>92</v>
      </c>
      <c r="B87" s="365" t="s">
        <v>382</v>
      </c>
      <c r="C87" s="380"/>
      <c r="D87" s="365" t="s">
        <v>383</v>
      </c>
      <c r="E87" s="380"/>
      <c r="F87" s="365" t="s">
        <v>381</v>
      </c>
      <c r="G87" s="380"/>
      <c r="H87" s="365" t="s">
        <v>380</v>
      </c>
      <c r="I87" s="380"/>
      <c r="J87" s="354"/>
      <c r="K87" s="354"/>
      <c r="L87" s="354"/>
      <c r="M87" s="354"/>
      <c r="N87" s="354"/>
      <c r="O87" s="354"/>
    </row>
    <row r="88" spans="1:15" ht="17">
      <c r="A88" s="561" t="s">
        <v>56</v>
      </c>
      <c r="B88" s="94" t="s">
        <v>26</v>
      </c>
      <c r="C88" s="94" t="s">
        <v>27</v>
      </c>
      <c r="D88" s="94" t="s">
        <v>26</v>
      </c>
      <c r="E88" s="94" t="s">
        <v>27</v>
      </c>
      <c r="F88" s="94" t="s">
        <v>26</v>
      </c>
      <c r="G88" s="94" t="s">
        <v>27</v>
      </c>
      <c r="H88" s="94" t="s">
        <v>26</v>
      </c>
      <c r="I88" s="94" t="s">
        <v>27</v>
      </c>
      <c r="J88" s="272"/>
      <c r="K88" s="272"/>
      <c r="L88" s="272"/>
      <c r="M88" s="272"/>
      <c r="N88" s="272"/>
      <c r="O88" s="272"/>
    </row>
    <row r="89" spans="1:15" ht="17">
      <c r="A89" s="562"/>
      <c r="B89" s="307">
        <v>0.1</v>
      </c>
      <c r="C89" s="47"/>
      <c r="D89" s="307">
        <v>0.1</v>
      </c>
      <c r="E89" s="47"/>
      <c r="F89" s="307">
        <v>0.1</v>
      </c>
      <c r="G89" s="48"/>
      <c r="H89" s="52">
        <v>0.1</v>
      </c>
      <c r="I89" s="48"/>
      <c r="J89" s="272"/>
      <c r="K89" s="272"/>
      <c r="L89" s="272"/>
      <c r="M89" s="272"/>
      <c r="N89" s="272"/>
      <c r="O89" s="272"/>
    </row>
    <row r="90" spans="1:15" ht="198" customHeight="1">
      <c r="A90" s="287" t="s">
        <v>91</v>
      </c>
      <c r="B90" s="455"/>
      <c r="C90" s="455"/>
      <c r="D90" s="455"/>
      <c r="E90" s="455"/>
      <c r="F90" s="455"/>
      <c r="G90" s="455"/>
      <c r="H90" s="455"/>
      <c r="I90" s="455"/>
      <c r="J90" s="272"/>
      <c r="K90" s="272"/>
      <c r="L90" s="272"/>
      <c r="M90" s="272"/>
      <c r="N90" s="272"/>
      <c r="O90" s="272"/>
    </row>
    <row r="91" spans="1:15" ht="72" customHeight="1">
      <c r="A91" s="287" t="s">
        <v>92</v>
      </c>
      <c r="B91" s="357"/>
      <c r="C91" s="358"/>
      <c r="D91" s="357"/>
      <c r="E91" s="358"/>
      <c r="F91" s="357"/>
      <c r="G91" s="358"/>
      <c r="H91" s="357"/>
      <c r="I91" s="358"/>
      <c r="J91" s="272"/>
      <c r="K91" s="272"/>
      <c r="L91" s="272"/>
      <c r="M91" s="272"/>
      <c r="N91" s="272"/>
      <c r="O91" s="272"/>
    </row>
    <row r="92" spans="1:15" ht="17">
      <c r="A92" s="561" t="s">
        <v>57</v>
      </c>
      <c r="B92" s="94" t="s">
        <v>26</v>
      </c>
      <c r="C92" s="94" t="s">
        <v>27</v>
      </c>
      <c r="D92" s="94" t="s">
        <v>26</v>
      </c>
      <c r="E92" s="94" t="s">
        <v>27</v>
      </c>
      <c r="F92" s="94" t="s">
        <v>26</v>
      </c>
      <c r="G92" s="94" t="s">
        <v>27</v>
      </c>
      <c r="H92" s="94" t="s">
        <v>26</v>
      </c>
      <c r="I92" s="94" t="s">
        <v>27</v>
      </c>
      <c r="J92" s="272"/>
      <c r="K92" s="272"/>
      <c r="L92" s="272"/>
      <c r="M92" s="272"/>
      <c r="N92" s="272"/>
      <c r="O92" s="272"/>
    </row>
    <row r="93" spans="1:15" ht="17">
      <c r="A93" s="562"/>
      <c r="B93" s="307">
        <v>0.1</v>
      </c>
      <c r="C93" s="47"/>
      <c r="D93" s="307">
        <v>0.1</v>
      </c>
      <c r="E93" s="47"/>
      <c r="F93" s="307">
        <v>0.1</v>
      </c>
      <c r="G93" s="48"/>
      <c r="H93" s="52">
        <v>0.1</v>
      </c>
      <c r="I93" s="48"/>
      <c r="J93" s="272"/>
      <c r="K93" s="272"/>
      <c r="L93" s="272"/>
      <c r="M93" s="272"/>
      <c r="N93" s="272"/>
      <c r="O93" s="272"/>
    </row>
    <row r="94" spans="1:15" ht="198" customHeight="1">
      <c r="A94" s="287" t="s">
        <v>91</v>
      </c>
      <c r="B94" s="455"/>
      <c r="C94" s="455"/>
      <c r="D94" s="455"/>
      <c r="E94" s="455"/>
      <c r="F94" s="455"/>
      <c r="G94" s="455"/>
      <c r="H94" s="455"/>
      <c r="I94" s="455"/>
      <c r="J94" s="272"/>
      <c r="K94" s="272"/>
      <c r="L94" s="272"/>
      <c r="M94" s="272"/>
      <c r="N94" s="272"/>
      <c r="O94" s="272"/>
    </row>
    <row r="95" spans="1:15" ht="72" customHeight="1">
      <c r="A95" s="287" t="s">
        <v>92</v>
      </c>
      <c r="B95" s="357"/>
      <c r="C95" s="358"/>
      <c r="D95" s="357"/>
      <c r="E95" s="358"/>
      <c r="F95" s="357"/>
      <c r="G95" s="358"/>
      <c r="H95" s="357"/>
      <c r="I95" s="358"/>
      <c r="J95" s="272"/>
      <c r="K95" s="272"/>
      <c r="L95" s="272"/>
      <c r="M95" s="272"/>
      <c r="N95" s="272"/>
      <c r="O95" s="272"/>
    </row>
    <row r="96" spans="1:15" ht="29" customHeight="1">
      <c r="A96" s="561" t="s">
        <v>58</v>
      </c>
      <c r="B96" s="94" t="s">
        <v>26</v>
      </c>
      <c r="C96" s="94" t="s">
        <v>27</v>
      </c>
      <c r="D96" s="94" t="s">
        <v>26</v>
      </c>
      <c r="E96" s="94" t="s">
        <v>27</v>
      </c>
      <c r="F96" s="94" t="s">
        <v>26</v>
      </c>
      <c r="G96" s="94" t="s">
        <v>27</v>
      </c>
      <c r="H96" s="94" t="s">
        <v>26</v>
      </c>
      <c r="I96" s="94" t="s">
        <v>27</v>
      </c>
      <c r="J96" s="272"/>
      <c r="K96" s="272"/>
      <c r="L96" s="272"/>
      <c r="M96" s="272"/>
      <c r="N96" s="272"/>
      <c r="O96" s="272"/>
    </row>
    <row r="97" spans="1:15" ht="17">
      <c r="A97" s="562"/>
      <c r="B97" s="307">
        <v>0.1</v>
      </c>
      <c r="C97" s="47"/>
      <c r="D97" s="307">
        <v>0.1</v>
      </c>
      <c r="E97" s="47"/>
      <c r="F97" s="307">
        <v>0.1</v>
      </c>
      <c r="G97" s="48"/>
      <c r="H97" s="52">
        <v>0.1</v>
      </c>
      <c r="I97" s="48"/>
      <c r="J97" s="272"/>
      <c r="K97" s="272"/>
      <c r="L97" s="272"/>
      <c r="M97" s="272"/>
      <c r="N97" s="272"/>
      <c r="O97" s="272"/>
    </row>
    <row r="98" spans="1:15" ht="198" customHeight="1">
      <c r="A98" s="287" t="s">
        <v>91</v>
      </c>
      <c r="B98" s="455"/>
      <c r="C98" s="455"/>
      <c r="D98" s="455"/>
      <c r="E98" s="455"/>
      <c r="F98" s="455"/>
      <c r="G98" s="455"/>
      <c r="H98" s="455"/>
      <c r="I98" s="455"/>
      <c r="J98" s="272"/>
      <c r="K98" s="272"/>
      <c r="L98" s="272"/>
      <c r="M98" s="272"/>
      <c r="N98" s="272"/>
      <c r="O98" s="272"/>
    </row>
    <row r="99" spans="1:15" ht="72" customHeight="1">
      <c r="A99" s="287" t="s">
        <v>92</v>
      </c>
      <c r="B99" s="357"/>
      <c r="C99" s="358"/>
      <c r="D99" s="357"/>
      <c r="E99" s="358"/>
      <c r="F99" s="357"/>
      <c r="G99" s="358"/>
      <c r="H99" s="357"/>
      <c r="I99" s="358"/>
      <c r="J99" s="272"/>
      <c r="K99" s="272"/>
      <c r="L99" s="272"/>
      <c r="M99" s="272"/>
      <c r="N99" s="272"/>
      <c r="O99" s="272"/>
    </row>
    <row r="100" spans="1:15" ht="29" customHeight="1">
      <c r="A100" s="561" t="s">
        <v>60</v>
      </c>
      <c r="B100" s="94" t="s">
        <v>26</v>
      </c>
      <c r="C100" s="94" t="s">
        <v>27</v>
      </c>
      <c r="D100" s="94" t="s">
        <v>26</v>
      </c>
      <c r="E100" s="94" t="s">
        <v>27</v>
      </c>
      <c r="F100" s="94" t="s">
        <v>26</v>
      </c>
      <c r="G100" s="94" t="s">
        <v>27</v>
      </c>
      <c r="H100" s="94" t="s">
        <v>26</v>
      </c>
      <c r="I100" s="94" t="s">
        <v>27</v>
      </c>
      <c r="J100" s="272"/>
      <c r="K100" s="272"/>
      <c r="L100" s="272"/>
      <c r="M100" s="272"/>
      <c r="N100" s="272"/>
      <c r="O100" s="272"/>
    </row>
    <row r="101" spans="1:15" ht="17">
      <c r="A101" s="562"/>
      <c r="B101" s="307">
        <v>0.1</v>
      </c>
      <c r="C101" s="47"/>
      <c r="D101" s="307">
        <v>0.1</v>
      </c>
      <c r="E101" s="47"/>
      <c r="F101" s="307">
        <v>0.15</v>
      </c>
      <c r="G101" s="48"/>
      <c r="H101" s="52">
        <v>0.1</v>
      </c>
      <c r="I101" s="48"/>
      <c r="J101" s="272"/>
      <c r="K101" s="272"/>
      <c r="L101" s="272"/>
      <c r="M101" s="272"/>
      <c r="N101" s="272"/>
      <c r="O101" s="272"/>
    </row>
    <row r="102" spans="1:15" ht="198" customHeight="1">
      <c r="A102" s="287" t="s">
        <v>91</v>
      </c>
      <c r="B102" s="455"/>
      <c r="C102" s="455"/>
      <c r="D102" s="455"/>
      <c r="E102" s="455"/>
      <c r="F102" s="455"/>
      <c r="G102" s="455"/>
      <c r="H102" s="455"/>
      <c r="I102" s="455"/>
      <c r="J102" s="272"/>
      <c r="K102" s="272"/>
      <c r="L102" s="272"/>
      <c r="M102" s="272"/>
      <c r="N102" s="272"/>
      <c r="O102" s="272"/>
    </row>
    <row r="103" spans="1:15" ht="72" customHeight="1">
      <c r="A103" s="287" t="s">
        <v>92</v>
      </c>
      <c r="B103" s="357"/>
      <c r="C103" s="358"/>
      <c r="D103" s="357"/>
      <c r="E103" s="358"/>
      <c r="F103" s="357"/>
      <c r="G103" s="358"/>
      <c r="H103" s="357"/>
      <c r="I103" s="358"/>
      <c r="J103" s="272"/>
      <c r="K103" s="272"/>
      <c r="L103" s="272"/>
      <c r="M103" s="272"/>
      <c r="N103" s="272"/>
      <c r="O103" s="272"/>
    </row>
    <row r="104" spans="1:15" ht="29" customHeight="1">
      <c r="A104" s="561" t="s">
        <v>61</v>
      </c>
      <c r="B104" s="94" t="s">
        <v>26</v>
      </c>
      <c r="C104" s="94" t="s">
        <v>27</v>
      </c>
      <c r="D104" s="94" t="s">
        <v>26</v>
      </c>
      <c r="E104" s="94" t="s">
        <v>27</v>
      </c>
      <c r="F104" s="94" t="s">
        <v>26</v>
      </c>
      <c r="G104" s="94" t="s">
        <v>27</v>
      </c>
      <c r="H104" s="94" t="s">
        <v>26</v>
      </c>
      <c r="I104" s="94" t="s">
        <v>27</v>
      </c>
      <c r="J104" s="272"/>
      <c r="K104" s="272"/>
      <c r="L104" s="272"/>
      <c r="M104" s="272"/>
      <c r="N104" s="272"/>
      <c r="O104" s="272"/>
    </row>
    <row r="105" spans="1:15" ht="17">
      <c r="A105" s="562"/>
      <c r="B105" s="307">
        <v>0.15</v>
      </c>
      <c r="C105" s="49"/>
      <c r="D105" s="307">
        <v>0.15</v>
      </c>
      <c r="E105" s="47"/>
      <c r="F105" s="52">
        <v>0.15</v>
      </c>
      <c r="G105" s="48"/>
      <c r="H105" s="52">
        <v>0.15</v>
      </c>
      <c r="I105" s="48"/>
      <c r="J105" s="272"/>
      <c r="K105" s="272"/>
      <c r="L105" s="272"/>
      <c r="M105" s="272"/>
      <c r="N105" s="272"/>
      <c r="O105" s="272"/>
    </row>
    <row r="106" spans="1:15" ht="198" customHeight="1">
      <c r="A106" s="287" t="s">
        <v>91</v>
      </c>
      <c r="B106" s="455"/>
      <c r="C106" s="455"/>
      <c r="D106" s="455"/>
      <c r="E106" s="455"/>
      <c r="F106" s="455"/>
      <c r="G106" s="455"/>
      <c r="H106" s="455"/>
      <c r="I106" s="455"/>
      <c r="J106" s="272"/>
      <c r="K106" s="272"/>
      <c r="L106" s="272"/>
      <c r="M106" s="272"/>
      <c r="N106" s="272"/>
      <c r="O106" s="272"/>
    </row>
    <row r="107" spans="1:15" ht="72" customHeight="1">
      <c r="A107" s="287" t="s">
        <v>92</v>
      </c>
      <c r="B107" s="357"/>
      <c r="C107" s="358"/>
      <c r="D107" s="357"/>
      <c r="E107" s="358"/>
      <c r="F107" s="357"/>
      <c r="G107" s="358"/>
      <c r="H107" s="357"/>
      <c r="I107" s="358"/>
      <c r="J107" s="272"/>
      <c r="K107" s="272"/>
      <c r="L107" s="272"/>
      <c r="M107" s="272"/>
      <c r="N107" s="272"/>
      <c r="O107" s="272"/>
    </row>
    <row r="108" spans="1:15" ht="29" customHeight="1">
      <c r="A108" s="561" t="s">
        <v>62</v>
      </c>
      <c r="B108" s="94" t="s">
        <v>26</v>
      </c>
      <c r="C108" s="94" t="s">
        <v>27</v>
      </c>
      <c r="D108" s="94" t="s">
        <v>26</v>
      </c>
      <c r="E108" s="94" t="s">
        <v>27</v>
      </c>
      <c r="F108" s="94" t="s">
        <v>26</v>
      </c>
      <c r="G108" s="94" t="s">
        <v>27</v>
      </c>
      <c r="H108" s="94" t="s">
        <v>26</v>
      </c>
      <c r="I108" s="94" t="s">
        <v>27</v>
      </c>
      <c r="J108" s="272"/>
      <c r="K108" s="272"/>
      <c r="L108" s="272"/>
      <c r="M108" s="272"/>
      <c r="N108" s="272"/>
      <c r="O108" s="272"/>
    </row>
    <row r="109" spans="1:15" ht="17">
      <c r="A109" s="562"/>
      <c r="B109" s="307">
        <v>0.15</v>
      </c>
      <c r="C109" s="49"/>
      <c r="D109" s="307">
        <v>0.15</v>
      </c>
      <c r="E109" s="47"/>
      <c r="F109" s="52">
        <v>0.13</v>
      </c>
      <c r="G109" s="48"/>
      <c r="H109" s="52">
        <v>0.16</v>
      </c>
      <c r="I109" s="48"/>
      <c r="J109" s="272"/>
      <c r="K109" s="272"/>
      <c r="L109" s="272"/>
      <c r="M109" s="272"/>
      <c r="N109" s="272"/>
      <c r="O109" s="272"/>
    </row>
    <row r="110" spans="1:15" ht="198" customHeight="1">
      <c r="A110" s="287" t="s">
        <v>91</v>
      </c>
      <c r="B110" s="455"/>
      <c r="C110" s="455"/>
      <c r="D110" s="455"/>
      <c r="E110" s="455"/>
      <c r="F110" s="455"/>
      <c r="G110" s="455"/>
      <c r="H110" s="455"/>
      <c r="I110" s="455"/>
      <c r="J110" s="272"/>
      <c r="K110" s="272"/>
      <c r="L110" s="272"/>
      <c r="M110" s="272"/>
      <c r="N110" s="272"/>
      <c r="O110" s="272"/>
    </row>
    <row r="111" spans="1:15" ht="72" customHeight="1">
      <c r="A111" s="287" t="s">
        <v>92</v>
      </c>
      <c r="B111" s="357"/>
      <c r="C111" s="358"/>
      <c r="D111" s="357"/>
      <c r="E111" s="358"/>
      <c r="F111" s="357"/>
      <c r="G111" s="358"/>
      <c r="H111" s="357"/>
      <c r="I111" s="358"/>
      <c r="J111" s="272"/>
      <c r="K111" s="272"/>
      <c r="L111" s="272"/>
      <c r="M111" s="272"/>
      <c r="N111" s="272"/>
      <c r="O111" s="272"/>
    </row>
    <row r="112" spans="1:15" ht="29" customHeight="1">
      <c r="A112" s="561" t="s">
        <v>63</v>
      </c>
      <c r="B112" s="94" t="s">
        <v>26</v>
      </c>
      <c r="C112" s="94" t="s">
        <v>27</v>
      </c>
      <c r="D112" s="94" t="s">
        <v>26</v>
      </c>
      <c r="E112" s="94" t="s">
        <v>27</v>
      </c>
      <c r="F112" s="94" t="s">
        <v>26</v>
      </c>
      <c r="G112" s="94" t="s">
        <v>27</v>
      </c>
      <c r="H112" s="94" t="s">
        <v>26</v>
      </c>
      <c r="I112" s="94" t="s">
        <v>27</v>
      </c>
      <c r="J112" s="272"/>
      <c r="K112" s="272"/>
      <c r="L112" s="272"/>
      <c r="M112" s="272"/>
      <c r="N112" s="272"/>
      <c r="O112" s="272"/>
    </row>
    <row r="113" spans="1:15" ht="17">
      <c r="A113" s="562"/>
      <c r="B113" s="308">
        <v>0.02</v>
      </c>
      <c r="C113" s="177"/>
      <c r="D113" s="308">
        <v>0.02</v>
      </c>
      <c r="E113" s="177"/>
      <c r="F113" s="308">
        <v>0</v>
      </c>
      <c r="G113" s="178"/>
      <c r="H113" s="308">
        <v>0.02</v>
      </c>
      <c r="I113" s="178"/>
      <c r="J113" s="272"/>
      <c r="K113" s="272"/>
      <c r="L113" s="272"/>
      <c r="M113" s="272"/>
      <c r="N113" s="272"/>
      <c r="O113" s="272"/>
    </row>
    <row r="114" spans="1:15" ht="54">
      <c r="A114" s="287" t="s">
        <v>91</v>
      </c>
      <c r="B114" s="564"/>
      <c r="C114" s="565"/>
      <c r="D114" s="564"/>
      <c r="E114" s="565"/>
      <c r="F114" s="564"/>
      <c r="G114" s="565"/>
      <c r="H114" s="564"/>
      <c r="I114" s="565"/>
      <c r="J114" s="272"/>
      <c r="K114" s="272"/>
      <c r="L114" s="272"/>
      <c r="M114" s="272"/>
      <c r="N114" s="272"/>
      <c r="O114" s="272"/>
    </row>
    <row r="115" spans="1:15" ht="18">
      <c r="A115" s="287" t="s">
        <v>92</v>
      </c>
      <c r="B115" s="566"/>
      <c r="C115" s="567"/>
      <c r="D115" s="568"/>
      <c r="E115" s="567"/>
      <c r="F115" s="568"/>
      <c r="G115" s="567"/>
      <c r="H115" s="568"/>
      <c r="I115" s="567"/>
      <c r="J115" s="272"/>
      <c r="K115" s="272"/>
      <c r="L115" s="272"/>
      <c r="M115" s="272"/>
      <c r="N115" s="272"/>
      <c r="O115" s="272"/>
    </row>
    <row r="116" spans="1:15" ht="17">
      <c r="A116" s="289" t="s">
        <v>93</v>
      </c>
      <c r="B116" s="290">
        <f t="shared" ref="B116:I116" si="1">(B69+B73+B77+B81+B85+B89+B93+B97+B101+B105+B109+B113)</f>
        <v>1</v>
      </c>
      <c r="C116" s="290">
        <f t="shared" si="1"/>
        <v>0.30000000000000004</v>
      </c>
      <c r="D116" s="290">
        <f t="shared" si="1"/>
        <v>1</v>
      </c>
      <c r="E116" s="290">
        <f t="shared" si="1"/>
        <v>0.28000000000000003</v>
      </c>
      <c r="F116" s="290">
        <f t="shared" si="1"/>
        <v>1</v>
      </c>
      <c r="G116" s="290">
        <f t="shared" si="1"/>
        <v>0.27</v>
      </c>
      <c r="H116" s="290">
        <f t="shared" si="1"/>
        <v>1</v>
      </c>
      <c r="I116" s="290">
        <f t="shared" si="1"/>
        <v>0.27</v>
      </c>
      <c r="J116" s="272"/>
      <c r="K116" s="272"/>
      <c r="L116" s="272"/>
      <c r="M116" s="272"/>
      <c r="N116" s="272"/>
      <c r="O116" s="272"/>
    </row>
    <row r="117" spans="1:15">
      <c r="A117" s="272"/>
      <c r="B117" s="272"/>
      <c r="C117" s="272"/>
      <c r="D117" s="272"/>
      <c r="E117" s="272"/>
      <c r="F117" s="272"/>
      <c r="G117" s="272"/>
      <c r="H117" s="272"/>
      <c r="I117" s="272"/>
      <c r="J117" s="272"/>
      <c r="K117" s="272"/>
      <c r="L117" s="272"/>
      <c r="M117" s="272"/>
      <c r="N117" s="272"/>
      <c r="O117" s="272"/>
    </row>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hyperlinks>
    <hyperlink ref="B75" r:id="rId1" xr:uid="{169290C1-ABBB-DC40-83C7-B0FD5CCC56D1}"/>
    <hyperlink ref="D71" r:id="rId2" xr:uid="{E9E0ECFD-360F-634F-8AC6-833B08B53BF4}"/>
    <hyperlink ref="D75" r:id="rId3" xr:uid="{ADD4F2A1-3EFC-BD4F-9E3A-3FE47C1012AE}"/>
    <hyperlink ref="F71" r:id="rId4" xr:uid="{A9270589-06DD-0041-8366-1D1F0CCAED7B}"/>
    <hyperlink ref="F75" r:id="rId5" xr:uid="{63A3B9C1-1B44-A44E-B011-D199BB7DB9B8}"/>
    <hyperlink ref="H71" r:id="rId6" xr:uid="{E7BD87A8-AB40-C248-A95C-29C5F1409FEF}"/>
    <hyperlink ref="H75" r:id="rId7" xr:uid="{A666FA2B-BA2E-3F4D-A1DE-53E39E11C5DE}"/>
    <hyperlink ref="D79" r:id="rId8" xr:uid="{4D409593-3ED7-F641-98F0-8BE27CB7C132}"/>
    <hyperlink ref="B79" r:id="rId9" xr:uid="{C3AD6961-CB93-C341-A6F1-64DF633ACB96}"/>
    <hyperlink ref="H79" r:id="rId10" xr:uid="{C83F660C-D843-854F-9340-AE72AC48121F}"/>
    <hyperlink ref="F79" r:id="rId11" xr:uid="{78B06D6B-7147-2E42-81A9-86B80E6A7808}"/>
    <hyperlink ref="D83" r:id="rId12" xr:uid="{C5CB4D42-4D81-1A4E-9FE5-C7D17EDE0C4C}"/>
    <hyperlink ref="B83" r:id="rId13" xr:uid="{B9FEE887-B325-4940-A137-36EF1678CB6F}"/>
    <hyperlink ref="H83" r:id="rId14" xr:uid="{E621B4C6-0F72-E049-A67E-7AB73FD7C783}"/>
    <hyperlink ref="F83" r:id="rId15" xr:uid="{5F45B561-C8FF-8E45-975D-37D4352379B0}"/>
    <hyperlink ref="H87" r:id="rId16" xr:uid="{FA9AF588-747D-4EF2-9228-F692337F5C72}"/>
    <hyperlink ref="F87" r:id="rId17" xr:uid="{3568103C-3C9B-4599-8E9A-CC383851F874}"/>
    <hyperlink ref="B87" r:id="rId18" xr:uid="{F5BF122E-FD1E-40BE-891B-FBF06F86F354}"/>
    <hyperlink ref="D87" r:id="rId19" xr:uid="{F28BCF84-57B5-4F70-B861-514374A8DE50}"/>
  </hyperlinks>
  <pageMargins left="0.7" right="0.7" top="0.75" bottom="0.75" header="0.3" footer="0.3"/>
  <drawing r:id="rId2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D5AF1-7B86-6F4C-B5FD-64DF73E58A86}">
  <dimension ref="A1:O117"/>
  <sheetViews>
    <sheetView topLeftCell="A46" zoomScaleNormal="69" workbookViewId="0">
      <selection activeCell="F47" sqref="F47:G47"/>
    </sheetView>
  </sheetViews>
  <sheetFormatPr baseColWidth="10" defaultColWidth="30.5" defaultRowHeight="15"/>
  <sheetData>
    <row r="1" spans="1:15" s="84" customFormat="1" ht="22.25" customHeight="1" thickBot="1">
      <c r="A1" s="416"/>
      <c r="B1" s="397" t="s">
        <v>44</v>
      </c>
      <c r="C1" s="398"/>
      <c r="D1" s="398"/>
      <c r="E1" s="398"/>
      <c r="F1" s="398"/>
      <c r="G1" s="398"/>
      <c r="H1" s="398"/>
      <c r="I1" s="398"/>
      <c r="J1" s="398"/>
      <c r="K1" s="398"/>
      <c r="L1" s="399"/>
      <c r="M1" s="394" t="s">
        <v>160</v>
      </c>
      <c r="N1" s="395"/>
      <c r="O1" s="396"/>
    </row>
    <row r="2" spans="1:15" s="84" customFormat="1" ht="18" customHeight="1" thickBot="1">
      <c r="A2" s="417"/>
      <c r="B2" s="400" t="s">
        <v>45</v>
      </c>
      <c r="C2" s="401"/>
      <c r="D2" s="401"/>
      <c r="E2" s="401"/>
      <c r="F2" s="401"/>
      <c r="G2" s="401"/>
      <c r="H2" s="401"/>
      <c r="I2" s="401"/>
      <c r="J2" s="401"/>
      <c r="K2" s="401"/>
      <c r="L2" s="402"/>
      <c r="M2" s="394" t="s">
        <v>161</v>
      </c>
      <c r="N2" s="395"/>
      <c r="O2" s="396"/>
    </row>
    <row r="3" spans="1:15" s="84" customFormat="1" ht="20" customHeight="1" thickBot="1">
      <c r="A3" s="417"/>
      <c r="B3" s="400" t="s">
        <v>0</v>
      </c>
      <c r="C3" s="401"/>
      <c r="D3" s="401"/>
      <c r="E3" s="401"/>
      <c r="F3" s="401"/>
      <c r="G3" s="401"/>
      <c r="H3" s="401"/>
      <c r="I3" s="401"/>
      <c r="J3" s="401"/>
      <c r="K3" s="401"/>
      <c r="L3" s="402"/>
      <c r="M3" s="394" t="s">
        <v>162</v>
      </c>
      <c r="N3" s="395"/>
      <c r="O3" s="396"/>
    </row>
    <row r="4" spans="1:15" s="84" customFormat="1" ht="21.75" customHeight="1" thickBot="1">
      <c r="A4" s="418"/>
      <c r="B4" s="403" t="s">
        <v>46</v>
      </c>
      <c r="C4" s="404"/>
      <c r="D4" s="404"/>
      <c r="E4" s="404"/>
      <c r="F4" s="404"/>
      <c r="G4" s="404"/>
      <c r="H4" s="404"/>
      <c r="I4" s="404"/>
      <c r="J4" s="404"/>
      <c r="K4" s="404"/>
      <c r="L4" s="405"/>
      <c r="M4" s="394" t="s">
        <v>163</v>
      </c>
      <c r="N4" s="395"/>
      <c r="O4" s="396"/>
    </row>
    <row r="5" spans="1:15" s="84" customFormat="1" ht="16.25" customHeight="1" thickBot="1">
      <c r="A5" s="85"/>
      <c r="B5" s="86"/>
      <c r="C5" s="86"/>
      <c r="D5" s="86"/>
      <c r="E5" s="86"/>
      <c r="F5" s="86"/>
      <c r="G5" s="86"/>
      <c r="H5" s="86"/>
      <c r="I5" s="86"/>
      <c r="J5" s="86"/>
      <c r="K5" s="86"/>
      <c r="L5" s="86"/>
      <c r="M5" s="87"/>
      <c r="N5" s="87"/>
      <c r="O5" s="87"/>
    </row>
    <row r="6" spans="1:15" s="1" customFormat="1" ht="40.25" customHeight="1" thickBot="1">
      <c r="A6" s="54" t="s">
        <v>48</v>
      </c>
      <c r="B6" s="428" t="s">
        <v>170</v>
      </c>
      <c r="C6" s="429"/>
      <c r="D6" s="429"/>
      <c r="E6" s="429"/>
      <c r="F6" s="429"/>
      <c r="G6" s="429"/>
      <c r="H6" s="429"/>
      <c r="I6" s="429"/>
      <c r="J6" s="429"/>
      <c r="K6" s="430"/>
      <c r="L6" s="165" t="s">
        <v>49</v>
      </c>
      <c r="M6" s="431"/>
      <c r="N6" s="432"/>
      <c r="O6" s="433"/>
    </row>
    <row r="7" spans="1:15" s="84" customFormat="1" ht="18" customHeight="1" thickBot="1">
      <c r="A7" s="85"/>
      <c r="B7" s="86"/>
      <c r="C7" s="86"/>
      <c r="D7" s="86"/>
      <c r="E7" s="86"/>
      <c r="F7" s="86"/>
      <c r="G7" s="86"/>
      <c r="H7" s="86"/>
      <c r="I7" s="86"/>
      <c r="J7" s="86"/>
      <c r="K7" s="86"/>
      <c r="L7" s="86"/>
      <c r="M7" s="87"/>
      <c r="N7" s="87"/>
      <c r="O7" s="87"/>
    </row>
    <row r="8" spans="1:15" s="84" customFormat="1" ht="21.75" customHeight="1" thickBot="1">
      <c r="A8" s="427" t="s">
        <v>2</v>
      </c>
      <c r="B8" s="165" t="s">
        <v>50</v>
      </c>
      <c r="C8" s="232">
        <v>45688</v>
      </c>
      <c r="D8" s="165" t="s">
        <v>51</v>
      </c>
      <c r="E8" s="233">
        <v>45716</v>
      </c>
      <c r="F8" s="165" t="s">
        <v>52</v>
      </c>
      <c r="G8" s="232">
        <v>45747</v>
      </c>
      <c r="H8" s="165" t="s">
        <v>53</v>
      </c>
      <c r="I8" s="234">
        <v>45777</v>
      </c>
      <c r="J8" s="386" t="s">
        <v>3</v>
      </c>
      <c r="K8" s="419"/>
      <c r="L8" s="164" t="s">
        <v>54</v>
      </c>
      <c r="M8" s="383"/>
      <c r="N8" s="383"/>
      <c r="O8" s="383"/>
    </row>
    <row r="9" spans="1:15" s="84" customFormat="1" ht="21.75" customHeight="1" thickBot="1">
      <c r="A9" s="427"/>
      <c r="B9" s="166" t="s">
        <v>55</v>
      </c>
      <c r="C9" s="352">
        <v>45808</v>
      </c>
      <c r="D9" s="165" t="s">
        <v>56</v>
      </c>
      <c r="E9" s="135"/>
      <c r="F9" s="165" t="s">
        <v>57</v>
      </c>
      <c r="G9" s="135"/>
      <c r="H9" s="165" t="s">
        <v>58</v>
      </c>
      <c r="I9" s="133"/>
      <c r="J9" s="386"/>
      <c r="K9" s="419"/>
      <c r="L9" s="164" t="s">
        <v>59</v>
      </c>
      <c r="M9" s="383"/>
      <c r="N9" s="383"/>
      <c r="O9" s="383"/>
    </row>
    <row r="10" spans="1:15" s="84" customFormat="1" ht="21.75" customHeight="1" thickBot="1">
      <c r="A10" s="427"/>
      <c r="B10" s="165" t="s">
        <v>60</v>
      </c>
      <c r="C10" s="131"/>
      <c r="D10" s="165" t="s">
        <v>61</v>
      </c>
      <c r="E10" s="135"/>
      <c r="F10" s="165" t="s">
        <v>62</v>
      </c>
      <c r="G10" s="135"/>
      <c r="H10" s="165" t="s">
        <v>63</v>
      </c>
      <c r="I10" s="133"/>
      <c r="J10" s="386"/>
      <c r="K10" s="419"/>
      <c r="L10" s="164" t="s">
        <v>64</v>
      </c>
      <c r="M10" s="383" t="s">
        <v>171</v>
      </c>
      <c r="N10" s="383"/>
      <c r="O10" s="383"/>
    </row>
    <row r="11" spans="1:15" s="1" customFormat="1" ht="15" customHeight="1" thickBot="1">
      <c r="A11" s="6"/>
      <c r="B11" s="7"/>
      <c r="C11" s="7"/>
      <c r="D11" s="9"/>
      <c r="E11" s="8"/>
      <c r="F11" s="8"/>
      <c r="G11" s="223"/>
      <c r="H11" s="223"/>
      <c r="I11" s="10"/>
      <c r="J11" s="10"/>
      <c r="K11" s="7"/>
      <c r="L11" s="7"/>
      <c r="M11" s="7"/>
      <c r="N11" s="7"/>
      <c r="O11" s="7"/>
    </row>
    <row r="12" spans="1:15" s="1" customFormat="1" ht="15" customHeight="1">
      <c r="A12" s="424" t="s">
        <v>65</v>
      </c>
      <c r="B12" s="462" t="s">
        <v>287</v>
      </c>
      <c r="C12" s="463"/>
      <c r="D12" s="463"/>
      <c r="E12" s="463"/>
      <c r="F12" s="463"/>
      <c r="G12" s="463"/>
      <c r="H12" s="463"/>
      <c r="I12" s="463"/>
      <c r="J12" s="463"/>
      <c r="K12" s="463"/>
      <c r="L12" s="463"/>
      <c r="M12" s="463"/>
      <c r="N12" s="463"/>
      <c r="O12" s="464"/>
    </row>
    <row r="13" spans="1:15" s="1" customFormat="1" ht="15" customHeight="1">
      <c r="A13" s="425"/>
      <c r="B13" s="465"/>
      <c r="C13" s="466"/>
      <c r="D13" s="466"/>
      <c r="E13" s="466"/>
      <c r="F13" s="466"/>
      <c r="G13" s="466"/>
      <c r="H13" s="466"/>
      <c r="I13" s="466"/>
      <c r="J13" s="466"/>
      <c r="K13" s="466"/>
      <c r="L13" s="466"/>
      <c r="M13" s="466"/>
      <c r="N13" s="466"/>
      <c r="O13" s="467"/>
    </row>
    <row r="14" spans="1:15" s="1" customFormat="1" ht="15" customHeight="1" thickBot="1">
      <c r="A14" s="426"/>
      <c r="B14" s="468"/>
      <c r="C14" s="469"/>
      <c r="D14" s="469"/>
      <c r="E14" s="469"/>
      <c r="F14" s="469"/>
      <c r="G14" s="469"/>
      <c r="H14" s="469"/>
      <c r="I14" s="469"/>
      <c r="J14" s="469"/>
      <c r="K14" s="469"/>
      <c r="L14" s="469"/>
      <c r="M14" s="469"/>
      <c r="N14" s="469"/>
      <c r="O14" s="470"/>
    </row>
    <row r="15" spans="1:15" s="1" customFormat="1" ht="9" customHeight="1" thickBot="1">
      <c r="A15" s="14"/>
      <c r="B15" s="83"/>
      <c r="C15" s="15"/>
      <c r="D15" s="15"/>
      <c r="E15" s="15"/>
      <c r="F15" s="15"/>
      <c r="G15" s="16"/>
      <c r="H15" s="16"/>
      <c r="I15" s="16"/>
      <c r="J15" s="16"/>
      <c r="K15" s="16"/>
      <c r="L15" s="17"/>
      <c r="M15" s="17"/>
      <c r="N15" s="17"/>
      <c r="O15" s="17"/>
    </row>
    <row r="16" spans="1:15" s="18" customFormat="1" ht="37.5" customHeight="1" thickBot="1">
      <c r="A16" s="54" t="s">
        <v>4</v>
      </c>
      <c r="B16" s="471" t="s">
        <v>246</v>
      </c>
      <c r="C16" s="471"/>
      <c r="D16" s="471"/>
      <c r="E16" s="471"/>
      <c r="F16" s="471"/>
      <c r="G16" s="427" t="s">
        <v>5</v>
      </c>
      <c r="H16" s="427"/>
      <c r="I16" s="472" t="s">
        <v>288</v>
      </c>
      <c r="J16" s="472"/>
      <c r="K16" s="472"/>
      <c r="L16" s="472"/>
      <c r="M16" s="472"/>
      <c r="N16" s="472"/>
      <c r="O16" s="472"/>
    </row>
    <row r="17" spans="1:15" s="1" customFormat="1" ht="9" customHeight="1" thickBot="1">
      <c r="A17" s="14"/>
      <c r="B17" s="16"/>
      <c r="C17" s="15"/>
      <c r="D17" s="15"/>
      <c r="E17" s="15"/>
      <c r="F17" s="15"/>
      <c r="G17" s="16"/>
      <c r="H17" s="16"/>
      <c r="I17" s="16"/>
      <c r="J17" s="16"/>
      <c r="K17" s="16"/>
      <c r="L17" s="17"/>
      <c r="M17" s="17"/>
      <c r="N17" s="17"/>
      <c r="O17" s="17"/>
    </row>
    <row r="18" spans="1:15" s="1" customFormat="1" ht="81" customHeight="1" thickBot="1">
      <c r="A18" s="54" t="s">
        <v>6</v>
      </c>
      <c r="B18" s="473" t="s">
        <v>175</v>
      </c>
      <c r="C18" s="473"/>
      <c r="D18" s="473"/>
      <c r="E18" s="473"/>
      <c r="F18" s="54" t="s">
        <v>7</v>
      </c>
      <c r="G18" s="474" t="s">
        <v>177</v>
      </c>
      <c r="H18" s="474"/>
      <c r="I18" s="474"/>
      <c r="J18" s="54" t="s">
        <v>8</v>
      </c>
      <c r="K18" s="471" t="s">
        <v>248</v>
      </c>
      <c r="L18" s="471"/>
      <c r="M18" s="471"/>
      <c r="N18" s="471"/>
      <c r="O18" s="471"/>
    </row>
    <row r="19" spans="1:15" s="1" customFormat="1" ht="9" customHeight="1">
      <c r="A19" s="5"/>
      <c r="B19" s="2"/>
      <c r="C19" s="423"/>
      <c r="D19" s="423"/>
      <c r="E19" s="423"/>
      <c r="F19" s="423"/>
      <c r="G19" s="423"/>
      <c r="H19" s="423"/>
      <c r="I19" s="423"/>
      <c r="J19" s="423"/>
      <c r="K19" s="423"/>
      <c r="L19" s="423"/>
      <c r="M19" s="423"/>
      <c r="N19" s="423"/>
      <c r="O19" s="423"/>
    </row>
    <row r="20" spans="1:15" s="1" customFormat="1" ht="16.5" customHeight="1" thickBot="1">
      <c r="A20" s="81"/>
      <c r="B20" s="82"/>
      <c r="C20" s="82"/>
      <c r="D20" s="82"/>
      <c r="E20" s="82"/>
      <c r="F20" s="82"/>
      <c r="G20" s="82"/>
      <c r="H20" s="82"/>
      <c r="I20" s="82"/>
      <c r="J20" s="82"/>
      <c r="K20" s="82"/>
      <c r="L20" s="82"/>
      <c r="M20" s="82"/>
      <c r="N20" s="82"/>
      <c r="O20" s="82"/>
    </row>
    <row r="21" spans="1:15" s="1" customFormat="1" ht="32" customHeight="1" thickBot="1">
      <c r="A21" s="384" t="s">
        <v>9</v>
      </c>
      <c r="B21" s="385"/>
      <c r="C21" s="385"/>
      <c r="D21" s="385"/>
      <c r="E21" s="385"/>
      <c r="F21" s="385"/>
      <c r="G21" s="385"/>
      <c r="H21" s="385"/>
      <c r="I21" s="385"/>
      <c r="J21" s="385"/>
      <c r="K21" s="385"/>
      <c r="L21" s="385"/>
      <c r="M21" s="385"/>
      <c r="N21" s="385"/>
      <c r="O21" s="386"/>
    </row>
    <row r="22" spans="1:15" s="1" customFormat="1" ht="32" customHeight="1" thickBot="1">
      <c r="A22" s="384" t="s">
        <v>66</v>
      </c>
      <c r="B22" s="385"/>
      <c r="C22" s="385"/>
      <c r="D22" s="385"/>
      <c r="E22" s="385"/>
      <c r="F22" s="385"/>
      <c r="G22" s="385"/>
      <c r="H22" s="385"/>
      <c r="I22" s="385"/>
      <c r="J22" s="385"/>
      <c r="K22" s="385"/>
      <c r="L22" s="385"/>
      <c r="M22" s="385"/>
      <c r="N22" s="385"/>
      <c r="O22" s="386"/>
    </row>
    <row r="23" spans="1:15" s="1" customFormat="1" ht="32" customHeight="1" thickBot="1">
      <c r="A23" s="27"/>
      <c r="B23" s="19" t="s">
        <v>50</v>
      </c>
      <c r="C23" s="19" t="s">
        <v>51</v>
      </c>
      <c r="D23" s="19" t="s">
        <v>52</v>
      </c>
      <c r="E23" s="19" t="s">
        <v>53</v>
      </c>
      <c r="F23" s="19" t="s">
        <v>55</v>
      </c>
      <c r="G23" s="19" t="s">
        <v>56</v>
      </c>
      <c r="H23" s="19" t="s">
        <v>57</v>
      </c>
      <c r="I23" s="19" t="s">
        <v>58</v>
      </c>
      <c r="J23" s="19" t="s">
        <v>60</v>
      </c>
      <c r="K23" s="19" t="s">
        <v>61</v>
      </c>
      <c r="L23" s="19" t="s">
        <v>62</v>
      </c>
      <c r="M23" s="19" t="s">
        <v>63</v>
      </c>
      <c r="N23" s="20" t="s">
        <v>67</v>
      </c>
      <c r="O23" s="20" t="s">
        <v>68</v>
      </c>
    </row>
    <row r="24" spans="1:15" s="1" customFormat="1" ht="32" customHeight="1">
      <c r="A24" s="21" t="s">
        <v>10</v>
      </c>
      <c r="B24" s="294">
        <v>368781000</v>
      </c>
      <c r="C24" s="295"/>
      <c r="D24" s="294">
        <v>660000</v>
      </c>
      <c r="E24" s="294">
        <v>96627000</v>
      </c>
      <c r="F24" s="295"/>
      <c r="G24" s="295"/>
      <c r="H24" s="297">
        <v>13260000</v>
      </c>
      <c r="I24" s="296"/>
      <c r="J24" s="296"/>
      <c r="K24" s="296"/>
      <c r="L24" s="296"/>
      <c r="M24" s="296"/>
      <c r="N24" s="297">
        <f t="shared" ref="N24:N29" si="0">SUM(B24:M24)</f>
        <v>479328000</v>
      </c>
      <c r="O24" s="298"/>
    </row>
    <row r="25" spans="1:15" s="1" customFormat="1" ht="32" customHeight="1">
      <c r="A25" s="21" t="s">
        <v>11</v>
      </c>
      <c r="B25" s="294">
        <v>71400000</v>
      </c>
      <c r="C25" s="294">
        <f>333069248-B25</f>
        <v>261669248</v>
      </c>
      <c r="D25" s="294">
        <f>381084248-B25-C25</f>
        <v>48015000</v>
      </c>
      <c r="E25" s="294">
        <f>379219581-B25-C25-D25</f>
        <v>-1864667</v>
      </c>
      <c r="F25" s="294">
        <f>379219581-B25-C25-D25-E25</f>
        <v>0</v>
      </c>
      <c r="G25" s="295"/>
      <c r="H25" s="295"/>
      <c r="I25" s="295"/>
      <c r="J25" s="295"/>
      <c r="K25" s="295"/>
      <c r="L25" s="295"/>
      <c r="M25" s="295"/>
      <c r="N25" s="309">
        <f t="shared" si="0"/>
        <v>379219581</v>
      </c>
      <c r="O25" s="299">
        <f>N25/N24</f>
        <v>0.79114840151211696</v>
      </c>
    </row>
    <row r="26" spans="1:15" s="1" customFormat="1" ht="32" customHeight="1">
      <c r="A26" s="21" t="s">
        <v>12</v>
      </c>
      <c r="B26" s="295"/>
      <c r="C26" s="294">
        <v>238000</v>
      </c>
      <c r="D26" s="294">
        <f>14755000-B26-C26</f>
        <v>14517000</v>
      </c>
      <c r="E26" s="294">
        <f>53777833-B26-C26-D26</f>
        <v>39022833</v>
      </c>
      <c r="F26" s="294">
        <f>85725686-B26-C26-D26-E26</f>
        <v>31947853</v>
      </c>
      <c r="G26" s="295"/>
      <c r="H26" s="295"/>
      <c r="I26" s="295"/>
      <c r="J26" s="295"/>
      <c r="K26" s="295"/>
      <c r="L26" s="295"/>
      <c r="M26" s="295"/>
      <c r="N26" s="309">
        <f t="shared" si="0"/>
        <v>85725686</v>
      </c>
      <c r="O26" s="300"/>
    </row>
    <row r="27" spans="1:15" s="1" customFormat="1" ht="32" customHeight="1">
      <c r="A27" s="21" t="s">
        <v>69</v>
      </c>
      <c r="B27" s="294">
        <v>12330632</v>
      </c>
      <c r="C27" s="294"/>
      <c r="D27" s="294">
        <v>750000</v>
      </c>
      <c r="E27" s="294">
        <v>51354306</v>
      </c>
      <c r="F27" s="295"/>
      <c r="G27" s="295"/>
      <c r="H27" s="295"/>
      <c r="I27" s="295"/>
      <c r="J27" s="295"/>
      <c r="K27" s="295"/>
      <c r="L27" s="295"/>
      <c r="M27" s="295"/>
      <c r="N27" s="294">
        <f t="shared" si="0"/>
        <v>64434938</v>
      </c>
      <c r="O27" s="300"/>
    </row>
    <row r="28" spans="1:15" s="1" customFormat="1" ht="32" customHeight="1">
      <c r="A28" s="21" t="s">
        <v>70</v>
      </c>
      <c r="B28" s="295"/>
      <c r="C28" s="294"/>
      <c r="D28" s="295"/>
      <c r="E28" s="295"/>
      <c r="F28" s="295"/>
      <c r="G28" s="295"/>
      <c r="H28" s="295"/>
      <c r="I28" s="295"/>
      <c r="J28" s="295"/>
      <c r="K28" s="295"/>
      <c r="L28" s="295"/>
      <c r="M28" s="295"/>
      <c r="N28" s="295">
        <f t="shared" si="0"/>
        <v>0</v>
      </c>
      <c r="O28" s="300"/>
    </row>
    <row r="29" spans="1:15" s="1" customFormat="1" ht="32" customHeight="1" thickBot="1">
      <c r="A29" s="24" t="s">
        <v>13</v>
      </c>
      <c r="B29" s="301">
        <v>12330632</v>
      </c>
      <c r="C29" s="301">
        <f>12330632-B29</f>
        <v>0</v>
      </c>
      <c r="D29" s="301">
        <f>12330632-B29-C29</f>
        <v>0</v>
      </c>
      <c r="E29" s="301">
        <f>64434937-B29-C29-D29</f>
        <v>52104305</v>
      </c>
      <c r="F29" s="302"/>
      <c r="G29" s="302"/>
      <c r="H29" s="302"/>
      <c r="I29" s="302"/>
      <c r="J29" s="302"/>
      <c r="K29" s="302"/>
      <c r="L29" s="302"/>
      <c r="M29" s="302"/>
      <c r="N29" s="301">
        <f t="shared" si="0"/>
        <v>64434937</v>
      </c>
      <c r="O29" s="303">
        <f>N29/N27</f>
        <v>0.99999998448046923</v>
      </c>
    </row>
    <row r="30" spans="1:15" s="26" customFormat="1" ht="16.5" customHeight="1"/>
    <row r="31" spans="1:15" s="26" customFormat="1" ht="17.25" customHeight="1"/>
    <row r="32" spans="1:15" s="1" customFormat="1" ht="5.25" customHeight="1" thickBot="1"/>
    <row r="33" spans="1:13" s="1" customFormat="1" ht="48" customHeight="1" thickBot="1">
      <c r="A33" s="436" t="s">
        <v>71</v>
      </c>
      <c r="B33" s="437"/>
      <c r="C33" s="437"/>
      <c r="D33" s="437"/>
      <c r="E33" s="437"/>
      <c r="F33" s="437"/>
      <c r="G33" s="437"/>
      <c r="H33" s="437"/>
      <c r="I33" s="438"/>
      <c r="J33" s="31"/>
    </row>
    <row r="34" spans="1:13" s="1" customFormat="1" ht="50.25" customHeight="1" thickBot="1">
      <c r="A34" s="40" t="s">
        <v>72</v>
      </c>
      <c r="B34" s="439" t="str">
        <f>+B12</f>
        <v>Implementar 1 estrategia de reconocimiento de la diversidad de las mujeres del Distrito Capital.</v>
      </c>
      <c r="C34" s="440"/>
      <c r="D34" s="440"/>
      <c r="E34" s="440"/>
      <c r="F34" s="440"/>
      <c r="G34" s="440"/>
      <c r="H34" s="440"/>
      <c r="I34" s="441"/>
      <c r="J34" s="29"/>
      <c r="M34" s="208"/>
    </row>
    <row r="35" spans="1:13" s="1" customFormat="1" ht="18.75" customHeight="1" thickBot="1">
      <c r="A35" s="449" t="s">
        <v>14</v>
      </c>
      <c r="B35" s="90">
        <v>2024</v>
      </c>
      <c r="C35" s="90">
        <v>2025</v>
      </c>
      <c r="D35" s="90">
        <v>2026</v>
      </c>
      <c r="E35" s="90">
        <v>2027</v>
      </c>
      <c r="F35" s="90" t="s">
        <v>73</v>
      </c>
      <c r="G35" s="451" t="s">
        <v>15</v>
      </c>
      <c r="H35" s="451"/>
      <c r="I35" s="451"/>
      <c r="J35" s="29"/>
      <c r="M35" s="208"/>
    </row>
    <row r="36" spans="1:13" s="1" customFormat="1" ht="50.25" customHeight="1" thickBot="1">
      <c r="A36" s="450"/>
      <c r="B36" s="189">
        <v>1</v>
      </c>
      <c r="C36" s="189">
        <v>1</v>
      </c>
      <c r="D36" s="189">
        <v>1</v>
      </c>
      <c r="E36" s="189">
        <v>1</v>
      </c>
      <c r="F36" s="190">
        <v>1</v>
      </c>
      <c r="G36" s="451"/>
      <c r="H36" s="451"/>
      <c r="I36" s="451"/>
      <c r="J36" s="29"/>
      <c r="M36" s="209"/>
    </row>
    <row r="37" spans="1:13" s="1" customFormat="1" ht="52.5" customHeight="1" thickBot="1">
      <c r="A37" s="41" t="s">
        <v>16</v>
      </c>
      <c r="B37" s="442">
        <v>0.2</v>
      </c>
      <c r="C37" s="443"/>
      <c r="D37" s="446" t="s">
        <v>74</v>
      </c>
      <c r="E37" s="447"/>
      <c r="F37" s="447"/>
      <c r="G37" s="447"/>
      <c r="H37" s="447"/>
      <c r="I37" s="448"/>
    </row>
    <row r="38" spans="1:13" s="30" customFormat="1" ht="48" customHeight="1" thickBot="1">
      <c r="A38" s="449" t="s">
        <v>75</v>
      </c>
      <c r="B38" s="41" t="s">
        <v>76</v>
      </c>
      <c r="C38" s="40" t="s">
        <v>27</v>
      </c>
      <c r="D38" s="434" t="s">
        <v>28</v>
      </c>
      <c r="E38" s="435"/>
      <c r="F38" s="434" t="s">
        <v>29</v>
      </c>
      <c r="G38" s="435"/>
      <c r="H38" s="42" t="s">
        <v>30</v>
      </c>
      <c r="I38" s="44" t="s">
        <v>31</v>
      </c>
      <c r="M38" s="210"/>
    </row>
    <row r="39" spans="1:13" s="1" customFormat="1" ht="211.5" customHeight="1" thickBot="1">
      <c r="A39" s="450"/>
      <c r="B39" s="305">
        <v>1</v>
      </c>
      <c r="C39" s="35">
        <v>1</v>
      </c>
      <c r="D39" s="444" t="s">
        <v>289</v>
      </c>
      <c r="E39" s="445"/>
      <c r="F39" s="444" t="s">
        <v>289</v>
      </c>
      <c r="G39" s="445"/>
      <c r="H39" s="32" t="s">
        <v>290</v>
      </c>
      <c r="I39" s="33" t="s">
        <v>291</v>
      </c>
      <c r="M39" s="208"/>
    </row>
    <row r="40" spans="1:13" s="30" customFormat="1" ht="54" customHeight="1" thickBot="1">
      <c r="A40" s="449" t="s">
        <v>77</v>
      </c>
      <c r="B40" s="43" t="s">
        <v>76</v>
      </c>
      <c r="C40" s="42" t="s">
        <v>27</v>
      </c>
      <c r="D40" s="434" t="s">
        <v>28</v>
      </c>
      <c r="E40" s="435"/>
      <c r="F40" s="434" t="s">
        <v>29</v>
      </c>
      <c r="G40" s="435"/>
      <c r="H40" s="42" t="s">
        <v>30</v>
      </c>
      <c r="I40" s="44" t="s">
        <v>31</v>
      </c>
    </row>
    <row r="41" spans="1:13" s="1" customFormat="1" ht="409.25" customHeight="1" thickBot="1">
      <c r="A41" s="450"/>
      <c r="B41" s="305">
        <v>1</v>
      </c>
      <c r="C41" s="35">
        <v>1</v>
      </c>
      <c r="D41" s="444" t="s">
        <v>292</v>
      </c>
      <c r="E41" s="445"/>
      <c r="F41" s="444" t="s">
        <v>293</v>
      </c>
      <c r="G41" s="445"/>
      <c r="H41" s="32" t="s">
        <v>290</v>
      </c>
      <c r="I41" s="33" t="s">
        <v>294</v>
      </c>
    </row>
    <row r="42" spans="1:13" s="30" customFormat="1" ht="45" customHeight="1" thickBot="1">
      <c r="A42" s="449" t="s">
        <v>78</v>
      </c>
      <c r="B42" s="43" t="s">
        <v>76</v>
      </c>
      <c r="C42" s="42" t="s">
        <v>27</v>
      </c>
      <c r="D42" s="434" t="s">
        <v>28</v>
      </c>
      <c r="E42" s="435"/>
      <c r="F42" s="434" t="s">
        <v>29</v>
      </c>
      <c r="G42" s="435"/>
      <c r="H42" s="42" t="s">
        <v>30</v>
      </c>
      <c r="I42" s="44" t="s">
        <v>31</v>
      </c>
    </row>
    <row r="43" spans="1:13" s="1" customFormat="1" ht="409.25" customHeight="1" thickBot="1">
      <c r="A43" s="450"/>
      <c r="B43" s="305">
        <v>1</v>
      </c>
      <c r="C43" s="35">
        <v>1</v>
      </c>
      <c r="D43" s="444" t="s">
        <v>295</v>
      </c>
      <c r="E43" s="445"/>
      <c r="F43" s="444" t="s">
        <v>296</v>
      </c>
      <c r="G43" s="445"/>
      <c r="H43" s="32" t="s">
        <v>290</v>
      </c>
      <c r="I43" s="33" t="s">
        <v>294</v>
      </c>
    </row>
    <row r="44" spans="1:13" s="30" customFormat="1" ht="44.25" customHeight="1" thickBot="1">
      <c r="A44" s="449" t="s">
        <v>79</v>
      </c>
      <c r="B44" s="43" t="s">
        <v>76</v>
      </c>
      <c r="C44" s="43" t="s">
        <v>27</v>
      </c>
      <c r="D44" s="434" t="s">
        <v>28</v>
      </c>
      <c r="E44" s="435"/>
      <c r="F44" s="434" t="s">
        <v>29</v>
      </c>
      <c r="G44" s="435"/>
      <c r="H44" s="42" t="s">
        <v>30</v>
      </c>
      <c r="I44" s="42" t="s">
        <v>31</v>
      </c>
    </row>
    <row r="45" spans="1:13" s="1" customFormat="1" ht="409.25" customHeight="1" thickBot="1">
      <c r="A45" s="450"/>
      <c r="B45" s="305">
        <v>1</v>
      </c>
      <c r="C45" s="35">
        <v>1</v>
      </c>
      <c r="D45" s="444" t="s">
        <v>309</v>
      </c>
      <c r="E45" s="445"/>
      <c r="F45" s="444" t="s">
        <v>359</v>
      </c>
      <c r="G45" s="569"/>
      <c r="H45" s="32" t="s">
        <v>290</v>
      </c>
      <c r="I45" s="33" t="s">
        <v>294</v>
      </c>
    </row>
    <row r="46" spans="1:13" s="30" customFormat="1" ht="47.25" customHeight="1" thickBot="1">
      <c r="A46" s="449" t="s">
        <v>80</v>
      </c>
      <c r="B46" s="43" t="s">
        <v>76</v>
      </c>
      <c r="C46" s="42" t="s">
        <v>27</v>
      </c>
      <c r="D46" s="434" t="s">
        <v>28</v>
      </c>
      <c r="E46" s="435"/>
      <c r="F46" s="434" t="s">
        <v>29</v>
      </c>
      <c r="G46" s="435"/>
      <c r="H46" s="42" t="s">
        <v>30</v>
      </c>
      <c r="I46" s="44" t="s">
        <v>31</v>
      </c>
    </row>
    <row r="47" spans="1:13" s="1" customFormat="1" ht="409.5" customHeight="1" thickBot="1">
      <c r="A47" s="450"/>
      <c r="B47" s="305">
        <v>1</v>
      </c>
      <c r="C47" s="35">
        <v>1</v>
      </c>
      <c r="D47" s="444" t="s">
        <v>390</v>
      </c>
      <c r="E47" s="376"/>
      <c r="F47" s="444" t="s">
        <v>397</v>
      </c>
      <c r="G47" s="376"/>
      <c r="H47" s="32" t="s">
        <v>290</v>
      </c>
      <c r="I47" s="33" t="s">
        <v>294</v>
      </c>
    </row>
    <row r="48" spans="1:13" s="30" customFormat="1" ht="52.5" customHeight="1" thickBot="1">
      <c r="A48" s="449" t="s">
        <v>81</v>
      </c>
      <c r="B48" s="43" t="s">
        <v>76</v>
      </c>
      <c r="C48" s="42" t="s">
        <v>27</v>
      </c>
      <c r="D48" s="434" t="s">
        <v>28</v>
      </c>
      <c r="E48" s="435"/>
      <c r="F48" s="434" t="s">
        <v>29</v>
      </c>
      <c r="G48" s="435"/>
      <c r="H48" s="42" t="s">
        <v>30</v>
      </c>
      <c r="I48" s="44" t="s">
        <v>31</v>
      </c>
    </row>
    <row r="49" spans="1:9" s="1" customFormat="1" ht="120.75" customHeight="1" thickBot="1">
      <c r="A49" s="450"/>
      <c r="B49" s="306">
        <v>1</v>
      </c>
      <c r="C49" s="36"/>
      <c r="D49" s="375"/>
      <c r="E49" s="376"/>
      <c r="F49" s="375"/>
      <c r="G49" s="376"/>
      <c r="H49" s="32"/>
      <c r="I49" s="34"/>
    </row>
    <row r="50" spans="1:9" s="1" customFormat="1" ht="35" customHeight="1" thickBot="1">
      <c r="A50" s="449" t="s">
        <v>82</v>
      </c>
      <c r="B50" s="41" t="s">
        <v>76</v>
      </c>
      <c r="C50" s="40" t="s">
        <v>27</v>
      </c>
      <c r="D50" s="434" t="s">
        <v>28</v>
      </c>
      <c r="E50" s="435"/>
      <c r="F50" s="434" t="s">
        <v>29</v>
      </c>
      <c r="G50" s="435"/>
      <c r="H50" s="42" t="s">
        <v>30</v>
      </c>
      <c r="I50" s="44" t="s">
        <v>31</v>
      </c>
    </row>
    <row r="51" spans="1:9" s="1" customFormat="1" ht="120.75" customHeight="1" thickBot="1">
      <c r="A51" s="450"/>
      <c r="B51" s="306">
        <v>1</v>
      </c>
      <c r="C51" s="36"/>
      <c r="D51" s="375"/>
      <c r="E51" s="454"/>
      <c r="F51" s="375"/>
      <c r="G51" s="376"/>
      <c r="H51" s="32"/>
      <c r="I51" s="34"/>
    </row>
    <row r="52" spans="1:9" s="1" customFormat="1" ht="35" customHeight="1" thickBot="1">
      <c r="A52" s="449" t="s">
        <v>83</v>
      </c>
      <c r="B52" s="41" t="s">
        <v>76</v>
      </c>
      <c r="C52" s="40" t="s">
        <v>27</v>
      </c>
      <c r="D52" s="434" t="s">
        <v>28</v>
      </c>
      <c r="E52" s="435"/>
      <c r="F52" s="434" t="s">
        <v>29</v>
      </c>
      <c r="G52" s="435"/>
      <c r="H52" s="42" t="s">
        <v>30</v>
      </c>
      <c r="I52" s="44" t="s">
        <v>31</v>
      </c>
    </row>
    <row r="53" spans="1:9" s="1" customFormat="1" ht="120.75" customHeight="1" thickBot="1">
      <c r="A53" s="450"/>
      <c r="B53" s="306">
        <v>1</v>
      </c>
      <c r="C53" s="36"/>
      <c r="D53" s="375"/>
      <c r="E53" s="454"/>
      <c r="F53" s="375"/>
      <c r="G53" s="376"/>
      <c r="H53" s="51"/>
      <c r="I53" s="34"/>
    </row>
    <row r="54" spans="1:9" s="1" customFormat="1" ht="35" customHeight="1" thickBot="1">
      <c r="A54" s="449" t="s">
        <v>84</v>
      </c>
      <c r="B54" s="41" t="s">
        <v>76</v>
      </c>
      <c r="C54" s="40" t="s">
        <v>27</v>
      </c>
      <c r="D54" s="434" t="s">
        <v>28</v>
      </c>
      <c r="E54" s="435"/>
      <c r="F54" s="434" t="s">
        <v>29</v>
      </c>
      <c r="G54" s="435"/>
      <c r="H54" s="42" t="s">
        <v>30</v>
      </c>
      <c r="I54" s="44" t="s">
        <v>31</v>
      </c>
    </row>
    <row r="55" spans="1:9" s="1" customFormat="1" ht="120.75" customHeight="1" thickBot="1">
      <c r="A55" s="450"/>
      <c r="B55" s="306">
        <v>1</v>
      </c>
      <c r="C55" s="36"/>
      <c r="D55" s="375"/>
      <c r="E55" s="376"/>
      <c r="F55" s="375"/>
      <c r="G55" s="376"/>
      <c r="H55" s="32"/>
      <c r="I55" s="32"/>
    </row>
    <row r="56" spans="1:9" s="1" customFormat="1" ht="35" customHeight="1" thickBot="1">
      <c r="A56" s="449" t="s">
        <v>85</v>
      </c>
      <c r="B56" s="41" t="s">
        <v>76</v>
      </c>
      <c r="C56" s="40" t="s">
        <v>27</v>
      </c>
      <c r="D56" s="434" t="s">
        <v>28</v>
      </c>
      <c r="E56" s="435"/>
      <c r="F56" s="434" t="s">
        <v>29</v>
      </c>
      <c r="G56" s="435"/>
      <c r="H56" s="42" t="s">
        <v>30</v>
      </c>
      <c r="I56" s="44" t="s">
        <v>31</v>
      </c>
    </row>
    <row r="57" spans="1:9" s="1" customFormat="1" ht="120.75" customHeight="1" thickBot="1">
      <c r="A57" s="450"/>
      <c r="B57" s="306">
        <v>1</v>
      </c>
      <c r="C57" s="36"/>
      <c r="D57" s="375"/>
      <c r="E57" s="376"/>
      <c r="F57" s="375"/>
      <c r="G57" s="376"/>
      <c r="H57" s="32"/>
      <c r="I57" s="34"/>
    </row>
    <row r="58" spans="1:9" s="1" customFormat="1" ht="35" customHeight="1" thickBot="1">
      <c r="A58" s="449" t="s">
        <v>86</v>
      </c>
      <c r="B58" s="41" t="s">
        <v>76</v>
      </c>
      <c r="C58" s="40" t="s">
        <v>27</v>
      </c>
      <c r="D58" s="434" t="s">
        <v>28</v>
      </c>
      <c r="E58" s="435"/>
      <c r="F58" s="434" t="s">
        <v>29</v>
      </c>
      <c r="G58" s="435"/>
      <c r="H58" s="42" t="s">
        <v>30</v>
      </c>
      <c r="I58" s="44" t="s">
        <v>31</v>
      </c>
    </row>
    <row r="59" spans="1:9" s="1" customFormat="1" ht="120.75" customHeight="1" thickBot="1">
      <c r="A59" s="450"/>
      <c r="B59" s="306">
        <v>1</v>
      </c>
      <c r="C59" s="36"/>
      <c r="D59" s="375"/>
      <c r="E59" s="376"/>
      <c r="F59" s="454"/>
      <c r="G59" s="454"/>
      <c r="H59" s="32"/>
      <c r="I59" s="32"/>
    </row>
    <row r="60" spans="1:9" s="1" customFormat="1" ht="35" customHeight="1" thickBot="1">
      <c r="A60" s="449" t="s">
        <v>87</v>
      </c>
      <c r="B60" s="41" t="s">
        <v>76</v>
      </c>
      <c r="C60" s="40" t="s">
        <v>27</v>
      </c>
      <c r="D60" s="434" t="s">
        <v>28</v>
      </c>
      <c r="E60" s="435"/>
      <c r="F60" s="434" t="s">
        <v>29</v>
      </c>
      <c r="G60" s="435"/>
      <c r="H60" s="42" t="s">
        <v>30</v>
      </c>
      <c r="I60" s="44" t="s">
        <v>31</v>
      </c>
    </row>
    <row r="61" spans="1:9" s="1" customFormat="1" ht="120.75" customHeight="1" thickBot="1">
      <c r="A61" s="450"/>
      <c r="B61" s="306">
        <v>1</v>
      </c>
      <c r="C61" s="36"/>
      <c r="D61" s="375"/>
      <c r="E61" s="376"/>
      <c r="F61" s="375"/>
      <c r="G61" s="376"/>
      <c r="H61" s="32"/>
      <c r="I61" s="32"/>
    </row>
    <row r="62" spans="1:9" s="1" customFormat="1" ht="14">
      <c r="B62" s="194">
        <f>+B47+B43+B41+B45+B49+B51+B53+B55+B57+B59+B61</f>
        <v>11</v>
      </c>
    </row>
    <row r="63" spans="1:9" s="1" customFormat="1" ht="14"/>
    <row r="64" spans="1:9" s="29" customFormat="1" ht="30" customHeight="1">
      <c r="A64" s="1"/>
      <c r="B64" s="1"/>
      <c r="C64" s="1"/>
      <c r="D64" s="1"/>
      <c r="E64" s="1"/>
      <c r="F64" s="1"/>
      <c r="G64" s="1"/>
      <c r="H64" s="1"/>
      <c r="I64" s="1"/>
    </row>
    <row r="65" spans="1:9" s="1" customFormat="1" ht="34.5" customHeight="1">
      <c r="A65" s="387" t="s">
        <v>17</v>
      </c>
      <c r="B65" s="387"/>
      <c r="C65" s="387"/>
      <c r="D65" s="387"/>
      <c r="E65" s="387"/>
      <c r="F65" s="387"/>
      <c r="G65" s="387"/>
      <c r="H65" s="387"/>
      <c r="I65" s="387"/>
    </row>
    <row r="66" spans="1:9" s="1" customFormat="1" ht="126" customHeight="1">
      <c r="A66" s="45" t="s">
        <v>18</v>
      </c>
      <c r="B66" s="388" t="s">
        <v>297</v>
      </c>
      <c r="C66" s="389"/>
      <c r="D66" s="388" t="s">
        <v>298</v>
      </c>
      <c r="E66" s="389"/>
      <c r="F66" s="388" t="s">
        <v>88</v>
      </c>
      <c r="G66" s="389"/>
      <c r="H66" s="390" t="s">
        <v>89</v>
      </c>
      <c r="I66" s="391"/>
    </row>
    <row r="67" spans="1:9" s="1" customFormat="1" ht="45.75" customHeight="1">
      <c r="A67" s="45" t="s">
        <v>90</v>
      </c>
      <c r="B67" s="359">
        <v>0.1</v>
      </c>
      <c r="C67" s="360"/>
      <c r="D67" s="359">
        <v>0.1</v>
      </c>
      <c r="E67" s="360"/>
      <c r="F67" s="361"/>
      <c r="G67" s="362"/>
      <c r="H67" s="361"/>
      <c r="I67" s="362"/>
    </row>
    <row r="68" spans="1:9" s="1" customFormat="1" ht="30" customHeight="1">
      <c r="A68" s="363" t="s">
        <v>50</v>
      </c>
      <c r="B68" s="94" t="s">
        <v>26</v>
      </c>
      <c r="C68" s="94" t="s">
        <v>27</v>
      </c>
      <c r="D68" s="94" t="s">
        <v>26</v>
      </c>
      <c r="E68" s="94" t="s">
        <v>27</v>
      </c>
      <c r="F68" s="94" t="s">
        <v>26</v>
      </c>
      <c r="G68" s="94" t="s">
        <v>27</v>
      </c>
      <c r="H68" s="94" t="s">
        <v>26</v>
      </c>
      <c r="I68" s="94" t="s">
        <v>27</v>
      </c>
    </row>
    <row r="69" spans="1:9" s="1" customFormat="1" ht="30" customHeight="1">
      <c r="A69" s="364"/>
      <c r="B69" s="307">
        <v>0</v>
      </c>
      <c r="C69" s="47">
        <v>0</v>
      </c>
      <c r="D69" s="307">
        <v>0.02</v>
      </c>
      <c r="E69" s="47">
        <v>0.02</v>
      </c>
      <c r="F69" s="47"/>
      <c r="G69" s="47"/>
      <c r="H69" s="52"/>
      <c r="I69" s="47"/>
    </row>
    <row r="70" spans="1:9" s="1" customFormat="1" ht="137" customHeight="1">
      <c r="A70" s="45" t="s">
        <v>91</v>
      </c>
      <c r="B70" s="367" t="s">
        <v>261</v>
      </c>
      <c r="C70" s="371"/>
      <c r="D70" s="367" t="s">
        <v>289</v>
      </c>
      <c r="E70" s="393"/>
      <c r="F70" s="570"/>
      <c r="G70" s="571"/>
      <c r="H70" s="392"/>
      <c r="I70" s="393"/>
    </row>
    <row r="71" spans="1:9" s="1" customFormat="1" ht="95" customHeight="1">
      <c r="A71" s="45" t="s">
        <v>92</v>
      </c>
      <c r="B71" s="365"/>
      <c r="C71" s="380"/>
      <c r="D71" s="365" t="s">
        <v>299</v>
      </c>
      <c r="E71" s="380"/>
      <c r="F71" s="461"/>
      <c r="G71" s="380"/>
      <c r="H71" s="374"/>
      <c r="I71" s="366"/>
    </row>
    <row r="72" spans="1:9" s="1" customFormat="1" ht="30.75" customHeight="1">
      <c r="A72" s="363" t="s">
        <v>51</v>
      </c>
      <c r="B72" s="94" t="s">
        <v>26</v>
      </c>
      <c r="C72" s="94" t="s">
        <v>27</v>
      </c>
      <c r="D72" s="94" t="s">
        <v>26</v>
      </c>
      <c r="E72" s="94" t="s">
        <v>27</v>
      </c>
      <c r="F72" s="94" t="s">
        <v>26</v>
      </c>
      <c r="G72" s="94" t="s">
        <v>27</v>
      </c>
      <c r="H72" s="94" t="s">
        <v>26</v>
      </c>
      <c r="I72" s="94" t="s">
        <v>27</v>
      </c>
    </row>
    <row r="73" spans="1:9" s="1" customFormat="1" ht="30.75" customHeight="1">
      <c r="A73" s="364"/>
      <c r="B73" s="307">
        <v>0.02</v>
      </c>
      <c r="C73" s="47">
        <v>0.02</v>
      </c>
      <c r="D73" s="307">
        <v>0.02</v>
      </c>
      <c r="E73" s="47">
        <v>0.02</v>
      </c>
      <c r="F73" s="47"/>
      <c r="G73" s="48"/>
      <c r="H73" s="52"/>
      <c r="I73" s="48"/>
    </row>
    <row r="74" spans="1:9" s="1" customFormat="1" ht="195" customHeight="1">
      <c r="A74" s="45" t="s">
        <v>91</v>
      </c>
      <c r="B74" s="367" t="s">
        <v>300</v>
      </c>
      <c r="C74" s="371"/>
      <c r="D74" s="372" t="s">
        <v>292</v>
      </c>
      <c r="E74" s="373"/>
      <c r="F74" s="570"/>
      <c r="G74" s="571"/>
      <c r="H74" s="369"/>
      <c r="I74" s="370"/>
    </row>
    <row r="75" spans="1:9" s="1" customFormat="1" ht="77" customHeight="1">
      <c r="A75" s="45" t="s">
        <v>92</v>
      </c>
      <c r="B75" s="365" t="s">
        <v>299</v>
      </c>
      <c r="C75" s="380"/>
      <c r="D75" s="365" t="s">
        <v>299</v>
      </c>
      <c r="E75" s="380"/>
      <c r="F75" s="461"/>
      <c r="G75" s="380"/>
      <c r="H75" s="374"/>
      <c r="I75" s="366"/>
    </row>
    <row r="76" spans="1:9" s="1" customFormat="1" ht="30.75" customHeight="1">
      <c r="A76" s="363" t="s">
        <v>52</v>
      </c>
      <c r="B76" s="94" t="s">
        <v>26</v>
      </c>
      <c r="C76" s="94" t="s">
        <v>27</v>
      </c>
      <c r="D76" s="94" t="s">
        <v>26</v>
      </c>
      <c r="E76" s="94" t="s">
        <v>27</v>
      </c>
      <c r="F76" s="94" t="s">
        <v>26</v>
      </c>
      <c r="G76" s="94" t="s">
        <v>27</v>
      </c>
      <c r="H76" s="94" t="s">
        <v>26</v>
      </c>
      <c r="I76" s="94" t="s">
        <v>27</v>
      </c>
    </row>
    <row r="77" spans="1:9" s="1" customFormat="1" ht="30.75" customHeight="1">
      <c r="A77" s="364"/>
      <c r="B77" s="307">
        <v>0.02</v>
      </c>
      <c r="C77" s="47">
        <v>0.02</v>
      </c>
      <c r="D77" s="307">
        <v>0.04</v>
      </c>
      <c r="E77" s="47">
        <v>0.04</v>
      </c>
      <c r="F77" s="47"/>
      <c r="G77" s="48"/>
      <c r="H77" s="52"/>
      <c r="I77" s="48"/>
    </row>
    <row r="78" spans="1:9" s="1" customFormat="1" ht="275" customHeight="1">
      <c r="A78" s="45" t="s">
        <v>91</v>
      </c>
      <c r="B78" s="367" t="s">
        <v>301</v>
      </c>
      <c r="C78" s="371"/>
      <c r="D78" s="456" t="s">
        <v>302</v>
      </c>
      <c r="E78" s="457"/>
      <c r="F78" s="572"/>
      <c r="G78" s="573"/>
      <c r="H78" s="374"/>
      <c r="I78" s="366"/>
    </row>
    <row r="79" spans="1:9" s="1" customFormat="1" ht="71" customHeight="1">
      <c r="A79" s="45" t="s">
        <v>92</v>
      </c>
      <c r="B79" s="574" t="s">
        <v>303</v>
      </c>
      <c r="C79" s="575"/>
      <c r="D79" s="365" t="s">
        <v>304</v>
      </c>
      <c r="E79" s="366"/>
      <c r="F79" s="572"/>
      <c r="G79" s="573"/>
      <c r="H79" s="374"/>
      <c r="I79" s="366"/>
    </row>
    <row r="80" spans="1:9" s="1" customFormat="1" ht="30.75" customHeight="1">
      <c r="A80" s="363" t="s">
        <v>53</v>
      </c>
      <c r="B80" s="94" t="s">
        <v>26</v>
      </c>
      <c r="C80" s="94" t="s">
        <v>27</v>
      </c>
      <c r="D80" s="94" t="s">
        <v>26</v>
      </c>
      <c r="E80" s="94" t="s">
        <v>27</v>
      </c>
      <c r="F80" s="94" t="s">
        <v>26</v>
      </c>
      <c r="G80" s="94" t="s">
        <v>27</v>
      </c>
      <c r="H80" s="94" t="s">
        <v>26</v>
      </c>
      <c r="I80" s="94" t="s">
        <v>27</v>
      </c>
    </row>
    <row r="81" spans="1:9" s="1" customFormat="1" ht="30.75" customHeight="1">
      <c r="A81" s="364"/>
      <c r="B81" s="307">
        <v>0.04</v>
      </c>
      <c r="C81" s="47">
        <v>0.04</v>
      </c>
      <c r="D81" s="307">
        <v>0.1</v>
      </c>
      <c r="E81" s="47">
        <v>0.1</v>
      </c>
      <c r="F81" s="47"/>
      <c r="G81" s="48"/>
      <c r="H81" s="52"/>
      <c r="I81" s="48"/>
    </row>
    <row r="82" spans="1:9" s="1" customFormat="1" ht="242" customHeight="1">
      <c r="A82" s="45" t="s">
        <v>91</v>
      </c>
      <c r="B82" s="576" t="s">
        <v>306</v>
      </c>
      <c r="C82" s="575"/>
      <c r="D82" s="577" t="s">
        <v>305</v>
      </c>
      <c r="E82" s="380"/>
      <c r="F82" s="392"/>
      <c r="G82" s="368"/>
      <c r="H82" s="374"/>
      <c r="I82" s="366"/>
    </row>
    <row r="83" spans="1:9" s="1" customFormat="1" ht="60" customHeight="1">
      <c r="A83" s="45" t="s">
        <v>92</v>
      </c>
      <c r="B83" s="365" t="s">
        <v>307</v>
      </c>
      <c r="C83" s="379"/>
      <c r="D83" s="365" t="s">
        <v>308</v>
      </c>
      <c r="E83" s="380"/>
      <c r="F83" s="374"/>
      <c r="G83" s="366"/>
      <c r="H83" s="374"/>
      <c r="I83" s="366"/>
    </row>
    <row r="84" spans="1:9" s="1" customFormat="1" ht="30" customHeight="1">
      <c r="A84" s="363" t="s">
        <v>55</v>
      </c>
      <c r="B84" s="94" t="s">
        <v>26</v>
      </c>
      <c r="C84" s="94" t="s">
        <v>27</v>
      </c>
      <c r="D84" s="94" t="s">
        <v>26</v>
      </c>
      <c r="E84" s="94" t="s">
        <v>27</v>
      </c>
      <c r="F84" s="94" t="s">
        <v>26</v>
      </c>
      <c r="G84" s="94" t="s">
        <v>27</v>
      </c>
      <c r="H84" s="94" t="s">
        <v>26</v>
      </c>
      <c r="I84" s="94" t="s">
        <v>27</v>
      </c>
    </row>
    <row r="85" spans="1:9" s="1" customFormat="1" ht="30" customHeight="1">
      <c r="A85" s="364"/>
      <c r="B85" s="307">
        <v>0.05</v>
      </c>
      <c r="C85" s="47">
        <v>0.05</v>
      </c>
      <c r="D85" s="307">
        <v>0.1</v>
      </c>
      <c r="E85" s="47">
        <v>0.1</v>
      </c>
      <c r="F85" s="47"/>
      <c r="G85" s="48"/>
      <c r="H85" s="52"/>
      <c r="I85" s="48"/>
    </row>
    <row r="86" spans="1:9" s="1" customFormat="1" ht="409.25" customHeight="1">
      <c r="A86" s="45" t="s">
        <v>91</v>
      </c>
      <c r="B86" s="381" t="s">
        <v>386</v>
      </c>
      <c r="C86" s="381"/>
      <c r="D86" s="381" t="s">
        <v>387</v>
      </c>
      <c r="E86" s="381"/>
      <c r="F86" s="357"/>
      <c r="G86" s="358"/>
      <c r="H86" s="382"/>
      <c r="I86" s="382"/>
    </row>
    <row r="87" spans="1:9" s="1" customFormat="1" ht="80.25" customHeight="1">
      <c r="A87" s="45" t="s">
        <v>92</v>
      </c>
      <c r="B87" s="365" t="s">
        <v>388</v>
      </c>
      <c r="C87" s="380"/>
      <c r="D87" s="365" t="s">
        <v>389</v>
      </c>
      <c r="E87" s="380"/>
      <c r="F87" s="357"/>
      <c r="G87" s="358"/>
      <c r="H87" s="357"/>
      <c r="I87" s="358"/>
    </row>
    <row r="88" spans="1:9" s="1" customFormat="1" ht="29.25" customHeight="1">
      <c r="A88" s="363" t="s">
        <v>56</v>
      </c>
      <c r="B88" s="94" t="s">
        <v>26</v>
      </c>
      <c r="C88" s="94" t="s">
        <v>27</v>
      </c>
      <c r="D88" s="94" t="s">
        <v>26</v>
      </c>
      <c r="E88" s="94" t="s">
        <v>27</v>
      </c>
      <c r="F88" s="94" t="s">
        <v>26</v>
      </c>
      <c r="G88" s="94" t="s">
        <v>27</v>
      </c>
      <c r="H88" s="94" t="s">
        <v>26</v>
      </c>
      <c r="I88" s="94" t="s">
        <v>27</v>
      </c>
    </row>
    <row r="89" spans="1:9" s="1" customFormat="1" ht="29.25" customHeight="1">
      <c r="A89" s="364"/>
      <c r="B89" s="307">
        <v>0.1</v>
      </c>
      <c r="C89" s="47"/>
      <c r="D89" s="307">
        <v>0.1</v>
      </c>
      <c r="E89" s="47"/>
      <c r="F89" s="47"/>
      <c r="G89" s="48"/>
      <c r="H89" s="52"/>
      <c r="I89" s="48"/>
    </row>
    <row r="90" spans="1:9" s="1" customFormat="1" ht="80.25" customHeight="1">
      <c r="A90" s="45" t="s">
        <v>91</v>
      </c>
      <c r="B90" s="455"/>
      <c r="C90" s="455"/>
      <c r="D90" s="455"/>
      <c r="E90" s="455"/>
      <c r="F90" s="578"/>
      <c r="G90" s="579"/>
      <c r="H90" s="455"/>
      <c r="I90" s="455"/>
    </row>
    <row r="91" spans="1:9" s="1" customFormat="1" ht="80.25" customHeight="1">
      <c r="A91" s="45" t="s">
        <v>92</v>
      </c>
      <c r="B91" s="357"/>
      <c r="C91" s="358"/>
      <c r="D91" s="357"/>
      <c r="E91" s="358"/>
      <c r="F91" s="357"/>
      <c r="G91" s="358"/>
      <c r="H91" s="357"/>
      <c r="I91" s="358"/>
    </row>
    <row r="92" spans="1:9" s="1" customFormat="1" ht="25.25" customHeight="1">
      <c r="A92" s="363" t="s">
        <v>57</v>
      </c>
      <c r="B92" s="94" t="s">
        <v>26</v>
      </c>
      <c r="C92" s="94" t="s">
        <v>27</v>
      </c>
      <c r="D92" s="94" t="s">
        <v>26</v>
      </c>
      <c r="E92" s="94" t="s">
        <v>27</v>
      </c>
      <c r="F92" s="94" t="s">
        <v>26</v>
      </c>
      <c r="G92" s="94" t="s">
        <v>27</v>
      </c>
      <c r="H92" s="94" t="s">
        <v>26</v>
      </c>
      <c r="I92" s="94" t="s">
        <v>27</v>
      </c>
    </row>
    <row r="93" spans="1:9" s="1" customFormat="1" ht="25.25" customHeight="1">
      <c r="A93" s="364"/>
      <c r="B93" s="307">
        <v>0.15</v>
      </c>
      <c r="C93" s="47"/>
      <c r="D93" s="307">
        <v>0.1</v>
      </c>
      <c r="E93" s="47"/>
      <c r="F93" s="47"/>
      <c r="G93" s="48"/>
      <c r="H93" s="52"/>
      <c r="I93" s="48"/>
    </row>
    <row r="94" spans="1:9" s="1" customFormat="1" ht="80.25" customHeight="1">
      <c r="A94" s="45" t="s">
        <v>91</v>
      </c>
      <c r="B94" s="455"/>
      <c r="C94" s="455"/>
      <c r="D94" s="455"/>
      <c r="E94" s="455"/>
      <c r="F94" s="578"/>
      <c r="G94" s="579"/>
      <c r="H94" s="455"/>
      <c r="I94" s="455"/>
    </row>
    <row r="95" spans="1:9" s="1" customFormat="1" ht="80.25" customHeight="1">
      <c r="A95" s="45" t="s">
        <v>92</v>
      </c>
      <c r="B95" s="357"/>
      <c r="C95" s="358"/>
      <c r="D95" s="357"/>
      <c r="E95" s="358"/>
      <c r="F95" s="357"/>
      <c r="G95" s="358"/>
      <c r="H95" s="357"/>
      <c r="I95" s="358"/>
    </row>
    <row r="96" spans="1:9" s="1" customFormat="1" ht="25.25" customHeight="1">
      <c r="A96" s="363" t="s">
        <v>58</v>
      </c>
      <c r="B96" s="94" t="s">
        <v>26</v>
      </c>
      <c r="C96" s="94" t="s">
        <v>27</v>
      </c>
      <c r="D96" s="94" t="s">
        <v>26</v>
      </c>
      <c r="E96" s="94" t="s">
        <v>27</v>
      </c>
      <c r="F96" s="94" t="s">
        <v>26</v>
      </c>
      <c r="G96" s="94" t="s">
        <v>27</v>
      </c>
      <c r="H96" s="94" t="s">
        <v>26</v>
      </c>
      <c r="I96" s="94" t="s">
        <v>27</v>
      </c>
    </row>
    <row r="97" spans="1:9" s="1" customFormat="1" ht="25.25" customHeight="1">
      <c r="A97" s="364"/>
      <c r="B97" s="307">
        <v>0.15</v>
      </c>
      <c r="C97" s="47"/>
      <c r="D97" s="307">
        <v>0.1</v>
      </c>
      <c r="E97" s="47"/>
      <c r="F97" s="47"/>
      <c r="G97" s="48"/>
      <c r="H97" s="52"/>
      <c r="I97" s="48"/>
    </row>
    <row r="98" spans="1:9" s="1" customFormat="1" ht="80.25" customHeight="1">
      <c r="A98" s="45" t="s">
        <v>91</v>
      </c>
      <c r="B98" s="455"/>
      <c r="C98" s="455"/>
      <c r="D98" s="455"/>
      <c r="E98" s="455"/>
      <c r="F98" s="455"/>
      <c r="G98" s="455"/>
      <c r="H98" s="455"/>
      <c r="I98" s="455"/>
    </row>
    <row r="99" spans="1:9" s="1" customFormat="1" ht="80.25" customHeight="1">
      <c r="A99" s="45" t="s">
        <v>92</v>
      </c>
      <c r="B99" s="357"/>
      <c r="C99" s="358"/>
      <c r="D99" s="357"/>
      <c r="E99" s="358"/>
      <c r="F99" s="357"/>
      <c r="G99" s="358"/>
      <c r="H99" s="357"/>
      <c r="I99" s="358"/>
    </row>
    <row r="100" spans="1:9" s="1" customFormat="1" ht="25.25" customHeight="1">
      <c r="A100" s="363" t="s">
        <v>60</v>
      </c>
      <c r="B100" s="94" t="s">
        <v>26</v>
      </c>
      <c r="C100" s="94" t="s">
        <v>27</v>
      </c>
      <c r="D100" s="94" t="s">
        <v>26</v>
      </c>
      <c r="E100" s="94" t="s">
        <v>27</v>
      </c>
      <c r="F100" s="94" t="s">
        <v>26</v>
      </c>
      <c r="G100" s="94" t="s">
        <v>27</v>
      </c>
      <c r="H100" s="94" t="s">
        <v>26</v>
      </c>
      <c r="I100" s="94" t="s">
        <v>27</v>
      </c>
    </row>
    <row r="101" spans="1:9" s="1" customFormat="1" ht="25.25" customHeight="1">
      <c r="A101" s="364"/>
      <c r="B101" s="307">
        <v>0.15</v>
      </c>
      <c r="C101" s="47"/>
      <c r="D101" s="307">
        <v>0.1</v>
      </c>
      <c r="E101" s="47"/>
      <c r="F101" s="47"/>
      <c r="G101" s="48"/>
      <c r="H101" s="52"/>
      <c r="I101" s="48"/>
    </row>
    <row r="102" spans="1:9" s="1" customFormat="1" ht="80.25" customHeight="1">
      <c r="A102" s="45" t="s">
        <v>91</v>
      </c>
      <c r="B102" s="455"/>
      <c r="C102" s="455"/>
      <c r="D102" s="455"/>
      <c r="E102" s="455"/>
      <c r="F102" s="455"/>
      <c r="G102" s="455"/>
      <c r="H102" s="455"/>
      <c r="I102" s="455"/>
    </row>
    <row r="103" spans="1:9" s="1" customFormat="1" ht="80.25" customHeight="1">
      <c r="A103" s="45" t="s">
        <v>92</v>
      </c>
      <c r="B103" s="357"/>
      <c r="C103" s="358"/>
      <c r="D103" s="357"/>
      <c r="E103" s="358"/>
      <c r="F103" s="357"/>
      <c r="G103" s="358"/>
      <c r="H103" s="357"/>
      <c r="I103" s="358"/>
    </row>
    <row r="104" spans="1:9" s="1" customFormat="1" ht="25.25" customHeight="1">
      <c r="A104" s="363" t="s">
        <v>61</v>
      </c>
      <c r="B104" s="94" t="s">
        <v>26</v>
      </c>
      <c r="C104" s="94" t="s">
        <v>27</v>
      </c>
      <c r="D104" s="94" t="s">
        <v>26</v>
      </c>
      <c r="E104" s="94" t="s">
        <v>27</v>
      </c>
      <c r="F104" s="94" t="s">
        <v>26</v>
      </c>
      <c r="G104" s="94" t="s">
        <v>27</v>
      </c>
      <c r="H104" s="94" t="s">
        <v>26</v>
      </c>
      <c r="I104" s="94" t="s">
        <v>27</v>
      </c>
    </row>
    <row r="105" spans="1:9" s="1" customFormat="1" ht="25.25" customHeight="1">
      <c r="A105" s="364"/>
      <c r="B105" s="307">
        <v>0.15</v>
      </c>
      <c r="C105" s="49"/>
      <c r="D105" s="307">
        <v>0.15</v>
      </c>
      <c r="E105" s="47"/>
      <c r="F105" s="47"/>
      <c r="G105" s="48"/>
      <c r="H105" s="52"/>
      <c r="I105" s="48"/>
    </row>
    <row r="106" spans="1:9" s="1" customFormat="1" ht="80.25" customHeight="1">
      <c r="A106" s="45" t="s">
        <v>91</v>
      </c>
      <c r="B106" s="455"/>
      <c r="C106" s="455"/>
      <c r="D106" s="455"/>
      <c r="E106" s="455"/>
      <c r="F106" s="455"/>
      <c r="G106" s="455"/>
      <c r="H106" s="455"/>
      <c r="I106" s="455"/>
    </row>
    <row r="107" spans="1:9" s="1" customFormat="1" ht="80.25" customHeight="1">
      <c r="A107" s="45" t="s">
        <v>92</v>
      </c>
      <c r="B107" s="357"/>
      <c r="C107" s="358"/>
      <c r="D107" s="357"/>
      <c r="E107" s="358"/>
      <c r="F107" s="357"/>
      <c r="G107" s="358"/>
      <c r="H107" s="357"/>
      <c r="I107" s="358"/>
    </row>
    <row r="108" spans="1:9" s="1" customFormat="1" ht="25.25" customHeight="1">
      <c r="A108" s="363" t="s">
        <v>62</v>
      </c>
      <c r="B108" s="94" t="s">
        <v>26</v>
      </c>
      <c r="C108" s="94" t="s">
        <v>27</v>
      </c>
      <c r="D108" s="94" t="s">
        <v>26</v>
      </c>
      <c r="E108" s="94" t="s">
        <v>27</v>
      </c>
      <c r="F108" s="94" t="s">
        <v>26</v>
      </c>
      <c r="G108" s="94" t="s">
        <v>27</v>
      </c>
      <c r="H108" s="94" t="s">
        <v>26</v>
      </c>
      <c r="I108" s="94" t="s">
        <v>27</v>
      </c>
    </row>
    <row r="109" spans="1:9" s="1" customFormat="1" ht="25.25" customHeight="1">
      <c r="A109" s="364"/>
      <c r="B109" s="307">
        <v>0.15</v>
      </c>
      <c r="C109" s="49"/>
      <c r="D109" s="307">
        <v>0.15</v>
      </c>
      <c r="E109" s="47"/>
      <c r="F109" s="47"/>
      <c r="G109" s="48"/>
      <c r="H109" s="52"/>
      <c r="I109" s="48"/>
    </row>
    <row r="110" spans="1:9" s="1" customFormat="1" ht="80.25" customHeight="1">
      <c r="A110" s="45" t="s">
        <v>91</v>
      </c>
      <c r="B110" s="455"/>
      <c r="C110" s="455"/>
      <c r="D110" s="455"/>
      <c r="E110" s="455"/>
      <c r="F110" s="455"/>
      <c r="G110" s="455"/>
      <c r="H110" s="455"/>
      <c r="I110" s="455"/>
    </row>
    <row r="111" spans="1:9" s="1" customFormat="1" ht="80.25" customHeight="1">
      <c r="A111" s="45" t="s">
        <v>92</v>
      </c>
      <c r="B111" s="357"/>
      <c r="C111" s="358"/>
      <c r="D111" s="357"/>
      <c r="E111" s="358"/>
      <c r="F111" s="357"/>
      <c r="G111" s="358"/>
      <c r="H111" s="357"/>
      <c r="I111" s="358"/>
    </row>
    <row r="112" spans="1:9" s="1" customFormat="1" ht="25.25" customHeight="1">
      <c r="A112" s="363" t="s">
        <v>63</v>
      </c>
      <c r="B112" s="94" t="s">
        <v>26</v>
      </c>
      <c r="C112" s="94" t="s">
        <v>27</v>
      </c>
      <c r="D112" s="94" t="s">
        <v>26</v>
      </c>
      <c r="E112" s="94" t="s">
        <v>27</v>
      </c>
      <c r="F112" s="94" t="s">
        <v>26</v>
      </c>
      <c r="G112" s="94" t="s">
        <v>27</v>
      </c>
      <c r="H112" s="94" t="s">
        <v>26</v>
      </c>
      <c r="I112" s="94" t="s">
        <v>27</v>
      </c>
    </row>
    <row r="113" spans="1:9" s="1" customFormat="1" ht="25.25" customHeight="1">
      <c r="A113" s="364"/>
      <c r="B113" s="308">
        <v>0.02</v>
      </c>
      <c r="C113" s="177"/>
      <c r="D113" s="308">
        <v>0.02</v>
      </c>
      <c r="E113" s="177"/>
      <c r="F113" s="47"/>
      <c r="G113" s="178"/>
      <c r="H113" s="177"/>
      <c r="I113" s="178"/>
    </row>
    <row r="114" spans="1:9" s="1" customFormat="1" ht="80.25" customHeight="1">
      <c r="A114" s="45" t="s">
        <v>91</v>
      </c>
      <c r="B114" s="460"/>
      <c r="C114" s="460"/>
      <c r="D114" s="460"/>
      <c r="E114" s="460"/>
      <c r="F114" s="460"/>
      <c r="G114" s="460"/>
      <c r="H114" s="460"/>
      <c r="I114" s="460"/>
    </row>
    <row r="115" spans="1:9" s="1" customFormat="1" ht="80.25" customHeight="1">
      <c r="A115" s="45" t="s">
        <v>92</v>
      </c>
      <c r="B115" s="357"/>
      <c r="C115" s="358"/>
      <c r="D115" s="357"/>
      <c r="E115" s="358"/>
      <c r="F115" s="357"/>
      <c r="G115" s="358"/>
      <c r="H115" s="357"/>
      <c r="I115" s="358"/>
    </row>
    <row r="116" spans="1:9" s="1" customFormat="1" ht="17">
      <c r="A116" s="46" t="s">
        <v>93</v>
      </c>
      <c r="B116" s="50">
        <f t="shared" ref="B116:I116" si="1">(B69+B73+B77+B81+B85+B89+B93+B97+B101+B105+B109+B113)</f>
        <v>1</v>
      </c>
      <c r="C116" s="50">
        <f t="shared" si="1"/>
        <v>0.13</v>
      </c>
      <c r="D116" s="50">
        <f t="shared" si="1"/>
        <v>1</v>
      </c>
      <c r="E116" s="50">
        <f t="shared" si="1"/>
        <v>0.28000000000000003</v>
      </c>
      <c r="F116" s="50">
        <f t="shared" si="1"/>
        <v>0</v>
      </c>
      <c r="G116" s="50">
        <f t="shared" si="1"/>
        <v>0</v>
      </c>
      <c r="H116" s="50">
        <f t="shared" si="1"/>
        <v>0</v>
      </c>
      <c r="I116" s="50">
        <f t="shared" si="1"/>
        <v>0</v>
      </c>
    </row>
    <row r="117" spans="1:9" s="1" customFormat="1" ht="14"/>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FCED556A-6B0A-6543-8F7C-8318FDD138F6}">
      <formula1>#REF!</formula1>
    </dataValidation>
  </dataValidations>
  <hyperlinks>
    <hyperlink ref="D71" r:id="rId1" xr:uid="{36DF72DE-069A-E84D-8D56-3662C3A3241B}"/>
    <hyperlink ref="B75" r:id="rId2" xr:uid="{4FFB4AD6-32AE-4246-B156-AF13C771AE53}"/>
    <hyperlink ref="D75" r:id="rId3" xr:uid="{C8FB12B3-5228-744A-9EE1-CC25FE20B621}"/>
    <hyperlink ref="B79" r:id="rId4" xr:uid="{56DF89FC-84E6-3D4F-8EBF-7479313567BB}"/>
    <hyperlink ref="D79" r:id="rId5" xr:uid="{AFA781CE-F5C4-3545-9382-9AE577E45155}"/>
    <hyperlink ref="B83" r:id="rId6" xr:uid="{10857204-7A88-2A47-86DC-61447455DD68}"/>
    <hyperlink ref="D83" r:id="rId7" xr:uid="{EA1AA443-2FC5-EF4E-920A-4C41A0D4EC15}"/>
    <hyperlink ref="B87" r:id="rId8" xr:uid="{CC7A20F5-FB87-4296-8E22-F6C32197AC03}"/>
    <hyperlink ref="D87" r:id="rId9" xr:uid="{E7F8D22F-4757-4C31-9BA0-998A6F5F11D3}"/>
  </hyperlinks>
  <pageMargins left="0.7" right="0.7" top="0.75" bottom="0.75" header="0.3" footer="0.3"/>
  <drawing r:id="rId10"/>
  <legacyDrawing r:id="rId1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E35" zoomScale="109" zoomScaleNormal="40" workbookViewId="0">
      <selection activeCell="D68" sqref="D68"/>
    </sheetView>
  </sheetViews>
  <sheetFormatPr baseColWidth="10" defaultColWidth="10.6640625" defaultRowHeight="14"/>
  <cols>
    <col min="1" max="1" width="42.5" style="1" customWidth="1"/>
    <col min="2" max="2" width="35.6640625" style="1" customWidth="1"/>
    <col min="3" max="3" width="61" style="1" customWidth="1"/>
    <col min="4" max="4" width="92.6640625" style="1" customWidth="1"/>
    <col min="5" max="5" width="107.83203125" style="1" customWidth="1"/>
    <col min="6" max="6" width="98.5" style="1" customWidth="1"/>
    <col min="7" max="7" width="99.5" style="1" customWidth="1"/>
    <col min="8" max="8" width="35.6640625" style="1" customWidth="1"/>
    <col min="9" max="9" width="45.6640625" style="1" customWidth="1"/>
    <col min="10" max="13" width="35.6640625" style="1" customWidth="1"/>
    <col min="14" max="21" width="18.1640625" style="1" customWidth="1"/>
    <col min="22" max="22" width="22.6640625" style="1" customWidth="1"/>
    <col min="23" max="23" width="19" style="1" customWidth="1"/>
    <col min="24" max="24" width="19.5" style="1" customWidth="1"/>
    <col min="25" max="25" width="20.5" style="1" customWidth="1"/>
    <col min="26" max="26" width="22.6640625" style="1" customWidth="1"/>
    <col min="27" max="27" width="18.5" style="1" bestFit="1" customWidth="1"/>
    <col min="28" max="28" width="8.5" style="1" customWidth="1"/>
    <col min="29" max="29" width="18.5" style="1" bestFit="1" customWidth="1"/>
    <col min="30" max="30" width="5.6640625" style="1" customWidth="1"/>
    <col min="31" max="31" width="18.5" style="1" bestFit="1" customWidth="1"/>
    <col min="32" max="32" width="4.6640625" style="1" customWidth="1"/>
    <col min="33" max="33" width="23" style="1" bestFit="1" customWidth="1"/>
    <col min="34" max="34" width="10.6640625" style="1"/>
    <col min="35" max="35" width="18.5" style="1" bestFit="1" customWidth="1"/>
    <col min="36" max="36" width="16.1640625" style="1" customWidth="1"/>
    <col min="37" max="16384" width="10.6640625" style="1"/>
  </cols>
  <sheetData>
    <row r="1" spans="1:25" ht="24" customHeight="1" thickBot="1">
      <c r="A1" s="610"/>
      <c r="B1" s="397" t="s">
        <v>44</v>
      </c>
      <c r="C1" s="398"/>
      <c r="D1" s="398"/>
      <c r="E1" s="398"/>
      <c r="F1" s="398"/>
      <c r="G1" s="398"/>
      <c r="H1" s="399"/>
      <c r="I1" s="54" t="s">
        <v>94</v>
      </c>
      <c r="J1" s="394" t="s">
        <v>160</v>
      </c>
      <c r="K1" s="395"/>
      <c r="L1" s="396"/>
      <c r="M1" s="89"/>
    </row>
    <row r="2" spans="1:25" ht="24" customHeight="1" thickBot="1">
      <c r="A2" s="611"/>
      <c r="B2" s="400" t="s">
        <v>45</v>
      </c>
      <c r="C2" s="401"/>
      <c r="D2" s="401"/>
      <c r="E2" s="401"/>
      <c r="F2" s="401"/>
      <c r="G2" s="401"/>
      <c r="H2" s="402"/>
      <c r="I2" s="54" t="s">
        <v>95</v>
      </c>
      <c r="J2" s="394" t="s">
        <v>161</v>
      </c>
      <c r="K2" s="395"/>
      <c r="L2" s="396"/>
      <c r="M2" s="89"/>
    </row>
    <row r="3" spans="1:25" ht="24" customHeight="1" thickBot="1">
      <c r="A3" s="611"/>
      <c r="B3" s="400" t="s">
        <v>0</v>
      </c>
      <c r="C3" s="401"/>
      <c r="D3" s="401"/>
      <c r="E3" s="401"/>
      <c r="F3" s="401"/>
      <c r="G3" s="401"/>
      <c r="H3" s="402"/>
      <c r="I3" s="54" t="s">
        <v>96</v>
      </c>
      <c r="J3" s="394" t="s">
        <v>162</v>
      </c>
      <c r="K3" s="395"/>
      <c r="L3" s="396"/>
      <c r="M3" s="89"/>
    </row>
    <row r="4" spans="1:25" ht="24" customHeight="1" thickBot="1">
      <c r="A4" s="612"/>
      <c r="B4" s="403" t="s">
        <v>97</v>
      </c>
      <c r="C4" s="404"/>
      <c r="D4" s="404"/>
      <c r="E4" s="404"/>
      <c r="F4" s="404"/>
      <c r="G4" s="404"/>
      <c r="H4" s="405"/>
      <c r="I4" s="54" t="s">
        <v>47</v>
      </c>
      <c r="J4" s="394" t="s">
        <v>164</v>
      </c>
      <c r="K4" s="395"/>
      <c r="L4" s="396"/>
      <c r="M4" s="89"/>
    </row>
    <row r="6" spans="1:25" ht="15" customHeight="1" thickBot="1">
      <c r="A6" s="6"/>
      <c r="B6" s="7"/>
      <c r="C6" s="7"/>
      <c r="D6" s="9"/>
      <c r="E6" s="8"/>
      <c r="F6" s="8"/>
      <c r="G6" s="223"/>
      <c r="H6" s="223"/>
      <c r="I6" s="10"/>
      <c r="J6" s="10"/>
      <c r="K6" s="7"/>
      <c r="L6" s="7"/>
      <c r="M6" s="7"/>
      <c r="N6" s="7"/>
      <c r="O6" s="7"/>
      <c r="P6" s="7"/>
      <c r="Q6" s="7"/>
      <c r="R6" s="7"/>
      <c r="S6" s="7"/>
      <c r="T6" s="11"/>
      <c r="U6" s="7"/>
      <c r="V6" s="7"/>
      <c r="X6" s="12"/>
      <c r="Y6" s="13"/>
    </row>
    <row r="7" spans="1:25" ht="15" customHeight="1">
      <c r="A7" s="593" t="s">
        <v>1</v>
      </c>
      <c r="B7" s="601" t="s">
        <v>170</v>
      </c>
      <c r="C7" s="602"/>
      <c r="D7" s="602"/>
      <c r="E7" s="602"/>
      <c r="F7" s="602"/>
      <c r="G7" s="602"/>
      <c r="H7" s="603"/>
      <c r="I7" s="593" t="s">
        <v>49</v>
      </c>
      <c r="J7" s="597"/>
      <c r="K7" s="7"/>
      <c r="L7" s="7"/>
      <c r="M7" s="7"/>
      <c r="N7" s="7"/>
      <c r="O7" s="7"/>
      <c r="P7" s="7"/>
      <c r="Q7" s="7"/>
      <c r="R7" s="7"/>
      <c r="S7" s="7"/>
      <c r="T7" s="7"/>
      <c r="U7" s="7"/>
      <c r="V7" s="7"/>
      <c r="W7" s="7"/>
      <c r="X7" s="7"/>
      <c r="Y7" s="7"/>
    </row>
    <row r="8" spans="1:25" ht="15" customHeight="1">
      <c r="A8" s="594"/>
      <c r="B8" s="604"/>
      <c r="C8" s="605"/>
      <c r="D8" s="605"/>
      <c r="E8" s="605"/>
      <c r="F8" s="605"/>
      <c r="G8" s="605"/>
      <c r="H8" s="606"/>
      <c r="I8" s="594"/>
      <c r="J8" s="598"/>
      <c r="K8" s="7"/>
      <c r="L8" s="7"/>
      <c r="M8" s="7"/>
      <c r="N8" s="7"/>
      <c r="O8" s="7"/>
      <c r="P8" s="7"/>
      <c r="Q8" s="7"/>
      <c r="R8" s="7"/>
      <c r="S8" s="7"/>
      <c r="T8" s="7"/>
      <c r="U8" s="7"/>
      <c r="V8" s="7"/>
      <c r="W8" s="7"/>
      <c r="X8" s="7"/>
      <c r="Y8" s="7"/>
    </row>
    <row r="9" spans="1:25" ht="15" customHeight="1">
      <c r="A9" s="594"/>
      <c r="B9" s="604"/>
      <c r="C9" s="605"/>
      <c r="D9" s="605"/>
      <c r="E9" s="605"/>
      <c r="F9" s="605"/>
      <c r="G9" s="605"/>
      <c r="H9" s="606"/>
      <c r="I9" s="594"/>
      <c r="J9" s="598"/>
      <c r="K9" s="7"/>
      <c r="L9" s="7"/>
      <c r="M9" s="7"/>
      <c r="N9" s="7"/>
      <c r="O9" s="7"/>
      <c r="P9" s="7"/>
      <c r="Q9" s="7"/>
      <c r="R9" s="7"/>
      <c r="S9" s="7"/>
      <c r="T9" s="7"/>
      <c r="U9" s="7"/>
      <c r="V9" s="7"/>
      <c r="W9" s="7"/>
      <c r="X9" s="7"/>
      <c r="Y9" s="7"/>
    </row>
    <row r="10" spans="1:25" ht="15" customHeight="1" thickBot="1">
      <c r="A10" s="595"/>
      <c r="B10" s="607"/>
      <c r="C10" s="608"/>
      <c r="D10" s="608"/>
      <c r="E10" s="608"/>
      <c r="F10" s="608"/>
      <c r="G10" s="608"/>
      <c r="H10" s="609"/>
      <c r="I10" s="595"/>
      <c r="J10" s="599"/>
      <c r="K10" s="7"/>
      <c r="L10" s="7"/>
      <c r="M10" s="7"/>
      <c r="N10" s="7"/>
      <c r="O10" s="7"/>
      <c r="P10" s="7"/>
      <c r="Q10" s="7"/>
      <c r="R10" s="7"/>
      <c r="S10" s="7"/>
      <c r="T10" s="7"/>
      <c r="U10" s="7"/>
      <c r="V10" s="7"/>
      <c r="W10" s="7"/>
      <c r="X10" s="7"/>
      <c r="Y10" s="7"/>
    </row>
    <row r="11" spans="1:25" ht="9" customHeight="1" thickBot="1">
      <c r="A11" s="14"/>
      <c r="B11" s="83"/>
      <c r="C11" s="7"/>
      <c r="D11" s="7"/>
      <c r="E11" s="7"/>
      <c r="F11" s="7"/>
      <c r="G11" s="7"/>
      <c r="H11" s="7"/>
      <c r="I11" s="7"/>
      <c r="J11" s="7"/>
      <c r="K11" s="7"/>
      <c r="L11" s="7"/>
      <c r="M11" s="7"/>
      <c r="N11" s="7"/>
      <c r="O11" s="7"/>
      <c r="P11" s="7"/>
      <c r="Q11" s="7"/>
      <c r="R11" s="7"/>
      <c r="S11" s="7"/>
      <c r="T11" s="7"/>
      <c r="U11" s="7"/>
      <c r="V11" s="7"/>
      <c r="W11" s="7"/>
      <c r="X11" s="7"/>
      <c r="Y11" s="7"/>
    </row>
    <row r="12" spans="1:25" s="84" customFormat="1" ht="21.75" customHeight="1" thickBot="1">
      <c r="A12" s="427" t="s">
        <v>2</v>
      </c>
      <c r="B12" s="165" t="s">
        <v>50</v>
      </c>
      <c r="C12" s="232">
        <v>45688</v>
      </c>
      <c r="D12" s="165" t="s">
        <v>51</v>
      </c>
      <c r="E12" s="233">
        <v>45716</v>
      </c>
      <c r="F12" s="165" t="s">
        <v>52</v>
      </c>
      <c r="G12" s="232">
        <v>45747</v>
      </c>
      <c r="H12" s="165" t="s">
        <v>53</v>
      </c>
      <c r="I12" s="234">
        <v>45777</v>
      </c>
    </row>
    <row r="13" spans="1:25" s="84" customFormat="1" ht="21.75" customHeight="1" thickBot="1">
      <c r="A13" s="427"/>
      <c r="B13" s="150" t="s">
        <v>55</v>
      </c>
      <c r="C13" s="352">
        <v>45808</v>
      </c>
      <c r="D13" s="148" t="s">
        <v>56</v>
      </c>
      <c r="E13" s="55"/>
      <c r="F13" s="148" t="s">
        <v>57</v>
      </c>
      <c r="G13" s="55"/>
      <c r="H13" s="148" t="s">
        <v>58</v>
      </c>
      <c r="I13" s="168"/>
    </row>
    <row r="14" spans="1:25" s="84" customFormat="1" ht="21.75" customHeight="1" thickBot="1">
      <c r="A14" s="427"/>
      <c r="B14" s="148" t="s">
        <v>60</v>
      </c>
      <c r="C14" s="167"/>
      <c r="D14" s="148" t="s">
        <v>61</v>
      </c>
      <c r="E14" s="55"/>
      <c r="F14" s="148" t="s">
        <v>62</v>
      </c>
      <c r="G14" s="55"/>
      <c r="H14" s="148" t="s">
        <v>63</v>
      </c>
      <c r="I14" s="168"/>
    </row>
    <row r="15" spans="1:25" s="84" customFormat="1" ht="21.75" customHeight="1" thickBot="1">
      <c r="A15" s="1"/>
      <c r="B15" s="1"/>
      <c r="C15" s="1"/>
      <c r="D15" s="1"/>
      <c r="E15" s="1"/>
      <c r="F15" s="1"/>
      <c r="G15" s="1"/>
      <c r="H15" s="1"/>
      <c r="I15" s="1"/>
      <c r="J15" s="1"/>
      <c r="K15" s="1"/>
      <c r="L15" s="95"/>
      <c r="M15" s="96"/>
      <c r="N15" s="96"/>
      <c r="O15" s="96"/>
    </row>
    <row r="16" spans="1:25" s="84" customFormat="1" ht="21.75" customHeight="1" thickBot="1">
      <c r="A16" s="419" t="s">
        <v>3</v>
      </c>
      <c r="B16" s="419"/>
      <c r="C16" s="164" t="s">
        <v>54</v>
      </c>
      <c r="D16" s="383"/>
      <c r="E16" s="383"/>
      <c r="F16" s="383"/>
      <c r="G16" s="1"/>
      <c r="H16" s="1"/>
      <c r="I16" s="1"/>
      <c r="J16" s="1"/>
      <c r="K16" s="1"/>
      <c r="L16" s="95"/>
      <c r="M16" s="96"/>
      <c r="N16" s="96"/>
      <c r="O16" s="96"/>
    </row>
    <row r="17" spans="1:15" s="84" customFormat="1" ht="21.75" customHeight="1" thickBot="1">
      <c r="A17" s="419"/>
      <c r="B17" s="419"/>
      <c r="C17" s="164" t="s">
        <v>59</v>
      </c>
      <c r="D17" s="383"/>
      <c r="E17" s="383"/>
      <c r="F17" s="383"/>
      <c r="G17" s="1"/>
      <c r="H17" s="1"/>
      <c r="I17" s="1"/>
      <c r="J17" s="1"/>
      <c r="K17" s="1"/>
      <c r="L17" s="95"/>
      <c r="M17" s="96"/>
      <c r="N17" s="96"/>
      <c r="O17" s="96"/>
    </row>
    <row r="18" spans="1:15" s="84" customFormat="1" ht="21.75" customHeight="1" thickBot="1">
      <c r="A18" s="419"/>
      <c r="B18" s="419"/>
      <c r="C18" s="164" t="s">
        <v>64</v>
      </c>
      <c r="D18" s="383" t="s">
        <v>171</v>
      </c>
      <c r="E18" s="383"/>
      <c r="F18" s="383"/>
      <c r="G18" s="1"/>
      <c r="H18" s="1"/>
      <c r="I18" s="1"/>
      <c r="J18" s="1"/>
      <c r="K18" s="1"/>
      <c r="L18" s="95"/>
      <c r="M18" s="96"/>
      <c r="N18" s="96"/>
      <c r="O18" s="96"/>
    </row>
    <row r="19" spans="1:15" s="84" customFormat="1" ht="21.75" customHeight="1">
      <c r="A19" s="1"/>
      <c r="B19" s="1"/>
      <c r="C19" s="1"/>
      <c r="D19" s="1"/>
      <c r="E19" s="1"/>
      <c r="F19" s="1"/>
      <c r="G19" s="1"/>
      <c r="H19" s="1"/>
      <c r="I19" s="1"/>
      <c r="J19" s="1"/>
      <c r="K19" s="1"/>
      <c r="L19" s="95"/>
      <c r="M19" s="96"/>
      <c r="N19" s="96"/>
      <c r="O19" s="96"/>
    </row>
    <row r="20" spans="1:15" s="26" customFormat="1" ht="16.5" customHeight="1"/>
    <row r="21" spans="1:15" ht="5.25" customHeight="1" thickBot="1"/>
    <row r="22" spans="1:15" ht="48" customHeight="1" thickBot="1">
      <c r="A22" s="600" t="s">
        <v>98</v>
      </c>
      <c r="B22" s="600"/>
      <c r="C22" s="600"/>
      <c r="D22" s="600"/>
      <c r="E22" s="600"/>
      <c r="F22" s="600"/>
      <c r="G22" s="600"/>
      <c r="H22" s="600"/>
      <c r="I22" s="600"/>
      <c r="J22" s="600"/>
    </row>
    <row r="23" spans="1:15" ht="70.25" customHeight="1" thickBot="1">
      <c r="A23" s="154" t="s">
        <v>8</v>
      </c>
      <c r="B23" s="452" t="s">
        <v>248</v>
      </c>
      <c r="C23" s="596"/>
      <c r="D23" s="453"/>
      <c r="E23" s="155" t="s">
        <v>19</v>
      </c>
      <c r="F23" s="156" t="s">
        <v>310</v>
      </c>
      <c r="G23" s="155" t="s">
        <v>20</v>
      </c>
      <c r="H23" s="452" t="s">
        <v>311</v>
      </c>
      <c r="I23" s="596"/>
      <c r="J23" s="453"/>
    </row>
    <row r="24" spans="1:15" ht="50.25" customHeight="1" thickBot="1">
      <c r="A24" s="126" t="s">
        <v>21</v>
      </c>
      <c r="B24" s="452" t="s">
        <v>312</v>
      </c>
      <c r="C24" s="596"/>
      <c r="D24" s="596"/>
      <c r="E24" s="596"/>
      <c r="F24" s="596"/>
      <c r="G24" s="596"/>
      <c r="H24" s="596"/>
      <c r="I24" s="596"/>
      <c r="J24" s="453"/>
    </row>
    <row r="25" spans="1:15" ht="50.25" customHeight="1" thickBot="1">
      <c r="A25" s="580" t="s">
        <v>22</v>
      </c>
      <c r="B25" s="157">
        <v>2024</v>
      </c>
      <c r="C25" s="158">
        <v>2025</v>
      </c>
      <c r="D25" s="158">
        <v>2026</v>
      </c>
      <c r="E25" s="158">
        <v>2027</v>
      </c>
      <c r="F25" s="159" t="s">
        <v>99</v>
      </c>
      <c r="G25" s="160" t="s">
        <v>23</v>
      </c>
      <c r="H25" s="582" t="s">
        <v>24</v>
      </c>
      <c r="I25" s="583"/>
      <c r="J25" s="584"/>
    </row>
    <row r="26" spans="1:15" ht="50.25" customHeight="1" thickBot="1">
      <c r="A26" s="581"/>
      <c r="B26" s="313">
        <v>2.5000000000000001E-2</v>
      </c>
      <c r="C26" s="314">
        <v>7.4999999999999997E-2</v>
      </c>
      <c r="D26" s="314">
        <v>8.7499999999999994E-2</v>
      </c>
      <c r="E26" s="314">
        <v>6.25E-2</v>
      </c>
      <c r="F26" s="315">
        <f>SUM(B26:E26)</f>
        <v>0.25</v>
      </c>
      <c r="G26" s="316">
        <v>0.25</v>
      </c>
      <c r="H26" s="585"/>
      <c r="I26" s="586"/>
      <c r="J26" s="587"/>
    </row>
    <row r="27" spans="1:15" ht="52.5" customHeight="1" thickBot="1">
      <c r="A27" s="126"/>
      <c r="B27" s="590" t="s">
        <v>25</v>
      </c>
      <c r="C27" s="591"/>
      <c r="D27" s="591"/>
      <c r="E27" s="591"/>
      <c r="F27" s="591"/>
      <c r="G27" s="591"/>
      <c r="H27" s="591"/>
      <c r="I27" s="591"/>
      <c r="J27" s="592"/>
    </row>
    <row r="28" spans="1:15" s="30" customFormat="1" ht="56.25" customHeight="1" thickBot="1">
      <c r="A28" s="580" t="s">
        <v>75</v>
      </c>
      <c r="B28" s="126" t="s">
        <v>76</v>
      </c>
      <c r="C28" s="154" t="s">
        <v>27</v>
      </c>
      <c r="D28" s="588" t="s">
        <v>28</v>
      </c>
      <c r="E28" s="589"/>
      <c r="F28" s="588" t="s">
        <v>29</v>
      </c>
      <c r="G28" s="589"/>
      <c r="H28" s="127" t="s">
        <v>30</v>
      </c>
      <c r="I28" s="125" t="s">
        <v>31</v>
      </c>
      <c r="J28" s="125" t="s">
        <v>32</v>
      </c>
    </row>
    <row r="29" spans="1:15" ht="239" customHeight="1" thickBot="1">
      <c r="A29" s="581"/>
      <c r="B29" s="317">
        <v>6.2500000000000003E-3</v>
      </c>
      <c r="C29" s="92">
        <v>0.63</v>
      </c>
      <c r="D29" s="452" t="s">
        <v>313</v>
      </c>
      <c r="E29" s="453"/>
      <c r="F29" s="452" t="s">
        <v>313</v>
      </c>
      <c r="G29" s="453"/>
      <c r="H29" s="91" t="s">
        <v>290</v>
      </c>
      <c r="I29" s="161" t="s">
        <v>314</v>
      </c>
      <c r="J29" s="318" t="s">
        <v>315</v>
      </c>
    </row>
    <row r="30" spans="1:15" s="30" customFormat="1" ht="45" customHeight="1" thickBot="1">
      <c r="A30" s="580" t="s">
        <v>77</v>
      </c>
      <c r="B30" s="124" t="s">
        <v>76</v>
      </c>
      <c r="C30" s="127" t="s">
        <v>27</v>
      </c>
      <c r="D30" s="588" t="s">
        <v>28</v>
      </c>
      <c r="E30" s="589"/>
      <c r="F30" s="588" t="s">
        <v>29</v>
      </c>
      <c r="G30" s="589"/>
      <c r="H30" s="127" t="s">
        <v>30</v>
      </c>
      <c r="I30" s="125" t="s">
        <v>31</v>
      </c>
      <c r="J30" s="125" t="s">
        <v>32</v>
      </c>
    </row>
    <row r="31" spans="1:15" ht="409.25" customHeight="1" thickBot="1">
      <c r="A31" s="581"/>
      <c r="B31" s="317">
        <v>6.2500000000000003E-3</v>
      </c>
      <c r="C31" s="319">
        <v>0.63</v>
      </c>
      <c r="D31" s="452" t="s">
        <v>316</v>
      </c>
      <c r="E31" s="453"/>
      <c r="F31" s="452" t="s">
        <v>317</v>
      </c>
      <c r="G31" s="453"/>
      <c r="H31" s="91" t="s">
        <v>290</v>
      </c>
      <c r="I31" s="161" t="s">
        <v>318</v>
      </c>
      <c r="J31" s="161" t="s">
        <v>319</v>
      </c>
    </row>
    <row r="32" spans="1:15" s="30" customFormat="1" ht="54" customHeight="1" thickBot="1">
      <c r="A32" s="580" t="s">
        <v>78</v>
      </c>
      <c r="B32" s="124" t="s">
        <v>76</v>
      </c>
      <c r="C32" s="127" t="s">
        <v>27</v>
      </c>
      <c r="D32" s="588" t="s">
        <v>28</v>
      </c>
      <c r="E32" s="589"/>
      <c r="F32" s="588" t="s">
        <v>29</v>
      </c>
      <c r="G32" s="589"/>
      <c r="H32" s="127" t="s">
        <v>30</v>
      </c>
      <c r="I32" s="125" t="s">
        <v>31</v>
      </c>
      <c r="J32" s="125" t="s">
        <v>32</v>
      </c>
    </row>
    <row r="33" spans="1:10" ht="409.25" customHeight="1" thickBot="1">
      <c r="A33" s="581"/>
      <c r="B33" s="317">
        <v>6.2500000000000003E-3</v>
      </c>
      <c r="C33" s="320">
        <v>6.3E-3</v>
      </c>
      <c r="D33" s="452" t="s">
        <v>320</v>
      </c>
      <c r="E33" s="453"/>
      <c r="F33" s="452" t="s">
        <v>321</v>
      </c>
      <c r="G33" s="453"/>
      <c r="H33" s="91" t="s">
        <v>290</v>
      </c>
      <c r="I33" s="161" t="s">
        <v>314</v>
      </c>
      <c r="J33" s="318" t="s">
        <v>322</v>
      </c>
    </row>
    <row r="34" spans="1:10" s="30" customFormat="1" ht="47.25" customHeight="1" thickBot="1">
      <c r="A34" s="580" t="s">
        <v>79</v>
      </c>
      <c r="B34" s="124" t="s">
        <v>76</v>
      </c>
      <c r="C34" s="124" t="s">
        <v>27</v>
      </c>
      <c r="D34" s="588" t="s">
        <v>28</v>
      </c>
      <c r="E34" s="589"/>
      <c r="F34" s="588" t="s">
        <v>29</v>
      </c>
      <c r="G34" s="589"/>
      <c r="H34" s="127" t="s">
        <v>30</v>
      </c>
      <c r="I34" s="127" t="s">
        <v>31</v>
      </c>
      <c r="J34" s="125" t="s">
        <v>32</v>
      </c>
    </row>
    <row r="35" spans="1:10" ht="409.5" customHeight="1" thickBot="1">
      <c r="A35" s="581"/>
      <c r="B35" s="317">
        <v>6.2500000000000003E-3</v>
      </c>
      <c r="C35" s="92">
        <v>0.63</v>
      </c>
      <c r="D35" s="452" t="s">
        <v>331</v>
      </c>
      <c r="E35" s="453"/>
      <c r="F35" s="452" t="s">
        <v>329</v>
      </c>
      <c r="G35" s="453"/>
      <c r="H35" s="91" t="s">
        <v>290</v>
      </c>
      <c r="I35" s="161" t="s">
        <v>314</v>
      </c>
      <c r="J35" s="318" t="s">
        <v>330</v>
      </c>
    </row>
    <row r="36" spans="1:10" s="30" customFormat="1" ht="47.25" customHeight="1" thickBot="1">
      <c r="A36" s="580" t="s">
        <v>80</v>
      </c>
      <c r="B36" s="124" t="s">
        <v>76</v>
      </c>
      <c r="C36" s="127" t="s">
        <v>27</v>
      </c>
      <c r="D36" s="588" t="s">
        <v>28</v>
      </c>
      <c r="E36" s="589"/>
      <c r="F36" s="588" t="s">
        <v>29</v>
      </c>
      <c r="G36" s="589"/>
      <c r="H36" s="127" t="s">
        <v>30</v>
      </c>
      <c r="I36" s="125" t="s">
        <v>31</v>
      </c>
      <c r="J36" s="125" t="s">
        <v>32</v>
      </c>
    </row>
    <row r="37" spans="1:10" ht="409.25" customHeight="1" thickBot="1">
      <c r="A37" s="581"/>
      <c r="B37" s="317">
        <v>6.2500000000000003E-3</v>
      </c>
      <c r="C37" s="320">
        <v>6.3E-3</v>
      </c>
      <c r="D37" s="452" t="s">
        <v>391</v>
      </c>
      <c r="E37" s="613"/>
      <c r="F37" s="452" t="s">
        <v>393</v>
      </c>
      <c r="G37" s="613"/>
      <c r="H37" s="91" t="s">
        <v>290</v>
      </c>
      <c r="I37" s="161" t="s">
        <v>314</v>
      </c>
      <c r="J37" s="356" t="s">
        <v>392</v>
      </c>
    </row>
    <row r="38" spans="1:10" s="30" customFormat="1" ht="48.75" customHeight="1" thickBot="1">
      <c r="A38" s="580" t="s">
        <v>81</v>
      </c>
      <c r="B38" s="124" t="s">
        <v>76</v>
      </c>
      <c r="C38" s="127" t="s">
        <v>27</v>
      </c>
      <c r="D38" s="588" t="s">
        <v>28</v>
      </c>
      <c r="E38" s="589"/>
      <c r="F38" s="588" t="s">
        <v>29</v>
      </c>
      <c r="G38" s="589"/>
      <c r="H38" s="127" t="s">
        <v>30</v>
      </c>
      <c r="I38" s="125" t="s">
        <v>31</v>
      </c>
      <c r="J38" s="125" t="s">
        <v>32</v>
      </c>
    </row>
    <row r="39" spans="1:10" ht="80" customHeight="1" thickBot="1">
      <c r="A39" s="581"/>
      <c r="B39" s="317">
        <v>6.2500000000000003E-3</v>
      </c>
      <c r="C39" s="93">
        <v>0</v>
      </c>
      <c r="D39" s="614"/>
      <c r="E39" s="613"/>
      <c r="F39" s="614"/>
      <c r="G39" s="613"/>
      <c r="H39" s="91"/>
      <c r="I39" s="162"/>
      <c r="J39" s="162"/>
    </row>
    <row r="40" spans="1:10" ht="46.5" customHeight="1" thickBot="1">
      <c r="A40" s="580" t="s">
        <v>82</v>
      </c>
      <c r="B40" s="126" t="s">
        <v>76</v>
      </c>
      <c r="C40" s="154" t="s">
        <v>27</v>
      </c>
      <c r="D40" s="588" t="s">
        <v>28</v>
      </c>
      <c r="E40" s="589"/>
      <c r="F40" s="588" t="s">
        <v>29</v>
      </c>
      <c r="G40" s="589"/>
      <c r="H40" s="127" t="s">
        <v>30</v>
      </c>
      <c r="I40" s="125" t="s">
        <v>31</v>
      </c>
      <c r="J40" s="125" t="s">
        <v>32</v>
      </c>
    </row>
    <row r="41" spans="1:10" ht="72" customHeight="1" thickBot="1">
      <c r="A41" s="581"/>
      <c r="B41" s="317">
        <v>6.2500000000000003E-3</v>
      </c>
      <c r="C41" s="93">
        <v>0</v>
      </c>
      <c r="D41" s="614"/>
      <c r="E41" s="615"/>
      <c r="F41" s="614"/>
      <c r="G41" s="613"/>
      <c r="H41" s="91"/>
      <c r="I41" s="162"/>
      <c r="J41" s="162"/>
    </row>
    <row r="42" spans="1:10" ht="48.75" customHeight="1" thickBot="1">
      <c r="A42" s="580" t="s">
        <v>83</v>
      </c>
      <c r="B42" s="126" t="s">
        <v>76</v>
      </c>
      <c r="C42" s="154" t="s">
        <v>27</v>
      </c>
      <c r="D42" s="588" t="s">
        <v>28</v>
      </c>
      <c r="E42" s="589"/>
      <c r="F42" s="588" t="s">
        <v>29</v>
      </c>
      <c r="G42" s="589"/>
      <c r="H42" s="127" t="s">
        <v>30</v>
      </c>
      <c r="I42" s="125" t="s">
        <v>31</v>
      </c>
      <c r="J42" s="125" t="s">
        <v>32</v>
      </c>
    </row>
    <row r="43" spans="1:10" ht="87" customHeight="1" thickBot="1">
      <c r="A43" s="581"/>
      <c r="B43" s="317">
        <v>6.2500000000000003E-3</v>
      </c>
      <c r="C43" s="93">
        <f>+I59</f>
        <v>0</v>
      </c>
      <c r="D43" s="614"/>
      <c r="E43" s="615"/>
      <c r="F43" s="614"/>
      <c r="G43" s="613"/>
      <c r="H43" s="163"/>
      <c r="I43" s="91"/>
      <c r="J43" s="162"/>
    </row>
    <row r="44" spans="1:10" ht="42.75" customHeight="1" thickBot="1">
      <c r="A44" s="580" t="s">
        <v>84</v>
      </c>
      <c r="B44" s="126" t="s">
        <v>76</v>
      </c>
      <c r="C44" s="154" t="s">
        <v>27</v>
      </c>
      <c r="D44" s="588" t="s">
        <v>28</v>
      </c>
      <c r="E44" s="589"/>
      <c r="F44" s="588" t="s">
        <v>29</v>
      </c>
      <c r="G44" s="589"/>
      <c r="H44" s="127" t="s">
        <v>30</v>
      </c>
      <c r="I44" s="125" t="s">
        <v>31</v>
      </c>
      <c r="J44" s="125" t="s">
        <v>32</v>
      </c>
    </row>
    <row r="45" spans="1:10" ht="78.5" customHeight="1" thickBot="1">
      <c r="A45" s="581"/>
      <c r="B45" s="317">
        <v>6.2500000000000003E-3</v>
      </c>
      <c r="C45" s="93">
        <f>+J59</f>
        <v>0</v>
      </c>
      <c r="D45" s="614"/>
      <c r="E45" s="613"/>
      <c r="F45" s="614"/>
      <c r="G45" s="613"/>
      <c r="H45" s="91"/>
      <c r="I45" s="91"/>
      <c r="J45" s="91"/>
    </row>
    <row r="46" spans="1:10" ht="45" customHeight="1" thickBot="1">
      <c r="A46" s="580" t="s">
        <v>85</v>
      </c>
      <c r="B46" s="126" t="s">
        <v>76</v>
      </c>
      <c r="C46" s="154" t="s">
        <v>27</v>
      </c>
      <c r="D46" s="588" t="s">
        <v>28</v>
      </c>
      <c r="E46" s="589"/>
      <c r="F46" s="588" t="s">
        <v>29</v>
      </c>
      <c r="G46" s="589"/>
      <c r="H46" s="127" t="s">
        <v>30</v>
      </c>
      <c r="I46" s="125" t="s">
        <v>31</v>
      </c>
      <c r="J46" s="125" t="s">
        <v>32</v>
      </c>
    </row>
    <row r="47" spans="1:10" ht="75.5" customHeight="1" thickBot="1">
      <c r="A47" s="581"/>
      <c r="B47" s="317">
        <v>6.2500000000000003E-3</v>
      </c>
      <c r="C47" s="93">
        <f>+K59</f>
        <v>0</v>
      </c>
      <c r="D47" s="614"/>
      <c r="E47" s="613"/>
      <c r="F47" s="614"/>
      <c r="G47" s="613"/>
      <c r="H47" s="91"/>
      <c r="I47" s="162"/>
      <c r="J47" s="162"/>
    </row>
    <row r="48" spans="1:10" ht="46.5" customHeight="1" thickBot="1">
      <c r="A48" s="580" t="s">
        <v>86</v>
      </c>
      <c r="B48" s="126" t="s">
        <v>76</v>
      </c>
      <c r="C48" s="154" t="s">
        <v>27</v>
      </c>
      <c r="D48" s="588" t="s">
        <v>28</v>
      </c>
      <c r="E48" s="589"/>
      <c r="F48" s="588" t="s">
        <v>29</v>
      </c>
      <c r="G48" s="589"/>
      <c r="H48" s="127" t="s">
        <v>30</v>
      </c>
      <c r="I48" s="125" t="s">
        <v>31</v>
      </c>
      <c r="J48" s="125" t="s">
        <v>32</v>
      </c>
    </row>
    <row r="49" spans="1:13" ht="72" customHeight="1" thickBot="1">
      <c r="A49" s="581"/>
      <c r="B49" s="317">
        <v>6.2500000000000003E-3</v>
      </c>
      <c r="C49" s="93">
        <f>+L59</f>
        <v>0</v>
      </c>
      <c r="D49" s="614"/>
      <c r="E49" s="613"/>
      <c r="F49" s="615"/>
      <c r="G49" s="615"/>
      <c r="H49" s="91"/>
      <c r="I49" s="91"/>
      <c r="J49" s="91"/>
    </row>
    <row r="50" spans="1:13" ht="48.75" customHeight="1" thickBot="1">
      <c r="A50" s="580" t="s">
        <v>87</v>
      </c>
      <c r="B50" s="126" t="s">
        <v>76</v>
      </c>
      <c r="C50" s="154" t="s">
        <v>27</v>
      </c>
      <c r="D50" s="588" t="s">
        <v>28</v>
      </c>
      <c r="E50" s="589"/>
      <c r="F50" s="588" t="s">
        <v>29</v>
      </c>
      <c r="G50" s="589"/>
      <c r="H50" s="127" t="s">
        <v>30</v>
      </c>
      <c r="I50" s="125" t="s">
        <v>31</v>
      </c>
      <c r="J50" s="125" t="s">
        <v>32</v>
      </c>
    </row>
    <row r="51" spans="1:13" ht="72.5" customHeight="1" thickBot="1">
      <c r="A51" s="581"/>
      <c r="B51" s="317">
        <v>6.2500000000000003E-3</v>
      </c>
      <c r="C51" s="93">
        <f>+M59</f>
        <v>0</v>
      </c>
      <c r="D51" s="614"/>
      <c r="E51" s="613"/>
      <c r="F51" s="614"/>
      <c r="G51" s="613"/>
      <c r="H51" s="91"/>
      <c r="I51" s="91"/>
      <c r="J51" s="91"/>
    </row>
    <row r="52" spans="1:13">
      <c r="B52" s="1">
        <f>B29+B31+B33+B35+B37+B39+B41+B43+B45+B47+B49+B51</f>
        <v>7.4999999999999997E-2</v>
      </c>
    </row>
    <row r="53" spans="1:13" ht="18">
      <c r="A53" s="53" t="s">
        <v>100</v>
      </c>
    </row>
    <row r="54" spans="1:13" ht="18" customHeight="1">
      <c r="A54" s="37"/>
    </row>
    <row r="55" spans="1:13" ht="24">
      <c r="A55" s="616" t="s">
        <v>101</v>
      </c>
      <c r="B55" s="38" t="s">
        <v>50</v>
      </c>
      <c r="C55" s="38" t="s">
        <v>51</v>
      </c>
      <c r="D55" s="38" t="s">
        <v>52</v>
      </c>
      <c r="E55" s="38" t="s">
        <v>53</v>
      </c>
      <c r="F55" s="38" t="s">
        <v>55</v>
      </c>
      <c r="G55" s="38" t="s">
        <v>56</v>
      </c>
      <c r="H55" s="38" t="s">
        <v>57</v>
      </c>
      <c r="I55" s="38" t="s">
        <v>58</v>
      </c>
      <c r="J55" s="38" t="s">
        <v>60</v>
      </c>
      <c r="K55" s="38" t="s">
        <v>61</v>
      </c>
      <c r="L55" s="38" t="s">
        <v>62</v>
      </c>
      <c r="M55" s="38" t="s">
        <v>63</v>
      </c>
    </row>
    <row r="56" spans="1:13" ht="24.75" customHeight="1">
      <c r="A56" s="616"/>
      <c r="B56" s="39">
        <v>0.63</v>
      </c>
      <c r="C56" s="39">
        <v>0.63</v>
      </c>
      <c r="D56" s="39">
        <v>0.63</v>
      </c>
      <c r="E56" s="39">
        <v>0.63</v>
      </c>
      <c r="F56" s="39">
        <v>0.63</v>
      </c>
      <c r="G56" s="39"/>
      <c r="H56" s="39"/>
      <c r="I56" s="39"/>
      <c r="J56" s="39"/>
      <c r="K56" s="39"/>
      <c r="L56" s="39"/>
      <c r="M56" s="39"/>
    </row>
    <row r="57" spans="1:13" s="29" customFormat="1" ht="13.25" customHeight="1">
      <c r="A57" s="1"/>
      <c r="B57" s="1"/>
      <c r="C57" s="1"/>
      <c r="D57" s="1"/>
      <c r="E57" s="1"/>
      <c r="F57" s="1"/>
      <c r="G57" s="1"/>
      <c r="H57" s="1"/>
      <c r="I57" s="1"/>
    </row>
    <row r="58" spans="1:13" ht="15" thickBot="1"/>
    <row r="59" spans="1:13" ht="44.25" customHeight="1" thickBot="1">
      <c r="A59" s="214" t="s">
        <v>102</v>
      </c>
      <c r="B59" s="197" t="s">
        <v>103</v>
      </c>
      <c r="C59" s="169"/>
      <c r="D59" s="215" t="s">
        <v>104</v>
      </c>
      <c r="E59" s="197" t="s">
        <v>103</v>
      </c>
      <c r="F59" s="169"/>
      <c r="G59" s="215" t="s">
        <v>105</v>
      </c>
      <c r="H59" s="197" t="s">
        <v>106</v>
      </c>
      <c r="I59" s="213"/>
      <c r="J59" s="162"/>
    </row>
    <row r="60" spans="1:13" ht="24" customHeight="1" thickBot="1">
      <c r="A60" s="216"/>
      <c r="B60" s="197" t="s">
        <v>107</v>
      </c>
      <c r="C60" s="321" t="s">
        <v>323</v>
      </c>
      <c r="D60" s="217"/>
      <c r="E60" s="197" t="s">
        <v>107</v>
      </c>
      <c r="F60" s="321" t="s">
        <v>325</v>
      </c>
      <c r="G60" s="217"/>
      <c r="H60" s="197" t="s">
        <v>108</v>
      </c>
      <c r="I60" s="224"/>
      <c r="J60" s="162"/>
    </row>
    <row r="61" spans="1:13" ht="27" customHeight="1" thickBot="1">
      <c r="A61" s="216"/>
      <c r="B61" s="197" t="s">
        <v>109</v>
      </c>
      <c r="C61" s="321" t="s">
        <v>324</v>
      </c>
      <c r="D61" s="217"/>
      <c r="E61" s="197" t="s">
        <v>109</v>
      </c>
      <c r="F61" s="321" t="s">
        <v>326</v>
      </c>
      <c r="G61" s="217"/>
      <c r="H61" s="197" t="s">
        <v>110</v>
      </c>
      <c r="I61" s="224"/>
      <c r="J61" s="162"/>
    </row>
    <row r="62" spans="1:13" ht="39.75" customHeight="1" thickBot="1">
      <c r="A62" s="216"/>
      <c r="B62" s="197" t="s">
        <v>103</v>
      </c>
      <c r="C62" s="169"/>
      <c r="D62" s="217"/>
      <c r="E62" s="197" t="s">
        <v>103</v>
      </c>
      <c r="F62" s="321"/>
      <c r="G62" s="217"/>
      <c r="H62" s="197" t="s">
        <v>106</v>
      </c>
      <c r="I62" s="213"/>
      <c r="J62" s="162"/>
    </row>
    <row r="63" spans="1:13" ht="32" customHeight="1" thickBot="1">
      <c r="A63" s="216"/>
      <c r="B63" s="197" t="s">
        <v>107</v>
      </c>
      <c r="C63" s="169"/>
      <c r="D63" s="217"/>
      <c r="E63" s="197" t="s">
        <v>107</v>
      </c>
      <c r="F63" s="321" t="s">
        <v>327</v>
      </c>
      <c r="G63" s="217"/>
      <c r="H63" s="197" t="s">
        <v>108</v>
      </c>
      <c r="I63" s="213"/>
      <c r="J63" s="162"/>
    </row>
    <row r="64" spans="1:13" ht="34.5" customHeight="1" thickBot="1">
      <c r="A64" s="218"/>
      <c r="B64" s="197" t="s">
        <v>109</v>
      </c>
      <c r="C64" s="169"/>
      <c r="D64" s="219"/>
      <c r="E64" s="197" t="s">
        <v>109</v>
      </c>
      <c r="F64" s="321" t="s">
        <v>328</v>
      </c>
      <c r="G64" s="219"/>
      <c r="H64" s="197" t="s">
        <v>110</v>
      </c>
      <c r="I64" s="213"/>
      <c r="J64" s="162"/>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dataValidations count="1">
    <dataValidation type="list" allowBlank="1" showInputMessage="1" showErrorMessage="1" sqref="H26:J26" xr:uid="{A52E3955-10F7-4770-8A91-5F4747E11A48}">
      <formula1>#REF!</formula1>
    </dataValidation>
  </dataValidations>
  <hyperlinks>
    <hyperlink ref="J29" r:id="rId1" xr:uid="{F40FA46A-CAFB-C442-ADB4-7C7905143BAB}"/>
    <hyperlink ref="J33" r:id="rId2" xr:uid="{604EC199-4B85-BA42-AEF7-5B18504194FF}"/>
    <hyperlink ref="J35" r:id="rId3" xr:uid="{6887C5F7-6DF5-3446-9C6B-4C46663D635E}"/>
    <hyperlink ref="J37" r:id="rId4" xr:uid="{BF64717F-723E-472F-A475-4F952B5D9FC0}"/>
  </hyperlinks>
  <pageMargins left="0.25" right="0.25" top="0.75" bottom="0.75" header="0.3" footer="0.3"/>
  <pageSetup scale="21" orientation="landscape" r:id="rId5"/>
  <drawing r:id="rId6"/>
  <legacyDrawing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C1FBD-E004-2842-98E3-073A594B4762}">
  <dimension ref="A1:M65"/>
  <sheetViews>
    <sheetView topLeftCell="E36" zoomScale="109" zoomScaleNormal="70" workbookViewId="0">
      <selection activeCell="F37" sqref="F37:G37"/>
    </sheetView>
  </sheetViews>
  <sheetFormatPr baseColWidth="10" defaultRowHeight="15"/>
  <cols>
    <col min="1" max="1" width="34" customWidth="1"/>
    <col min="2" max="2" width="16.6640625" customWidth="1"/>
    <col min="3" max="3" width="34.6640625" bestFit="1" customWidth="1"/>
    <col min="4" max="5" width="125.6640625" customWidth="1"/>
    <col min="6" max="6" width="95.6640625" customWidth="1"/>
    <col min="7" max="7" width="52" hidden="1" customWidth="1"/>
    <col min="8" max="8" width="22.6640625" bestFit="1" customWidth="1"/>
    <col min="9" max="9" width="75.83203125" customWidth="1"/>
    <col min="10" max="10" width="47.33203125" customWidth="1"/>
    <col min="11" max="11" width="10.1640625" bestFit="1" customWidth="1"/>
    <col min="12" max="12" width="9.6640625" bestFit="1" customWidth="1"/>
  </cols>
  <sheetData>
    <row r="1" spans="1:13" ht="17" customHeight="1" thickBot="1">
      <c r="A1" s="617" t="e" vm="1">
        <v>#VALUE!</v>
      </c>
      <c r="B1" s="397" t="s">
        <v>44</v>
      </c>
      <c r="C1" s="398"/>
      <c r="D1" s="398"/>
      <c r="E1" s="398"/>
      <c r="F1" s="398"/>
      <c r="G1" s="398"/>
      <c r="H1" s="399"/>
      <c r="I1" s="54" t="s">
        <v>94</v>
      </c>
      <c r="J1" s="394" t="s">
        <v>160</v>
      </c>
      <c r="K1" s="395"/>
      <c r="L1" s="396"/>
      <c r="M1" s="89"/>
    </row>
    <row r="2" spans="1:13" ht="17" thickBot="1">
      <c r="A2" s="618"/>
      <c r="B2" s="400" t="s">
        <v>45</v>
      </c>
      <c r="C2" s="401"/>
      <c r="D2" s="401"/>
      <c r="E2" s="401"/>
      <c r="F2" s="401"/>
      <c r="G2" s="401"/>
      <c r="H2" s="402"/>
      <c r="I2" s="54" t="s">
        <v>95</v>
      </c>
      <c r="J2" s="394" t="s">
        <v>161</v>
      </c>
      <c r="K2" s="395"/>
      <c r="L2" s="396"/>
      <c r="M2" s="89"/>
    </row>
    <row r="3" spans="1:13" ht="17" thickBot="1">
      <c r="A3" s="618"/>
      <c r="B3" s="400" t="s">
        <v>0</v>
      </c>
      <c r="C3" s="401"/>
      <c r="D3" s="401"/>
      <c r="E3" s="401"/>
      <c r="F3" s="401"/>
      <c r="G3" s="401"/>
      <c r="H3" s="402"/>
      <c r="I3" s="54" t="s">
        <v>96</v>
      </c>
      <c r="J3" s="394" t="s">
        <v>162</v>
      </c>
      <c r="K3" s="395"/>
      <c r="L3" s="396"/>
      <c r="M3" s="89"/>
    </row>
    <row r="4" spans="1:13" ht="17" thickBot="1">
      <c r="A4" s="619"/>
      <c r="B4" s="403" t="s">
        <v>97</v>
      </c>
      <c r="C4" s="404"/>
      <c r="D4" s="404"/>
      <c r="E4" s="404"/>
      <c r="F4" s="404"/>
      <c r="G4" s="404"/>
      <c r="H4" s="405"/>
      <c r="I4" s="54" t="s">
        <v>47</v>
      </c>
      <c r="J4" s="394" t="s">
        <v>164</v>
      </c>
      <c r="K4" s="395"/>
      <c r="L4" s="396"/>
      <c r="M4" s="89"/>
    </row>
    <row r="5" spans="1:13">
      <c r="A5" s="1"/>
      <c r="B5" s="1"/>
      <c r="C5" s="1"/>
      <c r="D5" s="1"/>
      <c r="E5" s="1"/>
      <c r="F5" s="1"/>
      <c r="G5" s="1"/>
      <c r="H5" s="1"/>
      <c r="I5" s="1"/>
      <c r="J5" s="1"/>
      <c r="K5" s="1"/>
      <c r="L5" s="1"/>
      <c r="M5" s="1"/>
    </row>
    <row r="6" spans="1:13" ht="16" thickBot="1">
      <c r="A6" s="6"/>
      <c r="B6" s="7"/>
      <c r="C6" s="7"/>
      <c r="D6" s="9"/>
      <c r="E6" s="8"/>
      <c r="F6" s="8"/>
      <c r="G6" s="223"/>
      <c r="H6" s="223"/>
      <c r="I6" s="10"/>
      <c r="J6" s="10"/>
      <c r="K6" s="7"/>
      <c r="L6" s="7"/>
      <c r="M6" s="7"/>
    </row>
    <row r="7" spans="1:13">
      <c r="A7" s="593" t="s">
        <v>1</v>
      </c>
      <c r="B7" s="601" t="s">
        <v>170</v>
      </c>
      <c r="C7" s="602"/>
      <c r="D7" s="602"/>
      <c r="E7" s="602"/>
      <c r="F7" s="602"/>
      <c r="G7" s="602"/>
      <c r="H7" s="603"/>
      <c r="I7" s="593" t="s">
        <v>49</v>
      </c>
      <c r="J7" s="597"/>
      <c r="K7" s="7"/>
      <c r="L7" s="7"/>
      <c r="M7" s="7"/>
    </row>
    <row r="8" spans="1:13">
      <c r="A8" s="594"/>
      <c r="B8" s="604"/>
      <c r="C8" s="605"/>
      <c r="D8" s="605"/>
      <c r="E8" s="605"/>
      <c r="F8" s="605"/>
      <c r="G8" s="605"/>
      <c r="H8" s="606"/>
      <c r="I8" s="594"/>
      <c r="J8" s="598"/>
      <c r="K8" s="7"/>
      <c r="L8" s="7"/>
      <c r="M8" s="7"/>
    </row>
    <row r="9" spans="1:13">
      <c r="A9" s="594"/>
      <c r="B9" s="604"/>
      <c r="C9" s="605"/>
      <c r="D9" s="605"/>
      <c r="E9" s="605"/>
      <c r="F9" s="605"/>
      <c r="G9" s="605"/>
      <c r="H9" s="606"/>
      <c r="I9" s="594"/>
      <c r="J9" s="598"/>
      <c r="K9" s="7"/>
      <c r="L9" s="7"/>
      <c r="M9" s="7"/>
    </row>
    <row r="10" spans="1:13" ht="16" thickBot="1">
      <c r="A10" s="595"/>
      <c r="B10" s="607"/>
      <c r="C10" s="608"/>
      <c r="D10" s="608"/>
      <c r="E10" s="608"/>
      <c r="F10" s="608"/>
      <c r="G10" s="608"/>
      <c r="H10" s="609"/>
      <c r="I10" s="595"/>
      <c r="J10" s="599"/>
      <c r="K10" s="7"/>
      <c r="L10" s="7"/>
      <c r="M10" s="7"/>
    </row>
    <row r="11" spans="1:13" ht="16" thickBot="1">
      <c r="A11" s="14"/>
      <c r="B11" s="83"/>
      <c r="C11" s="7"/>
      <c r="D11" s="7"/>
      <c r="E11" s="7"/>
      <c r="F11" s="7"/>
      <c r="G11" s="7"/>
      <c r="H11" s="7"/>
      <c r="I11" s="7"/>
      <c r="J11" s="7"/>
      <c r="K11" s="7"/>
      <c r="L11" s="7"/>
      <c r="M11" s="7"/>
    </row>
    <row r="12" spans="1:13" ht="20" thickBot="1">
      <c r="A12" s="427" t="s">
        <v>2</v>
      </c>
      <c r="B12" s="165" t="s">
        <v>50</v>
      </c>
      <c r="C12" s="232">
        <v>45688</v>
      </c>
      <c r="D12" s="165" t="s">
        <v>51</v>
      </c>
      <c r="E12" s="233">
        <v>45716</v>
      </c>
      <c r="F12" s="165" t="s">
        <v>52</v>
      </c>
      <c r="G12" s="232">
        <v>45747</v>
      </c>
      <c r="H12" s="165" t="s">
        <v>53</v>
      </c>
      <c r="I12" s="234">
        <v>45777</v>
      </c>
      <c r="J12" s="84"/>
      <c r="K12" s="84"/>
      <c r="L12" s="84"/>
      <c r="M12" s="84"/>
    </row>
    <row r="13" spans="1:13" ht="19" thickBot="1">
      <c r="A13" s="427"/>
      <c r="B13" s="150" t="s">
        <v>55</v>
      </c>
      <c r="C13" s="352">
        <v>45808</v>
      </c>
      <c r="D13" s="148" t="s">
        <v>56</v>
      </c>
      <c r="E13" s="55"/>
      <c r="F13" s="148" t="s">
        <v>57</v>
      </c>
      <c r="G13" s="55"/>
      <c r="H13" s="148" t="s">
        <v>58</v>
      </c>
      <c r="I13" s="168"/>
      <c r="J13" s="84"/>
      <c r="K13" s="84"/>
      <c r="L13" s="84"/>
      <c r="M13" s="84"/>
    </row>
    <row r="14" spans="1:13" ht="16" thickBot="1">
      <c r="A14" s="427"/>
      <c r="B14" s="148" t="s">
        <v>60</v>
      </c>
      <c r="C14" s="167"/>
      <c r="D14" s="148" t="s">
        <v>61</v>
      </c>
      <c r="E14" s="55"/>
      <c r="F14" s="148" t="s">
        <v>62</v>
      </c>
      <c r="G14" s="55"/>
      <c r="H14" s="148" t="s">
        <v>63</v>
      </c>
      <c r="I14" s="168"/>
      <c r="J14" s="84"/>
      <c r="K14" s="84"/>
      <c r="L14" s="84"/>
      <c r="M14" s="84"/>
    </row>
    <row r="15" spans="1:13" ht="16" thickBot="1">
      <c r="A15" s="1"/>
      <c r="B15" s="1"/>
      <c r="C15" s="1"/>
      <c r="D15" s="1"/>
      <c r="E15" s="1"/>
      <c r="F15" s="1"/>
      <c r="G15" s="1"/>
      <c r="H15" s="1"/>
      <c r="I15" s="1"/>
      <c r="J15" s="1"/>
      <c r="K15" s="1"/>
      <c r="L15" s="95"/>
      <c r="M15" s="96"/>
    </row>
    <row r="16" spans="1:13" ht="16" thickBot="1">
      <c r="A16" s="419" t="s">
        <v>3</v>
      </c>
      <c r="B16" s="419"/>
      <c r="C16" s="164" t="s">
        <v>54</v>
      </c>
      <c r="D16" s="383"/>
      <c r="E16" s="383"/>
      <c r="F16" s="383"/>
      <c r="G16" s="1"/>
      <c r="H16" s="1"/>
      <c r="I16" s="1"/>
      <c r="J16" s="1"/>
      <c r="K16" s="1"/>
      <c r="L16" s="95"/>
      <c r="M16" s="96"/>
    </row>
    <row r="17" spans="1:13" ht="16" thickBot="1">
      <c r="A17" s="419"/>
      <c r="B17" s="419"/>
      <c r="C17" s="164" t="s">
        <v>59</v>
      </c>
      <c r="D17" s="383"/>
      <c r="E17" s="383"/>
      <c r="F17" s="383"/>
      <c r="G17" s="1"/>
      <c r="H17" s="1"/>
      <c r="I17" s="1"/>
      <c r="J17" s="1"/>
      <c r="K17" s="1"/>
      <c r="L17" s="95"/>
      <c r="M17" s="96"/>
    </row>
    <row r="18" spans="1:13" ht="16" thickBot="1">
      <c r="A18" s="419"/>
      <c r="B18" s="419"/>
      <c r="C18" s="164" t="s">
        <v>64</v>
      </c>
      <c r="D18" s="383" t="s">
        <v>171</v>
      </c>
      <c r="E18" s="383"/>
      <c r="F18" s="383"/>
      <c r="G18" s="1"/>
      <c r="H18" s="1"/>
      <c r="I18" s="1"/>
      <c r="J18" s="1"/>
      <c r="K18" s="1"/>
      <c r="L18" s="95"/>
      <c r="M18" s="96"/>
    </row>
    <row r="19" spans="1:13">
      <c r="A19" s="1"/>
      <c r="B19" s="1"/>
      <c r="C19" s="1"/>
      <c r="D19" s="1"/>
      <c r="E19" s="1"/>
      <c r="F19" s="1"/>
      <c r="G19" s="1"/>
      <c r="H19" s="1"/>
      <c r="I19" s="1"/>
      <c r="J19" s="1"/>
      <c r="K19" s="1"/>
      <c r="L19" s="95"/>
      <c r="M19" s="96"/>
    </row>
    <row r="20" spans="1:13">
      <c r="A20" s="26"/>
      <c r="B20" s="26"/>
      <c r="C20" s="26"/>
      <c r="D20" s="26"/>
      <c r="E20" s="26"/>
      <c r="F20" s="26"/>
      <c r="G20" s="26"/>
      <c r="H20" s="26"/>
      <c r="I20" s="26"/>
      <c r="J20" s="26"/>
      <c r="K20" s="26"/>
      <c r="L20" s="26"/>
      <c r="M20" s="26"/>
    </row>
    <row r="21" spans="1:13" ht="16" thickBot="1">
      <c r="A21" s="1"/>
      <c r="B21" s="1"/>
      <c r="C21" s="1"/>
      <c r="D21" s="1"/>
      <c r="E21" s="1"/>
      <c r="F21" s="1"/>
      <c r="G21" s="1"/>
      <c r="H21" s="1"/>
      <c r="I21" s="1"/>
      <c r="J21" s="1"/>
      <c r="K21" s="1"/>
      <c r="L21" s="1"/>
      <c r="M21" s="1"/>
    </row>
    <row r="22" spans="1:13" ht="16" thickBot="1">
      <c r="A22" s="600" t="s">
        <v>98</v>
      </c>
      <c r="B22" s="600"/>
      <c r="C22" s="600"/>
      <c r="D22" s="600"/>
      <c r="E22" s="600"/>
      <c r="F22" s="600"/>
      <c r="G22" s="600"/>
      <c r="H22" s="600"/>
      <c r="I22" s="600"/>
      <c r="J22" s="600"/>
      <c r="K22" s="1"/>
      <c r="L22" s="1"/>
      <c r="M22" s="1"/>
    </row>
    <row r="23" spans="1:13" ht="80" customHeight="1" thickBot="1">
      <c r="A23" s="154" t="s">
        <v>8</v>
      </c>
      <c r="B23" s="452" t="s">
        <v>178</v>
      </c>
      <c r="C23" s="596"/>
      <c r="D23" s="453"/>
      <c r="E23" s="155" t="s">
        <v>19</v>
      </c>
      <c r="F23" s="156" t="s">
        <v>310</v>
      </c>
      <c r="G23" s="155" t="s">
        <v>20</v>
      </c>
      <c r="H23" s="452" t="s">
        <v>311</v>
      </c>
      <c r="I23" s="596"/>
      <c r="J23" s="453"/>
      <c r="K23" s="1"/>
      <c r="L23" s="1"/>
      <c r="M23" s="1"/>
    </row>
    <row r="24" spans="1:13" ht="26" customHeight="1" thickBot="1">
      <c r="A24" s="126" t="s">
        <v>21</v>
      </c>
      <c r="B24" s="452" t="s">
        <v>332</v>
      </c>
      <c r="C24" s="596"/>
      <c r="D24" s="596"/>
      <c r="E24" s="596"/>
      <c r="F24" s="596"/>
      <c r="G24" s="596"/>
      <c r="H24" s="596"/>
      <c r="I24" s="596"/>
      <c r="J24" s="453"/>
      <c r="K24" s="1"/>
      <c r="L24" s="1"/>
      <c r="M24" s="1"/>
    </row>
    <row r="25" spans="1:13" ht="44" customHeight="1" thickBot="1">
      <c r="A25" s="580" t="s">
        <v>22</v>
      </c>
      <c r="B25" s="157">
        <v>2024</v>
      </c>
      <c r="C25" s="158">
        <v>2025</v>
      </c>
      <c r="D25" s="158">
        <v>2026</v>
      </c>
      <c r="E25" s="158">
        <v>2027</v>
      </c>
      <c r="F25" s="159" t="s">
        <v>99</v>
      </c>
      <c r="G25" s="160" t="s">
        <v>23</v>
      </c>
      <c r="H25" s="582" t="s">
        <v>24</v>
      </c>
      <c r="I25" s="583"/>
      <c r="J25" s="584"/>
      <c r="K25" s="1"/>
      <c r="L25" s="1"/>
      <c r="M25" s="1"/>
    </row>
    <row r="26" spans="1:13" ht="16" thickBot="1">
      <c r="A26" s="581"/>
      <c r="B26" s="322">
        <v>1</v>
      </c>
      <c r="C26" s="323">
        <v>1</v>
      </c>
      <c r="D26" s="323">
        <v>1</v>
      </c>
      <c r="E26" s="323">
        <v>1</v>
      </c>
      <c r="F26" s="324">
        <v>1</v>
      </c>
      <c r="G26" s="325">
        <v>1</v>
      </c>
      <c r="H26" s="585"/>
      <c r="I26" s="586"/>
      <c r="J26" s="587"/>
      <c r="K26" s="1"/>
      <c r="L26" s="1"/>
      <c r="M26" s="1"/>
    </row>
    <row r="27" spans="1:13" ht="16" thickBot="1">
      <c r="A27" s="126"/>
      <c r="B27" s="590" t="s">
        <v>25</v>
      </c>
      <c r="C27" s="591"/>
      <c r="D27" s="591"/>
      <c r="E27" s="591"/>
      <c r="F27" s="591"/>
      <c r="G27" s="591"/>
      <c r="H27" s="591"/>
      <c r="I27" s="591"/>
      <c r="J27" s="592"/>
      <c r="K27" s="1"/>
      <c r="L27" s="1"/>
      <c r="M27" s="1"/>
    </row>
    <row r="28" spans="1:13" ht="61" thickBot="1">
      <c r="A28" s="580" t="s">
        <v>75</v>
      </c>
      <c r="B28" s="126" t="s">
        <v>76</v>
      </c>
      <c r="C28" s="154" t="s">
        <v>27</v>
      </c>
      <c r="D28" s="588" t="s">
        <v>28</v>
      </c>
      <c r="E28" s="589"/>
      <c r="F28" s="588" t="s">
        <v>29</v>
      </c>
      <c r="G28" s="589"/>
      <c r="H28" s="127" t="s">
        <v>30</v>
      </c>
      <c r="I28" s="125" t="s">
        <v>31</v>
      </c>
      <c r="J28" s="125" t="s">
        <v>32</v>
      </c>
      <c r="K28" s="30"/>
      <c r="L28" s="30"/>
      <c r="M28" s="30"/>
    </row>
    <row r="29" spans="1:13" ht="292.25" customHeight="1" thickBot="1">
      <c r="A29" s="581"/>
      <c r="B29" s="326">
        <f>1/12</f>
        <v>8.3333333333333329E-2</v>
      </c>
      <c r="C29" s="326">
        <f>1/12</f>
        <v>8.3333333333333329E-2</v>
      </c>
      <c r="D29" s="452" t="s">
        <v>333</v>
      </c>
      <c r="E29" s="453"/>
      <c r="F29" s="452" t="s">
        <v>334</v>
      </c>
      <c r="G29" s="453"/>
      <c r="H29" s="91" t="s">
        <v>189</v>
      </c>
      <c r="I29" s="161" t="s">
        <v>335</v>
      </c>
      <c r="J29" s="318" t="s">
        <v>315</v>
      </c>
      <c r="K29" s="1"/>
      <c r="L29" s="1"/>
      <c r="M29" s="1"/>
    </row>
    <row r="30" spans="1:13" ht="61" thickBot="1">
      <c r="A30" s="580" t="s">
        <v>77</v>
      </c>
      <c r="B30" s="124" t="s">
        <v>76</v>
      </c>
      <c r="C30" s="127" t="s">
        <v>27</v>
      </c>
      <c r="D30" s="588" t="s">
        <v>28</v>
      </c>
      <c r="E30" s="589"/>
      <c r="F30" s="588" t="s">
        <v>29</v>
      </c>
      <c r="G30" s="589"/>
      <c r="H30" s="127" t="s">
        <v>30</v>
      </c>
      <c r="I30" s="125" t="s">
        <v>31</v>
      </c>
      <c r="J30" s="125" t="s">
        <v>32</v>
      </c>
      <c r="K30" s="30"/>
      <c r="L30" s="30"/>
      <c r="M30" s="30"/>
    </row>
    <row r="31" spans="1:13" ht="359" customHeight="1" thickBot="1">
      <c r="A31" s="581"/>
      <c r="B31" s="326">
        <f>1/12</f>
        <v>8.3333333333333329E-2</v>
      </c>
      <c r="C31" s="326">
        <f>1/12</f>
        <v>8.3333333333333329E-2</v>
      </c>
      <c r="D31" s="452" t="s">
        <v>336</v>
      </c>
      <c r="E31" s="453"/>
      <c r="F31" s="452" t="s">
        <v>337</v>
      </c>
      <c r="G31" s="453"/>
      <c r="H31" s="91" t="s">
        <v>189</v>
      </c>
      <c r="I31" s="161" t="s">
        <v>338</v>
      </c>
      <c r="J31" s="318" t="s">
        <v>315</v>
      </c>
      <c r="K31" s="1"/>
      <c r="L31" s="1"/>
      <c r="M31" s="1"/>
    </row>
    <row r="32" spans="1:13" ht="61" thickBot="1">
      <c r="A32" s="580" t="s">
        <v>78</v>
      </c>
      <c r="B32" s="124" t="s">
        <v>76</v>
      </c>
      <c r="C32" s="127" t="s">
        <v>27</v>
      </c>
      <c r="D32" s="588" t="s">
        <v>28</v>
      </c>
      <c r="E32" s="589"/>
      <c r="F32" s="588" t="s">
        <v>29</v>
      </c>
      <c r="G32" s="589"/>
      <c r="H32" s="127" t="s">
        <v>30</v>
      </c>
      <c r="I32" s="125" t="s">
        <v>31</v>
      </c>
      <c r="J32" s="125" t="s">
        <v>32</v>
      </c>
      <c r="K32" s="30"/>
      <c r="L32" s="30"/>
      <c r="M32" s="30"/>
    </row>
    <row r="33" spans="1:13" ht="409.25" customHeight="1" thickBot="1">
      <c r="A33" s="581"/>
      <c r="B33" s="326">
        <f>1/12</f>
        <v>8.3333333333333329E-2</v>
      </c>
      <c r="C33" s="326">
        <f>1/12</f>
        <v>8.3333333333333329E-2</v>
      </c>
      <c r="D33" s="452" t="s">
        <v>339</v>
      </c>
      <c r="E33" s="453"/>
      <c r="F33" s="452" t="s">
        <v>352</v>
      </c>
      <c r="G33" s="453"/>
      <c r="H33" s="91" t="s">
        <v>189</v>
      </c>
      <c r="I33" s="161" t="s">
        <v>338</v>
      </c>
      <c r="J33" s="318" t="s">
        <v>340</v>
      </c>
      <c r="K33" s="1"/>
      <c r="L33" s="1"/>
      <c r="M33" s="1"/>
    </row>
    <row r="34" spans="1:13" ht="61" thickBot="1">
      <c r="A34" s="580" t="s">
        <v>79</v>
      </c>
      <c r="B34" s="124" t="s">
        <v>76</v>
      </c>
      <c r="C34" s="124" t="s">
        <v>27</v>
      </c>
      <c r="D34" s="588" t="s">
        <v>28</v>
      </c>
      <c r="E34" s="589"/>
      <c r="F34" s="588" t="s">
        <v>29</v>
      </c>
      <c r="G34" s="589"/>
      <c r="H34" s="127" t="s">
        <v>30</v>
      </c>
      <c r="I34" s="127" t="s">
        <v>31</v>
      </c>
      <c r="J34" s="125" t="s">
        <v>32</v>
      </c>
      <c r="K34" s="30"/>
      <c r="L34" s="30"/>
      <c r="M34" s="30"/>
    </row>
    <row r="35" spans="1:13" ht="409.25" customHeight="1" thickBot="1">
      <c r="A35" s="581"/>
      <c r="B35" s="326">
        <f>1/12</f>
        <v>8.3333333333333329E-2</v>
      </c>
      <c r="C35" s="92">
        <v>8.3299999999999999E-2</v>
      </c>
      <c r="D35" s="452" t="s">
        <v>342</v>
      </c>
      <c r="E35" s="453"/>
      <c r="F35" s="452" t="s">
        <v>355</v>
      </c>
      <c r="G35" s="453"/>
      <c r="H35" s="91" t="s">
        <v>189</v>
      </c>
      <c r="I35" s="161" t="s">
        <v>338</v>
      </c>
      <c r="J35" s="318" t="s">
        <v>341</v>
      </c>
      <c r="K35" s="1"/>
      <c r="L35" s="1"/>
      <c r="M35" s="1"/>
    </row>
    <row r="36" spans="1:13" ht="61" thickBot="1">
      <c r="A36" s="580" t="s">
        <v>80</v>
      </c>
      <c r="B36" s="124" t="s">
        <v>76</v>
      </c>
      <c r="C36" s="127" t="s">
        <v>27</v>
      </c>
      <c r="D36" s="588" t="s">
        <v>28</v>
      </c>
      <c r="E36" s="589"/>
      <c r="F36" s="588" t="s">
        <v>29</v>
      </c>
      <c r="G36" s="589"/>
      <c r="H36" s="127" t="s">
        <v>30</v>
      </c>
      <c r="I36" s="125" t="s">
        <v>31</v>
      </c>
      <c r="J36" s="125" t="s">
        <v>32</v>
      </c>
      <c r="K36" s="30"/>
      <c r="L36" s="30"/>
      <c r="M36" s="30"/>
    </row>
    <row r="37" spans="1:13" ht="409.25" customHeight="1" thickBot="1">
      <c r="A37" s="581"/>
      <c r="B37" s="326">
        <f>1/12</f>
        <v>8.3333333333333329E-2</v>
      </c>
      <c r="C37" s="326">
        <f>1/12</f>
        <v>8.3333333333333329E-2</v>
      </c>
      <c r="D37" s="452" t="s">
        <v>395</v>
      </c>
      <c r="E37" s="613"/>
      <c r="F37" s="452" t="s">
        <v>396</v>
      </c>
      <c r="G37" s="613"/>
      <c r="H37" s="91" t="s">
        <v>189</v>
      </c>
      <c r="I37" s="161" t="s">
        <v>338</v>
      </c>
      <c r="J37" s="356" t="s">
        <v>394</v>
      </c>
      <c r="K37" s="1"/>
      <c r="L37" s="1"/>
      <c r="M37" s="1"/>
    </row>
    <row r="38" spans="1:13" ht="61" thickBot="1">
      <c r="A38" s="580" t="s">
        <v>81</v>
      </c>
      <c r="B38" s="124" t="s">
        <v>76</v>
      </c>
      <c r="C38" s="127" t="s">
        <v>27</v>
      </c>
      <c r="D38" s="588" t="s">
        <v>28</v>
      </c>
      <c r="E38" s="589"/>
      <c r="F38" s="588" t="s">
        <v>29</v>
      </c>
      <c r="G38" s="589"/>
      <c r="H38" s="127" t="s">
        <v>30</v>
      </c>
      <c r="I38" s="125" t="s">
        <v>31</v>
      </c>
      <c r="J38" s="125" t="s">
        <v>32</v>
      </c>
      <c r="K38" s="30"/>
      <c r="L38" s="30"/>
      <c r="M38" s="30"/>
    </row>
    <row r="39" spans="1:13" ht="16" thickBot="1">
      <c r="A39" s="581"/>
      <c r="B39" s="326">
        <f>1/12</f>
        <v>8.3333333333333329E-2</v>
      </c>
      <c r="C39" s="93">
        <v>0</v>
      </c>
      <c r="D39" s="614"/>
      <c r="E39" s="613"/>
      <c r="F39" s="614"/>
      <c r="G39" s="613"/>
      <c r="H39" s="91"/>
      <c r="I39" s="162"/>
      <c r="J39" s="162"/>
      <c r="K39" s="1"/>
      <c r="L39" s="1"/>
      <c r="M39" s="1"/>
    </row>
    <row r="40" spans="1:13" ht="61" thickBot="1">
      <c r="A40" s="580" t="s">
        <v>82</v>
      </c>
      <c r="B40" s="126" t="s">
        <v>76</v>
      </c>
      <c r="C40" s="154" t="s">
        <v>27</v>
      </c>
      <c r="D40" s="588" t="s">
        <v>28</v>
      </c>
      <c r="E40" s="589"/>
      <c r="F40" s="588" t="s">
        <v>29</v>
      </c>
      <c r="G40" s="589"/>
      <c r="H40" s="127" t="s">
        <v>30</v>
      </c>
      <c r="I40" s="125" t="s">
        <v>31</v>
      </c>
      <c r="J40" s="125" t="s">
        <v>32</v>
      </c>
      <c r="K40" s="1"/>
      <c r="L40" s="1"/>
      <c r="M40" s="1"/>
    </row>
    <row r="41" spans="1:13" ht="16" thickBot="1">
      <c r="A41" s="581"/>
      <c r="B41" s="326">
        <f>1/12</f>
        <v>8.3333333333333329E-2</v>
      </c>
      <c r="C41" s="93">
        <v>0</v>
      </c>
      <c r="D41" s="614"/>
      <c r="E41" s="615"/>
      <c r="F41" s="614"/>
      <c r="G41" s="613"/>
      <c r="H41" s="91"/>
      <c r="I41" s="162"/>
      <c r="J41" s="162"/>
      <c r="K41" s="1"/>
      <c r="L41" s="1"/>
      <c r="M41" s="1"/>
    </row>
    <row r="42" spans="1:13" ht="61" thickBot="1">
      <c r="A42" s="580" t="s">
        <v>83</v>
      </c>
      <c r="B42" s="126" t="s">
        <v>76</v>
      </c>
      <c r="C42" s="154" t="s">
        <v>27</v>
      </c>
      <c r="D42" s="588" t="s">
        <v>28</v>
      </c>
      <c r="E42" s="589"/>
      <c r="F42" s="588" t="s">
        <v>29</v>
      </c>
      <c r="G42" s="589"/>
      <c r="H42" s="127" t="s">
        <v>30</v>
      </c>
      <c r="I42" s="125" t="s">
        <v>31</v>
      </c>
      <c r="J42" s="125" t="s">
        <v>32</v>
      </c>
      <c r="K42" s="1"/>
      <c r="L42" s="1"/>
      <c r="M42" s="1"/>
    </row>
    <row r="43" spans="1:13" ht="16" thickBot="1">
      <c r="A43" s="581"/>
      <c r="B43" s="326">
        <f>1/12</f>
        <v>8.3333333333333329E-2</v>
      </c>
      <c r="C43" s="93">
        <f>+I59</f>
        <v>0</v>
      </c>
      <c r="D43" s="614"/>
      <c r="E43" s="615"/>
      <c r="F43" s="614"/>
      <c r="G43" s="613"/>
      <c r="H43" s="163"/>
      <c r="I43" s="91"/>
      <c r="J43" s="162"/>
      <c r="K43" s="1"/>
      <c r="L43" s="1"/>
      <c r="M43" s="1"/>
    </row>
    <row r="44" spans="1:13" ht="61" thickBot="1">
      <c r="A44" s="580" t="s">
        <v>84</v>
      </c>
      <c r="B44" s="126" t="s">
        <v>76</v>
      </c>
      <c r="C44" s="154" t="s">
        <v>27</v>
      </c>
      <c r="D44" s="588" t="s">
        <v>28</v>
      </c>
      <c r="E44" s="589"/>
      <c r="F44" s="588" t="s">
        <v>29</v>
      </c>
      <c r="G44" s="589"/>
      <c r="H44" s="127" t="s">
        <v>30</v>
      </c>
      <c r="I44" s="125" t="s">
        <v>31</v>
      </c>
      <c r="J44" s="125" t="s">
        <v>32</v>
      </c>
      <c r="K44" s="1"/>
      <c r="L44" s="1"/>
      <c r="M44" s="1"/>
    </row>
    <row r="45" spans="1:13" ht="16" thickBot="1">
      <c r="A45" s="581"/>
      <c r="B45" s="326">
        <f>1/12</f>
        <v>8.3333333333333329E-2</v>
      </c>
      <c r="C45" s="93">
        <f>+J59</f>
        <v>0</v>
      </c>
      <c r="D45" s="614"/>
      <c r="E45" s="613"/>
      <c r="F45" s="614"/>
      <c r="G45" s="613"/>
      <c r="H45" s="91"/>
      <c r="I45" s="91"/>
      <c r="J45" s="91"/>
      <c r="K45" s="1"/>
      <c r="L45" s="1"/>
      <c r="M45" s="1"/>
    </row>
    <row r="46" spans="1:13" ht="61" thickBot="1">
      <c r="A46" s="580" t="s">
        <v>85</v>
      </c>
      <c r="B46" s="126" t="s">
        <v>76</v>
      </c>
      <c r="C46" s="154" t="s">
        <v>27</v>
      </c>
      <c r="D46" s="588" t="s">
        <v>28</v>
      </c>
      <c r="E46" s="589"/>
      <c r="F46" s="588" t="s">
        <v>29</v>
      </c>
      <c r="G46" s="589"/>
      <c r="H46" s="127" t="s">
        <v>30</v>
      </c>
      <c r="I46" s="125" t="s">
        <v>31</v>
      </c>
      <c r="J46" s="125" t="s">
        <v>32</v>
      </c>
      <c r="K46" s="1"/>
      <c r="L46" s="1"/>
      <c r="M46" s="1"/>
    </row>
    <row r="47" spans="1:13" ht="16" thickBot="1">
      <c r="A47" s="581"/>
      <c r="B47" s="326">
        <f>1/12</f>
        <v>8.3333333333333329E-2</v>
      </c>
      <c r="C47" s="93">
        <f>+K59</f>
        <v>0</v>
      </c>
      <c r="D47" s="614"/>
      <c r="E47" s="613"/>
      <c r="F47" s="614"/>
      <c r="G47" s="613"/>
      <c r="H47" s="91"/>
      <c r="I47" s="162"/>
      <c r="J47" s="162"/>
      <c r="K47" s="1"/>
      <c r="L47" s="1"/>
      <c r="M47" s="1"/>
    </row>
    <row r="48" spans="1:13" ht="61" thickBot="1">
      <c r="A48" s="580" t="s">
        <v>86</v>
      </c>
      <c r="B48" s="126" t="s">
        <v>76</v>
      </c>
      <c r="C48" s="154" t="s">
        <v>27</v>
      </c>
      <c r="D48" s="588" t="s">
        <v>28</v>
      </c>
      <c r="E48" s="589"/>
      <c r="F48" s="588" t="s">
        <v>29</v>
      </c>
      <c r="G48" s="589"/>
      <c r="H48" s="127" t="s">
        <v>30</v>
      </c>
      <c r="I48" s="125" t="s">
        <v>31</v>
      </c>
      <c r="J48" s="125" t="s">
        <v>32</v>
      </c>
      <c r="K48" s="1"/>
      <c r="L48" s="1"/>
      <c r="M48" s="1"/>
    </row>
    <row r="49" spans="1:13" ht="16" thickBot="1">
      <c r="A49" s="581"/>
      <c r="B49" s="326">
        <f>1/12</f>
        <v>8.3333333333333329E-2</v>
      </c>
      <c r="C49" s="93">
        <f>+L59</f>
        <v>0</v>
      </c>
      <c r="D49" s="614"/>
      <c r="E49" s="613"/>
      <c r="F49" s="615"/>
      <c r="G49" s="615"/>
      <c r="H49" s="91"/>
      <c r="I49" s="91"/>
      <c r="J49" s="91"/>
      <c r="K49" s="1"/>
      <c r="L49" s="1"/>
      <c r="M49" s="1"/>
    </row>
    <row r="50" spans="1:13" ht="61" thickBot="1">
      <c r="A50" s="580" t="s">
        <v>87</v>
      </c>
      <c r="B50" s="126" t="s">
        <v>76</v>
      </c>
      <c r="C50" s="154" t="s">
        <v>27</v>
      </c>
      <c r="D50" s="588" t="s">
        <v>28</v>
      </c>
      <c r="E50" s="589"/>
      <c r="F50" s="588" t="s">
        <v>29</v>
      </c>
      <c r="G50" s="589"/>
      <c r="H50" s="127" t="s">
        <v>30</v>
      </c>
      <c r="I50" s="125" t="s">
        <v>31</v>
      </c>
      <c r="J50" s="125" t="s">
        <v>32</v>
      </c>
      <c r="K50" s="1"/>
      <c r="L50" s="1"/>
      <c r="M50" s="1"/>
    </row>
    <row r="51" spans="1:13" ht="16" thickBot="1">
      <c r="A51" s="581"/>
      <c r="B51" s="326">
        <f>1/12</f>
        <v>8.3333333333333329E-2</v>
      </c>
      <c r="C51" s="93">
        <f>+M59</f>
        <v>0</v>
      </c>
      <c r="D51" s="614"/>
      <c r="E51" s="613"/>
      <c r="F51" s="614"/>
      <c r="G51" s="613"/>
      <c r="H51" s="91"/>
      <c r="I51" s="91"/>
      <c r="J51" s="91"/>
      <c r="K51" s="1"/>
      <c r="L51" s="1"/>
      <c r="M51" s="1"/>
    </row>
    <row r="52" spans="1:13">
      <c r="A52" s="1"/>
      <c r="B52" s="1">
        <f>B29+B31+B33+B35+B37+B39+B41+B43+B45+B47+B49+B51</f>
        <v>1</v>
      </c>
      <c r="C52" s="1"/>
      <c r="D52" s="1"/>
      <c r="E52" s="1"/>
      <c r="F52" s="1"/>
      <c r="G52" s="1"/>
      <c r="H52" s="1"/>
      <c r="I52" s="1"/>
      <c r="J52" s="1"/>
      <c r="K52" s="1"/>
      <c r="L52" s="1"/>
      <c r="M52" s="1"/>
    </row>
    <row r="53" spans="1:13" ht="18">
      <c r="A53" s="53" t="s">
        <v>100</v>
      </c>
      <c r="B53" s="1"/>
      <c r="C53" s="1"/>
      <c r="D53" s="1"/>
      <c r="E53" s="1"/>
      <c r="F53" s="1"/>
      <c r="G53" s="1"/>
      <c r="H53" s="1"/>
      <c r="I53" s="1"/>
      <c r="J53" s="1"/>
      <c r="K53" s="1"/>
      <c r="L53" s="1"/>
      <c r="M53" s="1"/>
    </row>
    <row r="54" spans="1:13" ht="20">
      <c r="A54" s="37"/>
      <c r="B54" s="1"/>
      <c r="C54" s="1"/>
      <c r="D54" s="1"/>
      <c r="E54" s="1"/>
      <c r="F54" s="1"/>
      <c r="G54" s="1"/>
      <c r="H54" s="1"/>
      <c r="I54" s="1"/>
      <c r="J54" s="1"/>
      <c r="K54" s="1"/>
      <c r="L54" s="1"/>
      <c r="M54" s="1"/>
    </row>
    <row r="55" spans="1:13" ht="48">
      <c r="A55" s="616" t="s">
        <v>101</v>
      </c>
      <c r="B55" s="38" t="s">
        <v>50</v>
      </c>
      <c r="C55" s="38" t="s">
        <v>51</v>
      </c>
      <c r="D55" s="38" t="s">
        <v>52</v>
      </c>
      <c r="E55" s="38" t="s">
        <v>53</v>
      </c>
      <c r="F55" s="38" t="s">
        <v>55</v>
      </c>
      <c r="G55" s="38" t="s">
        <v>56</v>
      </c>
      <c r="H55" s="38" t="s">
        <v>57</v>
      </c>
      <c r="I55" s="38" t="s">
        <v>58</v>
      </c>
      <c r="J55" s="38" t="s">
        <v>60</v>
      </c>
      <c r="K55" s="38" t="s">
        <v>61</v>
      </c>
      <c r="L55" s="38" t="s">
        <v>62</v>
      </c>
      <c r="M55" s="38" t="s">
        <v>63</v>
      </c>
    </row>
    <row r="56" spans="1:13" ht="23">
      <c r="A56" s="616"/>
      <c r="B56" s="39">
        <v>8.3299999999999999E-2</v>
      </c>
      <c r="C56" s="39">
        <v>8.3000000000000004E-2</v>
      </c>
      <c r="D56" s="39">
        <v>8.3000000000000004E-2</v>
      </c>
      <c r="E56" s="39">
        <v>8.3000000000000004E-2</v>
      </c>
      <c r="F56" s="39">
        <v>8.3000000000000004E-2</v>
      </c>
      <c r="G56" s="39"/>
      <c r="H56" s="39"/>
      <c r="I56" s="39"/>
      <c r="J56" s="39"/>
      <c r="K56" s="39"/>
      <c r="L56" s="39"/>
      <c r="M56" s="39"/>
    </row>
    <row r="57" spans="1:13">
      <c r="A57" s="1"/>
      <c r="B57" s="1"/>
      <c r="C57" s="1"/>
      <c r="D57" s="1"/>
      <c r="E57" s="1"/>
      <c r="F57" s="1"/>
      <c r="G57" s="1"/>
      <c r="H57" s="1"/>
      <c r="I57" s="1"/>
      <c r="J57" s="29"/>
      <c r="K57" s="29"/>
      <c r="L57" s="29"/>
      <c r="M57" s="29"/>
    </row>
    <row r="58" spans="1:13" ht="16" thickBot="1">
      <c r="A58" s="1"/>
      <c r="B58" s="1"/>
      <c r="C58" s="1"/>
      <c r="D58" s="1"/>
      <c r="E58" s="1"/>
      <c r="F58" s="1"/>
      <c r="G58" s="1"/>
      <c r="H58" s="1"/>
      <c r="I58" s="1"/>
      <c r="J58" s="1"/>
      <c r="K58" s="1"/>
      <c r="L58" s="1"/>
      <c r="M58" s="1"/>
    </row>
    <row r="59" spans="1:13" ht="16" thickBot="1">
      <c r="A59" s="214" t="s">
        <v>102</v>
      </c>
      <c r="B59" s="197" t="s">
        <v>103</v>
      </c>
      <c r="C59" s="169"/>
      <c r="D59" s="215" t="s">
        <v>104</v>
      </c>
      <c r="E59" s="197" t="s">
        <v>103</v>
      </c>
      <c r="F59" s="169"/>
      <c r="G59" s="215" t="s">
        <v>105</v>
      </c>
      <c r="H59" s="197" t="s">
        <v>106</v>
      </c>
      <c r="I59" s="213"/>
      <c r="J59" s="162"/>
      <c r="K59" s="1"/>
      <c r="L59" s="1"/>
      <c r="M59" s="1"/>
    </row>
    <row r="60" spans="1:13" ht="16" thickBot="1">
      <c r="A60" s="216"/>
      <c r="B60" s="197" t="s">
        <v>107</v>
      </c>
      <c r="C60" s="321" t="s">
        <v>323</v>
      </c>
      <c r="D60" s="217"/>
      <c r="E60" s="197" t="s">
        <v>107</v>
      </c>
      <c r="F60" s="321" t="s">
        <v>325</v>
      </c>
      <c r="G60" s="217"/>
      <c r="H60" s="197" t="s">
        <v>108</v>
      </c>
      <c r="I60" s="224"/>
      <c r="J60" s="162"/>
      <c r="K60" s="1"/>
      <c r="L60" s="1"/>
      <c r="M60" s="1"/>
    </row>
    <row r="61" spans="1:13" ht="16" thickBot="1">
      <c r="A61" s="216"/>
      <c r="B61" s="197" t="s">
        <v>109</v>
      </c>
      <c r="C61" s="321" t="s">
        <v>324</v>
      </c>
      <c r="D61" s="217"/>
      <c r="E61" s="197" t="s">
        <v>109</v>
      </c>
      <c r="F61" s="321" t="s">
        <v>326</v>
      </c>
      <c r="G61" s="217"/>
      <c r="H61" s="197" t="s">
        <v>110</v>
      </c>
      <c r="I61" s="224"/>
      <c r="J61" s="162"/>
      <c r="K61" s="1"/>
      <c r="L61" s="1"/>
      <c r="M61" s="1"/>
    </row>
    <row r="62" spans="1:13" ht="16" thickBot="1">
      <c r="A62" s="216"/>
      <c r="B62" s="197" t="s">
        <v>103</v>
      </c>
      <c r="C62" s="169"/>
      <c r="D62" s="217"/>
      <c r="E62" s="197" t="s">
        <v>103</v>
      </c>
      <c r="F62" s="321"/>
      <c r="G62" s="217"/>
      <c r="H62" s="197" t="s">
        <v>106</v>
      </c>
      <c r="I62" s="213"/>
      <c r="J62" s="162"/>
      <c r="K62" s="1"/>
      <c r="L62" s="1"/>
      <c r="M62" s="1"/>
    </row>
    <row r="63" spans="1:13" ht="16" thickBot="1">
      <c r="A63" s="216"/>
      <c r="B63" s="197" t="s">
        <v>107</v>
      </c>
      <c r="C63" s="169"/>
      <c r="D63" s="217"/>
      <c r="E63" s="197" t="s">
        <v>107</v>
      </c>
      <c r="F63" s="321" t="s">
        <v>327</v>
      </c>
      <c r="G63" s="217"/>
      <c r="H63" s="197" t="s">
        <v>108</v>
      </c>
      <c r="I63" s="213"/>
      <c r="J63" s="162"/>
      <c r="K63" s="1"/>
      <c r="L63" s="1"/>
      <c r="M63" s="1"/>
    </row>
    <row r="64" spans="1:13" ht="16" thickBot="1">
      <c r="A64" s="218"/>
      <c r="B64" s="197" t="s">
        <v>109</v>
      </c>
      <c r="C64" s="169"/>
      <c r="D64" s="219"/>
      <c r="E64" s="197" t="s">
        <v>109</v>
      </c>
      <c r="F64" s="321" t="s">
        <v>328</v>
      </c>
      <c r="G64" s="219"/>
      <c r="H64" s="197" t="s">
        <v>110</v>
      </c>
      <c r="I64" s="213"/>
      <c r="J64" s="162"/>
      <c r="K64" s="1"/>
      <c r="L64" s="1"/>
      <c r="M64" s="1"/>
    </row>
    <row r="65" spans="1:13">
      <c r="A65" s="1"/>
      <c r="B65" s="1"/>
      <c r="C65" s="1"/>
      <c r="D65" s="1"/>
      <c r="E65" s="1"/>
      <c r="F65" s="1"/>
      <c r="G65" s="1"/>
      <c r="H65" s="1"/>
      <c r="I65" s="1"/>
      <c r="J65" s="1"/>
      <c r="K65" s="1"/>
      <c r="L65" s="1"/>
      <c r="M65" s="1"/>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28:A29"/>
    <mergeCell ref="D28:E28"/>
    <mergeCell ref="F28:G28"/>
    <mergeCell ref="D29:E29"/>
    <mergeCell ref="F29:G29"/>
    <mergeCell ref="B24:J24"/>
    <mergeCell ref="A25:A26"/>
    <mergeCell ref="H25:J25"/>
    <mergeCell ref="H26:J26"/>
    <mergeCell ref="B27:J27"/>
    <mergeCell ref="I7:I10"/>
    <mergeCell ref="J7:J10"/>
    <mergeCell ref="A12:A14"/>
    <mergeCell ref="A22:J22"/>
    <mergeCell ref="B23:D23"/>
    <mergeCell ref="H23:J23"/>
    <mergeCell ref="A16:B18"/>
    <mergeCell ref="D16:F16"/>
    <mergeCell ref="D17:F17"/>
    <mergeCell ref="D18:F18"/>
    <mergeCell ref="A1:A4"/>
    <mergeCell ref="B1:H1"/>
    <mergeCell ref="B4:H4"/>
    <mergeCell ref="A7:A10"/>
    <mergeCell ref="B7:H10"/>
    <mergeCell ref="J4:L4"/>
    <mergeCell ref="J1:L1"/>
    <mergeCell ref="B2:H2"/>
    <mergeCell ref="J2:L2"/>
    <mergeCell ref="B3:H3"/>
    <mergeCell ref="J3:L3"/>
  </mergeCells>
  <dataValidations count="1">
    <dataValidation type="list" allowBlank="1" showInputMessage="1" showErrorMessage="1" sqref="H26:J26" xr:uid="{B0AB29E5-110F-0942-B030-C09F3188ACD3}">
      <formula1>#REF!</formula1>
    </dataValidation>
  </dataValidations>
  <hyperlinks>
    <hyperlink ref="J29" r:id="rId1" xr:uid="{F7BCE251-998A-C34E-B8D5-441A0EEB670F}"/>
    <hyperlink ref="J31" r:id="rId2" xr:uid="{41EAFAD7-BE7B-7A44-9AB1-89168BEBAF98}"/>
    <hyperlink ref="J33" r:id="rId3" xr:uid="{46AEF96F-F84F-D346-8EF1-081930E7F881}"/>
    <hyperlink ref="J35" r:id="rId4" xr:uid="{DD1EE589-3327-C040-9391-4235F3681F55}"/>
    <hyperlink ref="J37" r:id="rId5" xr:uid="{3EA77577-88D6-4082-BB9D-90459F5058A3}"/>
  </hyperlinks>
  <pageMargins left="0.7" right="0.7" top="0.75" bottom="0.75" header="0.3" footer="0.3"/>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1"/>
  <sheetViews>
    <sheetView showGridLines="0" tabSelected="1" topLeftCell="E17" zoomScale="90" zoomScaleNormal="60" workbookViewId="0">
      <selection activeCell="I24" sqref="I24:I25"/>
    </sheetView>
  </sheetViews>
  <sheetFormatPr baseColWidth="10" defaultColWidth="10.6640625" defaultRowHeight="14"/>
  <cols>
    <col min="1" max="1" width="49.6640625" style="1" customWidth="1"/>
    <col min="2" max="13" width="35.6640625" style="1" customWidth="1"/>
    <col min="14" max="15" width="18.1640625" style="1" customWidth="1"/>
    <col min="16" max="16" width="8.5" style="1" customWidth="1"/>
    <col min="17" max="17" width="18.5" style="1" bestFit="1" customWidth="1"/>
    <col min="18" max="18" width="5.6640625" style="1" customWidth="1"/>
    <col min="19" max="19" width="18.5" style="1" bestFit="1" customWidth="1"/>
    <col min="20" max="20" width="4.6640625" style="1" customWidth="1"/>
    <col min="21" max="21" width="23" style="1" bestFit="1" customWidth="1"/>
    <col min="22" max="22" width="10.6640625" style="1"/>
    <col min="23" max="23" width="18.5" style="1" bestFit="1" customWidth="1"/>
    <col min="24" max="24" width="16.1640625" style="1" customWidth="1"/>
    <col min="25" max="16384" width="10.6640625" style="1"/>
  </cols>
  <sheetData>
    <row r="1" spans="1:15" s="84" customFormat="1" ht="32.25" customHeight="1" thickBot="1">
      <c r="A1" s="416"/>
      <c r="B1" s="397" t="s">
        <v>44</v>
      </c>
      <c r="C1" s="398"/>
      <c r="D1" s="398"/>
      <c r="E1" s="398"/>
      <c r="F1" s="398"/>
      <c r="G1" s="398"/>
      <c r="H1" s="398"/>
      <c r="I1" s="399"/>
      <c r="J1" s="394" t="s">
        <v>160</v>
      </c>
      <c r="K1" s="395"/>
      <c r="L1" s="396"/>
    </row>
    <row r="2" spans="1:15" s="84" customFormat="1" ht="30.75" customHeight="1" thickBot="1">
      <c r="A2" s="417"/>
      <c r="B2" s="400" t="s">
        <v>45</v>
      </c>
      <c r="C2" s="401"/>
      <c r="D2" s="401"/>
      <c r="E2" s="401"/>
      <c r="F2" s="401"/>
      <c r="G2" s="401"/>
      <c r="H2" s="401"/>
      <c r="I2" s="402"/>
      <c r="J2" s="394" t="s">
        <v>161</v>
      </c>
      <c r="K2" s="395"/>
      <c r="L2" s="396"/>
    </row>
    <row r="3" spans="1:15" s="84" customFormat="1" ht="24" customHeight="1" thickBot="1">
      <c r="A3" s="417"/>
      <c r="B3" s="400" t="s">
        <v>0</v>
      </c>
      <c r="C3" s="401"/>
      <c r="D3" s="401"/>
      <c r="E3" s="401"/>
      <c r="F3" s="401"/>
      <c r="G3" s="401"/>
      <c r="H3" s="401"/>
      <c r="I3" s="402"/>
      <c r="J3" s="394" t="s">
        <v>162</v>
      </c>
      <c r="K3" s="395"/>
      <c r="L3" s="396"/>
    </row>
    <row r="4" spans="1:15" s="84" customFormat="1" ht="21.75" customHeight="1" thickBot="1">
      <c r="A4" s="418"/>
      <c r="B4" s="403" t="s">
        <v>111</v>
      </c>
      <c r="C4" s="404"/>
      <c r="D4" s="404"/>
      <c r="E4" s="404"/>
      <c r="F4" s="404"/>
      <c r="G4" s="404"/>
      <c r="H4" s="404"/>
      <c r="I4" s="405"/>
      <c r="J4" s="394" t="s">
        <v>165</v>
      </c>
      <c r="K4" s="395"/>
      <c r="L4" s="396"/>
    </row>
    <row r="5" spans="1:15" s="84" customFormat="1" ht="21.75" customHeight="1" thickBot="1">
      <c r="A5" s="85"/>
      <c r="B5" s="86"/>
      <c r="C5" s="86"/>
      <c r="D5" s="86"/>
      <c r="E5" s="86"/>
      <c r="F5" s="86"/>
      <c r="G5" s="86"/>
      <c r="H5" s="86"/>
      <c r="I5" s="86"/>
      <c r="J5" s="87"/>
      <c r="K5" s="87"/>
      <c r="L5" s="87"/>
    </row>
    <row r="6" spans="1:15" ht="40.25" customHeight="1" thickBot="1">
      <c r="A6" s="54" t="s">
        <v>48</v>
      </c>
      <c r="B6" s="647" t="s">
        <v>170</v>
      </c>
      <c r="C6" s="648"/>
      <c r="D6" s="648"/>
      <c r="E6" s="648"/>
      <c r="F6" s="648"/>
      <c r="G6" s="648"/>
      <c r="H6" s="648"/>
      <c r="I6" s="649"/>
      <c r="J6" s="212" t="s">
        <v>49</v>
      </c>
      <c r="K6" s="650"/>
      <c r="L6" s="651"/>
      <c r="M6" s="646"/>
      <c r="N6" s="646"/>
      <c r="O6" s="646"/>
    </row>
    <row r="7" spans="1:15" s="84" customFormat="1" ht="21.75" customHeight="1" thickBot="1">
      <c r="A7" s="85"/>
      <c r="B7" s="86"/>
      <c r="C7" s="86"/>
      <c r="D7" s="86"/>
      <c r="E7" s="86"/>
      <c r="F7" s="86"/>
      <c r="G7" s="86"/>
      <c r="H7" s="86"/>
      <c r="I7" s="86"/>
      <c r="J7" s="86"/>
      <c r="K7" s="86"/>
      <c r="L7" s="86"/>
      <c r="M7" s="87"/>
      <c r="N7" s="87"/>
      <c r="O7" s="87"/>
    </row>
    <row r="8" spans="1:15" s="84" customFormat="1" ht="21.75" customHeight="1" thickBot="1">
      <c r="A8" s="652" t="s">
        <v>2</v>
      </c>
      <c r="B8" s="165" t="s">
        <v>50</v>
      </c>
      <c r="C8" s="232">
        <v>45688</v>
      </c>
      <c r="D8" s="165" t="s">
        <v>51</v>
      </c>
      <c r="E8" s="233">
        <v>45716</v>
      </c>
      <c r="F8" s="165" t="s">
        <v>52</v>
      </c>
      <c r="G8" s="232">
        <v>45747</v>
      </c>
      <c r="H8" s="165" t="s">
        <v>53</v>
      </c>
      <c r="I8" s="234">
        <v>45777</v>
      </c>
      <c r="J8" s="653" t="s">
        <v>3</v>
      </c>
      <c r="K8" s="164" t="s">
        <v>54</v>
      </c>
      <c r="L8" s="88"/>
      <c r="M8" s="646"/>
      <c r="N8" s="646"/>
      <c r="O8" s="646"/>
    </row>
    <row r="9" spans="1:15" s="84" customFormat="1" ht="21.75" customHeight="1" thickBot="1">
      <c r="A9" s="652"/>
      <c r="B9" s="166" t="s">
        <v>55</v>
      </c>
      <c r="C9" s="352">
        <v>45808</v>
      </c>
      <c r="D9" s="165" t="s">
        <v>56</v>
      </c>
      <c r="E9" s="135"/>
      <c r="F9" s="165" t="s">
        <v>57</v>
      </c>
      <c r="G9" s="135"/>
      <c r="H9" s="165" t="s">
        <v>58</v>
      </c>
      <c r="I9" s="133"/>
      <c r="J9" s="653"/>
      <c r="K9" s="164" t="s">
        <v>59</v>
      </c>
      <c r="L9" s="88"/>
      <c r="M9" s="646"/>
      <c r="N9" s="646"/>
      <c r="O9" s="646"/>
    </row>
    <row r="10" spans="1:15" s="84" customFormat="1" ht="21.75" customHeight="1" thickBot="1">
      <c r="A10" s="652"/>
      <c r="B10" s="165" t="s">
        <v>60</v>
      </c>
      <c r="C10" s="131"/>
      <c r="D10" s="165" t="s">
        <v>61</v>
      </c>
      <c r="E10" s="135"/>
      <c r="F10" s="165" t="s">
        <v>62</v>
      </c>
      <c r="G10" s="135"/>
      <c r="H10" s="165" t="s">
        <v>63</v>
      </c>
      <c r="I10" s="133"/>
      <c r="J10" s="653"/>
      <c r="K10" s="164" t="s">
        <v>64</v>
      </c>
      <c r="L10" s="88" t="s">
        <v>343</v>
      </c>
      <c r="M10" s="646"/>
      <c r="N10" s="646"/>
      <c r="O10" s="646"/>
    </row>
    <row r="11" spans="1:15" ht="15" thickBot="1"/>
    <row r="12" spans="1:15" ht="32" customHeight="1" thickBot="1">
      <c r="A12" s="626" t="s">
        <v>112</v>
      </c>
      <c r="B12" s="627"/>
      <c r="C12" s="627"/>
      <c r="D12" s="627"/>
      <c r="E12" s="627"/>
      <c r="F12" s="627"/>
      <c r="G12" s="627"/>
      <c r="H12" s="627"/>
      <c r="I12" s="627"/>
      <c r="J12" s="627"/>
      <c r="K12" s="627"/>
      <c r="L12" s="628"/>
    </row>
    <row r="13" spans="1:15" ht="32" customHeight="1" thickBot="1">
      <c r="A13" s="622" t="s">
        <v>113</v>
      </c>
      <c r="B13" s="624" t="s">
        <v>33</v>
      </c>
      <c r="C13" s="635" t="s">
        <v>4</v>
      </c>
      <c r="D13" s="632" t="s">
        <v>75</v>
      </c>
      <c r="E13" s="633"/>
      <c r="F13" s="634"/>
      <c r="G13" s="632" t="s">
        <v>77</v>
      </c>
      <c r="H13" s="633"/>
      <c r="I13" s="634"/>
      <c r="J13" s="384" t="s">
        <v>78</v>
      </c>
      <c r="K13" s="385"/>
      <c r="L13" s="386"/>
    </row>
    <row r="14" spans="1:15" ht="32" customHeight="1" thickBot="1">
      <c r="A14" s="623"/>
      <c r="B14" s="654"/>
      <c r="C14" s="636"/>
      <c r="D14" s="117" t="s">
        <v>11</v>
      </c>
      <c r="E14" s="115" t="s">
        <v>12</v>
      </c>
      <c r="F14" s="116" t="s">
        <v>34</v>
      </c>
      <c r="G14" s="117" t="s">
        <v>11</v>
      </c>
      <c r="H14" s="115" t="s">
        <v>12</v>
      </c>
      <c r="I14" s="116" t="s">
        <v>34</v>
      </c>
      <c r="J14" s="117" t="s">
        <v>11</v>
      </c>
      <c r="K14" s="115" t="s">
        <v>12</v>
      </c>
      <c r="L14" s="116" t="s">
        <v>34</v>
      </c>
    </row>
    <row r="15" spans="1:15" ht="91.5" customHeight="1">
      <c r="A15" s="637" t="s">
        <v>344</v>
      </c>
      <c r="B15" s="327" t="s">
        <v>345</v>
      </c>
      <c r="C15" s="656" t="s">
        <v>346</v>
      </c>
      <c r="D15" s="328">
        <v>144275000</v>
      </c>
      <c r="E15" s="329" t="s">
        <v>217</v>
      </c>
      <c r="F15" s="658">
        <v>4</v>
      </c>
      <c r="G15" s="330">
        <v>276875000</v>
      </c>
      <c r="H15" s="331">
        <v>1200600</v>
      </c>
      <c r="I15" s="658">
        <v>4</v>
      </c>
      <c r="J15" s="221"/>
      <c r="K15" s="222"/>
      <c r="L15" s="227"/>
    </row>
    <row r="16" spans="1:15" ht="90" customHeight="1">
      <c r="A16" s="655"/>
      <c r="B16" s="332" t="s">
        <v>347</v>
      </c>
      <c r="C16" s="657"/>
      <c r="D16" s="333" t="s">
        <v>217</v>
      </c>
      <c r="E16" s="334" t="s">
        <v>217</v>
      </c>
      <c r="F16" s="658"/>
      <c r="G16" s="330">
        <v>84735000</v>
      </c>
      <c r="H16" s="331">
        <v>0</v>
      </c>
      <c r="I16" s="658"/>
      <c r="J16" s="226"/>
      <c r="K16" s="226"/>
      <c r="L16" s="340"/>
    </row>
    <row r="17" spans="1:13" s="26" customFormat="1" ht="101" customHeight="1">
      <c r="A17" s="659" t="s">
        <v>348</v>
      </c>
      <c r="B17" s="327" t="s">
        <v>349</v>
      </c>
      <c r="C17" s="660" t="s">
        <v>350</v>
      </c>
      <c r="D17" s="347">
        <v>72875000</v>
      </c>
      <c r="E17" s="331"/>
      <c r="F17" s="658">
        <v>1</v>
      </c>
      <c r="G17" s="335">
        <v>180454000</v>
      </c>
      <c r="H17" s="331">
        <v>782100</v>
      </c>
      <c r="I17" s="658">
        <v>1</v>
      </c>
      <c r="J17" s="341"/>
      <c r="K17" s="341"/>
      <c r="L17" s="341"/>
      <c r="M17" s="1"/>
    </row>
    <row r="18" spans="1:13" ht="52.25" customHeight="1">
      <c r="A18" s="659"/>
      <c r="B18" s="336" t="s">
        <v>351</v>
      </c>
      <c r="C18" s="660"/>
      <c r="D18" s="347">
        <v>71400000</v>
      </c>
      <c r="E18" s="331"/>
      <c r="F18" s="658"/>
      <c r="G18" s="335">
        <v>333069248</v>
      </c>
      <c r="H18" s="331">
        <v>238000</v>
      </c>
      <c r="I18" s="658"/>
      <c r="J18" s="342"/>
      <c r="K18" s="342"/>
      <c r="L18" s="342"/>
    </row>
    <row r="19" spans="1:13" ht="55.25" customHeight="1">
      <c r="A19" s="249"/>
      <c r="B19" s="337"/>
      <c r="C19" s="96"/>
      <c r="D19" s="338"/>
      <c r="E19" s="339"/>
      <c r="F19" s="252"/>
      <c r="G19" s="339"/>
      <c r="H19" s="339"/>
      <c r="I19" s="252"/>
    </row>
    <row r="20" spans="1:13" ht="15" customHeight="1" thickBot="1">
      <c r="A20" s="249"/>
      <c r="B20" s="337"/>
      <c r="C20" s="96"/>
      <c r="D20" s="338"/>
      <c r="E20" s="339"/>
      <c r="F20" s="252"/>
      <c r="G20" s="339"/>
      <c r="H20" s="339"/>
      <c r="I20" s="252"/>
    </row>
    <row r="21" spans="1:13" ht="35" customHeight="1" thickBot="1">
      <c r="A21" s="626" t="s">
        <v>114</v>
      </c>
      <c r="B21" s="627"/>
      <c r="C21" s="627"/>
      <c r="D21" s="627"/>
      <c r="E21" s="627"/>
      <c r="F21" s="627"/>
      <c r="G21" s="627"/>
      <c r="H21" s="627"/>
      <c r="I21" s="627"/>
      <c r="J21" s="627"/>
      <c r="K21" s="627"/>
      <c r="L21" s="628"/>
    </row>
    <row r="22" spans="1:13" ht="35" customHeight="1">
      <c r="A22" s="622" t="s">
        <v>113</v>
      </c>
      <c r="B22" s="624" t="s">
        <v>33</v>
      </c>
      <c r="C22" s="635" t="s">
        <v>4</v>
      </c>
      <c r="D22" s="632" t="s">
        <v>79</v>
      </c>
      <c r="E22" s="633"/>
      <c r="F22" s="634"/>
      <c r="G22" s="632" t="s">
        <v>80</v>
      </c>
      <c r="H22" s="633"/>
      <c r="I22" s="634"/>
      <c r="J22" s="632" t="s">
        <v>81</v>
      </c>
      <c r="K22" s="633"/>
      <c r="L22" s="634"/>
    </row>
    <row r="23" spans="1:13" ht="35" customHeight="1" thickBot="1">
      <c r="A23" s="623"/>
      <c r="B23" s="625"/>
      <c r="C23" s="636"/>
      <c r="D23" s="343" t="s">
        <v>11</v>
      </c>
      <c r="E23" s="115" t="s">
        <v>12</v>
      </c>
      <c r="F23" s="116" t="s">
        <v>34</v>
      </c>
      <c r="G23" s="117" t="s">
        <v>11</v>
      </c>
      <c r="H23" s="115" t="s">
        <v>12</v>
      </c>
      <c r="I23" s="116" t="s">
        <v>34</v>
      </c>
      <c r="J23" s="117" t="s">
        <v>11</v>
      </c>
      <c r="K23" s="115" t="s">
        <v>12</v>
      </c>
      <c r="L23" s="116" t="s">
        <v>34</v>
      </c>
    </row>
    <row r="24" spans="1:13" ht="62.25" customHeight="1">
      <c r="A24" s="637" t="s">
        <v>344</v>
      </c>
      <c r="B24" s="332" t="s">
        <v>345</v>
      </c>
      <c r="C24" s="641" t="s">
        <v>346</v>
      </c>
      <c r="D24" s="349">
        <v>-442000</v>
      </c>
      <c r="E24" s="350">
        <v>28563000</v>
      </c>
      <c r="F24" s="644">
        <v>4</v>
      </c>
      <c r="G24" s="351">
        <v>43949555</v>
      </c>
      <c r="H24" s="351">
        <v>52151000</v>
      </c>
      <c r="I24" s="644">
        <v>4</v>
      </c>
      <c r="J24" s="348"/>
      <c r="K24" s="348"/>
      <c r="L24" s="348"/>
    </row>
    <row r="25" spans="1:13" ht="90" customHeight="1">
      <c r="A25" s="638"/>
      <c r="B25" s="332" t="s">
        <v>347</v>
      </c>
      <c r="C25" s="642"/>
      <c r="D25" s="349">
        <v>-627667</v>
      </c>
      <c r="E25" s="351">
        <v>14719000</v>
      </c>
      <c r="F25" s="645"/>
      <c r="G25" s="351">
        <v>-1326000</v>
      </c>
      <c r="H25" s="351">
        <v>16045000</v>
      </c>
      <c r="I25" s="645"/>
      <c r="J25" s="348"/>
      <c r="K25" s="348"/>
      <c r="L25" s="348"/>
    </row>
    <row r="26" spans="1:13" ht="90" customHeight="1">
      <c r="A26" s="639" t="s">
        <v>348</v>
      </c>
      <c r="B26" s="327" t="s">
        <v>349</v>
      </c>
      <c r="C26" s="643" t="s">
        <v>350</v>
      </c>
      <c r="D26" s="22">
        <v>-741000</v>
      </c>
      <c r="E26" s="345">
        <v>18936000</v>
      </c>
      <c r="F26" s="620">
        <v>1</v>
      </c>
      <c r="G26" s="344">
        <v>0</v>
      </c>
      <c r="H26" s="345">
        <v>15164000</v>
      </c>
      <c r="I26" s="620">
        <v>1</v>
      </c>
      <c r="J26" s="344"/>
      <c r="K26" s="345"/>
      <c r="L26" s="346"/>
    </row>
    <row r="27" spans="1:13" ht="90" customHeight="1" thickBot="1">
      <c r="A27" s="640"/>
      <c r="B27" s="336" t="s">
        <v>351</v>
      </c>
      <c r="C27" s="642"/>
      <c r="D27" s="22">
        <v>-1864667</v>
      </c>
      <c r="E27" s="25">
        <v>39022333</v>
      </c>
      <c r="F27" s="621"/>
      <c r="G27" s="120">
        <v>0</v>
      </c>
      <c r="H27" s="25">
        <v>31947853</v>
      </c>
      <c r="I27" s="621"/>
      <c r="J27" s="120"/>
      <c r="K27" s="25"/>
      <c r="L27" s="28"/>
    </row>
    <row r="29" spans="1:13" ht="15" thickBot="1"/>
    <row r="30" spans="1:13" ht="35" customHeight="1" thickBot="1">
      <c r="A30" s="629" t="s">
        <v>115</v>
      </c>
      <c r="B30" s="630"/>
      <c r="C30" s="630"/>
      <c r="D30" s="630"/>
      <c r="E30" s="630"/>
      <c r="F30" s="630"/>
      <c r="G30" s="630"/>
      <c r="H30" s="630"/>
      <c r="I30" s="630"/>
      <c r="J30" s="630"/>
      <c r="K30" s="630"/>
      <c r="L30" s="631"/>
    </row>
    <row r="31" spans="1:13" ht="35" customHeight="1">
      <c r="A31" s="622" t="s">
        <v>113</v>
      </c>
      <c r="B31" s="624" t="s">
        <v>33</v>
      </c>
      <c r="C31" s="635" t="s">
        <v>4</v>
      </c>
      <c r="D31" s="632" t="s">
        <v>82</v>
      </c>
      <c r="E31" s="633"/>
      <c r="F31" s="634"/>
      <c r="G31" s="632" t="s">
        <v>83</v>
      </c>
      <c r="H31" s="633"/>
      <c r="I31" s="634"/>
      <c r="J31" s="632" t="s">
        <v>84</v>
      </c>
      <c r="K31" s="633"/>
      <c r="L31" s="634"/>
    </row>
    <row r="32" spans="1:13" ht="35" customHeight="1" thickBot="1">
      <c r="A32" s="623"/>
      <c r="B32" s="625"/>
      <c r="C32" s="636"/>
      <c r="D32" s="117" t="s">
        <v>11</v>
      </c>
      <c r="E32" s="115" t="s">
        <v>12</v>
      </c>
      <c r="F32" s="116" t="s">
        <v>34</v>
      </c>
      <c r="G32" s="117" t="s">
        <v>11</v>
      </c>
      <c r="H32" s="115" t="s">
        <v>12</v>
      </c>
      <c r="I32" s="116" t="s">
        <v>34</v>
      </c>
      <c r="J32" s="117" t="s">
        <v>11</v>
      </c>
      <c r="K32" s="115" t="s">
        <v>12</v>
      </c>
      <c r="L32" s="116" t="s">
        <v>34</v>
      </c>
    </row>
    <row r="33" spans="1:12" ht="81" customHeight="1">
      <c r="A33" s="195"/>
      <c r="B33" s="196"/>
      <c r="C33" s="188"/>
      <c r="D33" s="118"/>
      <c r="E33" s="113"/>
      <c r="F33" s="114"/>
      <c r="G33" s="118"/>
      <c r="H33" s="113"/>
      <c r="I33" s="114"/>
      <c r="J33" s="118"/>
      <c r="K33" s="113"/>
      <c r="L33" s="114"/>
    </row>
    <row r="34" spans="1:12" ht="94.5" customHeight="1">
      <c r="A34" s="193"/>
      <c r="B34" s="192"/>
      <c r="C34" s="191"/>
      <c r="D34" s="119"/>
      <c r="E34" s="22"/>
      <c r="F34" s="23"/>
      <c r="G34" s="119"/>
      <c r="H34" s="22"/>
      <c r="I34" s="23"/>
      <c r="J34" s="119"/>
      <c r="K34" s="22"/>
      <c r="L34" s="23"/>
    </row>
    <row r="36" spans="1:12" ht="15" thickBot="1"/>
    <row r="37" spans="1:12" ht="35" customHeight="1" thickBot="1">
      <c r="A37" s="629" t="s">
        <v>116</v>
      </c>
      <c r="B37" s="630"/>
      <c r="C37" s="630"/>
      <c r="D37" s="630"/>
      <c r="E37" s="630"/>
      <c r="F37" s="630"/>
      <c r="G37" s="630"/>
      <c r="H37" s="630"/>
      <c r="I37" s="630"/>
      <c r="J37" s="630"/>
      <c r="K37" s="630"/>
      <c r="L37" s="631"/>
    </row>
    <row r="38" spans="1:12" ht="35" customHeight="1">
      <c r="A38" s="622" t="s">
        <v>113</v>
      </c>
      <c r="B38" s="624" t="s">
        <v>33</v>
      </c>
      <c r="C38" s="635" t="s">
        <v>4</v>
      </c>
      <c r="D38" s="632" t="s">
        <v>85</v>
      </c>
      <c r="E38" s="633"/>
      <c r="F38" s="634"/>
      <c r="G38" s="632" t="s">
        <v>117</v>
      </c>
      <c r="H38" s="633"/>
      <c r="I38" s="634"/>
      <c r="J38" s="632" t="s">
        <v>87</v>
      </c>
      <c r="K38" s="633"/>
      <c r="L38" s="634"/>
    </row>
    <row r="39" spans="1:12" ht="35" customHeight="1" thickBot="1">
      <c r="A39" s="623"/>
      <c r="B39" s="625"/>
      <c r="C39" s="636"/>
      <c r="D39" s="117" t="s">
        <v>11</v>
      </c>
      <c r="E39" s="115" t="s">
        <v>12</v>
      </c>
      <c r="F39" s="116" t="s">
        <v>34</v>
      </c>
      <c r="G39" s="117" t="s">
        <v>11</v>
      </c>
      <c r="H39" s="115" t="s">
        <v>12</v>
      </c>
      <c r="I39" s="116" t="s">
        <v>34</v>
      </c>
      <c r="J39" s="117" t="s">
        <v>11</v>
      </c>
      <c r="K39" s="115" t="s">
        <v>12</v>
      </c>
      <c r="L39" s="116" t="s">
        <v>34</v>
      </c>
    </row>
    <row r="40" spans="1:12" ht="99" customHeight="1">
      <c r="A40" s="195"/>
      <c r="B40" s="196"/>
      <c r="C40" s="188"/>
      <c r="D40" s="118"/>
      <c r="E40" s="113"/>
      <c r="F40" s="114"/>
      <c r="G40" s="118"/>
      <c r="H40" s="113"/>
      <c r="I40" s="114"/>
      <c r="J40" s="118"/>
      <c r="K40" s="113"/>
      <c r="L40" s="114"/>
    </row>
    <row r="41" spans="1:12" ht="93.75" customHeight="1">
      <c r="A41" s="193"/>
      <c r="B41" s="192"/>
      <c r="C41" s="191"/>
      <c r="D41" s="119"/>
      <c r="E41" s="22"/>
      <c r="F41" s="23"/>
      <c r="G41" s="119"/>
      <c r="H41" s="22"/>
      <c r="I41" s="23"/>
      <c r="J41" s="119"/>
      <c r="K41" s="22"/>
      <c r="L41" s="23"/>
    </row>
  </sheetData>
  <mergeCells count="61">
    <mergeCell ref="A15:A16"/>
    <mergeCell ref="C15:C16"/>
    <mergeCell ref="F15:F16"/>
    <mergeCell ref="I15:I16"/>
    <mergeCell ref="A17:A18"/>
    <mergeCell ref="C17:C18"/>
    <mergeCell ref="F17:F18"/>
    <mergeCell ref="I17:I18"/>
    <mergeCell ref="A8:A10"/>
    <mergeCell ref="A12:L12"/>
    <mergeCell ref="A37:L37"/>
    <mergeCell ref="C38:C39"/>
    <mergeCell ref="D38:F38"/>
    <mergeCell ref="G38:I38"/>
    <mergeCell ref="J38:L38"/>
    <mergeCell ref="G22:I22"/>
    <mergeCell ref="B31:B32"/>
    <mergeCell ref="J8:J10"/>
    <mergeCell ref="C31:C32"/>
    <mergeCell ref="D31:F31"/>
    <mergeCell ref="G31:I31"/>
    <mergeCell ref="A13:A14"/>
    <mergeCell ref="B13:B14"/>
    <mergeCell ref="C13:C14"/>
    <mergeCell ref="B6:I6"/>
    <mergeCell ref="K6:L6"/>
    <mergeCell ref="M6:O6"/>
    <mergeCell ref="A1:A4"/>
    <mergeCell ref="J1:L1"/>
    <mergeCell ref="J2:L2"/>
    <mergeCell ref="J3:L3"/>
    <mergeCell ref="J4:L4"/>
    <mergeCell ref="B1:I1"/>
    <mergeCell ref="B2:I2"/>
    <mergeCell ref="B3:I3"/>
    <mergeCell ref="B4:I4"/>
    <mergeCell ref="M8:O8"/>
    <mergeCell ref="M9:O9"/>
    <mergeCell ref="M10:O10"/>
    <mergeCell ref="D13:F13"/>
    <mergeCell ref="G13:I13"/>
    <mergeCell ref="J13:L13"/>
    <mergeCell ref="A21:L21"/>
    <mergeCell ref="A30:L30"/>
    <mergeCell ref="J22:L22"/>
    <mergeCell ref="J31:L31"/>
    <mergeCell ref="B22:B23"/>
    <mergeCell ref="C22:C23"/>
    <mergeCell ref="D22:F22"/>
    <mergeCell ref="A24:A25"/>
    <mergeCell ref="A26:A27"/>
    <mergeCell ref="C24:C25"/>
    <mergeCell ref="C26:C27"/>
    <mergeCell ref="F26:F27"/>
    <mergeCell ref="F24:F25"/>
    <mergeCell ref="I24:I25"/>
    <mergeCell ref="I26:I27"/>
    <mergeCell ref="A38:A39"/>
    <mergeCell ref="B38:B39"/>
    <mergeCell ref="A22:A23"/>
    <mergeCell ref="A31:A32"/>
  </mergeCell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zoomScale="55" zoomScaleNormal="55" workbookViewId="0">
      <selection activeCell="AG15" sqref="AG15"/>
    </sheetView>
  </sheetViews>
  <sheetFormatPr baseColWidth="10" defaultColWidth="10.6640625" defaultRowHeight="14"/>
  <cols>
    <col min="1" max="1" width="25.5" style="82" customWidth="1"/>
    <col min="2" max="2" width="29.6640625" style="82" customWidth="1"/>
    <col min="3" max="3" width="21.5" style="82" customWidth="1"/>
    <col min="4" max="4" width="21.6640625" style="82" customWidth="1"/>
    <col min="5" max="5" width="20.6640625" style="82" bestFit="1" customWidth="1"/>
    <col min="6" max="6" width="21.6640625" style="82" customWidth="1"/>
    <col min="7" max="7" width="20.6640625" style="82" bestFit="1" customWidth="1"/>
    <col min="8" max="8" width="21.5" style="82" customWidth="1"/>
    <col min="9" max="9" width="20.6640625" style="82" bestFit="1" customWidth="1"/>
    <col min="10" max="10" width="22.33203125" style="82" customWidth="1"/>
    <col min="11" max="11" width="20.6640625" style="82" bestFit="1" customWidth="1"/>
    <col min="12" max="12" width="23" style="82" customWidth="1"/>
    <col min="13" max="13" width="20.6640625" style="82" bestFit="1" customWidth="1"/>
    <col min="14" max="14" width="22.33203125" style="82" customWidth="1"/>
    <col min="15" max="15" width="20.6640625" style="82" bestFit="1" customWidth="1"/>
    <col min="16" max="17" width="20.5" style="82" customWidth="1"/>
    <col min="18" max="18" width="17.33203125" style="82" bestFit="1" customWidth="1"/>
    <col min="19" max="19" width="20.6640625" style="82" bestFit="1" customWidth="1"/>
    <col min="20" max="20" width="21.1640625" style="82" customWidth="1"/>
    <col min="21" max="21" width="20.6640625" style="82" bestFit="1" customWidth="1"/>
    <col min="22" max="22" width="19.6640625" style="82" bestFit="1" customWidth="1"/>
    <col min="23" max="23" width="21.6640625" style="82" customWidth="1"/>
    <col min="24" max="24" width="17.33203125" style="82" bestFit="1" customWidth="1"/>
    <col min="25" max="25" width="20.6640625" style="82" bestFit="1" customWidth="1"/>
    <col min="26" max="26" width="20.5" style="82" customWidth="1"/>
    <col min="27" max="27" width="17.5" style="82" customWidth="1"/>
    <col min="28" max="28" width="19.6640625" style="82" bestFit="1" customWidth="1"/>
    <col min="29" max="29" width="22.6640625" style="82" customWidth="1"/>
    <col min="30" max="30" width="17" style="82" customWidth="1"/>
    <col min="31" max="31" width="19.6640625" style="82" bestFit="1" customWidth="1"/>
    <col min="32" max="32" width="22" style="82" customWidth="1"/>
    <col min="33" max="36" width="20.5" style="82" bestFit="1" customWidth="1"/>
    <col min="37" max="16384" width="10.6640625" style="82"/>
  </cols>
  <sheetData>
    <row r="1" spans="1:62" s="1" customFormat="1" ht="20.25" customHeight="1">
      <c r="A1" s="610"/>
      <c r="B1" s="685" t="s">
        <v>169</v>
      </c>
      <c r="C1" s="686"/>
      <c r="D1" s="686"/>
      <c r="E1" s="686"/>
      <c r="F1" s="686"/>
      <c r="G1" s="686"/>
      <c r="H1" s="686"/>
      <c r="I1" s="686"/>
      <c r="J1" s="686"/>
      <c r="K1" s="686"/>
      <c r="L1" s="686"/>
      <c r="M1" s="686"/>
      <c r="N1" s="686"/>
      <c r="O1" s="686"/>
      <c r="P1" s="686"/>
      <c r="Q1" s="686"/>
      <c r="R1" s="686"/>
      <c r="S1" s="686"/>
      <c r="T1" s="686"/>
      <c r="U1" s="686"/>
      <c r="V1" s="686"/>
      <c r="W1" s="686"/>
      <c r="X1" s="686"/>
      <c r="Y1" s="686"/>
      <c r="Z1" s="686"/>
      <c r="AA1" s="686"/>
      <c r="AB1" s="686"/>
      <c r="AC1" s="686"/>
      <c r="AD1" s="686"/>
      <c r="AE1" s="686"/>
      <c r="AF1" s="687"/>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row>
    <row r="2" spans="1:62" s="1" customFormat="1" ht="18.75" customHeight="1">
      <c r="A2" s="611"/>
      <c r="B2" s="688"/>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90"/>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row>
    <row r="3" spans="1:62" s="1" customFormat="1" ht="14.25" customHeight="1">
      <c r="A3" s="611"/>
      <c r="B3" s="688"/>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90"/>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row>
    <row r="4" spans="1:62" s="1" customFormat="1" ht="33" customHeight="1" thickBot="1">
      <c r="A4" s="612"/>
      <c r="B4" s="691"/>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3"/>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row>
    <row r="5" spans="1:62" s="1" customFormat="1">
      <c r="B5" s="98"/>
      <c r="C5" s="98"/>
      <c r="D5" s="98"/>
      <c r="E5" s="98"/>
      <c r="F5" s="98"/>
      <c r="G5" s="98"/>
      <c r="H5" s="98"/>
      <c r="I5" s="98"/>
      <c r="J5" s="98"/>
      <c r="K5" s="97"/>
      <c r="L5" s="97"/>
      <c r="M5" s="97"/>
      <c r="N5" s="97"/>
      <c r="O5" s="97"/>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row>
    <row r="6" spans="1:62" s="1" customFormat="1" ht="9" customHeight="1">
      <c r="A6" s="5"/>
      <c r="B6" s="98"/>
      <c r="C6" s="98"/>
      <c r="D6" s="98"/>
      <c r="E6" s="98"/>
      <c r="F6" s="98"/>
      <c r="G6" s="98"/>
      <c r="H6" s="98"/>
      <c r="I6" s="98"/>
      <c r="J6" s="98"/>
      <c r="K6" s="98"/>
      <c r="L6" s="98"/>
      <c r="M6" s="98"/>
      <c r="N6" s="98"/>
      <c r="O6" s="98"/>
      <c r="P6" s="2"/>
      <c r="Q6" s="2"/>
      <c r="R6" s="3"/>
      <c r="S6" s="3"/>
      <c r="T6" s="2"/>
      <c r="U6" s="2"/>
      <c r="V6" s="2"/>
      <c r="W6" s="82"/>
      <c r="X6" s="4"/>
      <c r="Y6" s="4"/>
      <c r="Z6" s="4"/>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row>
    <row r="7" spans="1:62" s="1" customFormat="1" ht="15" customHeight="1" thickBot="1">
      <c r="A7" s="6"/>
      <c r="B7" s="98"/>
      <c r="C7" s="98"/>
      <c r="D7" s="98"/>
      <c r="E7" s="98"/>
      <c r="F7" s="98"/>
      <c r="G7" s="98"/>
      <c r="H7" s="98"/>
      <c r="I7" s="98"/>
      <c r="J7" s="98"/>
      <c r="K7" s="98"/>
      <c r="L7" s="98"/>
      <c r="M7" s="98"/>
      <c r="N7" s="98"/>
      <c r="O7" s="98"/>
      <c r="P7" s="2"/>
      <c r="Q7" s="2"/>
      <c r="R7" s="3"/>
      <c r="S7" s="3"/>
      <c r="T7" s="2"/>
      <c r="U7" s="2"/>
      <c r="V7" s="2"/>
      <c r="W7" s="82"/>
      <c r="X7" s="4"/>
      <c r="Y7" s="4"/>
      <c r="Z7" s="129"/>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row>
    <row r="8" spans="1:62" s="1" customFormat="1" ht="15" customHeight="1" thickBot="1">
      <c r="A8" s="593" t="s">
        <v>1</v>
      </c>
      <c r="B8" s="661"/>
      <c r="C8" s="662"/>
      <c r="D8" s="662"/>
      <c r="E8" s="662"/>
      <c r="F8" s="662"/>
      <c r="G8" s="662"/>
      <c r="H8" s="662"/>
      <c r="I8" s="662"/>
      <c r="J8" s="662"/>
      <c r="K8" s="662"/>
      <c r="L8" s="662"/>
      <c r="M8" s="662"/>
      <c r="N8" s="662"/>
      <c r="O8" s="662"/>
      <c r="P8" s="662"/>
      <c r="Q8" s="662"/>
      <c r="R8" s="662"/>
      <c r="S8" s="662"/>
      <c r="T8" s="662"/>
      <c r="U8" s="662"/>
      <c r="V8" s="662"/>
      <c r="W8" s="662"/>
      <c r="X8" s="662"/>
      <c r="Y8" s="662"/>
      <c r="Z8" s="662"/>
      <c r="AA8" s="667" t="s">
        <v>49</v>
      </c>
      <c r="AB8" s="697"/>
      <c r="AC8" s="694" t="s">
        <v>94</v>
      </c>
      <c r="AD8" s="695"/>
      <c r="AE8" s="394" t="s">
        <v>160</v>
      </c>
      <c r="AF8" s="396"/>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row>
    <row r="9" spans="1:62" s="1" customFormat="1" ht="15" customHeight="1" thickBot="1">
      <c r="A9" s="594"/>
      <c r="B9" s="663"/>
      <c r="C9" s="664"/>
      <c r="D9" s="664"/>
      <c r="E9" s="664"/>
      <c r="F9" s="664"/>
      <c r="G9" s="664"/>
      <c r="H9" s="664"/>
      <c r="I9" s="664"/>
      <c r="J9" s="664"/>
      <c r="K9" s="664"/>
      <c r="L9" s="664"/>
      <c r="M9" s="664"/>
      <c r="N9" s="664"/>
      <c r="O9" s="664"/>
      <c r="P9" s="664"/>
      <c r="Q9" s="664"/>
      <c r="R9" s="664"/>
      <c r="S9" s="664"/>
      <c r="T9" s="664"/>
      <c r="U9" s="664"/>
      <c r="V9" s="664"/>
      <c r="W9" s="664"/>
      <c r="X9" s="664"/>
      <c r="Y9" s="664"/>
      <c r="Z9" s="664"/>
      <c r="AA9" s="668"/>
      <c r="AB9" s="698"/>
      <c r="AC9" s="694" t="s">
        <v>95</v>
      </c>
      <c r="AD9" s="695"/>
      <c r="AE9" s="394" t="s">
        <v>161</v>
      </c>
      <c r="AF9" s="396"/>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row>
    <row r="10" spans="1:62" s="1" customFormat="1" ht="15" customHeight="1" thickBot="1">
      <c r="A10" s="594"/>
      <c r="B10" s="663"/>
      <c r="C10" s="664"/>
      <c r="D10" s="664"/>
      <c r="E10" s="664"/>
      <c r="F10" s="664"/>
      <c r="G10" s="664"/>
      <c r="H10" s="664"/>
      <c r="I10" s="664"/>
      <c r="J10" s="664"/>
      <c r="K10" s="664"/>
      <c r="L10" s="664"/>
      <c r="M10" s="664"/>
      <c r="N10" s="664"/>
      <c r="O10" s="664"/>
      <c r="P10" s="664"/>
      <c r="Q10" s="664"/>
      <c r="R10" s="664"/>
      <c r="S10" s="664"/>
      <c r="T10" s="664"/>
      <c r="U10" s="664"/>
      <c r="V10" s="664"/>
      <c r="W10" s="664"/>
      <c r="X10" s="664"/>
      <c r="Y10" s="664"/>
      <c r="Z10" s="664"/>
      <c r="AA10" s="668"/>
      <c r="AB10" s="698"/>
      <c r="AC10" s="694" t="s">
        <v>96</v>
      </c>
      <c r="AD10" s="695"/>
      <c r="AE10" s="670" t="s">
        <v>162</v>
      </c>
      <c r="AF10" s="671"/>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row>
    <row r="11" spans="1:62" s="1" customFormat="1" ht="15" customHeight="1" thickBot="1">
      <c r="A11" s="595"/>
      <c r="B11" s="665"/>
      <c r="C11" s="666"/>
      <c r="D11" s="666"/>
      <c r="E11" s="666"/>
      <c r="F11" s="666"/>
      <c r="G11" s="666"/>
      <c r="H11" s="666"/>
      <c r="I11" s="666"/>
      <c r="J11" s="666"/>
      <c r="K11" s="666"/>
      <c r="L11" s="666"/>
      <c r="M11" s="666"/>
      <c r="N11" s="666"/>
      <c r="O11" s="666"/>
      <c r="P11" s="666"/>
      <c r="Q11" s="666"/>
      <c r="R11" s="666"/>
      <c r="S11" s="666"/>
      <c r="T11" s="666"/>
      <c r="U11" s="666"/>
      <c r="V11" s="666"/>
      <c r="W11" s="666"/>
      <c r="X11" s="666"/>
      <c r="Y11" s="666"/>
      <c r="Z11" s="666"/>
      <c r="AA11" s="669"/>
      <c r="AB11" s="699"/>
      <c r="AC11" s="694" t="s">
        <v>47</v>
      </c>
      <c r="AD11" s="695"/>
      <c r="AE11" s="394" t="s">
        <v>166</v>
      </c>
      <c r="AF11" s="396"/>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row>
    <row r="12" spans="1:62" s="1" customFormat="1" ht="9" customHeight="1">
      <c r="A12" s="1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row>
    <row r="13" spans="1:62" s="26" customFormat="1" ht="16.5" customHeight="1" thickBot="1">
      <c r="C13" s="100"/>
      <c r="D13" s="100"/>
      <c r="E13" s="100"/>
      <c r="F13" s="100"/>
      <c r="G13" s="100"/>
      <c r="H13" s="100"/>
      <c r="I13" s="100"/>
      <c r="J13" s="100"/>
      <c r="K13" s="99"/>
      <c r="L13" s="99"/>
      <c r="M13" s="99"/>
      <c r="N13" s="99"/>
      <c r="O13" s="99"/>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row>
    <row r="14" spans="1:62" s="84" customFormat="1" ht="21.75" customHeight="1" thickBot="1">
      <c r="A14" s="427" t="s">
        <v>2</v>
      </c>
      <c r="B14" s="165" t="s">
        <v>50</v>
      </c>
      <c r="C14" s="131"/>
      <c r="D14" s="165" t="s">
        <v>51</v>
      </c>
      <c r="E14" s="132"/>
      <c r="F14" s="165" t="s">
        <v>52</v>
      </c>
      <c r="G14" s="132"/>
      <c r="H14" s="165" t="s">
        <v>53</v>
      </c>
      <c r="I14" s="133"/>
      <c r="J14" s="101"/>
      <c r="K14" s="419" t="s">
        <v>3</v>
      </c>
      <c r="L14" s="419"/>
      <c r="M14" s="696" t="s">
        <v>54</v>
      </c>
      <c r="N14" s="696"/>
      <c r="O14" s="696"/>
      <c r="P14" s="136"/>
      <c r="Q14" s="174"/>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row>
    <row r="15" spans="1:62" s="84" customFormat="1" ht="21.75" customHeight="1" thickBot="1">
      <c r="A15" s="427"/>
      <c r="B15" s="166" t="s">
        <v>55</v>
      </c>
      <c r="C15" s="134"/>
      <c r="D15" s="165" t="s">
        <v>56</v>
      </c>
      <c r="E15" s="135"/>
      <c r="F15" s="165" t="s">
        <v>57</v>
      </c>
      <c r="G15" s="135"/>
      <c r="H15" s="165" t="s">
        <v>58</v>
      </c>
      <c r="I15" s="133"/>
      <c r="J15" s="101"/>
      <c r="K15" s="419"/>
      <c r="L15" s="419"/>
      <c r="M15" s="696" t="s">
        <v>59</v>
      </c>
      <c r="N15" s="696"/>
      <c r="O15" s="696"/>
      <c r="P15" s="136"/>
      <c r="Q15" s="174"/>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row>
    <row r="16" spans="1:62" s="84" customFormat="1" ht="21.75" customHeight="1" thickBot="1">
      <c r="A16" s="427"/>
      <c r="B16" s="165" t="s">
        <v>60</v>
      </c>
      <c r="C16" s="131"/>
      <c r="D16" s="165" t="s">
        <v>61</v>
      </c>
      <c r="E16" s="135"/>
      <c r="F16" s="165" t="s">
        <v>62</v>
      </c>
      <c r="G16" s="135"/>
      <c r="H16" s="165" t="s">
        <v>63</v>
      </c>
      <c r="I16" s="133"/>
      <c r="K16" s="419"/>
      <c r="L16" s="419"/>
      <c r="M16" s="696" t="s">
        <v>64</v>
      </c>
      <c r="N16" s="696"/>
      <c r="O16" s="696"/>
      <c r="P16" s="136"/>
      <c r="Q16" s="174"/>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row>
    <row r="17" spans="1:62" s="84" customFormat="1" ht="21.75" customHeight="1" thickBot="1">
      <c r="A17" s="1"/>
      <c r="B17" s="1"/>
      <c r="C17" s="1"/>
      <c r="D17" s="1"/>
      <c r="E17" s="1"/>
      <c r="F17" s="1"/>
      <c r="G17" s="101"/>
      <c r="H17" s="101"/>
      <c r="I17" s="101"/>
      <c r="J17" s="101"/>
      <c r="K17" s="102"/>
      <c r="L17" s="102"/>
      <c r="M17" s="100"/>
      <c r="N17" s="100"/>
      <c r="O17" s="100"/>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row>
    <row r="18" spans="1:62" s="1" customFormat="1" ht="48" customHeight="1" thickBot="1">
      <c r="A18" s="436" t="s">
        <v>118</v>
      </c>
      <c r="B18" s="437"/>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8"/>
      <c r="AG18" s="122"/>
      <c r="AH18" s="122"/>
      <c r="AI18" s="122"/>
      <c r="AJ18" s="122"/>
      <c r="AK18" s="122"/>
      <c r="AL18" s="122"/>
      <c r="AM18" s="122"/>
      <c r="AN18" s="82"/>
      <c r="AO18" s="82"/>
      <c r="AP18" s="82"/>
      <c r="AQ18" s="82"/>
      <c r="AR18" s="82"/>
      <c r="AS18" s="82"/>
      <c r="AT18" s="82"/>
      <c r="AU18" s="82"/>
      <c r="AV18" s="82"/>
      <c r="AW18" s="82"/>
      <c r="AX18" s="82"/>
      <c r="AY18" s="82"/>
      <c r="AZ18" s="82"/>
      <c r="BA18" s="82"/>
      <c r="BB18" s="82"/>
      <c r="BC18" s="82"/>
      <c r="BD18" s="82"/>
      <c r="BE18" s="82"/>
      <c r="BF18" s="82"/>
      <c r="BG18" s="82"/>
      <c r="BH18" s="82"/>
      <c r="BI18" s="82"/>
      <c r="BJ18" s="82"/>
    </row>
    <row r="19" spans="1:62" s="1" customFormat="1" ht="50.25" customHeight="1" thickBot="1">
      <c r="A19" s="434" t="s">
        <v>119</v>
      </c>
      <c r="B19" s="435"/>
      <c r="C19" s="676"/>
      <c r="D19" s="676"/>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7"/>
      <c r="AG19" s="122"/>
      <c r="AH19" s="122"/>
      <c r="AI19" s="122"/>
      <c r="AJ19" s="122"/>
      <c r="AK19" s="122"/>
      <c r="AL19" s="122"/>
      <c r="AM19" s="122"/>
      <c r="AN19" s="82"/>
      <c r="AO19" s="82"/>
      <c r="AP19" s="82"/>
      <c r="AQ19" s="82"/>
      <c r="AR19" s="82"/>
      <c r="AS19" s="82"/>
      <c r="AT19" s="82"/>
      <c r="AU19" s="82"/>
      <c r="AV19" s="82"/>
      <c r="AW19" s="82"/>
      <c r="AX19" s="82"/>
      <c r="AY19" s="82"/>
      <c r="AZ19" s="82"/>
      <c r="BA19" s="82"/>
      <c r="BB19" s="82"/>
      <c r="BC19" s="82"/>
      <c r="BD19" s="82"/>
      <c r="BE19" s="82"/>
      <c r="BF19" s="82"/>
      <c r="BG19" s="82"/>
      <c r="BH19" s="82"/>
      <c r="BI19" s="82"/>
      <c r="BJ19" s="82"/>
    </row>
    <row r="20" spans="1:62" s="30" customFormat="1" ht="21.75" customHeight="1" thickBot="1">
      <c r="A20" s="449" t="s">
        <v>120</v>
      </c>
      <c r="B20" s="681" t="s">
        <v>121</v>
      </c>
      <c r="C20" s="588" t="s">
        <v>26</v>
      </c>
      <c r="D20" s="675"/>
      <c r="E20" s="675"/>
      <c r="F20" s="675"/>
      <c r="G20" s="675"/>
      <c r="H20" s="675"/>
      <c r="I20" s="675"/>
      <c r="J20" s="675"/>
      <c r="K20" s="675"/>
      <c r="L20" s="675"/>
      <c r="M20" s="675"/>
      <c r="N20" s="589"/>
      <c r="O20" s="672" t="s">
        <v>27</v>
      </c>
      <c r="P20" s="673"/>
      <c r="Q20" s="673"/>
      <c r="R20" s="673"/>
      <c r="S20" s="673"/>
      <c r="T20" s="673"/>
      <c r="U20" s="673"/>
      <c r="V20" s="673"/>
      <c r="W20" s="673"/>
      <c r="X20" s="673"/>
      <c r="Y20" s="673"/>
      <c r="Z20" s="673"/>
      <c r="AA20" s="673"/>
      <c r="AB20" s="673"/>
      <c r="AC20" s="673"/>
      <c r="AD20" s="673"/>
      <c r="AE20" s="673"/>
      <c r="AF20" s="674"/>
      <c r="AG20" s="122"/>
      <c r="AH20" s="122"/>
      <c r="AI20" s="122"/>
      <c r="AJ20" s="122"/>
      <c r="AK20" s="122"/>
      <c r="AL20" s="122"/>
      <c r="AM20" s="122"/>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row>
    <row r="21" spans="1:62" s="30" customFormat="1" ht="21.75" customHeight="1" thickBot="1">
      <c r="A21" s="680"/>
      <c r="B21" s="681"/>
      <c r="C21" s="678" t="s">
        <v>75</v>
      </c>
      <c r="D21" s="679"/>
      <c r="E21" s="678" t="s">
        <v>77</v>
      </c>
      <c r="F21" s="679"/>
      <c r="G21" s="678" t="s">
        <v>78</v>
      </c>
      <c r="H21" s="679"/>
      <c r="I21" s="678" t="s">
        <v>79</v>
      </c>
      <c r="J21" s="679"/>
      <c r="K21" s="678" t="s">
        <v>80</v>
      </c>
      <c r="L21" s="679"/>
      <c r="M21" s="678" t="s">
        <v>81</v>
      </c>
      <c r="N21" s="679"/>
      <c r="O21" s="672" t="s">
        <v>75</v>
      </c>
      <c r="P21" s="673"/>
      <c r="Q21" s="674"/>
      <c r="R21" s="682" t="s">
        <v>77</v>
      </c>
      <c r="S21" s="683"/>
      <c r="T21" s="684"/>
      <c r="U21" s="682" t="s">
        <v>78</v>
      </c>
      <c r="V21" s="683"/>
      <c r="W21" s="684"/>
      <c r="X21" s="682" t="s">
        <v>79</v>
      </c>
      <c r="Y21" s="683"/>
      <c r="Z21" s="684"/>
      <c r="AA21" s="682" t="s">
        <v>80</v>
      </c>
      <c r="AB21" s="683"/>
      <c r="AC21" s="684"/>
      <c r="AD21" s="682" t="s">
        <v>81</v>
      </c>
      <c r="AE21" s="683"/>
      <c r="AF21" s="684"/>
      <c r="AG21" s="122"/>
      <c r="AH21" s="122"/>
      <c r="AI21" s="122"/>
      <c r="AJ21" s="122"/>
      <c r="AK21" s="122"/>
      <c r="AL21" s="122"/>
      <c r="AM21" s="122"/>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row>
    <row r="22" spans="1:62" s="30" customFormat="1" ht="28.5" customHeight="1" thickBot="1">
      <c r="A22" s="680"/>
      <c r="B22" s="681"/>
      <c r="C22" s="127" t="s">
        <v>122</v>
      </c>
      <c r="D22" s="127" t="s">
        <v>123</v>
      </c>
      <c r="E22" s="127" t="s">
        <v>122</v>
      </c>
      <c r="F22" s="127" t="s">
        <v>123</v>
      </c>
      <c r="G22" s="127" t="s">
        <v>122</v>
      </c>
      <c r="H22" s="127" t="s">
        <v>123</v>
      </c>
      <c r="I22" s="127" t="s">
        <v>122</v>
      </c>
      <c r="J22" s="127" t="s">
        <v>123</v>
      </c>
      <c r="K22" s="127" t="s">
        <v>122</v>
      </c>
      <c r="L22" s="127" t="s">
        <v>123</v>
      </c>
      <c r="M22" s="127" t="s">
        <v>122</v>
      </c>
      <c r="N22" s="127" t="s">
        <v>123</v>
      </c>
      <c r="O22" s="128" t="s">
        <v>122</v>
      </c>
      <c r="P22" s="128" t="s">
        <v>124</v>
      </c>
      <c r="Q22" s="128" t="s">
        <v>12</v>
      </c>
      <c r="R22" s="128" t="s">
        <v>122</v>
      </c>
      <c r="S22" s="128" t="s">
        <v>124</v>
      </c>
      <c r="T22" s="128" t="s">
        <v>12</v>
      </c>
      <c r="U22" s="128" t="s">
        <v>122</v>
      </c>
      <c r="V22" s="128" t="s">
        <v>124</v>
      </c>
      <c r="W22" s="128" t="s">
        <v>12</v>
      </c>
      <c r="X22" s="128" t="s">
        <v>122</v>
      </c>
      <c r="Y22" s="128" t="s">
        <v>124</v>
      </c>
      <c r="Z22" s="128" t="s">
        <v>12</v>
      </c>
      <c r="AA22" s="128" t="s">
        <v>122</v>
      </c>
      <c r="AB22" s="128" t="s">
        <v>124</v>
      </c>
      <c r="AC22" s="128" t="s">
        <v>12</v>
      </c>
      <c r="AD22" s="128" t="s">
        <v>122</v>
      </c>
      <c r="AE22" s="128" t="s">
        <v>124</v>
      </c>
      <c r="AF22" s="128" t="s">
        <v>12</v>
      </c>
      <c r="AG22" s="122"/>
      <c r="AH22" s="122"/>
      <c r="AI22" s="122"/>
      <c r="AJ22" s="122"/>
      <c r="AK22" s="122"/>
      <c r="AL22" s="122"/>
      <c r="AM22" s="122"/>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row>
    <row r="23" spans="1:62" s="30" customFormat="1" ht="15.75" customHeight="1">
      <c r="A23" s="680"/>
      <c r="B23" s="79" t="s">
        <v>125</v>
      </c>
      <c r="C23" s="140"/>
      <c r="D23" s="138"/>
      <c r="E23" s="140"/>
      <c r="F23" s="138"/>
      <c r="G23" s="140"/>
      <c r="H23" s="138"/>
      <c r="I23" s="140"/>
      <c r="J23" s="138"/>
      <c r="K23" s="140"/>
      <c r="L23" s="138"/>
      <c r="M23" s="140"/>
      <c r="N23" s="138"/>
      <c r="O23" s="77"/>
      <c r="P23" s="138"/>
      <c r="Q23" s="138"/>
      <c r="R23" s="77"/>
      <c r="S23" s="138"/>
      <c r="T23" s="138"/>
      <c r="U23" s="77"/>
      <c r="V23" s="138"/>
      <c r="W23" s="138"/>
      <c r="X23" s="77"/>
      <c r="Y23" s="138"/>
      <c r="Z23" s="138"/>
      <c r="AA23" s="77"/>
      <c r="AB23" s="138"/>
      <c r="AC23" s="138"/>
      <c r="AD23" s="77"/>
      <c r="AE23" s="175"/>
      <c r="AF23" s="141"/>
      <c r="AG23" s="122"/>
      <c r="AH23" s="122"/>
      <c r="AI23" s="122"/>
      <c r="AJ23" s="122"/>
      <c r="AK23" s="122"/>
      <c r="AL23" s="122"/>
      <c r="AM23" s="122"/>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row>
    <row r="24" spans="1:62" s="30" customFormat="1" ht="15.75" customHeight="1">
      <c r="A24" s="680"/>
      <c r="B24" s="80" t="s">
        <v>126</v>
      </c>
      <c r="C24" s="77"/>
      <c r="D24" s="138"/>
      <c r="E24" s="77"/>
      <c r="F24" s="138"/>
      <c r="G24" s="77"/>
      <c r="H24" s="138"/>
      <c r="I24" s="77"/>
      <c r="J24" s="138"/>
      <c r="K24" s="77"/>
      <c r="L24" s="138"/>
      <c r="M24" s="77"/>
      <c r="N24" s="138"/>
      <c r="O24" s="77"/>
      <c r="P24" s="138"/>
      <c r="Q24" s="138"/>
      <c r="R24" s="77"/>
      <c r="S24" s="138"/>
      <c r="T24" s="138"/>
      <c r="U24" s="77"/>
      <c r="V24" s="138"/>
      <c r="W24" s="138"/>
      <c r="X24" s="77"/>
      <c r="Y24" s="138"/>
      <c r="Z24" s="138"/>
      <c r="AA24" s="77"/>
      <c r="AB24" s="138"/>
      <c r="AC24" s="138"/>
      <c r="AD24" s="77"/>
      <c r="AE24" s="175"/>
      <c r="AF24" s="141"/>
      <c r="AG24" s="122"/>
      <c r="AH24" s="122"/>
      <c r="AI24" s="122"/>
      <c r="AJ24" s="122"/>
      <c r="AK24" s="122"/>
      <c r="AL24" s="122"/>
      <c r="AM24" s="122"/>
      <c r="AN24" s="123"/>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row>
    <row r="25" spans="1:62" s="30" customFormat="1" ht="15.75" customHeight="1">
      <c r="A25" s="680"/>
      <c r="B25" s="80" t="s">
        <v>127</v>
      </c>
      <c r="C25" s="77"/>
      <c r="D25" s="138"/>
      <c r="E25" s="77"/>
      <c r="F25" s="138"/>
      <c r="G25" s="77"/>
      <c r="H25" s="138"/>
      <c r="I25" s="77"/>
      <c r="J25" s="138"/>
      <c r="K25" s="77"/>
      <c r="L25" s="138"/>
      <c r="M25" s="77"/>
      <c r="N25" s="138"/>
      <c r="O25" s="77"/>
      <c r="P25" s="138"/>
      <c r="Q25" s="138"/>
      <c r="R25" s="77"/>
      <c r="S25" s="138"/>
      <c r="T25" s="138"/>
      <c r="U25" s="77"/>
      <c r="V25" s="138"/>
      <c r="W25" s="138"/>
      <c r="X25" s="77"/>
      <c r="Y25" s="138"/>
      <c r="Z25" s="138"/>
      <c r="AA25" s="77"/>
      <c r="AB25" s="138"/>
      <c r="AC25" s="138"/>
      <c r="AD25" s="77"/>
      <c r="AE25" s="175"/>
      <c r="AF25" s="141"/>
      <c r="AG25" s="122"/>
      <c r="AH25" s="122"/>
      <c r="AI25" s="122"/>
      <c r="AJ25" s="122"/>
      <c r="AK25" s="122"/>
      <c r="AL25" s="122"/>
      <c r="AM25" s="122"/>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row>
    <row r="26" spans="1:62" s="30" customFormat="1" ht="15.75" customHeight="1">
      <c r="A26" s="680"/>
      <c r="B26" s="80" t="s">
        <v>128</v>
      </c>
      <c r="C26" s="77"/>
      <c r="D26" s="138"/>
      <c r="E26" s="77"/>
      <c r="F26" s="138"/>
      <c r="G26" s="77"/>
      <c r="H26" s="138"/>
      <c r="I26" s="77"/>
      <c r="J26" s="138"/>
      <c r="K26" s="77"/>
      <c r="L26" s="138"/>
      <c r="M26" s="77"/>
      <c r="N26" s="138"/>
      <c r="O26" s="77"/>
      <c r="P26" s="138"/>
      <c r="Q26" s="138"/>
      <c r="R26" s="77"/>
      <c r="S26" s="138"/>
      <c r="T26" s="138"/>
      <c r="U26" s="77"/>
      <c r="V26" s="138"/>
      <c r="W26" s="138"/>
      <c r="X26" s="77"/>
      <c r="Y26" s="138"/>
      <c r="Z26" s="138"/>
      <c r="AA26" s="77"/>
      <c r="AB26" s="138"/>
      <c r="AC26" s="138"/>
      <c r="AD26" s="77"/>
      <c r="AE26" s="175"/>
      <c r="AF26" s="141"/>
      <c r="AG26" s="122"/>
      <c r="AH26" s="122"/>
      <c r="AI26" s="122"/>
      <c r="AJ26" s="122"/>
      <c r="AK26" s="122"/>
      <c r="AL26" s="122"/>
      <c r="AM26" s="122"/>
      <c r="AN26" s="123"/>
      <c r="AO26" s="123"/>
      <c r="AP26" s="123"/>
      <c r="AQ26" s="123"/>
      <c r="AR26" s="123"/>
      <c r="AS26" s="123"/>
      <c r="AT26" s="123"/>
      <c r="AU26" s="123"/>
      <c r="AV26" s="123"/>
      <c r="AW26" s="123"/>
      <c r="AX26" s="123"/>
      <c r="AY26" s="123"/>
      <c r="AZ26" s="123"/>
      <c r="BA26" s="123"/>
      <c r="BB26" s="123"/>
      <c r="BC26" s="123"/>
      <c r="BD26" s="123"/>
      <c r="BE26" s="123"/>
      <c r="BF26" s="123"/>
      <c r="BG26" s="123"/>
      <c r="BH26" s="123"/>
      <c r="BI26" s="123"/>
      <c r="BJ26" s="123"/>
    </row>
    <row r="27" spans="1:62" s="30" customFormat="1" ht="15.75" customHeight="1">
      <c r="A27" s="680"/>
      <c r="B27" s="80" t="s">
        <v>129</v>
      </c>
      <c r="C27" s="77"/>
      <c r="D27" s="138"/>
      <c r="E27" s="77"/>
      <c r="F27" s="138"/>
      <c r="G27" s="77"/>
      <c r="H27" s="138"/>
      <c r="I27" s="77"/>
      <c r="J27" s="138"/>
      <c r="K27" s="77"/>
      <c r="L27" s="138"/>
      <c r="M27" s="77"/>
      <c r="N27" s="138"/>
      <c r="O27" s="77"/>
      <c r="P27" s="138"/>
      <c r="Q27" s="138"/>
      <c r="R27" s="77"/>
      <c r="S27" s="138"/>
      <c r="T27" s="138"/>
      <c r="U27" s="77"/>
      <c r="V27" s="138"/>
      <c r="W27" s="138"/>
      <c r="X27" s="77"/>
      <c r="Y27" s="138"/>
      <c r="Z27" s="138"/>
      <c r="AA27" s="77"/>
      <c r="AB27" s="138"/>
      <c r="AC27" s="138"/>
      <c r="AD27" s="77"/>
      <c r="AE27" s="175"/>
      <c r="AF27" s="141"/>
      <c r="AG27" s="122"/>
      <c r="AH27" s="122"/>
      <c r="AI27" s="122"/>
      <c r="AJ27" s="122"/>
      <c r="AK27" s="122"/>
      <c r="AL27" s="122"/>
      <c r="AM27" s="122"/>
      <c r="AN27" s="123"/>
      <c r="AO27" s="123"/>
      <c r="AP27" s="123"/>
      <c r="AQ27" s="123"/>
      <c r="AR27" s="123"/>
      <c r="AS27" s="123"/>
      <c r="AT27" s="123"/>
      <c r="AU27" s="123"/>
      <c r="AV27" s="123"/>
      <c r="AW27" s="123"/>
      <c r="AX27" s="123"/>
      <c r="AY27" s="123"/>
      <c r="AZ27" s="123"/>
      <c r="BA27" s="123"/>
      <c r="BB27" s="123"/>
      <c r="BC27" s="123"/>
      <c r="BD27" s="123"/>
      <c r="BE27" s="123"/>
      <c r="BF27" s="123"/>
      <c r="BG27" s="123"/>
      <c r="BH27" s="123"/>
      <c r="BI27" s="123"/>
      <c r="BJ27" s="123"/>
    </row>
    <row r="28" spans="1:62" s="30" customFormat="1" ht="15.75" customHeight="1">
      <c r="A28" s="680"/>
      <c r="B28" s="80" t="s">
        <v>130</v>
      </c>
      <c r="C28" s="77"/>
      <c r="D28" s="138"/>
      <c r="E28" s="77"/>
      <c r="F28" s="138"/>
      <c r="G28" s="77"/>
      <c r="H28" s="138"/>
      <c r="I28" s="77"/>
      <c r="J28" s="138"/>
      <c r="K28" s="77"/>
      <c r="L28" s="138"/>
      <c r="M28" s="77"/>
      <c r="N28" s="138"/>
      <c r="O28" s="77"/>
      <c r="P28" s="138"/>
      <c r="Q28" s="138"/>
      <c r="R28" s="77"/>
      <c r="S28" s="138"/>
      <c r="T28" s="138"/>
      <c r="U28" s="77"/>
      <c r="V28" s="138"/>
      <c r="W28" s="138"/>
      <c r="X28" s="77"/>
      <c r="Y28" s="138"/>
      <c r="Z28" s="138"/>
      <c r="AA28" s="77"/>
      <c r="AB28" s="138"/>
      <c r="AC28" s="138"/>
      <c r="AD28" s="77"/>
      <c r="AE28" s="175"/>
      <c r="AF28" s="141"/>
      <c r="AG28" s="122"/>
      <c r="AH28" s="122"/>
      <c r="AI28" s="122"/>
      <c r="AJ28" s="122"/>
      <c r="AK28" s="122"/>
      <c r="AL28" s="122"/>
      <c r="AM28" s="122"/>
      <c r="AN28" s="123"/>
      <c r="AO28" s="123"/>
      <c r="AP28" s="123"/>
      <c r="AQ28" s="123"/>
      <c r="AR28" s="123"/>
      <c r="AS28" s="123"/>
      <c r="AT28" s="123"/>
      <c r="AU28" s="123"/>
      <c r="AV28" s="123"/>
      <c r="AW28" s="123"/>
      <c r="AX28" s="123"/>
      <c r="AY28" s="123"/>
      <c r="AZ28" s="123"/>
      <c r="BA28" s="123"/>
      <c r="BB28" s="123"/>
      <c r="BC28" s="123"/>
      <c r="BD28" s="123"/>
      <c r="BE28" s="123"/>
      <c r="BF28" s="123"/>
      <c r="BG28" s="123"/>
      <c r="BH28" s="123"/>
      <c r="BI28" s="123"/>
      <c r="BJ28" s="123"/>
    </row>
    <row r="29" spans="1:62" s="30" customFormat="1" ht="15.75" customHeight="1">
      <c r="A29" s="680"/>
      <c r="B29" s="80" t="s">
        <v>131</v>
      </c>
      <c r="C29" s="77"/>
      <c r="D29" s="138"/>
      <c r="E29" s="77"/>
      <c r="F29" s="138"/>
      <c r="G29" s="77"/>
      <c r="H29" s="138"/>
      <c r="I29" s="77"/>
      <c r="J29" s="138"/>
      <c r="K29" s="77"/>
      <c r="L29" s="138"/>
      <c r="M29" s="77"/>
      <c r="N29" s="138"/>
      <c r="O29" s="77"/>
      <c r="P29" s="138"/>
      <c r="Q29" s="138"/>
      <c r="R29" s="77"/>
      <c r="S29" s="138"/>
      <c r="T29" s="138"/>
      <c r="U29" s="77"/>
      <c r="V29" s="138"/>
      <c r="W29" s="138"/>
      <c r="X29" s="77"/>
      <c r="Y29" s="138"/>
      <c r="Z29" s="138"/>
      <c r="AA29" s="77"/>
      <c r="AB29" s="138"/>
      <c r="AC29" s="138"/>
      <c r="AD29" s="77"/>
      <c r="AE29" s="175"/>
      <c r="AF29" s="141"/>
      <c r="AG29" s="122"/>
      <c r="AH29" s="122"/>
      <c r="AI29" s="122"/>
      <c r="AJ29" s="122"/>
      <c r="AK29" s="122"/>
      <c r="AL29" s="122"/>
      <c r="AM29" s="122"/>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row>
    <row r="30" spans="1:62" s="30" customFormat="1" ht="15.75" customHeight="1">
      <c r="A30" s="680"/>
      <c r="B30" s="80" t="s">
        <v>132</v>
      </c>
      <c r="C30" s="77"/>
      <c r="D30" s="138"/>
      <c r="E30" s="77"/>
      <c r="F30" s="138"/>
      <c r="G30" s="77"/>
      <c r="H30" s="138"/>
      <c r="I30" s="77"/>
      <c r="J30" s="138"/>
      <c r="K30" s="77"/>
      <c r="L30" s="138"/>
      <c r="M30" s="77"/>
      <c r="N30" s="138"/>
      <c r="O30" s="77"/>
      <c r="P30" s="138"/>
      <c r="Q30" s="138"/>
      <c r="R30" s="77"/>
      <c r="S30" s="138"/>
      <c r="T30" s="138"/>
      <c r="U30" s="77"/>
      <c r="V30" s="138"/>
      <c r="W30" s="138"/>
      <c r="X30" s="77"/>
      <c r="Y30" s="138"/>
      <c r="Z30" s="138"/>
      <c r="AA30" s="77"/>
      <c r="AB30" s="138"/>
      <c r="AC30" s="138"/>
      <c r="AD30" s="77"/>
      <c r="AE30" s="175"/>
      <c r="AF30" s="141"/>
      <c r="AG30" s="122"/>
      <c r="AH30" s="122"/>
      <c r="AI30" s="122"/>
      <c r="AJ30" s="122"/>
      <c r="AK30" s="122"/>
      <c r="AL30" s="122"/>
      <c r="AM30" s="122"/>
      <c r="AN30" s="123"/>
      <c r="AO30" s="123"/>
      <c r="AP30" s="123"/>
      <c r="AQ30" s="123"/>
      <c r="AR30" s="123"/>
      <c r="AS30" s="123"/>
      <c r="AT30" s="123"/>
      <c r="AU30" s="123"/>
      <c r="AV30" s="123"/>
      <c r="AW30" s="123"/>
      <c r="AX30" s="123"/>
      <c r="AY30" s="123"/>
      <c r="AZ30" s="123"/>
      <c r="BA30" s="123"/>
      <c r="BB30" s="123"/>
      <c r="BC30" s="123"/>
      <c r="BD30" s="123"/>
      <c r="BE30" s="123"/>
      <c r="BF30" s="123"/>
      <c r="BG30" s="123"/>
      <c r="BH30" s="123"/>
      <c r="BI30" s="123"/>
      <c r="BJ30" s="123"/>
    </row>
    <row r="31" spans="1:62" s="30" customFormat="1" ht="15.75" customHeight="1">
      <c r="A31" s="680"/>
      <c r="B31" s="80" t="s">
        <v>133</v>
      </c>
      <c r="C31" s="77"/>
      <c r="D31" s="138"/>
      <c r="E31" s="77"/>
      <c r="F31" s="138"/>
      <c r="G31" s="77"/>
      <c r="H31" s="138"/>
      <c r="I31" s="77"/>
      <c r="J31" s="138"/>
      <c r="K31" s="77"/>
      <c r="L31" s="138"/>
      <c r="M31" s="77"/>
      <c r="N31" s="138"/>
      <c r="O31" s="77"/>
      <c r="P31" s="138"/>
      <c r="Q31" s="138"/>
      <c r="R31" s="77"/>
      <c r="S31" s="138"/>
      <c r="T31" s="138"/>
      <c r="U31" s="77"/>
      <c r="V31" s="138"/>
      <c r="W31" s="138"/>
      <c r="X31" s="77"/>
      <c r="Y31" s="138"/>
      <c r="Z31" s="138"/>
      <c r="AA31" s="77"/>
      <c r="AB31" s="138"/>
      <c r="AC31" s="138"/>
      <c r="AD31" s="77"/>
      <c r="AE31" s="175"/>
      <c r="AF31" s="141"/>
      <c r="AG31" s="122"/>
      <c r="AH31" s="122"/>
      <c r="AI31" s="122"/>
      <c r="AJ31" s="122"/>
      <c r="AK31" s="122"/>
      <c r="AL31" s="122"/>
      <c r="AM31" s="122"/>
      <c r="AN31" s="123"/>
      <c r="AO31" s="123"/>
      <c r="AP31" s="123"/>
      <c r="AQ31" s="123"/>
      <c r="AR31" s="123"/>
      <c r="AS31" s="123"/>
      <c r="AT31" s="123"/>
      <c r="AU31" s="123"/>
      <c r="AV31" s="123"/>
      <c r="AW31" s="123"/>
      <c r="AX31" s="123"/>
      <c r="AY31" s="123"/>
      <c r="AZ31" s="123"/>
      <c r="BA31" s="123"/>
      <c r="BB31" s="123"/>
      <c r="BC31" s="123"/>
      <c r="BD31" s="123"/>
      <c r="BE31" s="123"/>
      <c r="BF31" s="123"/>
      <c r="BG31" s="123"/>
      <c r="BH31" s="123"/>
      <c r="BI31" s="123"/>
      <c r="BJ31" s="123"/>
    </row>
    <row r="32" spans="1:62" s="30" customFormat="1" ht="15.75" customHeight="1">
      <c r="A32" s="680"/>
      <c r="B32" s="80" t="s">
        <v>134</v>
      </c>
      <c r="C32" s="77"/>
      <c r="D32" s="138"/>
      <c r="E32" s="77"/>
      <c r="F32" s="138"/>
      <c r="G32" s="77"/>
      <c r="H32" s="138"/>
      <c r="I32" s="77"/>
      <c r="J32" s="138"/>
      <c r="K32" s="77"/>
      <c r="L32" s="138"/>
      <c r="M32" s="77"/>
      <c r="N32" s="138"/>
      <c r="O32" s="77"/>
      <c r="P32" s="138"/>
      <c r="Q32" s="138"/>
      <c r="R32" s="77"/>
      <c r="S32" s="138"/>
      <c r="T32" s="138"/>
      <c r="U32" s="77"/>
      <c r="V32" s="138"/>
      <c r="W32" s="138"/>
      <c r="X32" s="77"/>
      <c r="Y32" s="138"/>
      <c r="Z32" s="138"/>
      <c r="AA32" s="77"/>
      <c r="AB32" s="138"/>
      <c r="AC32" s="138"/>
      <c r="AD32" s="77"/>
      <c r="AE32" s="175"/>
      <c r="AF32" s="141"/>
      <c r="AG32" s="122"/>
      <c r="AH32" s="122"/>
      <c r="AI32" s="122"/>
      <c r="AJ32" s="122"/>
      <c r="AK32" s="122"/>
      <c r="AL32" s="122"/>
      <c r="AM32" s="122"/>
      <c r="AN32" s="123"/>
      <c r="AO32" s="123"/>
      <c r="AP32" s="123"/>
      <c r="AQ32" s="123"/>
      <c r="AR32" s="123"/>
      <c r="AS32" s="123"/>
      <c r="AT32" s="123"/>
      <c r="AU32" s="123"/>
      <c r="AV32" s="123"/>
      <c r="AW32" s="123"/>
      <c r="AX32" s="123"/>
      <c r="AY32" s="123"/>
      <c r="AZ32" s="123"/>
      <c r="BA32" s="123"/>
      <c r="BB32" s="123"/>
      <c r="BC32" s="123"/>
      <c r="BD32" s="123"/>
      <c r="BE32" s="123"/>
      <c r="BF32" s="123"/>
      <c r="BG32" s="123"/>
      <c r="BH32" s="123"/>
      <c r="BI32" s="123"/>
      <c r="BJ32" s="123"/>
    </row>
    <row r="33" spans="1:62" s="30" customFormat="1" ht="15.75" customHeight="1">
      <c r="A33" s="680"/>
      <c r="B33" s="80" t="s">
        <v>135</v>
      </c>
      <c r="C33" s="77"/>
      <c r="D33" s="138"/>
      <c r="E33" s="77"/>
      <c r="F33" s="138"/>
      <c r="G33" s="77"/>
      <c r="H33" s="138"/>
      <c r="I33" s="77"/>
      <c r="J33" s="138"/>
      <c r="K33" s="77"/>
      <c r="L33" s="138"/>
      <c r="M33" s="77"/>
      <c r="N33" s="138"/>
      <c r="O33" s="77"/>
      <c r="P33" s="138"/>
      <c r="Q33" s="138"/>
      <c r="R33" s="77"/>
      <c r="S33" s="138"/>
      <c r="T33" s="138"/>
      <c r="U33" s="77"/>
      <c r="V33" s="138"/>
      <c r="W33" s="138"/>
      <c r="X33" s="77"/>
      <c r="Y33" s="138"/>
      <c r="Z33" s="138"/>
      <c r="AA33" s="77"/>
      <c r="AB33" s="138"/>
      <c r="AC33" s="138"/>
      <c r="AD33" s="77"/>
      <c r="AE33" s="175"/>
      <c r="AF33" s="141"/>
      <c r="AG33" s="122"/>
      <c r="AH33" s="122"/>
      <c r="AI33" s="122"/>
      <c r="AJ33" s="122"/>
      <c r="AK33" s="122"/>
      <c r="AL33" s="122"/>
      <c r="AM33" s="122"/>
      <c r="AN33" s="123"/>
      <c r="AO33" s="123"/>
      <c r="AP33" s="123"/>
      <c r="AQ33" s="123"/>
      <c r="AR33" s="123"/>
      <c r="AS33" s="123"/>
      <c r="AT33" s="123"/>
      <c r="AU33" s="123"/>
      <c r="AV33" s="123"/>
      <c r="AW33" s="123"/>
      <c r="AX33" s="123"/>
      <c r="AY33" s="123"/>
      <c r="AZ33" s="123"/>
      <c r="BA33" s="123"/>
      <c r="BB33" s="123"/>
      <c r="BC33" s="123"/>
      <c r="BD33" s="123"/>
      <c r="BE33" s="123"/>
      <c r="BF33" s="123"/>
      <c r="BG33" s="123"/>
      <c r="BH33" s="123"/>
      <c r="BI33" s="123"/>
      <c r="BJ33" s="123"/>
    </row>
    <row r="34" spans="1:62" s="30" customFormat="1" ht="15.75" customHeight="1">
      <c r="A34" s="680"/>
      <c r="B34" s="80" t="s">
        <v>136</v>
      </c>
      <c r="C34" s="77"/>
      <c r="D34" s="138"/>
      <c r="E34" s="77"/>
      <c r="F34" s="138"/>
      <c r="G34" s="77"/>
      <c r="H34" s="138"/>
      <c r="I34" s="77"/>
      <c r="J34" s="138"/>
      <c r="K34" s="77"/>
      <c r="L34" s="138"/>
      <c r="M34" s="77"/>
      <c r="N34" s="138"/>
      <c r="O34" s="77"/>
      <c r="P34" s="138"/>
      <c r="Q34" s="138"/>
      <c r="R34" s="77"/>
      <c r="S34" s="138"/>
      <c r="T34" s="138"/>
      <c r="U34" s="77"/>
      <c r="V34" s="138"/>
      <c r="W34" s="138"/>
      <c r="X34" s="77"/>
      <c r="Y34" s="138"/>
      <c r="Z34" s="138"/>
      <c r="AA34" s="77"/>
      <c r="AB34" s="138"/>
      <c r="AC34" s="138"/>
      <c r="AD34" s="77"/>
      <c r="AE34" s="175"/>
      <c r="AF34" s="141"/>
      <c r="AG34" s="122"/>
      <c r="AH34" s="122"/>
      <c r="AI34" s="122"/>
      <c r="AJ34" s="122"/>
      <c r="AK34" s="122"/>
      <c r="AL34" s="122"/>
      <c r="AM34" s="122"/>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row>
    <row r="35" spans="1:62" s="30" customFormat="1" ht="15.75" customHeight="1">
      <c r="A35" s="680"/>
      <c r="B35" s="80" t="s">
        <v>137</v>
      </c>
      <c r="C35" s="77"/>
      <c r="D35" s="138"/>
      <c r="E35" s="77"/>
      <c r="F35" s="138"/>
      <c r="G35" s="77"/>
      <c r="H35" s="138"/>
      <c r="I35" s="77"/>
      <c r="J35" s="138"/>
      <c r="K35" s="77"/>
      <c r="L35" s="138"/>
      <c r="M35" s="77"/>
      <c r="N35" s="138"/>
      <c r="O35" s="77"/>
      <c r="P35" s="138"/>
      <c r="Q35" s="138"/>
      <c r="R35" s="77"/>
      <c r="S35" s="138"/>
      <c r="T35" s="138"/>
      <c r="U35" s="77"/>
      <c r="V35" s="138"/>
      <c r="W35" s="138"/>
      <c r="X35" s="77"/>
      <c r="Y35" s="138"/>
      <c r="Z35" s="138"/>
      <c r="AA35" s="77"/>
      <c r="AB35" s="138"/>
      <c r="AC35" s="138"/>
      <c r="AD35" s="77"/>
      <c r="AE35" s="175"/>
      <c r="AF35" s="141"/>
      <c r="AG35" s="122"/>
      <c r="AH35" s="122"/>
      <c r="AI35" s="122"/>
      <c r="AJ35" s="122"/>
      <c r="AK35" s="122"/>
      <c r="AL35" s="122"/>
      <c r="AM35" s="122"/>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row>
    <row r="36" spans="1:62" s="30" customFormat="1" ht="15.75" customHeight="1">
      <c r="A36" s="680"/>
      <c r="B36" s="80" t="s">
        <v>138</v>
      </c>
      <c r="C36" s="77"/>
      <c r="D36" s="138"/>
      <c r="E36" s="77"/>
      <c r="F36" s="138"/>
      <c r="G36" s="77"/>
      <c r="H36" s="138"/>
      <c r="I36" s="77"/>
      <c r="J36" s="138"/>
      <c r="K36" s="77"/>
      <c r="L36" s="138"/>
      <c r="M36" s="77"/>
      <c r="N36" s="138"/>
      <c r="O36" s="77"/>
      <c r="P36" s="138"/>
      <c r="Q36" s="138"/>
      <c r="R36" s="77"/>
      <c r="S36" s="138"/>
      <c r="T36" s="138"/>
      <c r="U36" s="77"/>
      <c r="V36" s="138"/>
      <c r="W36" s="138"/>
      <c r="X36" s="77"/>
      <c r="Y36" s="138"/>
      <c r="Z36" s="138"/>
      <c r="AA36" s="77"/>
      <c r="AB36" s="138"/>
      <c r="AC36" s="138"/>
      <c r="AD36" s="77"/>
      <c r="AE36" s="175"/>
      <c r="AF36" s="141"/>
      <c r="AG36" s="122"/>
      <c r="AH36" s="122"/>
      <c r="AI36" s="122"/>
      <c r="AJ36" s="122"/>
      <c r="AK36" s="122"/>
      <c r="AL36" s="122"/>
      <c r="AM36" s="122"/>
      <c r="AN36" s="123"/>
      <c r="AO36" s="123"/>
      <c r="AP36" s="123"/>
      <c r="AQ36" s="123"/>
      <c r="AR36" s="123"/>
      <c r="AS36" s="123"/>
      <c r="AT36" s="123"/>
      <c r="AU36" s="123"/>
      <c r="AV36" s="123"/>
      <c r="AW36" s="123"/>
      <c r="AX36" s="123"/>
      <c r="AY36" s="123"/>
      <c r="AZ36" s="123"/>
      <c r="BA36" s="123"/>
      <c r="BB36" s="123"/>
      <c r="BC36" s="123"/>
      <c r="BD36" s="123"/>
      <c r="BE36" s="123"/>
      <c r="BF36" s="123"/>
      <c r="BG36" s="123"/>
      <c r="BH36" s="123"/>
      <c r="BI36" s="123"/>
      <c r="BJ36" s="123"/>
    </row>
    <row r="37" spans="1:62" s="30" customFormat="1" ht="15.75" customHeight="1">
      <c r="A37" s="680"/>
      <c r="B37" s="80" t="s">
        <v>139</v>
      </c>
      <c r="C37" s="77"/>
      <c r="D37" s="138"/>
      <c r="E37" s="77"/>
      <c r="F37" s="138"/>
      <c r="G37" s="77"/>
      <c r="H37" s="138"/>
      <c r="I37" s="77"/>
      <c r="J37" s="138"/>
      <c r="K37" s="77"/>
      <c r="L37" s="138"/>
      <c r="M37" s="77"/>
      <c r="N37" s="138"/>
      <c r="O37" s="77"/>
      <c r="P37" s="138"/>
      <c r="Q37" s="138"/>
      <c r="R37" s="77"/>
      <c r="S37" s="138"/>
      <c r="T37" s="138"/>
      <c r="U37" s="77"/>
      <c r="V37" s="138"/>
      <c r="W37" s="138"/>
      <c r="X37" s="77"/>
      <c r="Y37" s="138"/>
      <c r="Z37" s="138"/>
      <c r="AA37" s="77"/>
      <c r="AB37" s="138"/>
      <c r="AC37" s="138"/>
      <c r="AD37" s="77"/>
      <c r="AE37" s="175"/>
      <c r="AF37" s="141"/>
      <c r="AG37" s="122"/>
      <c r="AH37" s="122"/>
      <c r="AI37" s="122"/>
      <c r="AJ37" s="122"/>
      <c r="AK37" s="122"/>
      <c r="AL37" s="122"/>
      <c r="AM37" s="122"/>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row>
    <row r="38" spans="1:62" s="30" customFormat="1" ht="15.75" customHeight="1">
      <c r="A38" s="680"/>
      <c r="B38" s="80" t="s">
        <v>140</v>
      </c>
      <c r="C38" s="77"/>
      <c r="D38" s="138"/>
      <c r="E38" s="77"/>
      <c r="F38" s="138"/>
      <c r="G38" s="77"/>
      <c r="H38" s="138"/>
      <c r="I38" s="77"/>
      <c r="J38" s="138"/>
      <c r="K38" s="77"/>
      <c r="L38" s="138"/>
      <c r="M38" s="77"/>
      <c r="N38" s="138"/>
      <c r="O38" s="77"/>
      <c r="P38" s="138"/>
      <c r="Q38" s="138"/>
      <c r="R38" s="77"/>
      <c r="S38" s="138"/>
      <c r="T38" s="138"/>
      <c r="U38" s="77"/>
      <c r="V38" s="138"/>
      <c r="W38" s="138"/>
      <c r="X38" s="77"/>
      <c r="Y38" s="138"/>
      <c r="Z38" s="138"/>
      <c r="AA38" s="77"/>
      <c r="AB38" s="138"/>
      <c r="AC38" s="138"/>
      <c r="AD38" s="77"/>
      <c r="AE38" s="175"/>
      <c r="AF38" s="141"/>
      <c r="AG38" s="122"/>
      <c r="AH38" s="122"/>
      <c r="AI38" s="122"/>
      <c r="AJ38" s="122"/>
      <c r="AK38" s="122"/>
      <c r="AL38" s="122"/>
      <c r="AM38" s="122"/>
      <c r="AN38" s="123"/>
      <c r="AO38" s="123"/>
      <c r="AP38" s="123"/>
      <c r="AQ38" s="123"/>
      <c r="AR38" s="123"/>
      <c r="AS38" s="123"/>
      <c r="AT38" s="123"/>
      <c r="AU38" s="123"/>
      <c r="AV38" s="123"/>
      <c r="AW38" s="123"/>
      <c r="AX38" s="123"/>
      <c r="AY38" s="123"/>
      <c r="AZ38" s="123"/>
      <c r="BA38" s="123"/>
      <c r="BB38" s="123"/>
      <c r="BC38" s="123"/>
      <c r="BD38" s="123"/>
      <c r="BE38" s="123"/>
      <c r="BF38" s="123"/>
      <c r="BG38" s="123"/>
      <c r="BH38" s="123"/>
      <c r="BI38" s="123"/>
      <c r="BJ38" s="123"/>
    </row>
    <row r="39" spans="1:62" s="30" customFormat="1" ht="15.75" customHeight="1">
      <c r="A39" s="680"/>
      <c r="B39" s="80" t="s">
        <v>141</v>
      </c>
      <c r="C39" s="77"/>
      <c r="D39" s="138"/>
      <c r="E39" s="77"/>
      <c r="F39" s="138"/>
      <c r="G39" s="77"/>
      <c r="H39" s="138"/>
      <c r="I39" s="77"/>
      <c r="J39" s="138"/>
      <c r="K39" s="77"/>
      <c r="L39" s="138"/>
      <c r="M39" s="77"/>
      <c r="N39" s="138"/>
      <c r="O39" s="77"/>
      <c r="P39" s="138"/>
      <c r="Q39" s="138"/>
      <c r="R39" s="77"/>
      <c r="S39" s="138"/>
      <c r="T39" s="138"/>
      <c r="U39" s="77"/>
      <c r="V39" s="138"/>
      <c r="W39" s="138"/>
      <c r="X39" s="77"/>
      <c r="Y39" s="138"/>
      <c r="Z39" s="138"/>
      <c r="AA39" s="77"/>
      <c r="AB39" s="138"/>
      <c r="AC39" s="138"/>
      <c r="AD39" s="77"/>
      <c r="AE39" s="175"/>
      <c r="AF39" s="141"/>
      <c r="AG39" s="122"/>
      <c r="AH39" s="122"/>
      <c r="AI39" s="122"/>
      <c r="AJ39" s="122"/>
      <c r="AK39" s="122"/>
      <c r="AL39" s="122"/>
      <c r="AM39" s="122"/>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row>
    <row r="40" spans="1:62" s="30" customFormat="1" ht="15.75" customHeight="1">
      <c r="A40" s="680"/>
      <c r="B40" s="80" t="s">
        <v>142</v>
      </c>
      <c r="C40" s="77"/>
      <c r="D40" s="138"/>
      <c r="E40" s="77"/>
      <c r="F40" s="138"/>
      <c r="G40" s="77"/>
      <c r="H40" s="138"/>
      <c r="I40" s="77"/>
      <c r="J40" s="138"/>
      <c r="K40" s="77"/>
      <c r="L40" s="138"/>
      <c r="M40" s="77"/>
      <c r="N40" s="138"/>
      <c r="O40" s="77"/>
      <c r="P40" s="138"/>
      <c r="Q40" s="138"/>
      <c r="R40" s="77"/>
      <c r="S40" s="138"/>
      <c r="T40" s="138"/>
      <c r="U40" s="77"/>
      <c r="V40" s="138"/>
      <c r="W40" s="138"/>
      <c r="X40" s="77"/>
      <c r="Y40" s="138"/>
      <c r="Z40" s="138"/>
      <c r="AA40" s="77"/>
      <c r="AB40" s="138"/>
      <c r="AC40" s="138"/>
      <c r="AD40" s="77"/>
      <c r="AE40" s="175"/>
      <c r="AF40" s="141"/>
      <c r="AG40" s="122"/>
      <c r="AH40" s="122"/>
      <c r="AI40" s="122"/>
      <c r="AJ40" s="122"/>
      <c r="AK40" s="122"/>
      <c r="AL40" s="122"/>
      <c r="AM40" s="122"/>
      <c r="AN40" s="123"/>
      <c r="AO40" s="123"/>
      <c r="AP40" s="123"/>
      <c r="AQ40" s="123"/>
      <c r="AR40" s="123"/>
      <c r="AS40" s="123"/>
      <c r="AT40" s="123"/>
      <c r="AU40" s="123"/>
      <c r="AV40" s="123"/>
      <c r="AW40" s="123"/>
      <c r="AX40" s="123"/>
      <c r="AY40" s="123"/>
      <c r="AZ40" s="123"/>
      <c r="BA40" s="123"/>
      <c r="BB40" s="123"/>
      <c r="BC40" s="123"/>
      <c r="BD40" s="123"/>
      <c r="BE40" s="123"/>
      <c r="BF40" s="123"/>
      <c r="BG40" s="123"/>
      <c r="BH40" s="123"/>
      <c r="BI40" s="123"/>
      <c r="BJ40" s="123"/>
    </row>
    <row r="41" spans="1:62" s="30" customFormat="1" ht="15.75" customHeight="1">
      <c r="A41" s="680"/>
      <c r="B41" s="80" t="s">
        <v>143</v>
      </c>
      <c r="C41" s="77"/>
      <c r="D41" s="138"/>
      <c r="E41" s="77"/>
      <c r="F41" s="138"/>
      <c r="G41" s="77"/>
      <c r="H41" s="138"/>
      <c r="I41" s="77"/>
      <c r="J41" s="138"/>
      <c r="K41" s="77"/>
      <c r="L41" s="138"/>
      <c r="M41" s="77"/>
      <c r="N41" s="138"/>
      <c r="O41" s="77"/>
      <c r="P41" s="138"/>
      <c r="Q41" s="138"/>
      <c r="R41" s="77"/>
      <c r="S41" s="138"/>
      <c r="T41" s="138"/>
      <c r="U41" s="77"/>
      <c r="V41" s="138"/>
      <c r="W41" s="138"/>
      <c r="X41" s="77"/>
      <c r="Y41" s="138"/>
      <c r="Z41" s="138"/>
      <c r="AA41" s="77"/>
      <c r="AB41" s="138"/>
      <c r="AC41" s="138"/>
      <c r="AD41" s="77"/>
      <c r="AE41" s="175"/>
      <c r="AF41" s="141"/>
      <c r="AG41" s="122"/>
      <c r="AH41" s="122"/>
      <c r="AI41" s="122"/>
      <c r="AJ41" s="122"/>
      <c r="AK41" s="122"/>
      <c r="AL41" s="122"/>
      <c r="AM41" s="122"/>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row>
    <row r="42" spans="1:62" s="30" customFormat="1" ht="15.75" customHeight="1">
      <c r="A42" s="680"/>
      <c r="B42" s="80" t="s">
        <v>144</v>
      </c>
      <c r="C42" s="77"/>
      <c r="D42" s="138"/>
      <c r="E42" s="77"/>
      <c r="F42" s="138"/>
      <c r="G42" s="77"/>
      <c r="H42" s="138"/>
      <c r="I42" s="77"/>
      <c r="J42" s="138"/>
      <c r="K42" s="77"/>
      <c r="L42" s="138"/>
      <c r="M42" s="77"/>
      <c r="N42" s="138"/>
      <c r="O42" s="77"/>
      <c r="P42" s="138"/>
      <c r="Q42" s="138"/>
      <c r="R42" s="77"/>
      <c r="S42" s="138"/>
      <c r="T42" s="138"/>
      <c r="U42" s="77"/>
      <c r="V42" s="138"/>
      <c r="W42" s="138"/>
      <c r="X42" s="77"/>
      <c r="Y42" s="138"/>
      <c r="Z42" s="138"/>
      <c r="AA42" s="77"/>
      <c r="AB42" s="138"/>
      <c r="AC42" s="138"/>
      <c r="AD42" s="77"/>
      <c r="AE42" s="175"/>
      <c r="AF42" s="141"/>
      <c r="AG42" s="122"/>
      <c r="AH42" s="122"/>
      <c r="AI42" s="122"/>
      <c r="AJ42" s="122"/>
      <c r="AK42" s="122"/>
      <c r="AL42" s="122"/>
      <c r="AM42" s="122"/>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row>
    <row r="43" spans="1:62" s="30" customFormat="1" ht="29.25" customHeight="1" thickBot="1">
      <c r="A43" s="450"/>
      <c r="B43" s="78" t="s">
        <v>99</v>
      </c>
      <c r="C43" s="137"/>
      <c r="D43" s="139"/>
      <c r="E43" s="137"/>
      <c r="F43" s="139"/>
      <c r="G43" s="137"/>
      <c r="H43" s="139"/>
      <c r="I43" s="137"/>
      <c r="J43" s="139"/>
      <c r="K43" s="137"/>
      <c r="L43" s="139"/>
      <c r="M43" s="137"/>
      <c r="N43" s="139"/>
      <c r="O43" s="137"/>
      <c r="P43" s="139"/>
      <c r="Q43" s="139"/>
      <c r="R43" s="137"/>
      <c r="S43" s="139"/>
      <c r="T43" s="139"/>
      <c r="U43" s="137"/>
      <c r="V43" s="139"/>
      <c r="W43" s="139"/>
      <c r="X43" s="137"/>
      <c r="Y43" s="139"/>
      <c r="Z43" s="139"/>
      <c r="AA43" s="137"/>
      <c r="AB43" s="139"/>
      <c r="AC43" s="139"/>
      <c r="AD43" s="137"/>
      <c r="AE43" s="176"/>
      <c r="AF43" s="142"/>
      <c r="AG43" s="122"/>
      <c r="AH43" s="122"/>
      <c r="AI43" s="122"/>
      <c r="AJ43" s="122"/>
      <c r="AK43" s="122"/>
      <c r="AL43" s="122"/>
      <c r="AM43" s="122"/>
      <c r="AN43" s="123"/>
      <c r="AO43" s="123"/>
      <c r="AP43" s="123"/>
      <c r="AQ43" s="123"/>
      <c r="AR43" s="123"/>
      <c r="AS43" s="123"/>
      <c r="AT43" s="123"/>
      <c r="AU43" s="123"/>
      <c r="AV43" s="123"/>
      <c r="AW43" s="123"/>
      <c r="AX43" s="123"/>
      <c r="AY43" s="123"/>
      <c r="AZ43" s="123"/>
      <c r="BA43" s="123"/>
      <c r="BB43" s="123"/>
      <c r="BC43" s="123"/>
      <c r="BD43" s="123"/>
      <c r="BE43" s="123"/>
      <c r="BF43" s="123"/>
      <c r="BG43" s="123"/>
      <c r="BH43" s="123"/>
      <c r="BI43" s="123"/>
      <c r="BJ43" s="123"/>
    </row>
    <row r="44" spans="1:62" s="1" customFormat="1" ht="24" customHeight="1" thickBot="1">
      <c r="K44" s="97"/>
      <c r="L44" s="97"/>
      <c r="M44" s="97"/>
      <c r="N44" s="97"/>
      <c r="O44" s="97"/>
      <c r="AG44" s="122"/>
      <c r="AH44" s="122"/>
      <c r="AI44" s="122"/>
      <c r="AJ44" s="122"/>
      <c r="AK44" s="122"/>
      <c r="AL44" s="122"/>
      <c r="AM44" s="122"/>
      <c r="AN44" s="82"/>
      <c r="AO44" s="82"/>
      <c r="AP44" s="82"/>
      <c r="AQ44" s="82"/>
      <c r="AR44" s="82"/>
      <c r="AS44" s="82"/>
      <c r="AT44" s="82"/>
      <c r="AU44" s="82"/>
      <c r="AV44" s="82"/>
      <c r="AW44" s="82"/>
      <c r="AX44" s="82"/>
      <c r="AY44" s="82"/>
      <c r="AZ44" s="82"/>
      <c r="BA44" s="82"/>
      <c r="BB44" s="82"/>
      <c r="BC44" s="82"/>
      <c r="BD44" s="82"/>
      <c r="BE44" s="82"/>
      <c r="BF44" s="82"/>
      <c r="BG44" s="82"/>
      <c r="BH44" s="82"/>
      <c r="BI44" s="82"/>
      <c r="BJ44" s="82"/>
    </row>
    <row r="45" spans="1:62" s="1" customFormat="1" ht="24" customHeight="1" thickBot="1">
      <c r="A45" s="449" t="s">
        <v>145</v>
      </c>
      <c r="B45" s="700" t="s">
        <v>121</v>
      </c>
      <c r="C45" s="588" t="s">
        <v>26</v>
      </c>
      <c r="D45" s="675"/>
      <c r="E45" s="675"/>
      <c r="F45" s="675"/>
      <c r="G45" s="675"/>
      <c r="H45" s="675"/>
      <c r="I45" s="675"/>
      <c r="J45" s="675"/>
      <c r="K45" s="675"/>
      <c r="L45" s="675"/>
      <c r="M45" s="675"/>
      <c r="N45" s="589"/>
      <c r="O45" s="672" t="s">
        <v>27</v>
      </c>
      <c r="P45" s="673"/>
      <c r="Q45" s="673"/>
      <c r="R45" s="673"/>
      <c r="S45" s="673"/>
      <c r="T45" s="673"/>
      <c r="U45" s="673"/>
      <c r="V45" s="673"/>
      <c r="W45" s="673"/>
      <c r="X45" s="673"/>
      <c r="Y45" s="673"/>
      <c r="Z45" s="673"/>
      <c r="AA45" s="673"/>
      <c r="AB45" s="673"/>
      <c r="AC45" s="673"/>
      <c r="AD45" s="673"/>
      <c r="AE45" s="673"/>
      <c r="AF45" s="674"/>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row>
    <row r="46" spans="1:62" s="1" customFormat="1" ht="24" customHeight="1" thickBot="1">
      <c r="A46" s="680"/>
      <c r="B46" s="701"/>
      <c r="C46" s="588" t="s">
        <v>82</v>
      </c>
      <c r="D46" s="589"/>
      <c r="E46" s="588" t="s">
        <v>83</v>
      </c>
      <c r="F46" s="589"/>
      <c r="G46" s="588" t="s">
        <v>84</v>
      </c>
      <c r="H46" s="589"/>
      <c r="I46" s="588" t="s">
        <v>85</v>
      </c>
      <c r="J46" s="589"/>
      <c r="K46" s="588" t="s">
        <v>117</v>
      </c>
      <c r="L46" s="589"/>
      <c r="M46" s="588" t="s">
        <v>87</v>
      </c>
      <c r="N46" s="589"/>
      <c r="O46" s="672" t="s">
        <v>82</v>
      </c>
      <c r="P46" s="673"/>
      <c r="Q46" s="674"/>
      <c r="R46" s="672" t="s">
        <v>83</v>
      </c>
      <c r="S46" s="673"/>
      <c r="T46" s="674"/>
      <c r="U46" s="672" t="s">
        <v>84</v>
      </c>
      <c r="V46" s="673"/>
      <c r="W46" s="674"/>
      <c r="X46" s="672" t="s">
        <v>85</v>
      </c>
      <c r="Y46" s="673"/>
      <c r="Z46" s="674"/>
      <c r="AA46" s="672" t="s">
        <v>117</v>
      </c>
      <c r="AB46" s="673"/>
      <c r="AC46" s="674"/>
      <c r="AD46" s="672" t="s">
        <v>87</v>
      </c>
      <c r="AE46" s="673"/>
      <c r="AF46" s="674"/>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row>
    <row r="47" spans="1:62" s="1" customFormat="1" ht="29.25" customHeight="1" thickBot="1">
      <c r="A47" s="680"/>
      <c r="B47" s="702"/>
      <c r="C47" s="143" t="s">
        <v>122</v>
      </c>
      <c r="D47" s="125" t="s">
        <v>123</v>
      </c>
      <c r="E47" s="143" t="s">
        <v>122</v>
      </c>
      <c r="F47" s="125" t="s">
        <v>123</v>
      </c>
      <c r="G47" s="143" t="s">
        <v>122</v>
      </c>
      <c r="H47" s="125" t="s">
        <v>123</v>
      </c>
      <c r="I47" s="143" t="s">
        <v>122</v>
      </c>
      <c r="J47" s="125" t="s">
        <v>123</v>
      </c>
      <c r="K47" s="143" t="s">
        <v>122</v>
      </c>
      <c r="L47" s="125" t="s">
        <v>123</v>
      </c>
      <c r="M47" s="143" t="s">
        <v>122</v>
      </c>
      <c r="N47" s="125" t="s">
        <v>123</v>
      </c>
      <c r="O47" s="128" t="s">
        <v>122</v>
      </c>
      <c r="P47" s="128" t="s">
        <v>124</v>
      </c>
      <c r="Q47" s="128" t="s">
        <v>12</v>
      </c>
      <c r="R47" s="128" t="s">
        <v>122</v>
      </c>
      <c r="S47" s="128" t="s">
        <v>124</v>
      </c>
      <c r="T47" s="128" t="s">
        <v>12</v>
      </c>
      <c r="U47" s="128" t="s">
        <v>122</v>
      </c>
      <c r="V47" s="128" t="s">
        <v>124</v>
      </c>
      <c r="W47" s="128" t="s">
        <v>12</v>
      </c>
      <c r="X47" s="128" t="s">
        <v>122</v>
      </c>
      <c r="Y47" s="128" t="s">
        <v>124</v>
      </c>
      <c r="Z47" s="128" t="s">
        <v>12</v>
      </c>
      <c r="AA47" s="128" t="s">
        <v>122</v>
      </c>
      <c r="AB47" s="128" t="s">
        <v>124</v>
      </c>
      <c r="AC47" s="128" t="s">
        <v>12</v>
      </c>
      <c r="AD47" s="128" t="s">
        <v>122</v>
      </c>
      <c r="AE47" s="128" t="s">
        <v>124</v>
      </c>
      <c r="AF47" s="128" t="s">
        <v>12</v>
      </c>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row>
    <row r="48" spans="1:62" s="1" customFormat="1" ht="18">
      <c r="A48" s="680"/>
      <c r="B48" s="185" t="s">
        <v>125</v>
      </c>
      <c r="C48" s="77"/>
      <c r="D48" s="141"/>
      <c r="E48" s="77"/>
      <c r="F48" s="141"/>
      <c r="G48" s="77"/>
      <c r="H48" s="141"/>
      <c r="I48" s="77"/>
      <c r="J48" s="141"/>
      <c r="K48" s="77"/>
      <c r="L48" s="141"/>
      <c r="M48" s="77"/>
      <c r="N48" s="141"/>
      <c r="O48" s="77"/>
      <c r="P48" s="138"/>
      <c r="Q48" s="141"/>
      <c r="R48" s="77"/>
      <c r="S48" s="138"/>
      <c r="T48" s="141"/>
      <c r="U48" s="77"/>
      <c r="V48" s="138"/>
      <c r="W48" s="141"/>
      <c r="X48" s="77"/>
      <c r="Y48" s="138"/>
      <c r="Z48" s="141"/>
      <c r="AA48" s="77"/>
      <c r="AB48" s="138"/>
      <c r="AC48" s="141"/>
      <c r="AD48" s="77"/>
      <c r="AE48" s="175"/>
      <c r="AF48" s="141"/>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row>
    <row r="49" spans="1:62" s="1" customFormat="1" ht="18">
      <c r="A49" s="680"/>
      <c r="B49" s="186" t="s">
        <v>126</v>
      </c>
      <c r="C49" s="77"/>
      <c r="D49" s="141"/>
      <c r="E49" s="77"/>
      <c r="F49" s="141"/>
      <c r="G49" s="77"/>
      <c r="H49" s="141"/>
      <c r="I49" s="77"/>
      <c r="J49" s="141"/>
      <c r="K49" s="77"/>
      <c r="L49" s="141"/>
      <c r="M49" s="77"/>
      <c r="N49" s="141"/>
      <c r="O49" s="77"/>
      <c r="P49" s="138"/>
      <c r="Q49" s="141"/>
      <c r="R49" s="77"/>
      <c r="S49" s="138"/>
      <c r="T49" s="141"/>
      <c r="U49" s="77"/>
      <c r="V49" s="138"/>
      <c r="W49" s="141"/>
      <c r="X49" s="77"/>
      <c r="Y49" s="138"/>
      <c r="Z49" s="141"/>
      <c r="AA49" s="77"/>
      <c r="AB49" s="138"/>
      <c r="AC49" s="141"/>
      <c r="AD49" s="77"/>
      <c r="AE49" s="175"/>
      <c r="AF49" s="141"/>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row>
    <row r="50" spans="1:62" s="1" customFormat="1" ht="18">
      <c r="A50" s="680"/>
      <c r="B50" s="186" t="s">
        <v>127</v>
      </c>
      <c r="C50" s="77"/>
      <c r="D50" s="141"/>
      <c r="E50" s="77"/>
      <c r="F50" s="141"/>
      <c r="G50" s="77"/>
      <c r="H50" s="141"/>
      <c r="I50" s="77"/>
      <c r="J50" s="141"/>
      <c r="K50" s="77"/>
      <c r="L50" s="141"/>
      <c r="M50" s="77"/>
      <c r="N50" s="141"/>
      <c r="O50" s="77"/>
      <c r="P50" s="138"/>
      <c r="Q50" s="141"/>
      <c r="R50" s="77"/>
      <c r="S50" s="138"/>
      <c r="T50" s="141"/>
      <c r="U50" s="77"/>
      <c r="V50" s="138"/>
      <c r="W50" s="141"/>
      <c r="X50" s="77"/>
      <c r="Y50" s="138"/>
      <c r="Z50" s="141"/>
      <c r="AA50" s="77"/>
      <c r="AB50" s="138"/>
      <c r="AC50" s="141"/>
      <c r="AD50" s="77"/>
      <c r="AE50" s="175"/>
      <c r="AF50" s="141"/>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row>
    <row r="51" spans="1:62" s="1" customFormat="1" ht="18">
      <c r="A51" s="680"/>
      <c r="B51" s="186" t="s">
        <v>128</v>
      </c>
      <c r="C51" s="77"/>
      <c r="D51" s="141"/>
      <c r="E51" s="77"/>
      <c r="F51" s="141"/>
      <c r="G51" s="77"/>
      <c r="H51" s="141"/>
      <c r="I51" s="77"/>
      <c r="J51" s="141"/>
      <c r="K51" s="77"/>
      <c r="L51" s="141"/>
      <c r="M51" s="77"/>
      <c r="N51" s="141"/>
      <c r="O51" s="77"/>
      <c r="P51" s="138"/>
      <c r="Q51" s="141"/>
      <c r="R51" s="77"/>
      <c r="S51" s="138"/>
      <c r="T51" s="141"/>
      <c r="U51" s="77"/>
      <c r="V51" s="138"/>
      <c r="W51" s="141"/>
      <c r="X51" s="77"/>
      <c r="Y51" s="138"/>
      <c r="Z51" s="141"/>
      <c r="AA51" s="77"/>
      <c r="AB51" s="138"/>
      <c r="AC51" s="141"/>
      <c r="AD51" s="77"/>
      <c r="AE51" s="175"/>
      <c r="AF51" s="141"/>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row>
    <row r="52" spans="1:62" s="1" customFormat="1" ht="18">
      <c r="A52" s="680"/>
      <c r="B52" s="186" t="s">
        <v>129</v>
      </c>
      <c r="C52" s="77"/>
      <c r="D52" s="141"/>
      <c r="E52" s="77"/>
      <c r="F52" s="141"/>
      <c r="G52" s="77"/>
      <c r="H52" s="141"/>
      <c r="I52" s="77"/>
      <c r="J52" s="141"/>
      <c r="K52" s="77"/>
      <c r="L52" s="141"/>
      <c r="M52" s="77"/>
      <c r="N52" s="141"/>
      <c r="O52" s="77"/>
      <c r="P52" s="138"/>
      <c r="Q52" s="141"/>
      <c r="R52" s="77"/>
      <c r="S52" s="138"/>
      <c r="T52" s="141"/>
      <c r="U52" s="77"/>
      <c r="V52" s="138"/>
      <c r="W52" s="141"/>
      <c r="X52" s="77"/>
      <c r="Y52" s="138"/>
      <c r="Z52" s="141"/>
      <c r="AA52" s="77"/>
      <c r="AB52" s="138"/>
      <c r="AC52" s="141"/>
      <c r="AD52" s="77"/>
      <c r="AE52" s="175"/>
      <c r="AF52" s="141"/>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row>
    <row r="53" spans="1:62" s="1" customFormat="1" ht="18">
      <c r="A53" s="680"/>
      <c r="B53" s="186" t="s">
        <v>130</v>
      </c>
      <c r="C53" s="77"/>
      <c r="D53" s="141"/>
      <c r="E53" s="77"/>
      <c r="F53" s="141"/>
      <c r="G53" s="77"/>
      <c r="H53" s="141"/>
      <c r="I53" s="77"/>
      <c r="J53" s="141"/>
      <c r="K53" s="77"/>
      <c r="L53" s="141"/>
      <c r="M53" s="77"/>
      <c r="N53" s="141"/>
      <c r="O53" s="77"/>
      <c r="P53" s="138"/>
      <c r="Q53" s="141"/>
      <c r="R53" s="77"/>
      <c r="S53" s="138"/>
      <c r="T53" s="141"/>
      <c r="U53" s="77"/>
      <c r="V53" s="138"/>
      <c r="W53" s="141"/>
      <c r="X53" s="77"/>
      <c r="Y53" s="138"/>
      <c r="Z53" s="141"/>
      <c r="AA53" s="77"/>
      <c r="AB53" s="138"/>
      <c r="AC53" s="141"/>
      <c r="AD53" s="77"/>
      <c r="AE53" s="175"/>
      <c r="AF53" s="141"/>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row>
    <row r="54" spans="1:62" s="1" customFormat="1" ht="18">
      <c r="A54" s="680"/>
      <c r="B54" s="186" t="s">
        <v>131</v>
      </c>
      <c r="C54" s="77"/>
      <c r="D54" s="141"/>
      <c r="E54" s="77"/>
      <c r="F54" s="141"/>
      <c r="G54" s="77"/>
      <c r="H54" s="141"/>
      <c r="I54" s="77"/>
      <c r="J54" s="141"/>
      <c r="K54" s="77"/>
      <c r="L54" s="141"/>
      <c r="M54" s="77"/>
      <c r="N54" s="141"/>
      <c r="O54" s="77"/>
      <c r="P54" s="138"/>
      <c r="Q54" s="141"/>
      <c r="R54" s="77"/>
      <c r="S54" s="138"/>
      <c r="T54" s="141"/>
      <c r="U54" s="77"/>
      <c r="V54" s="138"/>
      <c r="W54" s="141"/>
      <c r="X54" s="77"/>
      <c r="Y54" s="138"/>
      <c r="Z54" s="141"/>
      <c r="AA54" s="77"/>
      <c r="AB54" s="138"/>
      <c r="AC54" s="141"/>
      <c r="AD54" s="77"/>
      <c r="AE54" s="175"/>
      <c r="AF54" s="141"/>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row>
    <row r="55" spans="1:62" s="1" customFormat="1" ht="18">
      <c r="A55" s="680"/>
      <c r="B55" s="186" t="s">
        <v>132</v>
      </c>
      <c r="C55" s="77"/>
      <c r="D55" s="141"/>
      <c r="E55" s="77"/>
      <c r="F55" s="141"/>
      <c r="G55" s="77"/>
      <c r="H55" s="141"/>
      <c r="I55" s="77"/>
      <c r="J55" s="141"/>
      <c r="K55" s="77"/>
      <c r="L55" s="141"/>
      <c r="M55" s="77"/>
      <c r="N55" s="141"/>
      <c r="O55" s="77"/>
      <c r="P55" s="138"/>
      <c r="Q55" s="141"/>
      <c r="R55" s="77"/>
      <c r="S55" s="138"/>
      <c r="T55" s="141"/>
      <c r="U55" s="77"/>
      <c r="V55" s="138"/>
      <c r="W55" s="141"/>
      <c r="X55" s="77"/>
      <c r="Y55" s="138"/>
      <c r="Z55" s="141"/>
      <c r="AA55" s="77"/>
      <c r="AB55" s="138"/>
      <c r="AC55" s="141"/>
      <c r="AD55" s="77"/>
      <c r="AE55" s="175"/>
      <c r="AF55" s="141"/>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row>
    <row r="56" spans="1:62" s="1" customFormat="1" ht="18">
      <c r="A56" s="680"/>
      <c r="B56" s="186" t="s">
        <v>133</v>
      </c>
      <c r="C56" s="77"/>
      <c r="D56" s="141"/>
      <c r="E56" s="77"/>
      <c r="F56" s="141"/>
      <c r="G56" s="77"/>
      <c r="H56" s="141"/>
      <c r="I56" s="77"/>
      <c r="J56" s="141"/>
      <c r="K56" s="77"/>
      <c r="L56" s="141"/>
      <c r="M56" s="77"/>
      <c r="N56" s="141"/>
      <c r="O56" s="77"/>
      <c r="P56" s="138"/>
      <c r="Q56" s="141"/>
      <c r="R56" s="77"/>
      <c r="S56" s="138"/>
      <c r="T56" s="141"/>
      <c r="U56" s="77"/>
      <c r="V56" s="138"/>
      <c r="W56" s="141"/>
      <c r="X56" s="77"/>
      <c r="Y56" s="138"/>
      <c r="Z56" s="141"/>
      <c r="AA56" s="77"/>
      <c r="AB56" s="138"/>
      <c r="AC56" s="141"/>
      <c r="AD56" s="77"/>
      <c r="AE56" s="175"/>
      <c r="AF56" s="141"/>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row>
    <row r="57" spans="1:62" s="1" customFormat="1" ht="18">
      <c r="A57" s="680"/>
      <c r="B57" s="186" t="s">
        <v>134</v>
      </c>
      <c r="C57" s="77"/>
      <c r="D57" s="141"/>
      <c r="E57" s="77"/>
      <c r="F57" s="141"/>
      <c r="G57" s="77"/>
      <c r="H57" s="141"/>
      <c r="I57" s="77"/>
      <c r="J57" s="141"/>
      <c r="K57" s="77"/>
      <c r="L57" s="141"/>
      <c r="M57" s="77"/>
      <c r="N57" s="141"/>
      <c r="O57" s="77"/>
      <c r="P57" s="138"/>
      <c r="Q57" s="141"/>
      <c r="R57" s="77"/>
      <c r="S57" s="138"/>
      <c r="T57" s="141"/>
      <c r="U57" s="77"/>
      <c r="V57" s="138"/>
      <c r="W57" s="141"/>
      <c r="X57" s="77"/>
      <c r="Y57" s="138"/>
      <c r="Z57" s="141"/>
      <c r="AA57" s="77"/>
      <c r="AB57" s="138"/>
      <c r="AC57" s="141"/>
      <c r="AD57" s="77"/>
      <c r="AE57" s="175"/>
      <c r="AF57" s="141"/>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row>
    <row r="58" spans="1:62" s="1" customFormat="1" ht="18">
      <c r="A58" s="680"/>
      <c r="B58" s="186" t="s">
        <v>135</v>
      </c>
      <c r="C58" s="77"/>
      <c r="D58" s="141"/>
      <c r="E58" s="77"/>
      <c r="F58" s="141"/>
      <c r="G58" s="77"/>
      <c r="H58" s="141"/>
      <c r="I58" s="77"/>
      <c r="J58" s="141"/>
      <c r="K58" s="77"/>
      <c r="L58" s="141"/>
      <c r="M58" s="77"/>
      <c r="N58" s="141"/>
      <c r="O58" s="77"/>
      <c r="P58" s="138"/>
      <c r="Q58" s="141"/>
      <c r="R58" s="77"/>
      <c r="S58" s="138"/>
      <c r="T58" s="141"/>
      <c r="U58" s="77"/>
      <c r="V58" s="138"/>
      <c r="W58" s="141"/>
      <c r="X58" s="77"/>
      <c r="Y58" s="138"/>
      <c r="Z58" s="141"/>
      <c r="AA58" s="77"/>
      <c r="AB58" s="138"/>
      <c r="AC58" s="141"/>
      <c r="AD58" s="77"/>
      <c r="AE58" s="175"/>
      <c r="AF58" s="141"/>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row>
    <row r="59" spans="1:62" s="1" customFormat="1" ht="18">
      <c r="A59" s="680"/>
      <c r="B59" s="186" t="s">
        <v>136</v>
      </c>
      <c r="C59" s="77"/>
      <c r="D59" s="141"/>
      <c r="E59" s="77"/>
      <c r="F59" s="141"/>
      <c r="G59" s="77"/>
      <c r="H59" s="141"/>
      <c r="I59" s="77"/>
      <c r="J59" s="141"/>
      <c r="K59" s="77"/>
      <c r="L59" s="141"/>
      <c r="M59" s="77"/>
      <c r="N59" s="141"/>
      <c r="O59" s="77"/>
      <c r="P59" s="138"/>
      <c r="Q59" s="141"/>
      <c r="R59" s="77"/>
      <c r="S59" s="138"/>
      <c r="T59" s="141"/>
      <c r="U59" s="77"/>
      <c r="V59" s="138"/>
      <c r="W59" s="141"/>
      <c r="X59" s="77"/>
      <c r="Y59" s="138"/>
      <c r="Z59" s="141"/>
      <c r="AA59" s="77"/>
      <c r="AB59" s="138"/>
      <c r="AC59" s="141"/>
      <c r="AD59" s="77"/>
      <c r="AE59" s="175"/>
      <c r="AF59" s="141"/>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row>
    <row r="60" spans="1:62" s="1" customFormat="1" ht="18">
      <c r="A60" s="680"/>
      <c r="B60" s="186" t="s">
        <v>137</v>
      </c>
      <c r="C60" s="77"/>
      <c r="D60" s="141"/>
      <c r="E60" s="77"/>
      <c r="F60" s="141"/>
      <c r="G60" s="77"/>
      <c r="H60" s="141"/>
      <c r="I60" s="77"/>
      <c r="J60" s="141"/>
      <c r="K60" s="77"/>
      <c r="L60" s="141"/>
      <c r="M60" s="77"/>
      <c r="N60" s="141"/>
      <c r="O60" s="77"/>
      <c r="P60" s="138"/>
      <c r="Q60" s="141"/>
      <c r="R60" s="77"/>
      <c r="S60" s="138"/>
      <c r="T60" s="141"/>
      <c r="U60" s="77"/>
      <c r="V60" s="138"/>
      <c r="W60" s="141"/>
      <c r="X60" s="77"/>
      <c r="Y60" s="138"/>
      <c r="Z60" s="141"/>
      <c r="AA60" s="77"/>
      <c r="AB60" s="138"/>
      <c r="AC60" s="141"/>
      <c r="AD60" s="77"/>
      <c r="AE60" s="175"/>
      <c r="AF60" s="141"/>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row>
    <row r="61" spans="1:62" s="1" customFormat="1" ht="18">
      <c r="A61" s="680"/>
      <c r="B61" s="186" t="s">
        <v>138</v>
      </c>
      <c r="C61" s="77"/>
      <c r="D61" s="141"/>
      <c r="E61" s="77"/>
      <c r="F61" s="141"/>
      <c r="G61" s="77"/>
      <c r="H61" s="141"/>
      <c r="I61" s="77"/>
      <c r="J61" s="141"/>
      <c r="K61" s="77"/>
      <c r="L61" s="141"/>
      <c r="M61" s="77"/>
      <c r="N61" s="141"/>
      <c r="O61" s="77"/>
      <c r="P61" s="138"/>
      <c r="Q61" s="141"/>
      <c r="R61" s="77"/>
      <c r="S61" s="138"/>
      <c r="T61" s="141"/>
      <c r="U61" s="77"/>
      <c r="V61" s="138"/>
      <c r="W61" s="141"/>
      <c r="X61" s="77"/>
      <c r="Y61" s="138"/>
      <c r="Z61" s="141"/>
      <c r="AA61" s="77"/>
      <c r="AB61" s="138"/>
      <c r="AC61" s="141"/>
      <c r="AD61" s="77"/>
      <c r="AE61" s="175"/>
      <c r="AF61" s="141"/>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row>
    <row r="62" spans="1:62" s="1" customFormat="1" ht="18">
      <c r="A62" s="680"/>
      <c r="B62" s="186" t="s">
        <v>139</v>
      </c>
      <c r="C62" s="77"/>
      <c r="D62" s="141"/>
      <c r="E62" s="77"/>
      <c r="F62" s="141"/>
      <c r="G62" s="77"/>
      <c r="H62" s="141"/>
      <c r="I62" s="77"/>
      <c r="J62" s="141"/>
      <c r="K62" s="77"/>
      <c r="L62" s="141"/>
      <c r="M62" s="77"/>
      <c r="N62" s="141"/>
      <c r="O62" s="77"/>
      <c r="P62" s="138"/>
      <c r="Q62" s="141"/>
      <c r="R62" s="77"/>
      <c r="S62" s="138"/>
      <c r="T62" s="141"/>
      <c r="U62" s="77"/>
      <c r="V62" s="138"/>
      <c r="W62" s="141"/>
      <c r="X62" s="77"/>
      <c r="Y62" s="138"/>
      <c r="Z62" s="141"/>
      <c r="AA62" s="77"/>
      <c r="AB62" s="138"/>
      <c r="AC62" s="141"/>
      <c r="AD62" s="77"/>
      <c r="AE62" s="175"/>
      <c r="AF62" s="141"/>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row>
    <row r="63" spans="1:62" s="1" customFormat="1" ht="18">
      <c r="A63" s="680"/>
      <c r="B63" s="186" t="s">
        <v>140</v>
      </c>
      <c r="C63" s="77"/>
      <c r="D63" s="141"/>
      <c r="E63" s="77"/>
      <c r="F63" s="141"/>
      <c r="G63" s="77"/>
      <c r="H63" s="141"/>
      <c r="I63" s="77"/>
      <c r="J63" s="141"/>
      <c r="K63" s="77"/>
      <c r="L63" s="141"/>
      <c r="M63" s="77"/>
      <c r="N63" s="141"/>
      <c r="O63" s="77"/>
      <c r="P63" s="138"/>
      <c r="Q63" s="141"/>
      <c r="R63" s="77"/>
      <c r="S63" s="138"/>
      <c r="T63" s="141"/>
      <c r="U63" s="77"/>
      <c r="V63" s="138"/>
      <c r="W63" s="141"/>
      <c r="X63" s="77"/>
      <c r="Y63" s="138"/>
      <c r="Z63" s="141"/>
      <c r="AA63" s="77"/>
      <c r="AB63" s="138"/>
      <c r="AC63" s="141"/>
      <c r="AD63" s="77"/>
      <c r="AE63" s="175"/>
      <c r="AF63" s="141"/>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row>
    <row r="64" spans="1:62" s="1" customFormat="1" ht="18">
      <c r="A64" s="680"/>
      <c r="B64" s="186" t="s">
        <v>141</v>
      </c>
      <c r="C64" s="77"/>
      <c r="D64" s="141"/>
      <c r="E64" s="77"/>
      <c r="F64" s="141"/>
      <c r="G64" s="77"/>
      <c r="H64" s="141"/>
      <c r="I64" s="77"/>
      <c r="J64" s="141"/>
      <c r="K64" s="77"/>
      <c r="L64" s="141"/>
      <c r="M64" s="77"/>
      <c r="N64" s="141"/>
      <c r="O64" s="77"/>
      <c r="P64" s="138"/>
      <c r="Q64" s="141"/>
      <c r="R64" s="77"/>
      <c r="S64" s="138"/>
      <c r="T64" s="141"/>
      <c r="U64" s="77"/>
      <c r="V64" s="138"/>
      <c r="W64" s="141"/>
      <c r="X64" s="77"/>
      <c r="Y64" s="138"/>
      <c r="Z64" s="141"/>
      <c r="AA64" s="77"/>
      <c r="AB64" s="138"/>
      <c r="AC64" s="141"/>
      <c r="AD64" s="77"/>
      <c r="AE64" s="175"/>
      <c r="AF64" s="141"/>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row>
    <row r="65" spans="1:62" s="1" customFormat="1" ht="18">
      <c r="A65" s="680"/>
      <c r="B65" s="186" t="s">
        <v>142</v>
      </c>
      <c r="C65" s="77"/>
      <c r="D65" s="141"/>
      <c r="E65" s="77"/>
      <c r="F65" s="141"/>
      <c r="G65" s="77"/>
      <c r="H65" s="141"/>
      <c r="I65" s="77"/>
      <c r="J65" s="141"/>
      <c r="K65" s="77"/>
      <c r="L65" s="141"/>
      <c r="M65" s="77"/>
      <c r="N65" s="141"/>
      <c r="O65" s="77"/>
      <c r="P65" s="138"/>
      <c r="Q65" s="141"/>
      <c r="R65" s="77"/>
      <c r="S65" s="138"/>
      <c r="T65" s="141"/>
      <c r="U65" s="77"/>
      <c r="V65" s="138"/>
      <c r="W65" s="141"/>
      <c r="X65" s="77"/>
      <c r="Y65" s="138"/>
      <c r="Z65" s="141"/>
      <c r="AA65" s="77"/>
      <c r="AB65" s="138"/>
      <c r="AC65" s="141"/>
      <c r="AD65" s="77"/>
      <c r="AE65" s="175"/>
      <c r="AF65" s="141"/>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row>
    <row r="66" spans="1:62" s="1" customFormat="1" ht="18">
      <c r="A66" s="680"/>
      <c r="B66" s="186" t="s">
        <v>143</v>
      </c>
      <c r="C66" s="77"/>
      <c r="D66" s="141"/>
      <c r="E66" s="77"/>
      <c r="F66" s="141"/>
      <c r="G66" s="77"/>
      <c r="H66" s="141"/>
      <c r="I66" s="77"/>
      <c r="J66" s="141"/>
      <c r="K66" s="77"/>
      <c r="L66" s="141"/>
      <c r="M66" s="77"/>
      <c r="N66" s="141"/>
      <c r="O66" s="77"/>
      <c r="P66" s="138"/>
      <c r="Q66" s="141"/>
      <c r="R66" s="77"/>
      <c r="S66" s="138"/>
      <c r="T66" s="141"/>
      <c r="U66" s="77"/>
      <c r="V66" s="138"/>
      <c r="W66" s="141"/>
      <c r="X66" s="77"/>
      <c r="Y66" s="138"/>
      <c r="Z66" s="141"/>
      <c r="AA66" s="77"/>
      <c r="AB66" s="138"/>
      <c r="AC66" s="141"/>
      <c r="AD66" s="77"/>
      <c r="AE66" s="175"/>
      <c r="AF66" s="141"/>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row>
    <row r="67" spans="1:62" s="1" customFormat="1" ht="18">
      <c r="A67" s="680"/>
      <c r="B67" s="187" t="s">
        <v>144</v>
      </c>
      <c r="C67" s="179"/>
      <c r="D67" s="181"/>
      <c r="E67" s="179"/>
      <c r="F67" s="181"/>
      <c r="G67" s="179"/>
      <c r="H67" s="181"/>
      <c r="I67" s="179"/>
      <c r="J67" s="181"/>
      <c r="K67" s="179"/>
      <c r="L67" s="181"/>
      <c r="M67" s="179"/>
      <c r="N67" s="181"/>
      <c r="O67" s="179"/>
      <c r="P67" s="180"/>
      <c r="Q67" s="181"/>
      <c r="R67" s="179"/>
      <c r="S67" s="180"/>
      <c r="T67" s="181"/>
      <c r="U67" s="179"/>
      <c r="V67" s="180"/>
      <c r="W67" s="181"/>
      <c r="X67" s="179"/>
      <c r="Y67" s="180"/>
      <c r="Z67" s="181"/>
      <c r="AA67" s="179"/>
      <c r="AB67" s="180"/>
      <c r="AC67" s="181"/>
      <c r="AD67" s="179"/>
      <c r="AE67" s="180"/>
      <c r="AF67" s="181"/>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row>
    <row r="68" spans="1:62" s="1" customFormat="1" ht="19" thickBot="1">
      <c r="A68" s="450"/>
      <c r="B68" s="176" t="s">
        <v>99</v>
      </c>
      <c r="C68" s="111"/>
      <c r="D68" s="182"/>
      <c r="E68" s="111"/>
      <c r="F68" s="182"/>
      <c r="G68" s="111"/>
      <c r="H68" s="182"/>
      <c r="I68" s="111"/>
      <c r="J68" s="182"/>
      <c r="K68" s="183"/>
      <c r="L68" s="184"/>
      <c r="M68" s="183"/>
      <c r="N68" s="184"/>
      <c r="O68" s="183"/>
      <c r="P68" s="112"/>
      <c r="Q68" s="182"/>
      <c r="R68" s="111"/>
      <c r="S68" s="112"/>
      <c r="T68" s="182"/>
      <c r="U68" s="111"/>
      <c r="V68" s="112"/>
      <c r="W68" s="182"/>
      <c r="X68" s="111"/>
      <c r="Y68" s="112"/>
      <c r="Z68" s="182"/>
      <c r="AA68" s="111"/>
      <c r="AB68" s="112"/>
      <c r="AC68" s="182"/>
      <c r="AD68" s="111"/>
      <c r="AE68" s="112"/>
      <c r="AF68" s="1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5" type="noConversion"/>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zoomScale="80" zoomScaleNormal="80" workbookViewId="0">
      <selection activeCell="L6" sqref="L6"/>
    </sheetView>
  </sheetViews>
  <sheetFormatPr baseColWidth="10" defaultColWidth="11.5" defaultRowHeight="15"/>
  <cols>
    <col min="1" max="1" width="15.6640625" style="104" customWidth="1"/>
    <col min="2" max="2" width="35.5" style="104" customWidth="1"/>
    <col min="3" max="3" width="27.6640625" style="104" customWidth="1"/>
    <col min="4" max="4" width="12" style="104" customWidth="1"/>
    <col min="5" max="5" width="35" style="104" customWidth="1"/>
    <col min="6" max="6" width="22.1640625" style="104" customWidth="1"/>
    <col min="7" max="7" width="13.6640625" style="104" customWidth="1"/>
    <col min="8" max="8" width="13.5" style="104" customWidth="1"/>
    <col min="9" max="9" width="13.6640625" style="105" customWidth="1"/>
    <col min="10" max="10" width="11.5" style="105" customWidth="1"/>
    <col min="11" max="11" width="11.5" style="105"/>
    <col min="12" max="12" width="10.1640625" style="105" customWidth="1"/>
    <col min="13" max="13" width="10.1640625" style="104" customWidth="1"/>
    <col min="14" max="14" width="12.6640625" style="104" customWidth="1"/>
    <col min="15" max="16" width="10.1640625" style="104" customWidth="1"/>
    <col min="17" max="17" width="51.5" style="104" customWidth="1"/>
    <col min="18" max="19" width="10.1640625" style="104" customWidth="1"/>
    <col min="20" max="20" width="58.6640625" style="104" customWidth="1"/>
    <col min="21" max="22" width="10.1640625" style="104" customWidth="1"/>
    <col min="23" max="23" width="12.6640625" style="104" customWidth="1"/>
    <col min="24" max="25" width="10.33203125" style="104" customWidth="1"/>
    <col min="26" max="26" width="12.6640625" style="104" customWidth="1"/>
    <col min="27" max="28" width="10.33203125" style="104" customWidth="1"/>
    <col min="29" max="29" width="12.6640625" style="104" customWidth="1"/>
    <col min="30" max="31" width="10.33203125" style="104" customWidth="1"/>
    <col min="32" max="32" width="13.5" style="104" customWidth="1"/>
    <col min="33" max="34" width="10.33203125" style="104" customWidth="1"/>
    <col min="35" max="35" width="13.5" style="104" customWidth="1"/>
    <col min="36" max="37" width="10.33203125" style="104" customWidth="1"/>
    <col min="38" max="38" width="13.5" style="104" customWidth="1"/>
    <col min="39" max="40" width="10.33203125" style="104" customWidth="1"/>
    <col min="41" max="41" width="13.5" style="104" customWidth="1"/>
    <col min="42" max="43" width="10.33203125" style="104" customWidth="1"/>
    <col min="44" max="44" width="12" style="104" customWidth="1"/>
    <col min="45" max="46" width="10.33203125" style="104" customWidth="1"/>
    <col min="47" max="47" width="12.5" style="104" customWidth="1"/>
    <col min="48" max="48" width="14" style="104" customWidth="1"/>
    <col min="49" max="50" width="12" style="104" customWidth="1"/>
    <col min="51" max="91" width="11.5" style="108"/>
    <col min="92" max="16384" width="11.5" style="104"/>
  </cols>
  <sheetData>
    <row r="1" spans="1:91" s="84" customFormat="1" ht="25.5" customHeight="1" thickBot="1">
      <c r="A1" s="417"/>
      <c r="B1" s="724"/>
      <c r="C1" s="729" t="s">
        <v>44</v>
      </c>
      <c r="D1" s="729"/>
      <c r="E1" s="729"/>
      <c r="F1" s="729"/>
      <c r="G1" s="729"/>
      <c r="H1" s="729"/>
      <c r="I1" s="729"/>
      <c r="J1" s="729"/>
      <c r="K1" s="729"/>
      <c r="L1" s="729"/>
      <c r="M1" s="729"/>
      <c r="N1" s="729"/>
      <c r="O1" s="729"/>
      <c r="P1" s="729"/>
      <c r="Q1" s="729"/>
      <c r="R1" s="729"/>
      <c r="S1" s="729"/>
      <c r="T1" s="729"/>
      <c r="U1" s="729"/>
      <c r="V1" s="729"/>
      <c r="W1" s="729"/>
      <c r="X1" s="729"/>
      <c r="Y1" s="729"/>
      <c r="Z1" s="729"/>
      <c r="AA1" s="729"/>
      <c r="AB1" s="729"/>
      <c r="AC1" s="729"/>
      <c r="AD1" s="729"/>
      <c r="AE1" s="729"/>
      <c r="AF1" s="729"/>
      <c r="AG1" s="729"/>
      <c r="AH1" s="729"/>
      <c r="AI1" s="729"/>
      <c r="AJ1" s="729"/>
      <c r="AK1" s="729"/>
      <c r="AL1" s="729"/>
      <c r="AM1" s="729"/>
      <c r="AN1" s="729"/>
      <c r="AO1" s="729"/>
      <c r="AP1" s="729"/>
      <c r="AQ1" s="729"/>
      <c r="AR1" s="729"/>
      <c r="AS1" s="729"/>
      <c r="AT1" s="729"/>
      <c r="AU1" s="729"/>
      <c r="AV1" s="394" t="s">
        <v>160</v>
      </c>
      <c r="AW1" s="395"/>
      <c r="AX1" s="396"/>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00"/>
      <c r="CB1" s="100"/>
      <c r="CC1" s="100"/>
      <c r="CD1" s="100"/>
      <c r="CE1" s="100"/>
      <c r="CF1" s="100"/>
      <c r="CG1" s="100"/>
      <c r="CH1" s="100"/>
      <c r="CI1" s="100"/>
      <c r="CJ1" s="100"/>
      <c r="CK1" s="100"/>
      <c r="CL1" s="100"/>
      <c r="CM1" s="100"/>
    </row>
    <row r="2" spans="1:91" s="84" customFormat="1" ht="25.5" customHeight="1" thickBot="1">
      <c r="A2" s="417"/>
      <c r="B2" s="724"/>
      <c r="C2" s="730" t="s">
        <v>45</v>
      </c>
      <c r="D2" s="730"/>
      <c r="E2" s="730"/>
      <c r="F2" s="730"/>
      <c r="G2" s="730"/>
      <c r="H2" s="730"/>
      <c r="I2" s="730"/>
      <c r="J2" s="730"/>
      <c r="K2" s="730"/>
      <c r="L2" s="730"/>
      <c r="M2" s="730"/>
      <c r="N2" s="730"/>
      <c r="O2" s="730"/>
      <c r="P2" s="730"/>
      <c r="Q2" s="730"/>
      <c r="R2" s="730"/>
      <c r="S2" s="730"/>
      <c r="T2" s="730"/>
      <c r="U2" s="730"/>
      <c r="V2" s="730"/>
      <c r="W2" s="730"/>
      <c r="X2" s="730"/>
      <c r="Y2" s="730"/>
      <c r="Z2" s="730"/>
      <c r="AA2" s="730"/>
      <c r="AB2" s="730"/>
      <c r="AC2" s="730"/>
      <c r="AD2" s="730"/>
      <c r="AE2" s="730"/>
      <c r="AF2" s="730"/>
      <c r="AG2" s="730"/>
      <c r="AH2" s="730"/>
      <c r="AI2" s="730"/>
      <c r="AJ2" s="730"/>
      <c r="AK2" s="730"/>
      <c r="AL2" s="730"/>
      <c r="AM2" s="730"/>
      <c r="AN2" s="730"/>
      <c r="AO2" s="730"/>
      <c r="AP2" s="730"/>
      <c r="AQ2" s="730"/>
      <c r="AR2" s="730"/>
      <c r="AS2" s="730"/>
      <c r="AT2" s="730"/>
      <c r="AU2" s="730"/>
      <c r="AV2" s="394" t="s">
        <v>161</v>
      </c>
      <c r="AW2" s="395"/>
      <c r="AX2" s="396"/>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00"/>
      <c r="CB2" s="100"/>
      <c r="CC2" s="100"/>
      <c r="CD2" s="100"/>
      <c r="CE2" s="100"/>
      <c r="CF2" s="100"/>
      <c r="CG2" s="100"/>
      <c r="CH2" s="100"/>
      <c r="CI2" s="100"/>
      <c r="CJ2" s="100"/>
      <c r="CK2" s="100"/>
      <c r="CL2" s="100"/>
      <c r="CM2" s="100"/>
    </row>
    <row r="3" spans="1:91" s="84" customFormat="1" ht="25.5" customHeight="1" thickBot="1">
      <c r="A3" s="417"/>
      <c r="B3" s="724"/>
      <c r="C3" s="730" t="s">
        <v>0</v>
      </c>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30"/>
      <c r="AM3" s="730"/>
      <c r="AN3" s="730"/>
      <c r="AO3" s="730"/>
      <c r="AP3" s="730"/>
      <c r="AQ3" s="730"/>
      <c r="AR3" s="730"/>
      <c r="AS3" s="730"/>
      <c r="AT3" s="730"/>
      <c r="AU3" s="730"/>
      <c r="AV3" s="394" t="s">
        <v>162</v>
      </c>
      <c r="AW3" s="395"/>
      <c r="AX3" s="396"/>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00"/>
      <c r="CB3" s="100"/>
      <c r="CC3" s="100"/>
      <c r="CD3" s="100"/>
      <c r="CE3" s="100"/>
      <c r="CF3" s="100"/>
      <c r="CG3" s="100"/>
      <c r="CH3" s="100"/>
      <c r="CI3" s="100"/>
      <c r="CJ3" s="100"/>
      <c r="CK3" s="100"/>
      <c r="CL3" s="100"/>
      <c r="CM3" s="100"/>
    </row>
    <row r="4" spans="1:91" s="84" customFormat="1" ht="25.5" customHeight="1" thickBot="1">
      <c r="A4" s="418"/>
      <c r="B4" s="725"/>
      <c r="C4" s="726" t="s">
        <v>146</v>
      </c>
      <c r="D4" s="727"/>
      <c r="E4" s="727"/>
      <c r="F4" s="727"/>
      <c r="G4" s="727"/>
      <c r="H4" s="727"/>
      <c r="I4" s="727"/>
      <c r="J4" s="727"/>
      <c r="K4" s="727"/>
      <c r="L4" s="727"/>
      <c r="M4" s="727"/>
      <c r="N4" s="727"/>
      <c r="O4" s="727"/>
      <c r="P4" s="727"/>
      <c r="Q4" s="727"/>
      <c r="R4" s="727"/>
      <c r="S4" s="727"/>
      <c r="T4" s="727"/>
      <c r="U4" s="727"/>
      <c r="V4" s="727"/>
      <c r="W4" s="727"/>
      <c r="X4" s="727"/>
      <c r="Y4" s="727"/>
      <c r="Z4" s="727"/>
      <c r="AA4" s="727"/>
      <c r="AB4" s="727"/>
      <c r="AC4" s="727"/>
      <c r="AD4" s="727"/>
      <c r="AE4" s="727"/>
      <c r="AF4" s="727"/>
      <c r="AG4" s="727"/>
      <c r="AH4" s="727"/>
      <c r="AI4" s="727"/>
      <c r="AJ4" s="727"/>
      <c r="AK4" s="727"/>
      <c r="AL4" s="727"/>
      <c r="AM4" s="727"/>
      <c r="AN4" s="727"/>
      <c r="AO4" s="727"/>
      <c r="AP4" s="727"/>
      <c r="AQ4" s="727"/>
      <c r="AR4" s="727"/>
      <c r="AS4" s="727"/>
      <c r="AT4" s="727"/>
      <c r="AU4" s="728"/>
      <c r="AV4" s="394" t="s">
        <v>167</v>
      </c>
      <c r="AW4" s="395"/>
      <c r="AX4" s="396"/>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00"/>
      <c r="CB4" s="100"/>
      <c r="CC4" s="100"/>
      <c r="CD4" s="100"/>
      <c r="CE4" s="100"/>
      <c r="CF4" s="100"/>
      <c r="CG4" s="100"/>
      <c r="CH4" s="100"/>
      <c r="CI4" s="100"/>
      <c r="CJ4" s="100"/>
      <c r="CK4" s="100"/>
      <c r="CL4" s="100"/>
      <c r="CM4" s="100"/>
    </row>
    <row r="5" spans="1:91" s="84" customFormat="1" ht="11.75" customHeight="1" thickBot="1">
      <c r="A5" s="85"/>
      <c r="B5" s="228"/>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87"/>
      <c r="AW5" s="87"/>
      <c r="AX5" s="87"/>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00"/>
      <c r="CB5" s="100"/>
      <c r="CC5" s="100"/>
      <c r="CD5" s="100"/>
      <c r="CE5" s="100"/>
      <c r="CF5" s="100"/>
      <c r="CG5" s="100"/>
      <c r="CH5" s="100"/>
      <c r="CI5" s="100"/>
      <c r="CJ5" s="100"/>
      <c r="CK5" s="100"/>
      <c r="CL5" s="100"/>
      <c r="CM5" s="100"/>
    </row>
    <row r="6" spans="1:91" s="1" customFormat="1" ht="40.25" customHeight="1" thickBot="1">
      <c r="A6" s="384" t="s">
        <v>48</v>
      </c>
      <c r="B6" s="386"/>
      <c r="C6" s="647"/>
      <c r="D6" s="648"/>
      <c r="E6" s="648"/>
      <c r="F6" s="648"/>
      <c r="G6" s="648"/>
      <c r="H6" s="648"/>
      <c r="I6" s="648"/>
      <c r="J6" s="648"/>
      <c r="K6" s="649"/>
      <c r="M6" s="174"/>
      <c r="N6" s="212" t="s">
        <v>49</v>
      </c>
      <c r="O6" s="650"/>
      <c r="P6" s="703"/>
      <c r="Q6" s="651"/>
    </row>
    <row r="7" spans="1:91" s="100" customFormat="1" ht="10.25" customHeight="1" thickBot="1">
      <c r="A7" s="109"/>
      <c r="B7" s="103"/>
      <c r="C7" s="103"/>
      <c r="D7" s="103"/>
      <c r="E7" s="103"/>
      <c r="F7" s="103"/>
      <c r="G7" s="103"/>
      <c r="H7" s="103"/>
      <c r="I7" s="103"/>
      <c r="J7" s="103"/>
      <c r="K7" s="103"/>
      <c r="L7" s="103"/>
      <c r="M7" s="110"/>
      <c r="N7" s="110"/>
      <c r="O7" s="110"/>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row>
    <row r="8" spans="1:91" s="84" customFormat="1" ht="21.75" customHeight="1" thickBot="1">
      <c r="A8" s="652" t="s">
        <v>2</v>
      </c>
      <c r="B8" s="652"/>
      <c r="C8" s="148" t="s">
        <v>50</v>
      </c>
      <c r="D8" s="167"/>
      <c r="E8" s="148" t="s">
        <v>51</v>
      </c>
      <c r="F8" s="167"/>
      <c r="G8" s="148" t="s">
        <v>52</v>
      </c>
      <c r="H8" s="145"/>
      <c r="I8" s="170" t="s">
        <v>53</v>
      </c>
      <c r="J8" s="149"/>
      <c r="K8" s="171"/>
      <c r="L8" s="172"/>
      <c r="M8" s="152"/>
      <c r="N8" s="735" t="s">
        <v>3</v>
      </c>
      <c r="O8" s="736"/>
      <c r="P8" s="737"/>
      <c r="Q8" s="696" t="s">
        <v>54</v>
      </c>
      <c r="R8" s="696"/>
      <c r="S8" s="696"/>
      <c r="T8" s="731"/>
      <c r="U8" s="732"/>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00"/>
      <c r="CB8" s="100"/>
      <c r="CC8" s="100"/>
      <c r="CD8" s="100"/>
      <c r="CE8" s="100"/>
      <c r="CF8" s="100"/>
      <c r="CG8" s="100"/>
      <c r="CH8" s="100"/>
      <c r="CI8" s="100"/>
      <c r="CJ8" s="100"/>
      <c r="CK8" s="100"/>
      <c r="CL8" s="100"/>
      <c r="CM8" s="100"/>
    </row>
    <row r="9" spans="1:91" s="84" customFormat="1" ht="21.75" customHeight="1" thickBot="1">
      <c r="A9" s="652"/>
      <c r="B9" s="652"/>
      <c r="C9" s="150" t="s">
        <v>55</v>
      </c>
      <c r="D9" s="151"/>
      <c r="E9" s="148" t="s">
        <v>56</v>
      </c>
      <c r="F9" s="145"/>
      <c r="G9" s="148" t="s">
        <v>57</v>
      </c>
      <c r="H9" s="151"/>
      <c r="I9" s="170" t="s">
        <v>58</v>
      </c>
      <c r="J9" s="149"/>
      <c r="K9" s="171"/>
      <c r="L9" s="172"/>
      <c r="M9" s="152"/>
      <c r="N9" s="738"/>
      <c r="O9" s="739"/>
      <c r="P9" s="740"/>
      <c r="Q9" s="696" t="s">
        <v>59</v>
      </c>
      <c r="R9" s="696"/>
      <c r="S9" s="696"/>
      <c r="T9" s="731"/>
      <c r="U9" s="732"/>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00"/>
      <c r="CB9" s="100"/>
      <c r="CC9" s="100"/>
      <c r="CD9" s="100"/>
      <c r="CE9" s="100"/>
      <c r="CF9" s="100"/>
      <c r="CG9" s="100"/>
      <c r="CH9" s="100"/>
      <c r="CI9" s="100"/>
      <c r="CJ9" s="100"/>
      <c r="CK9" s="100"/>
      <c r="CL9" s="100"/>
      <c r="CM9" s="100"/>
    </row>
    <row r="10" spans="1:91" s="84" customFormat="1" ht="21.75" customHeight="1" thickBot="1">
      <c r="A10" s="652"/>
      <c r="B10" s="652"/>
      <c r="C10" s="148" t="s">
        <v>60</v>
      </c>
      <c r="D10" s="145"/>
      <c r="E10" s="148" t="s">
        <v>61</v>
      </c>
      <c r="F10" s="145"/>
      <c r="G10" s="148" t="s">
        <v>62</v>
      </c>
      <c r="H10" s="151"/>
      <c r="I10" s="170" t="s">
        <v>63</v>
      </c>
      <c r="J10" s="149"/>
      <c r="K10" s="171"/>
      <c r="L10" s="172"/>
      <c r="M10" s="152"/>
      <c r="N10" s="741"/>
      <c r="O10" s="742"/>
      <c r="P10" s="743"/>
      <c r="Q10" s="696" t="s">
        <v>64</v>
      </c>
      <c r="R10" s="696"/>
      <c r="S10" s="696"/>
      <c r="T10" s="733"/>
      <c r="U10" s="734"/>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00"/>
      <c r="CB10" s="100"/>
      <c r="CC10" s="100"/>
      <c r="CD10" s="100"/>
      <c r="CE10" s="100"/>
      <c r="CF10" s="100"/>
      <c r="CG10" s="100"/>
      <c r="CH10" s="100"/>
      <c r="CI10" s="100"/>
      <c r="CJ10" s="100"/>
      <c r="CK10" s="100"/>
      <c r="CL10" s="100"/>
      <c r="CM10" s="100"/>
    </row>
    <row r="11" spans="1:91" s="100" customFormat="1" ht="18" customHeight="1" thickBot="1">
      <c r="I11" s="173"/>
      <c r="J11" s="173"/>
      <c r="K11" s="173"/>
      <c r="L11" s="173"/>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row>
    <row r="12" spans="1:91" ht="23.75" customHeight="1">
      <c r="A12" s="706" t="s">
        <v>35</v>
      </c>
      <c r="B12" s="708" t="s">
        <v>36</v>
      </c>
      <c r="C12" s="710" t="s">
        <v>147</v>
      </c>
      <c r="D12" s="710" t="s">
        <v>37</v>
      </c>
      <c r="E12" s="710" t="s">
        <v>38</v>
      </c>
      <c r="F12" s="710" t="s">
        <v>39</v>
      </c>
      <c r="G12" s="708" t="s">
        <v>40</v>
      </c>
      <c r="H12" s="708" t="s">
        <v>41</v>
      </c>
      <c r="I12" s="712" t="s">
        <v>148</v>
      </c>
      <c r="J12" s="712" t="s">
        <v>149</v>
      </c>
      <c r="K12" s="722" t="s">
        <v>42</v>
      </c>
      <c r="L12" s="714" t="s">
        <v>50</v>
      </c>
      <c r="M12" s="715"/>
      <c r="N12" s="716"/>
      <c r="O12" s="717" t="s">
        <v>51</v>
      </c>
      <c r="P12" s="715"/>
      <c r="Q12" s="716"/>
      <c r="R12" s="717" t="s">
        <v>52</v>
      </c>
      <c r="S12" s="715"/>
      <c r="T12" s="716"/>
      <c r="U12" s="717" t="s">
        <v>53</v>
      </c>
      <c r="V12" s="715"/>
      <c r="W12" s="716"/>
      <c r="X12" s="717" t="s">
        <v>55</v>
      </c>
      <c r="Y12" s="715"/>
      <c r="Z12" s="716"/>
      <c r="AA12" s="717" t="s">
        <v>56</v>
      </c>
      <c r="AB12" s="715"/>
      <c r="AC12" s="716"/>
      <c r="AD12" s="717" t="s">
        <v>57</v>
      </c>
      <c r="AE12" s="715"/>
      <c r="AF12" s="716"/>
      <c r="AG12" s="717" t="s">
        <v>58</v>
      </c>
      <c r="AH12" s="715"/>
      <c r="AI12" s="716"/>
      <c r="AJ12" s="717" t="s">
        <v>60</v>
      </c>
      <c r="AK12" s="715"/>
      <c r="AL12" s="716"/>
      <c r="AM12" s="717" t="s">
        <v>61</v>
      </c>
      <c r="AN12" s="715"/>
      <c r="AO12" s="716"/>
      <c r="AP12" s="717" t="s">
        <v>62</v>
      </c>
      <c r="AQ12" s="715"/>
      <c r="AR12" s="716"/>
      <c r="AS12" s="717" t="s">
        <v>63</v>
      </c>
      <c r="AT12" s="715"/>
      <c r="AU12" s="716"/>
      <c r="AV12" s="720" t="s">
        <v>150</v>
      </c>
      <c r="AW12" s="704" t="s">
        <v>151</v>
      </c>
      <c r="AX12" s="718"/>
      <c r="AY12" s="719"/>
      <c r="AZ12" s="719"/>
      <c r="BA12" s="719"/>
      <c r="BB12" s="719"/>
      <c r="BC12" s="719"/>
      <c r="BD12" s="719"/>
      <c r="BE12" s="719"/>
      <c r="BF12" s="719"/>
      <c r="BG12" s="719"/>
    </row>
    <row r="13" spans="1:91" s="105" customFormat="1" ht="36.75" customHeight="1" thickBot="1">
      <c r="A13" s="707"/>
      <c r="B13" s="709"/>
      <c r="C13" s="711"/>
      <c r="D13" s="711"/>
      <c r="E13" s="711"/>
      <c r="F13" s="711"/>
      <c r="G13" s="709"/>
      <c r="H13" s="709"/>
      <c r="I13" s="713"/>
      <c r="J13" s="713"/>
      <c r="K13" s="723"/>
      <c r="L13" s="153" t="s">
        <v>152</v>
      </c>
      <c r="M13" s="146" t="s">
        <v>153</v>
      </c>
      <c r="N13" s="146" t="s">
        <v>43</v>
      </c>
      <c r="O13" s="153" t="s">
        <v>152</v>
      </c>
      <c r="P13" s="146" t="s">
        <v>153</v>
      </c>
      <c r="Q13" s="146" t="s">
        <v>43</v>
      </c>
      <c r="R13" s="153" t="s">
        <v>152</v>
      </c>
      <c r="S13" s="146" t="s">
        <v>153</v>
      </c>
      <c r="T13" s="146" t="s">
        <v>43</v>
      </c>
      <c r="U13" s="153" t="s">
        <v>152</v>
      </c>
      <c r="V13" s="146" t="s">
        <v>153</v>
      </c>
      <c r="W13" s="146" t="s">
        <v>43</v>
      </c>
      <c r="X13" s="153" t="s">
        <v>152</v>
      </c>
      <c r="Y13" s="146" t="s">
        <v>153</v>
      </c>
      <c r="Z13" s="146" t="s">
        <v>43</v>
      </c>
      <c r="AA13" s="153" t="s">
        <v>152</v>
      </c>
      <c r="AB13" s="146" t="s">
        <v>153</v>
      </c>
      <c r="AC13" s="146" t="s">
        <v>43</v>
      </c>
      <c r="AD13" s="153" t="s">
        <v>152</v>
      </c>
      <c r="AE13" s="146" t="s">
        <v>153</v>
      </c>
      <c r="AF13" s="146" t="s">
        <v>43</v>
      </c>
      <c r="AG13" s="153" t="s">
        <v>152</v>
      </c>
      <c r="AH13" s="146" t="s">
        <v>153</v>
      </c>
      <c r="AI13" s="146" t="s">
        <v>43</v>
      </c>
      <c r="AJ13" s="153" t="s">
        <v>152</v>
      </c>
      <c r="AK13" s="146" t="s">
        <v>153</v>
      </c>
      <c r="AL13" s="146" t="s">
        <v>43</v>
      </c>
      <c r="AM13" s="153" t="s">
        <v>152</v>
      </c>
      <c r="AN13" s="146" t="s">
        <v>153</v>
      </c>
      <c r="AO13" s="146" t="s">
        <v>43</v>
      </c>
      <c r="AP13" s="153" t="s">
        <v>152</v>
      </c>
      <c r="AQ13" s="146" t="s">
        <v>153</v>
      </c>
      <c r="AR13" s="146" t="s">
        <v>43</v>
      </c>
      <c r="AS13" s="153" t="s">
        <v>152</v>
      </c>
      <c r="AT13" s="146" t="s">
        <v>153</v>
      </c>
      <c r="AU13" s="146" t="s">
        <v>43</v>
      </c>
      <c r="AV13" s="721"/>
      <c r="AW13" s="705"/>
      <c r="AX13" s="718"/>
      <c r="AY13" s="719"/>
      <c r="AZ13" s="719"/>
      <c r="BA13" s="719"/>
      <c r="BB13" s="719"/>
      <c r="BC13" s="719"/>
      <c r="BD13" s="719"/>
      <c r="BE13" s="719"/>
      <c r="BF13" s="719"/>
      <c r="BG13" s="719"/>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row>
    <row r="14" spans="1:91" ht="44.75" customHeight="1">
      <c r="A14" s="198"/>
      <c r="B14" s="199"/>
      <c r="C14" s="199"/>
      <c r="D14" s="200"/>
      <c r="E14" s="199"/>
      <c r="F14" s="211"/>
      <c r="G14" s="200"/>
      <c r="H14" s="200"/>
      <c r="I14" s="201"/>
      <c r="J14" s="201"/>
      <c r="K14" s="202"/>
      <c r="L14" s="203"/>
      <c r="M14" s="204"/>
      <c r="N14" s="204"/>
      <c r="O14" s="205"/>
      <c r="P14" s="206"/>
      <c r="Q14" s="225"/>
      <c r="R14" s="205"/>
      <c r="S14" s="206"/>
      <c r="T14" s="225"/>
      <c r="U14" s="205"/>
      <c r="V14" s="206"/>
      <c r="W14" s="206"/>
      <c r="X14" s="205"/>
      <c r="Y14" s="206"/>
      <c r="Z14" s="206"/>
      <c r="AA14" s="205"/>
      <c r="AB14" s="206"/>
      <c r="AC14" s="206"/>
      <c r="AD14" s="205"/>
      <c r="AE14" s="206"/>
      <c r="AF14" s="206"/>
      <c r="AG14" s="205"/>
      <c r="AH14" s="206"/>
      <c r="AI14" s="206"/>
      <c r="AJ14" s="205"/>
      <c r="AK14" s="206"/>
      <c r="AL14" s="206"/>
      <c r="AM14" s="205"/>
      <c r="AN14" s="206"/>
      <c r="AO14" s="206"/>
      <c r="AP14" s="205"/>
      <c r="AQ14" s="206"/>
      <c r="AR14" s="206"/>
      <c r="AS14" s="205"/>
      <c r="AT14" s="206"/>
      <c r="AU14" s="206"/>
      <c r="AV14" s="106"/>
      <c r="AW14" s="147"/>
      <c r="AX14" s="229"/>
    </row>
    <row r="15" spans="1:91" ht="46.25" customHeight="1">
      <c r="A15" s="198"/>
      <c r="B15" s="199"/>
      <c r="C15" s="199"/>
      <c r="D15" s="200"/>
      <c r="E15" s="199"/>
      <c r="F15" s="211"/>
      <c r="G15" s="200"/>
      <c r="H15" s="200"/>
      <c r="I15" s="201"/>
      <c r="J15" s="201"/>
      <c r="K15" s="207"/>
      <c r="L15" s="203"/>
      <c r="M15" s="204"/>
      <c r="N15" s="204"/>
      <c r="O15" s="205"/>
      <c r="P15" s="206"/>
      <c r="Q15" s="225"/>
      <c r="R15" s="205"/>
      <c r="S15" s="206"/>
      <c r="T15" s="206"/>
      <c r="U15" s="205"/>
      <c r="V15" s="206"/>
      <c r="W15" s="206"/>
      <c r="X15" s="205"/>
      <c r="Y15" s="206"/>
      <c r="Z15" s="206"/>
      <c r="AA15" s="205"/>
      <c r="AB15" s="206"/>
      <c r="AC15" s="206"/>
      <c r="AD15" s="205"/>
      <c r="AE15" s="206"/>
      <c r="AF15" s="206"/>
      <c r="AG15" s="205"/>
      <c r="AH15" s="206"/>
      <c r="AI15" s="206"/>
      <c r="AJ15" s="205"/>
      <c r="AK15" s="206"/>
      <c r="AL15" s="206"/>
      <c r="AM15" s="205"/>
      <c r="AN15" s="206"/>
      <c r="AO15" s="206"/>
      <c r="AP15" s="205"/>
      <c r="AQ15" s="206"/>
      <c r="AR15" s="206"/>
      <c r="AS15" s="205"/>
      <c r="AT15" s="206"/>
      <c r="AU15" s="206"/>
      <c r="AV15" s="106"/>
      <c r="AW15" s="147"/>
      <c r="AX15" s="229"/>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3.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ACTIVIDAD_1</vt:lpstr>
      <vt:lpstr>ACTIVIDAD_2</vt:lpstr>
      <vt:lpstr>ACTIVIDAD_3</vt:lpstr>
      <vt:lpstr>ACTIVIDAD_4</vt:lpstr>
      <vt:lpstr>META_PDD_103</vt:lpstr>
      <vt:lpstr>META_PDD_107</vt:lpstr>
      <vt:lpstr>PRODUCTO_MGA</vt:lpstr>
      <vt:lpstr>TERRITORIALIZACIÓN</vt:lpstr>
      <vt:lpstr>PMR</vt:lpstr>
      <vt:lpstr>CONTROL DE CAMBIOS</vt:lpstr>
      <vt:lpstr>ACTIVIDAD_1!Área_de_impresión</vt:lpstr>
      <vt:lpstr>META_PDD_103!Área_de_impresión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McAllister Granados González</cp:lastModifiedBy>
  <cp:revision/>
  <dcterms:created xsi:type="dcterms:W3CDTF">2016-04-29T15:11:54Z</dcterms:created>
  <dcterms:modified xsi:type="dcterms:W3CDTF">2025-06-17T14:47:23Z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