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ecretariadistritald-my.sharepoint.com/personal/yesanchez_sdmujer_gov_co/Documents/SDM_2025/8221/SeguimientoPA_2025/"/>
    </mc:Choice>
  </mc:AlternateContent>
  <xr:revisionPtr revIDLastSave="2" documentId="8_{DD1DAA89-795B-41DD-98EA-D8B685E0FDDB}" xr6:coauthVersionLast="47" xr6:coauthVersionMax="47" xr10:uidLastSave="{3D6B2BA4-2F33-483C-9E0E-AD0F4D2C7944}"/>
  <bookViews>
    <workbookView xWindow="-120" yWindow="-120" windowWidth="29040" windowHeight="15720" tabRatio="731" activeTab="1" xr2:uid="{00000000-000D-0000-FFFF-FFFF00000000}"/>
  </bookViews>
  <sheets>
    <sheet name="Instructivo" sheetId="51" r:id="rId1"/>
    <sheet name="ACTIVIDAD_1" sheetId="20" r:id="rId2"/>
    <sheet name="ACTIVIDAD_2" sheetId="49" r:id="rId3"/>
    <sheet name="ACTIVIDAD_3" sheetId="5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s>
  <definedNames>
    <definedName name="_xlnm._FilterDatabase" localSheetId="7" hidden="1">PMR!$A$12:$AX$14</definedName>
    <definedName name="_xlnm.Print_Area" localSheetId="1">ACTIVIDAD_1!$A$1:$O$31</definedName>
    <definedName name="_xlnm.Print_Area" localSheetId="4">META_PDD!$A$6:$X$20</definedName>
    <definedName name="_xlnm.Print_Area" localSheetId="5">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C29" i="50" l="1"/>
  <c r="E29" i="50" s="1"/>
  <c r="N29" i="50" s="1"/>
  <c r="O29" i="50" s="1"/>
  <c r="N28" i="50"/>
  <c r="N27" i="50"/>
  <c r="C26" i="50"/>
  <c r="D26" i="50" s="1"/>
  <c r="D25" i="50"/>
  <c r="E25" i="50" s="1"/>
  <c r="C25" i="50"/>
  <c r="N24" i="50"/>
  <c r="D29" i="49"/>
  <c r="N28" i="49"/>
  <c r="N27" i="49"/>
  <c r="C26" i="49"/>
  <c r="D26" i="49" s="1"/>
  <c r="C25" i="49"/>
  <c r="N24" i="49"/>
  <c r="D29" i="20"/>
  <c r="E29" i="20" s="1"/>
  <c r="C29" i="20"/>
  <c r="N29" i="20" s="1"/>
  <c r="O29" i="20" s="1"/>
  <c r="N28" i="20"/>
  <c r="N27" i="20"/>
  <c r="C26" i="20"/>
  <c r="C25" i="20"/>
  <c r="N24" i="20"/>
  <c r="N25" i="50" l="1"/>
  <c r="O25" i="50" s="1"/>
  <c r="E26" i="50"/>
  <c r="N26" i="50"/>
  <c r="E26" i="49"/>
  <c r="N26" i="49" s="1"/>
  <c r="E25" i="49"/>
  <c r="N29" i="49"/>
  <c r="O29" i="49" s="1"/>
  <c r="E29" i="49"/>
  <c r="D25" i="49"/>
  <c r="E26" i="20"/>
  <c r="D25" i="20"/>
  <c r="D26" i="20"/>
  <c r="N25" i="49" l="1"/>
  <c r="O25" i="49" s="1"/>
  <c r="N25" i="20"/>
  <c r="O25" i="20" s="1"/>
  <c r="E25" i="20"/>
  <c r="N26" i="20"/>
  <c r="AW16" i="46" l="1"/>
  <c r="AV16" i="46"/>
  <c r="AW15" i="46"/>
  <c r="AV15" i="46"/>
  <c r="AW14" i="46"/>
  <c r="AV14" i="46"/>
  <c r="H17" i="47"/>
  <c r="G17" i="47"/>
  <c r="E17" i="47"/>
  <c r="D17" i="47"/>
  <c r="H16" i="47"/>
  <c r="G16" i="47"/>
  <c r="E16" i="47"/>
  <c r="D16" i="47"/>
  <c r="H15" i="47"/>
  <c r="G15" i="47"/>
  <c r="E15" i="47"/>
  <c r="D15" i="47"/>
  <c r="C51" i="38"/>
  <c r="C49" i="38"/>
  <c r="C45" i="38"/>
  <c r="C43" i="38"/>
  <c r="C41" i="38"/>
  <c r="C39" i="38"/>
  <c r="C37" i="38"/>
  <c r="B34" i="50"/>
  <c r="I116" i="50"/>
  <c r="H116" i="50"/>
  <c r="G116" i="50"/>
  <c r="F116" i="50"/>
  <c r="E116" i="50"/>
  <c r="D116" i="50"/>
  <c r="C116" i="50"/>
  <c r="B116" i="50"/>
  <c r="I116" i="49"/>
  <c r="H116" i="49"/>
  <c r="G116" i="49"/>
  <c r="F116" i="49"/>
  <c r="E116" i="49"/>
  <c r="D116" i="49"/>
  <c r="C116" i="49"/>
  <c r="B116" i="49"/>
  <c r="B34" i="49"/>
  <c r="B62" i="20" l="1"/>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C7ADF621-8877-AE4D-8F12-69465A88EF4B}">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A174DE8-3429-1242-946E-BA7E401446B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70272521-9BB0-DF45-AF4D-4D93D46AF8E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D1955C69-6EEB-6244-90C7-940D95C21EBD}">
      <text>
        <r>
          <rPr>
            <sz val="9"/>
            <color indexed="81"/>
            <rFont val="Tahoma"/>
            <family val="2"/>
          </rPr>
          <t>Fecha en la que el cambio solicitado al plan de acción es aprobado</t>
        </r>
      </text>
    </comment>
    <comment ref="B9" authorId="0" shapeId="0" xr:uid="{F2E850EA-C63D-3947-99CA-B0BECB0E6B56}">
      <text>
        <r>
          <rPr>
            <sz val="9"/>
            <color indexed="81"/>
            <rFont val="Tahoma"/>
            <family val="2"/>
          </rPr>
          <t>Fecha en la que el cambio solicitado al plan de acción es aprobado</t>
        </r>
      </text>
    </comment>
    <comment ref="C9" authorId="0" shapeId="0" xr:uid="{545676E7-4993-9148-B0BB-F4CC3EE14A14}">
      <text>
        <r>
          <rPr>
            <sz val="9"/>
            <color indexed="81"/>
            <rFont val="Tahoma"/>
            <family val="2"/>
          </rPr>
          <t>Descripción de los cambios realizados en la actialización que corresponda</t>
        </r>
      </text>
    </comment>
    <comment ref="D9" authorId="0" shapeId="0" xr:uid="{80CB5126-172B-144B-A731-F12FB57D9881}">
      <text>
        <r>
          <rPr>
            <sz val="9"/>
            <color rgb="FF000000"/>
            <rFont val="Tahoma"/>
            <family val="2"/>
          </rPr>
          <t>Justificación del motivo que genera el cambio en el plan de acción</t>
        </r>
      </text>
    </comment>
  </commentList>
</comments>
</file>

<file path=xl/sharedStrings.xml><?xml version="1.0" encoding="utf-8"?>
<sst xmlns="http://schemas.openxmlformats.org/spreadsheetml/2006/main" count="1789" uniqueCount="445">
  <si>
    <t>PROGRAMACIÓN, ACTUALIZACIÓN  Y SEGUIMIENTO PLAN DE ACCIÓN DE PROYECTOS DE INVERSIÓN</t>
  </si>
  <si>
    <t>NOMBRE DEL PROYECTO</t>
  </si>
  <si>
    <t>PERIODO REPORTADO</t>
  </si>
  <si>
    <t>TIPO DE REPORTE</t>
  </si>
  <si>
    <t>PRODUCTO MGA</t>
  </si>
  <si>
    <t>INDICADOR ACTIVIDAD</t>
  </si>
  <si>
    <t>OBJETIVO ESTRATÉGICO</t>
  </si>
  <si>
    <t>PROGRAMA</t>
  </si>
  <si>
    <t>META PDD</t>
  </si>
  <si>
    <t>EJECUCIÓN PRESUPUESTAL DEL PROYECTO</t>
  </si>
  <si>
    <t>PROGRAMACION DE COMPROMISOS</t>
  </si>
  <si>
    <t>COMPROMISOS</t>
  </si>
  <si>
    <t>GIROS</t>
  </si>
  <si>
    <t>GIROS RESERVAS</t>
  </si>
  <si>
    <t>ANUALIZACIÓN DE LA ACTIVIDAD</t>
  </si>
  <si>
    <t>TIPO DE ANUALIZACIÓN</t>
  </si>
  <si>
    <t>PONDERACIÓN ACTIVIDAD</t>
  </si>
  <si>
    <t>DESCRIPCIÓN CUALITATIVA  Y PORCENTUAL DEL AVANCE POR TAREA</t>
  </si>
  <si>
    <t>DESCRIPCIÓN DE LA TAREA</t>
  </si>
  <si>
    <t>OBJETIVO ODS</t>
  </si>
  <si>
    <t>META ODS</t>
  </si>
  <si>
    <t>INDICADOR META PDD</t>
  </si>
  <si>
    <t>PROGRAMACIÓN CUATRIENAL INDICADOR PDD</t>
  </si>
  <si>
    <t>AVANCE ACUMULADO CUATRIENIO</t>
  </si>
  <si>
    <t>TIPO DE ANUALIZACIÓN  (Según aplique)</t>
  </si>
  <si>
    <t>PROGRAMACIÓN</t>
  </si>
  <si>
    <t>EJECUCIÓN</t>
  </si>
  <si>
    <t>AVANCES Y LOGROS MENSUAL (2.000 CARACTERES)</t>
  </si>
  <si>
    <t>AVANCES Y LOGROS ACUMULADO (2.000 CARACTERES)</t>
  </si>
  <si>
    <t>RETRASOS Y ALTERNATIVAS DE SOLUCIÓN (1.000 CARACTERES)</t>
  </si>
  <si>
    <t>BENEFICIOS</t>
  </si>
  <si>
    <t>EVIDENCIAS DEL AVANCE</t>
  </si>
  <si>
    <t>ACTIVIDAD</t>
  </si>
  <si>
    <t>EJECUTADO MAGNITUD</t>
  </si>
  <si>
    <t>Numero de objetivo</t>
  </si>
  <si>
    <t>Objetivo</t>
  </si>
  <si>
    <t>Numero de indicador de producto</t>
  </si>
  <si>
    <t>Indicador de Producto</t>
  </si>
  <si>
    <t>Actividad que aporta al indicador</t>
  </si>
  <si>
    <t>Naturaleza</t>
  </si>
  <si>
    <t>Territorializable</t>
  </si>
  <si>
    <t>Meta Anual 2025</t>
  </si>
  <si>
    <t>Avance cualitativo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</si>
  <si>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</si>
  <si>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</si>
  <si>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</si>
  <si>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</si>
  <si>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</si>
  <si>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</si>
  <si>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</si>
  <si>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</si>
  <si>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</si>
  <si>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</si>
  <si>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</si>
  <si>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</si>
  <si>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</si>
  <si>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</si>
  <si>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</si>
  <si>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</si>
  <si>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</si>
  <si>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</si>
  <si>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</si>
  <si>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</si>
  <si>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</si>
  <si>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</si>
  <si>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</si>
  <si>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</si>
  <si>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</si>
  <si>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</si>
  <si>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</si>
  <si>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</si>
  <si>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</si>
  <si>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</si>
  <si>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</si>
  <si>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</si>
  <si>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</si>
  <si>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</si>
  <si>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</si>
  <si>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</si>
  <si>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</si>
  <si>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</si>
  <si>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</si>
  <si>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</si>
  <si>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</si>
  <si>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</si>
  <si>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</si>
  <si>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</si>
  <si>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1</t>
  </si>
  <si>
    <t>Tarea 2</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</si>
  <si>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</si>
  <si>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</si>
  <si>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</si>
  <si>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</si>
  <si>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</si>
  <si>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</si>
  <si>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</si>
  <si>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</si>
  <si>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</si>
  <si>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</si>
  <si>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</si>
  <si>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</si>
  <si>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</si>
  <si>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</si>
  <si>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</si>
  <si>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</si>
  <si>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</si>
  <si>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</si>
  <si>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</si>
  <si>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</si>
  <si>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</si>
  <si>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</si>
  <si>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</si>
  <si>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</si>
  <si>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</si>
  <si>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</si>
  <si>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</si>
  <si>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</si>
  <si>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</si>
  <si>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</si>
  <si>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</si>
  <si>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</si>
  <si>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</si>
  <si>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</si>
  <si>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</si>
  <si>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</si>
  <si>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</si>
  <si>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</si>
  <si>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</si>
  <si>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</si>
  <si>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</si>
  <si>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</si>
  <si>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</si>
  <si>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</si>
  <si>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</si>
  <si>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</si>
  <si>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</si>
  <si>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</si>
  <si>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</si>
  <si>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</si>
  <si>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</si>
  <si>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</si>
  <si>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</si>
  <si>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</si>
  <si>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</si>
  <si>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</si>
  <si>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</si>
  <si>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</si>
  <si>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</si>
  <si>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</si>
  <si>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</si>
  <si>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</si>
  <si>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</si>
  <si>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</si>
  <si>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</si>
  <si>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</si>
  <si>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</si>
  <si>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</si>
  <si>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</si>
  <si>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</si>
  <si>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</si>
  <si>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</si>
  <si>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</si>
  <si>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</si>
  <si>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</si>
  <si>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</si>
  <si>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</si>
  <si>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</si>
  <si>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</si>
  <si>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</si>
  <si>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</si>
  <si>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</si>
  <si>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8221 - Ampliación de los servicios con enfoque diferencial para la atención a mujeres que ejercen actividades sexuales pagadas (ASP) en Bogotá D.C.</t>
  </si>
  <si>
    <t xml:space="preserve">2024110010308		</t>
  </si>
  <si>
    <t>X</t>
  </si>
  <si>
    <t>Realizar el 100% de atenciones psicosociales (valoraciones iniciales, asesoría, seguimientos y cierres) a mujeres que realizan actividades sexuales pagadas.</t>
  </si>
  <si>
    <t xml:space="preserve">Servicio de promoción de la garantía de derechos  </t>
  </si>
  <si>
    <t>1: Bogotá Avanza en Seguridad</t>
  </si>
  <si>
    <t>Porcentaje de atenciones psicosociales (valoraciones iniciales, asesoría, seguimientos y cierres) realizadas a mujeres que ejercen actividades sexuales pagadas</t>
  </si>
  <si>
    <t>1.02. Cero tolerancia a las violencias contra las mujeres y basadas en género</t>
  </si>
  <si>
    <t>43. Aumentar a 2 unidades de operación la estrategia Casa de Todas, una sede física y una móvil.</t>
  </si>
  <si>
    <t>En enero, las orientaciones psicosociales se centraron en la gestión del malestar emocional y  herramientas para fortalecer la salud mental, mejorar su bienestar, afianzar habilidades empoderamiento frente a su proyecto de vida y en esta área psicosocial se realizaron 183 atenciones en la sede física y de forma telefónica y adicionalmente, se realizaron 9 atenciones el área psicosocial en la unidad móvil de manera presencial y se prestó atención en la casa itinerante Castillo de las Artes, donde se ofreció atención y orientación psicosocial a aquellas mujeres que lo requerían avanzando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t>
  </si>
  <si>
    <t>En enero, el área psicosocial se realizaron 192 atenciones en la sede física y en la unidad móvil.  Desagregadas así, 23 asesorías, 144 seguimientos, 5 valoraciones iniciales y 20 cierres. Adicionalmente, Se prestó atención en la casa itinerante Castillo de las Artes, donde se ofreció atención y orientación psicosocial a aquellas mujeres que lo requerían y en el mes de enero se avanzó con la realización de 5 recorridos en dupla en las localidades de Kennedy Patio Bonito, Santa fe, Puente Aranda, Los Mártires y Barrios Unidos y 4 jornadas de atención itinerante en la localidad de los Mártires, en el Castillo de las Artes, todos los miércoles del mes.</t>
  </si>
  <si>
    <t xml:space="preserve">No se presentan retrasos </t>
  </si>
  <si>
    <t xml:space="preserve">Se realizan atenciones psicosociales  correspondientes a valoraciones iniciales, asesoría, seguimientos y cierres a mujeres que realizan actividades sexuales pagadas a través de las diferentes modalidades de atención de la Estrategia Casa de Todas: sede física, móvil y telefónica desde donde se realiza la valoración inicial o de ser requerido orientación psicosocial, lo anterior teniendo en cuenta las necesidades manifiestas por las ciudadanas. Se acompañan a las ferias de servicios, donde se genera atención y orientación psicosocial a las mujeres que lo soliciten. Según los requerimientos de cada mujer se agenda con las áreas de jurídica y trabajo social para brindar atención integral. Se da orientación e información acerca de las actividades de prevención, promoción y atención generadas desde la Estrategia Casa de Todas. </t>
  </si>
  <si>
    <t>En febrero, el área psicosocial se realizaron 170 atenciones en la sede física y de forma telefónica  y para el mismo mes el área psicosocial  se realizaron 12 atenciones en la unidad móvil de manera presencial, adicionalmente, se realizaron tres espacios de cualificación y fortalecimiento de habilidades del Equipo de Casa de Todas, para llevar a cabo las actividades en el marco de las líneas de acción de la unidad móvil. y se complementó el documento base sobre la guía operativa para la implementación de la Unidad Móvil de Casa de Todas, de acuerdo con los lineamientos para el trabajo. Se realizaron 23 recorridos en dupla en las 18 localidades donde se han identificado que se realizan ASP y 2 jornadas de servicios interinstitucionales en articulación con articulo con Subredes de Salud, SD Integración Social, SD Desarrollo Económico, SdMujer y FNA Donde se logró realizar atención a 37 ciudadanas  y adicionalmente, se realizaron 5 jornadas de atención itinerante en la localidad de los Mártires, en el Castillo de las Artes, todos los miércoles y en la localidad de Antonio Nariño, Casa de la Juventud todos los martes.</t>
  </si>
  <si>
    <t xml:space="preserve">En el periodo de enero a febrero se han realizado: (i) 353 atenciones psicosociales (valoraciones iniciales, asesoría, seguimientos y cierres) a mujeres que realizan actividades sexuales pagadas en la sede física y de forma telefónica (ii) 21 atenciones psicosociales (valoraciones iniciales, asesoría, seguimientos y cierres) a mujeres que realizan actividades sexuales pagadas a través de atención en unidad móvil,(iii) 3 espacios de formación, cualificación y fortalecimiento de habilidades en las que participaron 53 profesionales de Casa de Todas (iv)  28 recorridos en dupla, con las profesionales de Casa de Todas y el equipo de gestoras territoriales (v) Gestión institucional y logística para la realización de dos 2 ferias de servicios interinstitucionales, donde se logró realizar atención a 37 ciudadanas en las siguientes localidades: Teusaquillo-Casa de Todas (17) y SantaFe (20) (vi) 6 jornadas de atención itinerante </t>
  </si>
  <si>
    <t>En las orientaciones psicosociales se apoya la gestión del malestar emocional manifiestado por las mujeres, se brindan herramientas psicológicas dirigidas a gestionarlo, facilitar la expresión de sentimientos y avanzar en su reconocimiento como sujetas de derechos. Así mismo, Se fortalece su empoderamiento motivando la corresponsabilidad para el cuidado de su salud mental, focalizándoles en su proyecto de vida y preparación para la toma de decisiones y mejorar su situación. Las atenciones psicosociales, no solo brindaron herramientas prácticas para el autocuidado, sino que promovieron un ambiente donde las mujeres pudieron reconocerse a sí mismas como sujetas de derechos.</t>
  </si>
  <si>
    <t>En marzo, el área psicosocial: 
(i) Se realizaron 190 atenciones en la sede física y de forma telefónica y se realizaron 4 atenciones en la unidad móvil de manera presencial. Durante el mes se brindó atención en la unidad móvil ubicada en Castillo de las artes, IPS Quiasmo (Barrios Unidos) y Casa de la Juventud Antonio Nariño, ofreciendo orientación y apoyo psicosocial a las mujeres que lo requerían, de acuerdo con sus necesidades específicas. 
(ii) Tres espacios de cualificación y fortalecimiento de habilidades del Equipo de Casa de Todas, con la participación de 57 profesionales, con el objetivo de fortalecer las habilidades para llevar a cabo las actividades en el marco de las líneas de acción de la estrategia. 
(iii)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(iv)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(v) 8 jornadas de atención itinerante en la localidad de los Mártires, en el Castillo de las Artes, todos los miércoles y en la localidad de Antonio Nariño, Casa de la Juventud, todos los martes.
(vi) (3) escuelas Amarte con la participación de 61 mujeres con dos fundaciones; (2) espacios de conexión emocional con la participación de 43 mujeres que realizan ASP y (1) taller en el marco de la conmemoración del 8M con las estudiantes de Educación Flexible 
(vii)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</si>
  <si>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El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adicionalmente El boletín sobre la caracterización de mujeres migrantes internacionales atendidas en la Casa durante se realizó con el fin de dar cuenta de las dinámicas alrededor de la actividad sexual pagada, que establezcan la línea base para el desarrollo de las investigación.</t>
  </si>
  <si>
    <t>En abril en el área psicosocial y en desarrollo del plan de acción para el pilotaje de atenciones con la Unidad Móvil ¨Casa de Todas¨, se realizaron las siguientes acciones:
(i)	Se realizaron 216 atenciones en la sede física y de forma telefónica y una (1) a través de la Unidad Móvil, desagregadas así: 27 asesorías y 2 valoraciones iniciales, 168 seguimientos, y 19 cierres. El acompañamiento psicosocial ofreció herramientas de autocuidado, promoviendo espacios de reflexión sobre la salud mental, el reconocimiento como sujetas de derechos y el fortalecimiento de la autonomía. 
(ii)	Se realizaron tres espacios de cualificación y fortalecimiento de habilidades del Equipo de Casa de Todas: 1) Capacitación IVE, sobre la interrupción voluntaria del embarazo- IVE por parte de Mesa por la vida y la salud de las mujeres, con 19 contratistas del equipo de Casa de Todas 2) Cartografía social, espacio para la socialización de las dinámicas de las zonas con el fin de establecer planes de acción para la realización de recorridos en dupla, con la participación de 16 contratistas  3) "Café para todas", un espacio para sensibilizar a 17 contratistas de la estrategia sobre la atención en crisis y afrontamiento de situaciones relacionadas con la salud mental. 
(iii)	Se realizaron (1) escuela Amarte con la participación de 43 mujeres en ASP con nuevo Porvenir; y (1) espacio de cuidado menstrual con la participación de 12 mujeres en ASP en Estudio WebCam.
(iv)	 Se realizaron 22 recorridos en dupla en las 18 localidades donde se han identificado que se realizan ASP.
(v)	Se realizaron dos (2) jornadas de servicios interinstitucionales en articulación con Subredes de Salud, SD Salud, SD Integración Social, SD Desarrollo Económico, SDMujer, Colsubsidio, Metro. Donde se logró realizar atención a 38 ciudadanas en las siguiente localidades: 09.04.25 - Castillo de la Artes (14) y 10.04.25 en Teusaquillo-Casa de Todas (24).
(vi)	Se realizaron 8 jornadas de atención itinerante en la localidad de los Mártires, en el Castillo de las Artes, todos los miércoles y en la localidad de Antonio Nariño, Casa de la Juventud, todos los martes.
(vii)	Se avanzó en la estructuración de la metodología de Grupos Focales, identificando que Se requiere revisión y pilotaje de las herramientas previa aplicación.
(viii)	En este mes se continuó con la articulación y búsqueda de nuevos espacios para avanzar en la implementación de la unidad móvil de Casa de Todas y en la revisión de la guía operativa del Plan de Acción de la unidad física y unidad móvil</t>
  </si>
  <si>
    <t>Realizar el 100% de atenciones jurídicas (orientación, asesoría y representación jurídica) a mujeres que realizan actividades sexuales pagadas</t>
  </si>
  <si>
    <t>Porcentaje de atenciones jurídicas (valoraciones iniciales, asesoría, seguimientos y cierres) realizadas a mujeres que ejercen actividades sexuales pagadas</t>
  </si>
  <si>
    <t>Constante</t>
  </si>
  <si>
    <r>
      <t>En enero, el área jurídica se realizaron</t>
    </r>
    <r>
      <rPr>
        <b/>
        <sz val="13"/>
        <color theme="1"/>
        <rFont val="Arial"/>
        <family val="2"/>
      </rPr>
      <t xml:space="preserve"> 282</t>
    </r>
    <r>
      <rPr>
        <sz val="13"/>
        <color theme="1"/>
        <rFont val="Arial"/>
        <family val="2"/>
      </rPr>
      <t xml:space="preserve"> atenciones en la sede física 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t>
    </r>
    <r>
      <rPr>
        <b/>
        <sz val="13"/>
        <color theme="1"/>
        <rFont val="Arial"/>
        <family val="2"/>
      </rPr>
      <t>8</t>
    </r>
    <r>
      <rPr>
        <sz val="13"/>
        <color theme="1"/>
        <rFont val="Arial"/>
        <family val="2"/>
      </rPr>
      <t xml:space="preserve"> atenciones de área jurídica en la unidad móvil de manera presencial en el Castillo de las Artes, desagregadas así: 5 asesorías, 1 seguimiento, y 2 cierres.</t>
    </r>
  </si>
  <si>
    <t xml:space="preserve">En enero, el área jurídica Sede física y Unidad móvil se realizaron  290 atenciones desagregadas así: 65 asesorías y 9 valoraciones iniciales, 162 seguimientos, y 54 cierres. Adicionalmente, se gestionaron las siguientes actuaciones: - Impulso procesal: 6;  - Derechos de petición 11 - Procesos en representación 5 - Escritos denuncia: 2. 
</t>
  </si>
  <si>
    <t>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t>
  </si>
  <si>
    <r>
      <t xml:space="preserve">En febrero el área jurídica se realizaron </t>
    </r>
    <r>
      <rPr>
        <b/>
        <sz val="13"/>
        <color theme="1"/>
        <rFont val="Arial"/>
        <family val="2"/>
      </rPr>
      <t>290</t>
    </r>
    <r>
      <rPr>
        <sz val="13"/>
        <color theme="1"/>
        <rFont val="Arial"/>
        <family val="2"/>
      </rPr>
      <t xml:space="preserve"> atenciones en la sede física y de forma telefónica y se gestionaron las siguientes actuaciones: - Impulso procesal: 7 - Derechos de petición 12 - Acción de tutela: 1 - Procesos en representación: 5 y se realizaron </t>
    </r>
    <r>
      <rPr>
        <b/>
        <sz val="13"/>
        <color theme="1"/>
        <rFont val="Arial"/>
        <family val="2"/>
      </rPr>
      <t>4</t>
    </r>
    <r>
      <rPr>
        <sz val="13"/>
        <color theme="1"/>
        <rFont val="Arial"/>
        <family val="2"/>
      </rPr>
      <t xml:space="preserve"> atenciones jurídicas en la unidad móvil de manera presencial en el Castillo de las Artes y Antonio Nariño. Adicionalmente, en el mes de febrero se realizaron dos actividades de cualificación 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r>
  </si>
  <si>
    <t xml:space="preserve">En el periodo de enero a febrero se han realizado 584  atenciones jurídicas (valoraciones iniciales, asesoría, seguimientos y cierres) a mujeres que realizan actividades sexuales pagadas en la sede física, de forma telefónica y en Unidad Móvil y  dos actividades de cualificación a equipos de profesionales que prestan servicios a mujeres en ASP. </t>
  </si>
  <si>
    <t xml:space="preserve"> La atención que se brinda incluye  información precisa sobre los temas consultados y se desarrollan las acciones legales pertinentes, en lo que se relaciona con la elaboración de documentos y memoriales, para la garantía y la protección de los derechos fundamentales de las mujeres en ASP</t>
  </si>
  <si>
    <r>
      <t xml:space="preserve">En marzo, el área jurídica se realizaron </t>
    </r>
    <r>
      <rPr>
        <b/>
        <sz val="13"/>
        <color theme="1"/>
        <rFont val="Arial"/>
        <family val="2"/>
      </rPr>
      <t xml:space="preserve">362 </t>
    </r>
    <r>
      <rPr>
        <sz val="13"/>
        <color theme="1"/>
        <rFont val="Arial"/>
        <family val="2"/>
      </rPr>
      <t>atenciones en la sede física y de forma telefónica desagregadas así: 76 asesorías y 27 valoraciones iniciales, 223 seguimientos, y 36 cierres, y se realizaron</t>
    </r>
    <r>
      <rPr>
        <b/>
        <sz val="13"/>
        <color theme="1"/>
        <rFont val="Arial"/>
        <family val="2"/>
      </rPr>
      <t xml:space="preserve"> 11</t>
    </r>
    <r>
      <rPr>
        <sz val="13"/>
        <color theme="1"/>
        <rFont val="Arial"/>
        <family val="2"/>
      </rPr>
      <t xml:space="preserve"> atenciones en la unidad móvil 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
Adicionalmente, se realizó una actividad de formación a funcionarios para atención a mujeres en ASP, con la participación de 21 profesionales del equipo territorial de Integración Social de las Casas LGBTI, sobre transversalización del enfoque diferencial, la estrategia casa de todas y cómo realizar atenciones asertivas a mujeres en ASP.</t>
    </r>
  </si>
  <si>
    <r>
      <t xml:space="preserve">En el periodo acumulado de enero a marzo, en el área jurídica se realizaron </t>
    </r>
    <r>
      <rPr>
        <b/>
        <sz val="13"/>
        <color theme="1"/>
        <rFont val="Arial"/>
        <family val="2"/>
      </rPr>
      <t>93</t>
    </r>
    <r>
      <rPr>
        <sz val="13"/>
        <color theme="1"/>
        <rFont val="Arial"/>
        <family val="2"/>
      </rPr>
      <t xml:space="preserve">4 atenciones en la sede física y de forma telefónica  y se realizaron </t>
    </r>
    <r>
      <rPr>
        <b/>
        <sz val="13"/>
        <color theme="1"/>
        <rFont val="Arial"/>
        <family val="2"/>
      </rPr>
      <t xml:space="preserve">23 </t>
    </r>
    <r>
      <rPr>
        <sz val="13"/>
        <color theme="1"/>
        <rFont val="Arial"/>
        <family val="2"/>
      </rPr>
      <t xml:space="preserve"> atenciones en la unidad móvil de manera presencial en el Castillo de las Artes, Antonio Nariño e IPS Quiasmo (Barrios Unidos) y se han realizado tres 3 espacios de formación a funcionarios que realizan atenciones  a mujeres en ASP, abordando temas como transversalización del enfoque diferencial, Política Pública de Actividades Sexuales Pagadas- PPASP y Estrategia Casa de Todas. </t>
    </r>
  </si>
  <si>
    <t>En abril, el área jurídica se realizó 328 atenciones en la sede física y de forma telefónica desagregadas así: 69 asesorías y 6 valoraciones iniciales, 201 seguimientos, y 52 cierres. Adicionalmente, se realizaron 11 atenciones en la unidad móvil de manera presencial en el Castillo de las Arte y, Antonio Nariño, desagregadas así: 04 asesorías, 03 seguimientos y 04 cierre.
En el mes de abril se realizaron cinco actividades de formación a funcionarios para atención a mujeres en ASP: 
Sesión 1. Sensibilización Colsubsidio, en el cuál se realizó sensibilización en enfoques de género y diferencial con la participación de
9 funcionarias de Colsubsidio área de salud.
Sesiones 2- 3  y  4. Capacitación MeBog - Realizar jornada de capacitación y sensibilización a 87 miembros de la Policía Metropolitana de Bogotá, de la Estación de Suba en el marco de la Sentencia T 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Sesión 5. Transversalización con 14 participantes de la ONG CONVIVENTIA, presentación estrategia  Casa de Todas y las Estrategias de la Dirección de Enfoque Diferencial.</t>
  </si>
  <si>
    <t>Tarea 1. Realizar las atenciones jurídicas (valoraciones iniciales, asesoría, seguimientos y cierres) a mujeres que realizan actividades sexuales pagadas a través de las diferentes modalidades de atención de la Estrategia Casa de Todas: sede física, móvil y telefónica</t>
  </si>
  <si>
    <t>Tarea 2. Implementar el Plan de formación y cualificación de equipos técnicos que realizan atenciones a mujeres que realizan actividades sexuales pagadas a través de las diferentes modalidades de atención de la Estrategia Casa de Todas: sede física, móvil y telefónica</t>
  </si>
  <si>
    <t>En enero, el área jurídica se realizaron 282 atenciones en la sede física 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8 atenciones de área jurídica en la unidad móvil de manera presencial en el Castillo de las Artes, desagregadas así: 5 asesorías, 1 seguimiento, y 2 cierres.</t>
  </si>
  <si>
    <t xml:space="preserve">Se avanzo en la contratación del equipo profesional y formulación del Plan de trabajo para las actividades de formación </t>
  </si>
  <si>
    <t>https://secretariadistritald-my.sharepoint.com/:f:/g/personal/kforero_sdmujer_gov_co/EjKuEDRcM81HkBu1AHf14MIBX7asdnTrQPRKeV-WE-1NcQ?e=0o2OP2</t>
  </si>
  <si>
    <t>En febrero el área jurídica se realizaron 290 atenciones en la sede física y de forma telefónica desagregadas así: 69 asesorías y 13 valoraciones iniciales, 164 seguimientos y 44 cierres. Adicionalmente, se gestionaron las siguientes actuaciones: - Impulso procesal: 7 - Derechos de petición 12 - Acción de tutela: 1 - Procesos en representación: 5; - y adicionalmente, en febrero, el área jurídica se realizaron 4 atenciones en la unidad móvil de manera presencial en el Castillo de las Artes y Antonio Nariño, desagregadas así: 2 asesorías y 2 seguimientos.</t>
  </si>
  <si>
    <t xml:space="preserve">En el mes de febrero se realizaron dos actividades de cualificación 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</si>
  <si>
    <t>En marzo, el área jurídica se realizaron 362 atenciones en la sede física y de forma telefónica desagregadas así: 76 asesorías y 27 valoraciones iniciales, 223 seguimientos, y 36 cierres, y se realizaron 11 atenciones en la unidad móvil 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t>
  </si>
  <si>
    <t xml:space="preserve">En el mes de marzo se realizó una actividad de formación a funcionarios para atención a mujeres en ASP: 
1. Transversalización con la participación de 21 profesionales del equipo territorial de Integración Social de las Casas LGBTI, sobre la estrategia casa de todas y cómo realizar atenciones asertivas a mujeres en ASP. </t>
  </si>
  <si>
    <t>https://secretariadistritald-my.sharepoint.com/:f:/g/personal/kforero_sdmujer_gov_co/ErIRsLgTbUJDh1Mo_IPnMDwB2QweQU0PwgfcAxPr_MtnwA?e=IAuJo6</t>
  </si>
  <si>
    <t>https://secretariadistritald-my.sharepoint.com/:f:/g/personal/kforero_sdmujer_gov_co/EkRYMmWj2dJPt0UFC3FC5igBGB2wx4WK-sgXRZLf-7iBlA?e=MD0ABf</t>
  </si>
  <si>
    <t>En abril, el área jurídica se realizó 328 atenciones en la sede física y de forma telefónica desagregadas así: 69 asesorías y 6 valoraciones iniciales, 201 seguimientos, y 52 cierres. Adicionalmente, se gestionaron las siguientes actuaciones:
- Impulso procesal: 9
- Derechos de petición: 13
- Procesos en representación: 6         
- Asistencia a audiencia 1
Adicionalmente, se realizaron 11 atenciones en la unidad móvil de manera presencial en el Castillo de las Arte y, Antonio Nariño, desagregadas así: 04 asesorías, 03 seguimientos y 04 cierre.</t>
  </si>
  <si>
    <t>En el mes de abril se realizaron cinco actividades de formación a funcionarios para atención a mujeres en ASP: 
Sesión 1. Sensibilización Colsubsidio, en el cuál se realizó sensibilización en enfoques de género y diferencial con la participación de
9 funcionarias de Colsubsidio área de salud.
Sesiones 2- 3  y  4. Capacitación MeBog - Realizar jornada de capacitación y sensibilización a 87 miembros de la Policía Metropolitana de Bogotá, de la Estación de Suba en el marco de la Sentencia T 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5. Transversalización  con 14 participantes de la ONG CONVIVENTIA,</t>
  </si>
  <si>
    <t>Tarea 1. Realizar las atenciones psicosociales (valoraciones iniciales, asesoría, seguimientos y cierres) a mujeres que realizan actividades sexuales pagadas a través de las diferentes modalidades de atención de la Estrategia Casa de Todas: sede física, móvil y telefónica</t>
  </si>
  <si>
    <t>Tarea 2. Desarrollar el plan de acción para el pilotaje de atenciones con la Unidad Móvil ¨Casa de Todas¨ en el área jurídica, psicosocial y de intervenciones en trabajo social para mujeres que realizan actividades sexuales pagadas</t>
  </si>
  <si>
    <t>Tarea 3. Sistematizar los procesos de investigación y acción participativa para fortalecer el análisis situacional de las violaciones de derechos de las personas que realizan ASP</t>
  </si>
  <si>
    <t>En enero se prestaron orientaciones psicosociales se centraron en la gestión del malestar emocional y  herramientas para fortalecer la salud mental, mejorar su bienestar, afianzar habilidades empoderamiento frente a su proyecto de vida, de tal manera que en el área psicosocial se realizaron 183 atenciones en la sede física y de forma telefónica desagregadas así: 19 asesorías y 3 valoraciones iniciales, 144 seguimientos, y 17 cierres. y de igual forma en enero, el área psicosocial se realizaron 9 atenciones en la unidad móvil de manera presencial, desagregadas así: 4 asesorías, 2 valoraciones iniciales, y 3 cierres, adicionalmente se prestó atención en la casa itinerante Castillo de las Artes, donde se ofreció atención y orientación psicosocial a aquellas mujeres que lo requerían.</t>
  </si>
  <si>
    <t>En el mes de Enero se realizaron 5 recorridos en dupla en las localidades de Kennedy Patio Bonito, Santa fe, Puente Aranda, Los Mártires y Barrios Unidos y 4 jornadas de atención itinerante en la localidad de los Mártires, en el Castillo de las Artes, todos los miércoles del mes.</t>
  </si>
  <si>
    <t>En el mes de Enero no se realizaron actividades para el avance en proceso de investigación.</t>
  </si>
  <si>
    <t>https://secretariadistritald-my.sharepoint.com/:f:/g/personal/kforero_sdmujer_gov_co/EvWy3B7icE1KrT6ht-ZuAFUB1t6PAfakD_QmvIY-KP8smQ?e=zVhHco</t>
  </si>
  <si>
    <t>https://secretariadistritald-my.sharepoint.com/:f:/g/personal/kforero_sdmujer_gov_co/ErMAos_8G1xFm8FqQa9DHF0Bta5ZINmOZ9uNzfCIVvpfwg?e=5w8e3i</t>
  </si>
  <si>
    <t>En febrero, el área psicosocial se realizaron 170 atenciones en la sede física y de forma telefónica desagregadas así: 21 asesorías, 1 valoración inicial, 125 seguimientos, y 23 cierres y para el mismo mes el área psicosocial  se realizaron 12 atenciones en la unidad móvil de manera presencial, desagregadas así: 5 asesorías, 5 valoraciones iniciales, y 2 cierres. Se prestó atención en la casa itinerante Castillo de las Artes y Antonio Nariño, donde se ofreció atención y orientación psicosocial a aquellas mujeres que lo requerían.</t>
  </si>
  <si>
    <t>En el mes de febrero, de acuerdo con lo proyectado en el Plan de Acción, se realizaron tres espacios de cualificación y fortalecimiento de habilidades del Equipo de Casa de Todas, para llevar a cabo las actividades en el marco de las líneas de acción de la unidad móvil: recorridos en dupla, jornadas de servicios interinstitucionales, atención itinerante, trabajo con estudios WedCam, así: i) Reunión de equipo de CT, de socialización del Plan de Emergencias de la Casa con las herramientas para el desarrollo de acciones externas, así como las herramientas para el desarrollo de los recorridos en dupla a través de la implementación de la geo en Google Maps. Participaron 20 contratistas. ii) Cartografía social, espacio para la socialización de las dinámicas de las zonas con el fin de establecer planes de acción para la realización de recorridos en dupla. Participaron 18 contratistas. iii) café para todas, espacio con el equipo de la estrategia, donde la temática a abordar fue Conectando con la calma, guía práctica de apoyo emocional en crisis, a cargo del equipo de psicología. Participaron 15 contratistas.  Adicionalmente se realizaron (i) 23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(ii) 2 jornadas de servicios interinstitucionales en articulación con articulo con Subredes de Salud, SD Integración Social, SD Desarrollo Económico, SdMujer y FNA Donde se logró realizar atención a 37 ciudadanas en las siguientes localidades: el 13.02.25 Teusaquillo-Casa de Todas (17) y el 27.02.25 , SantaFe Fundacion Procear (20). y se realizaron 5 jornadas de atención itinerante en la localidad de los Mártires, en el Castillo de las Artes, todos los miércoles y en la localidad de Antonio Nariño, Casa de la Juventud todos los martes.</t>
  </si>
  <si>
    <t xml:space="preserve">En el mes de Febrero  se avanzo en la contratación del equipo profesional y formulación del Plan de trabajo para las actividades de investigación. </t>
  </si>
  <si>
    <t>https://secretariadistritald-my.sharepoint.com/:f:/g/personal/kforero_sdmujer_gov_co/Ev1e58VUAs1NpWoPvcAcByUBPRW-GFvz7s-K1CV04OPuhg?e=0nWvOq</t>
  </si>
  <si>
    <t>En marzo, el área psicosocial se realizaron 190 atenciones en la sede física y de forma telefónica desagregadas así: 22 asesorías y 6 valoraciones iniciales, 154 seguimientos, y 8 cierres y adicionalmente se realizaron 4 atenciones en la unidad móvil de manera presencial, desagregadas así: 1 asesorías, 1 valoraciones iniciales, 1 seguimiento y 1 cierres, este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Durante el mes de marzo Se brindó atención en la unidad móvil ubicada en Castillo de las artes, IPS Quiasmo (Barrios Unidos) y Casa de la Juventud Antonio Nariño, ofreciendo orientación y apoyo psicosocial a las mujeres que lo requerían, de acuerdo con sus necesidades específicas</t>
  </si>
  <si>
    <t>En desarrollo del plan de acción para el pilotaje de atenciones con la Unidad Móvil ¨Casa de Todas¨, para el mes de marzo se realizaron tres espacios de cualificación y fortalecimiento de habilidades del Equipo de Casa de Todas: i) Cartografía social, espacio para la socialización de las dinámicas de las zonas con el fin de establecer planes de acción para la realización de recorridos en dupla. ii) "Café para todas", un espacio de capacitación cuyo objetivo fue sensibilizar a las funcionarias de la estrategia sobre la importancia de la salud mental, donde las contratistas tuvieron la oportunidad de reflexionar y adquirir herramientas prácticas. iii) Se desarrolló el taller de sensibilización sobre Casa de Todas con el Equipo de la Dirección de Enfoque Diferencial.
En el mes de marzo se avanzó con la programación de recorridos en dupla, realizando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Se realizaron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Y también se realizaron 8 jornadas de atención itinerante en la localidad de los Mártires, en el Castillo de las Artes, todos los miércoles y en la localidad de Antonio Nariño, Casa de la Juventud, todos los martes.
Adicionalmente, se realizaron (3) escuelas Amarte con la participación de 61 mujeres con dos fundaciones; (2) espacios de conexión emocional con la participación de 43 mujeres que realizan ASP y (1) taller en el marco de la conmemoración del 8M con las estudiantes de Educación Flexible y se dio inicio a la articulación de espacios para avanzar en la implementación de la unidad móvil de Casa de Todas y en la revisión de la guía operativa del Plan de Acción de la unidad física y unidad móvil.</t>
  </si>
  <si>
    <t>En el mes de marzo,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las investigación.</t>
  </si>
  <si>
    <t>https://secretariadistritald-my.sharepoint.com/:f:/g/personal/kforero_sdmujer_gov_co/EsP7DYg_8mxBlP0OYZfJNU8BU3l6JnOFvuzH_zxx3zVBRw?e=mBKhsp</t>
  </si>
  <si>
    <t>https://secretariadistritald-my.sharepoint.com/:f:/g/personal/kforero_sdmujer_gov_co/ErMAos_8G1xFm8FqQa9DHF0Bta5ZINmOZ9uNzfCIVvpfwg?e=HcUj0q</t>
  </si>
  <si>
    <t>https://secretariadistritald-my.sharepoint.com/:f:/g/personal/kforero_sdmujer_gov_co/EiKPeoHAC1dJtF6FqeG_SIEBxgYXv-4TIgLdWjaWZLf-6A?e=YiBsmY</t>
  </si>
  <si>
    <t xml:space="preserve">En abril, el área psicosocial se realizó 216 atenciones en la sede física y de forma telefónica desagregadas así: 27 asesorías y 02 valoraciones iniciales, 168 seguimientos, y 19 cierres. El acompañamiento psicosocial ofreció herramientas de autocuidado, promoviendo espacios de reflexión sobre la salud mental, el reconocimiento como sujetas de derechos y el fortalecimiento de la autonomía. A través del proceso, las mujeres adquirieron estrategias para afrontar desafíos personales y sociales. Adicionalmente, en el área psicosocial se realizó Una (1) atencion de manera presencial en la unidad móvil ubicada en Castillo de las artes y  Casa de la Juventud Antonio Nariño, ofreciendo orientación y apoyo psicosocial. </t>
  </si>
  <si>
    <t>En desarrollo del plan de acción para el pilotaje de atenciones con la Unidad Móvil ¨Casa de Todas¨, para el mes de Abril, se realizaron las siguientes acciones:
 (i)Se realizaron tres espacios de cualificación y fortalecimiento de habilidades del Equipo de Casa de Todas, con el fin llevar a cabo las atenciones y actividades en el marco de las líneas de acción de la unidad móvil: 1) Capacitación IVE, Realizar capacitación sobre la interrupción voluntaria del embarazo- IVE por parte de Mesa por la vida y la salud de las mujeres con el equipo de Casa de Todas, con la participación de 19 contratistas  2) Cartografía social, espacio para la socialización de las dinámicas de las zonas con el fin de establecer planes de acción para la realización de recorridos en dupla. con la participación de 16 contratistas  3) "Café para todas", un espacio de capacitación cuyo objetivo fue sensibilizar a las funcionarias de la estrategia sobre la atención en crisis y afrontamiento de situaciones relacionadas con la salud mental. con la participación de 17 contratistas  
(ii) En este mes se continuó con la articulación y búsqueda de nuevos espacios para avanzar en la implementación de la unidad móvil de Casa de Todas y en la revisión de la guía operativa del Plan de Acción de la unidad física y unidad móvil. Adicionalmente, se realizaron (1) escuela Amarte con la participación de 43 mujeres en ASP con nuevo Porvenir; y (1) espacio de cuidado menstrual con la participación de 12 mujeres en ASP en Estudio WebCam.
(iii) Se realizaron 22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(iv) Se realizaron dos (2) jornadas de servicios interinstitucionales en articulación con articulo con Subredes de Salud, SD Salud, SD Integración Social, SD Desarrollo Económico, SDMujer, Colsubsidio, Metro y Isntituto de Bienestar y protección animal. Donde se logró realizar atención a 38 ciudadanas en las siguiente localidades: 09.04.25 - Castillo de la Artes (14) y 10.04.25 en Teusaquillo-Casa de Todas (24).
(v) Se realizaron 8 jornadas de atencion itinerante en la localidad de los Mártires, en el Castillo de las Artes, todos los miércoles y en la localidad de Antonio Nariño, Casa de la Juventud, todos los martes</t>
  </si>
  <si>
    <t>En el periodo acumulado de enero a abril, en el área jurídica se realizaron 1262 atenciones en la sede física y de forma telefónica  y se realizaron 34  atenciones en la unidad móvil de manera presencial en el Castillo de las Artes, Antonio Nariño e IPS Quiasmo (Barrios Unidos) y se han realizado tres 8 espacios de formación a funcionarios que realizan atenciones  a mujeres en ASP, abordando temas como transversalización del enfoque diferencial, Política Pública de Actividades Sexuales Pagadas- PPASP y Estrategia Casa de Todas</t>
  </si>
  <si>
    <t>Realizar el 100% de atenciones en intervención de trabajo social a mujeres que realizan actividades sexuales pagadas.</t>
  </si>
  <si>
    <t xml:space="preserve">Porcentaje de intervenciones en trabajo social  (valoraciones iniciales, asesoría, seguimientos y cierres) realizadas a mujeres que ejercen actividades sexuales pagadas </t>
  </si>
  <si>
    <t>En enero, el área de Trabajo Social se realizaron 273 atenciones en la sede física y de forma telefónica y 8 atenciones en la unidad móvil de manera presencial en el Castillo de las Artes. Adicionalmente Se sistematizó la información recopilada por las gestoras territoriales sobre cada un de los establecimientos, asi como de los reportes cualitativos que dan cuenta de las dinamicas de las zonas visitadas</t>
  </si>
  <si>
    <t>Durante el mes de Enero se realizaron  281 atenciones el área de Trabajo Social  en la sede física, de forma telefónica y a través de la unidad móvil, desagregadas así: 86 asesorías y 28 valoraciones iniciales, 116 seguimientos, y 51 cierres. Adicionalmente se sitematizo la  programación de 5 recorridos durante el mes, donde se ofertaron los servicios de Casa de Todas a las mujeres en ASP y se tomó agenda de las mujeres que requerían un servicio.</t>
  </si>
  <si>
    <t xml:space="preserve">Realizacion de  intervenciones en trabajo social (valoraciones iniciales, asesorías u orientaciones, seguimiento y cierres) a mujeres que realizan actividades sexuales pagadas a través de las diferentes modalidades de atención de la Estrategia Casa de Todas: sede física, móvil y telefónica. </t>
  </si>
  <si>
    <t xml:space="preserve">En febrero,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Adicionalmente, se sistematizó la información recopilada por las gestoras territoriales sobre cada un de los establecimientos, asi como de los reportes cualitativos que dan cuenta de las dinamicas de las zonas visitadas y se realizó una actividad de fortalecimiento de redes en la cual se trato el tema de violencias y derechos de las mujeres contemplados en la Política Pública de Mujeres y Equidad de Género, en esta actividad participaron 12 mujeres en ASP </t>
  </si>
  <si>
    <t>De Enero a Febrero se realizaron 603 atenciones el área de Trabajo Social  en la sede física, de forma telefónica y a través de la unidad móvil . Adicionalmente se sitematizo la  programación de 28 recorridos territoriales, donde se ofertaron los servicios de Casa de Todas a las mujeres en ASP, y se tomó agenda de las mujeres que requerían un servicio. y se realizó una actividad de fortalecimiento de redes en la cual se trato el tema de violencias y derechos de las mujeres contemplados en la Política Pública de Mujeres y Equidad de Género, en esta actividad participaron 12 mujeres en ASP</t>
  </si>
  <si>
    <t>En marzo, el área de Trabajo Social se realizaron 6 atenciones en la unidad móvil de manera presencial en el Castillo de las Artes, Antonio Nariño e IPS Quiasmo (Barrios Unidos), desagregadas así: 4 asesorías y 2 seguimientos y se realizaron 450 atenciones en la sede física y de forma telefónica desagregadas así: 113 asesorías y 37 valoraciones iniciales, 209 seguimientos, y 91 cierres. Adicionalmente, se realizó una actividad de fortalecimiento de redes con 9 mujeres en ASP, espacio en el cual se abordó el tema Derecho a una vida libre de violencias con mujeres que realizan ASP y hacen parte del proceso de Educación Flexible y se programaron 20 recorridos territoriales, donde se ofertaron los servicios de Casa de Todas a las mujeres en ASP, y se tomó agenda de las mujeres que requerían un servicio. Se sistematizó la información recopilada por las gestoras territoriales sobre cada uno de los establecimientos, así como de los reportes cualitativos que dan cuenta de las dinámicas de las zonas visitadas.</t>
  </si>
  <si>
    <r>
      <t xml:space="preserve">En el perioo acumulado de enero a marzo, en el área de Trabajo Social se realizaron </t>
    </r>
    <r>
      <rPr>
        <b/>
        <sz val="13"/>
        <color theme="1"/>
        <rFont val="Arial"/>
        <family val="2"/>
      </rPr>
      <t>26</t>
    </r>
    <r>
      <rPr>
        <sz val="13"/>
        <color theme="1"/>
        <rFont val="Arial"/>
        <family val="2"/>
      </rPr>
      <t xml:space="preserve"> atenciones en la unidad móvil de manera presencial  y se realizaron 1033 atenciones   en la sede física y de forma telefónica. Adicionalmente, se han realizado dos espacios de fortalecimiento de redes con la participación de 21 mujeres en ASP en la cuál se trato el tema Derecho a una vida libre de violencias. y se sistematizó la información recopilada en los 48 recorridos realizados y la información recopiladad por las gestoras territoriales sobre cada un de los establecimientos, asi como de los reportes cualitativos que dan cuenta de las dinamicas de las zonas visitadas.</t>
    </r>
  </si>
  <si>
    <t xml:space="preserve">En abril, el área de Trabajo Social se realizó 373 atenciones en la sede física y de forma telefónica desagregadas así: 115 asesorías y 56 valoraciones iniciales, 174 seguimientos, y 28 cierres y se realizaron seis (6) atenciones en la unidad móvil de manera presencial  en el Castillo de las Artes y Antonio Nariño. Adicionalmente, a través de la atención se logra dar respuesta en las siguientes áreas:
* 5  Portabilidad.                                                                                       
* 2 Salud traslado municipio                                                                               
* 24 Solicitud de encuesta socioeconómica SISBEN
* 12 Afiliaciones al sistema de salud
* 12 Activación servicios de SDIS, proyecto enlace emergencia social , bono de adulto mayor y jardines
* 11 Solicitud cupo Dirección Local de Educación.                                
* 17 Proceso educación flexible
* 6 Formación para el trabajo (Miquelina y Scalabrini).
* 49 Pruebas rápidas con secretaria de salud. 
* 18 Fondo Nacional del Ahorro. 
* 14 Empleabilidad. 
* 1 educación superior 
* 8 Anticoncepción 
* 1 IVE      
Durante el mismo mes se programaron 22 recorridos territoriales, donde se ofertaron los servicios de Casa de Todas a las mujeres en ASP, y se tomó agenda de las mujeres que requerían un servicio.
</t>
  </si>
  <si>
    <t>En el periodo acumulado de enero a abril, en el área de Trabajo Social se realizaron 1438 atenciones de trabajo social, en la sede física, de forma telefónica y en la unidad móvil. Adicionalmente, se han realizado dos espacios de fortalecimiento de redes con la participación de 21 mujeres en ASP en la cual se trató el tema Derecho a una vida libre de violencias. y se sistematizó la información recopilada en los 70 recorridos realizados y la información recopilada por las gestoras territoriales sobre cada uno de los establecimientos, así como de los reportes cualitativos que dan cuenta de las dinámicas de las zonas visitadas.</t>
  </si>
  <si>
    <t>Tarea 1. Realizar atenciones en trabajo social  (valoraciones iniciales, asesoría, seguimientos y cierres) a mujeres que realizan actividades sexuales pagadas a través de las diferentes modalidades de atención de la Estrategia Casa de Todas: sede física, móvil y telefónica</t>
  </si>
  <si>
    <t xml:space="preserve">Tarea 2. Implementar el plan de  ¨Fortalecimiento de Redes ¨ para mujeres que realizan ASP   </t>
  </si>
  <si>
    <t xml:space="preserve">Tarea 3. Sistematizar los recorridos de observación e identificación de dinámicas y contextos a establecimientos de contacto y servicios de ASP, así como escenarios de ASP en calle.  </t>
  </si>
  <si>
    <t>En enero, el área de Trabajo Social se realizaron 273 atenciones en la sede física y de forma telefónica y 8 atenciones en la unidad móvil de manera presencial en el Castillo de las Artes, desagregadas así: 86 asesorías y 28 valoraciones iniciales, 116 seguimientos, y 51 cierres. 
Adicionalmente, a través de la atención se logra dar respuesta en las siguientes áreas:
* 5  Portabilidad.                                                                                       
* 2 Salud traslado municipio                                                                               
* 16 Solicitud de encuesta socioeconómica SISBEN
* 4 Afiliaciones al sistema de salud
* 5 Activación servicios de SDIS, proyecto enlace emergencia social , bono de adulto mayor y jardines
* 8 Solicitud cupo Dirección Local de Educación.                                
* 1 Educación movilidad.
* 25 Proceso educación flexible
* 8  Formación para el trabajo (Miquelina y Scalabrini).
* 23 Pruebas rápidas con secretaria de salud. 
* 13 Fondo Nacional del Ahorro. 
* 6 Empleabilidad. 
* 3 Anticoncepción 
* 3 IVE 
* 1 cedulación</t>
  </si>
  <si>
    <t>Durante el período no se realizaron actividades de fortalecimiento de redes con mujeres en ASP</t>
  </si>
  <si>
    <t>Se sistematizó la información recopilada por las gestoras territoriales sobre cada uno de los establecimientos, así como de los reportes cualitativos que dan cuenta de las dinámicas de las zonas visitadas. Registrando que se  programaron 5 recorridos durante el mes, donde se ofertaron los servicios de Casa de Todas a las mujeres en ASP y se tomó agenda de las mujeres que requerían un servicio.</t>
  </si>
  <si>
    <t>https://secretariadistritald-my.sharepoint.com/:f:/g/personal/kforero_sdmujer_gov_co/EqW8WE3RfmFOmHQtCD5FUcoB6yl1KUdtKdVeIqj1I9GjQw?e=nsZAUw</t>
  </si>
  <si>
    <t>https://secretariadistritald-my.sharepoint.com/:f:/g/personal/kforero_sdmujer_gov_co/EuUz8zA1WopPmiE6pmoW0eUB9M_NXsqTIu5ag2VFi-Ei0w?e=5OkmkH</t>
  </si>
  <si>
    <t xml:space="preserve">En febrero,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Adicionalmente, a través de la atención se logra dar respuesta en las siguientes áreas:
* 4  Portabilidad.                                                                                                                                                                   
* 16 Solicitud de encuesta socioeconómica SISBEN
* 7 Afiliaciones al sistema de salud
* 2 Activación servicios de SDIS, proyecto enlace emergencia social , bono de adulto mayor y jardines
* 4 Solicitud cupo Dirección Local de Educación.                                
* 15 Proceso educación flexible
* 6 Formación para el trabajo (Miquelina y Scalabrini).
* 12 Pruebas rápidas con secretaria de salud. 
* 15 Fondo Nacional del Ahorro. 
*5 Empleabilidad. 
* 7 Anticoncepción  
* 1 cedulación     </t>
  </si>
  <si>
    <t xml:space="preserve">Se realizó una actividad de fortalecimiento de redes en la cual se trato el tema de violencias y derechos de las mujeres contemplados en la Política Pública de Mujeres y Equidad de Género, la actividad fue presencial en Casa de Todas y en ella participaron 12 mujeres en ASP </t>
  </si>
  <si>
    <t xml:space="preserve">Se sistematizó la información recopilada por las gestoras territoriales sobre cada uno de los establecimientos, así como de los reportes cualitativos que dan cuenta de las dinámica de las zonas visitadas. Registrando que se programaron 23 recorridos territoriales, donde se ofertaron los servicios de Casa de Todas a las mujeres en ASP y se tomó agenda de las mujeres que requerían un servicio. </t>
  </si>
  <si>
    <t>https://secretariadistritald-my.sharepoint.com/:f:/g/personal/kforero_sdmujer_gov_co/EqW8WE3RfmFOmHQtCD5FUcoB6yl1KUdtKdVeIqj1I9GjQw?e=KGxltc</t>
  </si>
  <si>
    <t>https://secretariadistritald-my.sharepoint.com/:f:/g/personal/kforero_sdmujer_gov_co/Ep1jFU8n70RNqxQj6AzW0mwBrxlf5h-_LWT6_zQFmTxU7Q?e=5Ba97g</t>
  </si>
  <si>
    <t>https://secretariadistritald-my.sharepoint.com/:f:/g/personal/kforero_sdmujer_gov_co/EoDqldR0RbdIjz2ljA8taZABZkefvhWKLXwQSNHpJLGboA?e=b9Ul9c</t>
  </si>
  <si>
    <t>En marzo, el área de Trabajo Social se realizaron 6 atenciones en la unidad móvil de manera presencial en el Castillo de las Artes, Antonio Nariño e IPS Quiasmo (Barrios Unidos), desagregadas así: 4 asesorías y 2 seguimientos y se realizaron 450 atenciones en la sede física y de forma telefónica desagregadas así: 113 asesorías y 37 valoraciones iniciales, 209 seguimientos, y 91 cierres. Adicionalmente, a través de la atención se logra dar respuesta en las siguientes áreas:
* 8  Portabilidad.                                                                                       
* 1 Salud traslado municipio                                                                               
* 20 Solicitud de encuesta socioeconómica SISBEN
* 9 Afiliaciones al sistema de salud
* 20 Activación servicios de SDIS, proyecto enlace emergencia social , bono de adulto mayor y jardines
* 10 Solicitud cupo Dirección Local de Educación.                                
* 12 Proceso educación flexible
* 8 Formación para el trabajo (Miquelina y Scalabrini).
* 40 Pruebas rápidas con secretaria de salud. 
* 8 Fondo Nacional del Ahorro. 
* 19 Empleabilidad. 
* 1 educación superior 
* 8 Anticoncepción 
*1IVE                                                                                                                                                                                                                                                                                                                               1Albergue.                                                                                                                                                                                                                                                                                                                                               1 Emprendimiento.</t>
  </si>
  <si>
    <t>Durante marzo se realizó una actividad de fortalecimiento de redes con 9  mujeres en ASP,  espacio en el cuál se abordó el tema Derecho a una vida libre de violencias con mujeres que realizan ASP y hacen parte del proceso de Educación Flexible.</t>
  </si>
  <si>
    <t>Durante el mes de marzo se programaron 20 recorridos territoriales, donde se ofertaron los servicios de Casa de Todas a las mujeres en ASP, y se tomó agenda de las mujeres que requerían un servicio. Se sistematizó la información recopilada por las gestoras territoriales sobre cada un de los establecimientos, asi como de los reportes cualitativos que dan cuenta de las dinamicas de las zonas visitadas.</t>
  </si>
  <si>
    <t>https://secretariadistritald-my.sharepoint.com/:f:/g/personal/kforero_sdmujer_gov_co/ErxBoPncp6FCnlboLiQ5HwYBN4dipTtEzdYWgZimYWFakg?e=yUbGcW</t>
  </si>
  <si>
    <t>https://secretariadistritald-my.sharepoint.com/:f:/g/personal/kforero_sdmujer_gov_co/EoPapn9l5mRFhlUGYtO7s14BwuIWtZbPLx-UK-E9ZmXA7w?e=mZHWOb</t>
  </si>
  <si>
    <t>https://secretariadistritald-my.sharepoint.com/:f:/g/personal/kforero_sdmujer_gov_co/EpV7YDWB_yNPr6J-sFjSxsUBNToX9E2Gnec0IOJdI0umPw?e=8zKQqo</t>
  </si>
  <si>
    <t xml:space="preserve">En abril, el área de Trabajo Social se realizó 373 atenciones en la sede física y de forma telefónica desagregadas así: 115 asesorías y 56 valoraciones iniciales, 174 seguimientos, y 28 cierres y se realizaron seis (6) atenciones en la unidad móvil de manera presencial  en el Castillo de las Artes y Antonio Nariño. Adicionalmente, a través de la atención se logra dar respuesta en las siguientes áreas:
* 5  Portabilidad.                                                                                       
* 2 Salud traslado municipio                                                                               
* 24 Solicitud de encuesta socioeconómica SISBEN
* 12 Afiliaciones al sistema de salud
* 12 Activación servicios de SDIS, proyecto enlace emergencia social , bono de adulto mayor y jardines
* 11 Solicitud cupo Dirección Local de Educación.                                
* 17 Proceso educación flexible
* 6 Formación para el trabajo (Miquelina y Scalabrini).
* 49 Pruebas rápidas con secretaria de salud. 
* 18 Fondo Nacional del Ahorro. 
* 14 Empleabilidad. 
* 1 educación superior 
* 8 Anticoncepción 
* 1 IVE      </t>
  </si>
  <si>
    <t>Durante el mes de abril se programaron 22 recorridos territoriales, donde se ofertaron los servicios de Casa de Todas a las mujeres en ASP, y se tomó agenda de las mujeres que requerían un servicio.</t>
  </si>
  <si>
    <t>Igualdad de Género</t>
  </si>
  <si>
    <t xml:space="preserve"> Eliminar todas las formas de violencia contra todas las mujeres y las niñas en los ámbitos público y privado, incluidas la trata y la explotación sexual y otros tipos de explotación</t>
  </si>
  <si>
    <t>3862 - Incremento en el número de Casa de todas.</t>
  </si>
  <si>
    <t>Creciente</t>
  </si>
  <si>
    <t>EJECUCIÓN MENSUAL INDICADOR PDD 3969</t>
  </si>
  <si>
    <t xml:space="preserve">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283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 </t>
  </si>
  <si>
    <t xml:space="preserve">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282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 </t>
  </si>
  <si>
    <t>https://secretariadistritald-my.sharepoint.com/:f:/g/personal/kforero_sdmujer_gov_co/EttKawPFTW5IuAvQqzmEXGUB1Jvqyond9OxpZcI-TVU5_Q?e=h1lpx4</t>
  </si>
  <si>
    <t xml:space="preserve">
Durante el mes de Febrero funcionó la atención de la estrategia casa de todas así: 
En febrero, el área psicosocial se realizaron 170 atenciones en la sede física y de forma telefónica  y para el mismo mes el área psicosocial  realizó 12 atenciones en la unidad móvil de manera presencial. 
En el área jurídica se realizaron 290 atenciones en la sede física y de forma telefónica y se realizaron 4 atenciones jurídicas en la unidad móvil de manera presencial en el Castillo de las Artes y Antonio Nariño.
En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y adicionalmente, se realizaron tres espacios de cualificación y fortalecimiento de habilidades del Equipo de Casa de Todas, para llevar a cabo las actividades en el marco de las líneas de acción de la unidad móvil. 
Adicionalmente, se realizaron (i) 23 recorridos en dupla en las 18 localidades donde se han identificado que se realizan ASP. (ii) 2 jornadas de servicios interinstitucionales en articulación con articulo con Subredes de Salud, SD Integración Social, SD Desarrollo Económico, SdMujer y FNA Donde se logró realizar atención a 37 ciudadanas (iii) y se realizaron  5 jornadas de atención itinerante en la localidad de los Mártires, en el Castillo de las Artes, todos los miércoles y en la localidad de Antonio Nariño, Casa de la Juventud todos los martes.</t>
  </si>
  <si>
    <t xml:space="preserve">De Enero a Febrero en la Estrategia Casa de todas, se realizaron las siguientes atenciones: 
(i)En el área psicosocial:  la  el área psicosocial se realizaron 353 atenciones en la sede física y de forma telefónica  y para el mismo mes, el área psicosocial  realizó 21 atenciones en la unidad móvil de manera presencial. 
(ii)En el área jurídica se realizaron 572 atenciones en la sede física y de forma telefónica y se realizaron 12 atenciones jurídicas en la unidad móvil de manera presencial. 
(iii)En el área de Trabajo Social se realizaron 583 atenciones en la sede física y de forma telefónica y se realizaron 20 atenciones en la unidad móvil de manera presencial. 
(iv) Se realizaron tres espacios de cualificación y fortalecimiento de habilidades del Equipo de Casa de Todas, para llevar a cabo las actividades en el marco de las líneas de acción de la unidad móvil, en las que participaron 53 profesionales de Casa de Todas 
(v)  28 recorridos en dupla, con las profesionales de Casa de Todas y el equipo de gestoras territoriales 
(vi) Gestión institucional y logística para la realización de dos ferias de servicios interinstitucionales, donde se logró realizar atención a 37 ciudadanas en las siguientes localidades: Teusaquillo-Casa de Todas (17) y Santafe (20)
(vii) 9 Jornadas de Atención Itinerante. </t>
  </si>
  <si>
    <r>
      <t xml:space="preserve">De Enero a Marzo en la Estrategia Casa de todas, se realizaron las siguientes atenciones: 
(i)En el área psicosocial:  la  el área psicosocial se realizaron 543 atenciones en la sede física y de forma telefónica  y para el mismo mes, el área psicosocial  realizaron 25 atenciones en la Unidad Móvil de manera presencial. </t>
    </r>
    <r>
      <rPr>
        <b/>
        <sz val="11"/>
        <color theme="1"/>
        <rFont val="Arial"/>
        <family val="2"/>
      </rPr>
      <t xml:space="preserve">Para un total de 568 atenciones psicosociales en el periodo acumulado. </t>
    </r>
    <r>
      <rPr>
        <sz val="11"/>
        <color theme="1"/>
        <rFont val="Arial"/>
        <family val="2"/>
      </rPr>
      <t xml:space="preserve">
(ii)En el área jurídica se realizaron 934 atenciones en la sede física y de forma telefónica y se realizaron 23 atenciones jurídicas en la unidad móvil de manera presencial. </t>
    </r>
    <r>
      <rPr>
        <b/>
        <sz val="11"/>
        <color theme="1"/>
        <rFont val="Arial"/>
        <family val="2"/>
      </rPr>
      <t xml:space="preserve">Para un total de 957 atenciones jurídicas en el periodo acumulado. </t>
    </r>
    <r>
      <rPr>
        <sz val="11"/>
        <color theme="1"/>
        <rFont val="Arial"/>
        <family val="2"/>
      </rPr>
      <t xml:space="preserve">
(iii)En el área de Trabajo Social se realizaron 1033 atenciones en la sede física y de forma telefónica y se realizaron 26 atenciones en la unidad móvil de manera presencial. </t>
    </r>
    <r>
      <rPr>
        <b/>
        <sz val="11"/>
        <color theme="1"/>
        <rFont val="Arial"/>
        <family val="2"/>
      </rPr>
      <t xml:space="preserve">Para un total de 1059 atenciones de trabajo social  en el periodo acumulado.  </t>
    </r>
    <r>
      <rPr>
        <sz val="11"/>
        <color theme="1"/>
        <rFont val="Arial"/>
        <family val="2"/>
      </rPr>
      <t xml:space="preserve">                                           (iii)	6 espacios de formación, cualificación y fortalecimiento de habilidades en las que participaron 110 profesionales de Casa de Todas 
(iv)	48 recorridos en dupla, con las profesionales de Casa de Todas y el equipo de gestoras territoriales.
(v)	 2 ferias de servicios interinstitucionales, donde se logró realizar atención a 57 ciudadanas. 
(vi)	14 jornadas de atención itinerante 
(vii)	(3) escuelas Amarte con la participación de 61 mujeres con dos fundaciones; (2) espacios de conexión emocional con la participación de 43 mujeres que realizan ASP y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r>
  </si>
  <si>
    <t>En desarrollo de esta estrategia, la Secretaría Distrital de la Mujer busca que las mujeres visualicen a Casa de Todas como una red de apoyo institucional, en donde se brinda una atención digna y segura, para avanzar en su apropiación como un servicio único en el país, para lo que se fortalecen los servicios y atenciones psicosociales, jurídicas y en trabajo social (valoraciones iniciales, asesoría, seguimientos y cierres) a mujeres que realizan actividades sexuales pagadas a través de las diferentes modalidades de atención de la Estrategia Casa de Todas: sede física, móvil y telefónica, a mujeres que realizan Actividades Sexuales Pagas, en sus diferencias y diversidad, incluyendo a mujeres indígenas, negras, afrocolombianas, palenqueras, migrantes, habitantes de calle y víctimas del conflicto armado.</t>
  </si>
  <si>
    <t>https://secretariadistritald-my.sharepoint.com/:f:/g/personal/kforero_sdmujer_gov_co/ErMAos_8G1xFm8FqQa9DHF0Bta5ZINmOZ9uNzfCIVvpfwg?e=6ZpuF2</t>
  </si>
  <si>
    <t>En desarrollo del plan de acción para el pilotaje de atenciones con la Unidad Móvil ¨Casa de Todas¨, para el mes de abril se realizaron, En desarrollo del plan de acción para el pilotaje de atenciones con la Unidad Móvil ¨Casa de Todas¨, para el mes de Abril, se realizaron las siguientes acciones:
(i)	Se realizaron a través de la Unidad Móvil, una atención psicosocial, 11 atenciones jurídicas y  6 atenciones en el área de trabajo social, de forma directa y adicionalmente, en el mes de abril se realizaron 22 recorridos territoriales en dupla, en las 18 localidades donde se han identificado que se realizan ASP, donde se ofertaron los servicios de Casa de Todas a las mujeres en ASP, y se tomó agenda de las mujeres que requerían un servicio.
(ii)	Se realizaron tres espacios de cualificación y fortalecimiento de habilidades del Equipo de Casa de Todas: 1) Capacitación IVE, sobre la interrupción voluntaria del embarazo- IVE por parte de Mesa por la vida y la salud de las mujeres, con 19 contratistas del equipo de Casa de Todas 2) Cartografía social, espacio para la socialización de las dinámicas de las zonas con el fin de establecer planes de acción para la realización de recorridos en dupla, con la participación de 16 contratistas  3) "Café para todas", un espacio para sensibilizar a 17 contratistas de la estrategia sobre la atención en crisis y afrontamiento de situaciones relacionadas con la salud mental. 
(iii)	Se realizaron (1) escuela Amarte con la participación de 43 mujeres en ASP con nuevo Porvenir; y (1) espacio de cuidado menstrual con la participación de 12 mujeres en ASP en Estudio WebCam.
(iv)	Se realizaron dos (2) jornadas de servicios interinstitucionales en articulación con Subredes de Salud, SD Salud, SD Integración Social, SD Desarrollo Económico, SDMujer, Colsubsidio, Metro. Donde se logró realizar atención a 38 ciudadanas en las siguiente localidades: 09.04.25 - Castillo de la Artes (14) y 10.04.25 en Teusaquillo-Casa de Todas (24).
(v)	Se realizaron 8 jornadas de atención itinerante en la localidad de los Mártires, en el Castillo de las Artes, todos los miércoles y en la localidad de Antonio Nariño, Casa de la Juventud, todos los martes.
(vi)	Se avanzó en la estructuración de la metodología de Grupos Focales, identificando que Se requiere revisión y pilotaje de las herramientas previa aplicación.
(vii)	En este mes se continuó con la articulación y búsqueda de nuevos espacios para avanzar en la implementación de la unidad móvil de Casa de Todas y en la revisión de la guía operativa del Plan de Acción de la unidad física y unidad móvil</t>
  </si>
  <si>
    <t>En desarrollo del plan de acción para el pilotaje de atenciones con la Unidad Móvil ¨Casa de Todas¨, en el periodo de enero a abril se han realizado las siguientes acciones: 
•	En el área psicosocial:  se realizaron 759 atenciones en la sede física y de forma telefónica y para el mismo mes, el área psicosocial  realizaron 26 atenciones en la Unidad Móvil de manera presencial. Para un total de 785 atenciones psicosociales en el periodo acumulado. 
•	(En el área jurídica se realizaron 1262 atenciones en la sede física y de forma telefónica y se realizaron 34 atenciones jurídicas en la unidad móvil de manera presencial. Para un total de 1296 atenciones jurídicas en el periodo acumulado. 
•	En el área de Trabajo Social se realizaron 1406 atenciones en la sede física y de forma telefónica y se realizaron 32 atenciones en la unidad móvil de manera presencial. Para un total de 1438 atenciones de trabajo social  en el periodo acumulado.                                 
•	9 espacios de formación, cualificación y fortalecimiento de habilidades en las que participaron 127 profesionales de Casa de Todas 
•	70 recorridos en dupla, con las profesionales de Casa de Todas y el equipo de gestoras territoriales.
•	4 ferias de servicios interinstitucionales, donde se logró realizar atención a 95  ciudadanas. 
•	22 jornadas de atención itinerante 
•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</si>
  <si>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https://secretariadistritald-my.sharepoint.com/:f:/g/personal/kforero_sdmujer_gov_co/ErMAos_8G1xFm8FqQa9DHF0Bta5ZINmOZ9uNzfCIVvpfwg?e=YfQAUx</t>
  </si>
  <si>
    <t>2.00</t>
  </si>
  <si>
    <t>Mejorar la atención de mujeres que ejercen actividades sexuales pagadas (ASP) en Bogotá.</t>
  </si>
  <si>
    <t xml:space="preserve">1-Realizar el 100% de atenciones psicosociales (valoraciones iniciales, asesoría, seguimientos y cierres) a mujeres que realizan actividades sexuales pagadas. </t>
  </si>
  <si>
    <t>Servicio de promoción de la garantía de derechos</t>
  </si>
  <si>
    <t>2-Realizar el 100% de atenciones jurídicas (orientación, asesoría y representación jurídica) a mujeres que realizan actividades sexuales pagadas</t>
  </si>
  <si>
    <t xml:space="preserve">3-Realizar el 100% de atenciones en intervención de trabajo social a mujeres que realizan actividades sexuales pagadas. </t>
  </si>
  <si>
    <t>x</t>
  </si>
  <si>
    <t>7</t>
  </si>
  <si>
    <t>Promover el desarrollo y fortalecimiento de las capacidades y habilidades de las mujeres, con el fin de lograr el ejercicio real y efectivo de sus derechos y la igualdad de oportunidades</t>
  </si>
  <si>
    <t>Atenciones socio jurídicas brindadas a través de la Estrategia Casa de Todas, a mujeres que realizan actividades sexuales pagadas</t>
  </si>
  <si>
    <t>Acumulado</t>
  </si>
  <si>
    <t>SI</t>
  </si>
  <si>
    <t xml:space="preserve">Durante el mes de Enero funcionó la atención de la estrategia casa de todas así: En el área jurídica se realizaron 282 atenciones en la sede física y de forma telefónica y adicionalmente se realizaron, 8 atenciones de área jurídica en la unidad móvil de manera presencial. </t>
  </si>
  <si>
    <t xml:space="preserve">Durante el mes de Febrero funcionó la atención de la estrategia casa de todas así: En el área jurídica se realizaron 290 atenciones en la sede física y de forma telefónica y se realizaron 4 atenciones jurídicas en la unidad móvil de manera presencial. 
</t>
  </si>
  <si>
    <t xml:space="preserve">Durante el mes de Marzo funcionó la atención de la estrategia casa de todas así: En el área jurídica se realizaron 362 atenciones en la sede física y de forma telefónica y se realizaron 11 atenciones jurídicas en la unidad móvil de manera presencial.
</t>
  </si>
  <si>
    <t xml:space="preserve">Durante el mes de abtril funcionó la atención de la estrategia casa de todas así: En el área jurídica se realizaron 328 atenciones en la sede física y de forma telefónica y se realizaron 11 atenciones jurídicas en la unidad móvil de manera presencial.
</t>
  </si>
  <si>
    <t xml:space="preserve">8221
</t>
  </si>
  <si>
    <t>Número de atenciones psicosociales brindadas a través de la Estrategia Casa de Todas, a mujeres que realizan actividades sexuales pagadas</t>
  </si>
  <si>
    <t>Durante el mes de Enero funcionó la atención de la estrategia casa de todas así: En el área psicosocial se realizaron 183 atenciones en la sede física y de forma telefónica  y se realizaron 9 atenciones el área psicosocial en la unidad móvil de manera presencial.</t>
  </si>
  <si>
    <t xml:space="preserve">Durante el mes de Febrero funcionó la atención de la estrategia casa de todas así:  En el  área psicosocial se realizaron 170 atenciones en la sede física y de forma telefónica  y para el mismo mes el área psicosocial  realizó 12 atenciones en la unidad móvil de manera presencial. 
</t>
  </si>
  <si>
    <t xml:space="preserve">Durante el mes de Marzo funcionó la atención de la estrategia casa de todas así:  En el  área psicosocial se realizaron 190  atenciones en la sede física y de forma telefónica  y para el mismo mes el área psicosocial  realizaron 4 atenciones en la unidad móvil de manera presencial. 
</t>
  </si>
  <si>
    <t xml:space="preserve">Durante el mes de abril funcionó la atención de la estrategia casa de todas así:  En el  área psicosocial se realizaron 216  atenciones en la sede física y de forma telefónica  y para el mismo mes el área psicosocial  realizaron 1 atenciones en la unidad móvil de manera presencial. 
</t>
  </si>
  <si>
    <t>Número de atenciones en trabajo social brindadas a través de la Estrategia Casa de Todas, a mujeres que realizan actividades sexuales pagadas</t>
  </si>
  <si>
    <t>Durante el mes de Enero funcionó la atención de la estrategia casa de todas así: En el área de Trabajo Social se realizaron 273 atenciones en la sede física y de forma telefónica y 8 atenciones en la unidad móvil de manera presencial.</t>
  </si>
  <si>
    <t xml:space="preserve">Durante el mes de Febrero funcionó la atención de la estrategia casa de todas así: En el área trabajo social se realizaron 310 atenciones en la sede física y de forma telefónica  y  12 atenciones en la unidad móvil de manera presencial. 
</t>
  </si>
  <si>
    <t xml:space="preserve">Durante el mes de Marzo funcionó la atención de la estrategia casa de todas así:  En el  área de trabajo social  se realizaron 450 atenciones en la sede física y de forma telefónica  y para el mismo mes el área psicosocial  realizaron 6 atenciones en la unidad móvil de manera presencial. </t>
  </si>
  <si>
    <t xml:space="preserve">Durante el mes de abril funcionó la atención de la estrategia casa de todas así:  En el  área de trabajo social  se realizaron 373 atenciones en la sede física y de forma telefónica  y para el mismo mes el área psicosocial  realizaron 6 atenciones en la unidad móvil de manera presencial. </t>
  </si>
  <si>
    <t>Proyecto que reporta</t>
  </si>
  <si>
    <t>En desarrollo del plan de acción para el pilotaje de atenciones con la Unidad Móvil ¨Casa de Todas¨, en el periodo de enero a abril se han realizado las siguientes acciones: (i)	759  atenciones psicosociales (valoraciones iniciales, asesoría, seguimientos y cierres) a mujeres que realizan actividades sexuales pagadas en la sede física y de forma telefónica 
(ii)	26 atenciones psicosociales a través de la Unidad Móvil (valoraciones iniciales, asesoría, seguimientos y cierres) a mujeres que realizan actividades sexuales pagadas
(iii)	9 espacios de formación, cualificación y fortalecimiento de habilidades en las que participaron 127 profesionales de Casa de Todas 
(iv)	70 recorridos en dupla, con las profesionales de Casa de Todas y el equipo de gestoras territoriales.
(v)	 4 ferias de servicios interinstitucionales, donde se logró realizar atención a 95  ciudadanas. 
(vi)	22 jornadas de atención itinerante 
(vii)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</si>
  <si>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desarrollo del plan de acción para el pilotaje de atenciones con la Unidad Móvil ¨Casa de Todas¨, en el periodo de enero a marzo se han realizado las siguientes acciones: (i) 543  atenciones psicosociales (valoraciones iniciales, asesoría, seguimientos y cierres) a mujeres que realizan actividades sexuales pagadas en la sede física y de forma telefónica 
(ii) 25 atenciones psicosociales a través de la Unidad Móvil (valoraciones iniciales, asesoría, seguimientos y cierres) a mujeres que realizan actividades sexuales pagadas
(iii) 6 espacios de formación, cualificación y fortalecimiento de habilidades en las que participaron 110 profesionales de Casa de Todas 
(iv) 48 recorridos en dupla, con las profesionales de Casa de Todas y el equipo de gestoras territoriales.
(v) 2 ferias de servicios interinstitucionales, donde se logró realizar atención a 57 ciudadanas. 
(vi) 14 jornadas de atención itinerante 
(vii) (3) escuelas Amarte con la participación de 61 mujeres con dos fundaciones; (2) espacios de conexión emocional con la participación de 43 mujeres que realizan ASP y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</si>
  <si>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el periodo de enero a abril se ha avanzado en la sistematización procesos de investigación y acción participativa, a partir de la identificación de la dinámicas de la actividad sexual pagadas en la población objetivo y específicamente en el mes de abril se avanzó  en la estructuración de la metodología de Grupos Focales, identificando que Se requiere revisión y pilotaje de las herramientas previa aplicación.</t>
  </si>
  <si>
    <t>https://secretariadistritald-my.sharepoint.com/:f:/g/personal/kforero_sdmujer_gov_co/ElU8TnBW4XtMrOBb1ymofZoB9C1Gq2BANl8Atb1Ac6EFcA?e=Nmthmu</t>
  </si>
  <si>
    <t>https://secretariadistritald-my.sharepoint.com/:f:/g/personal/kforero_sdmujer_gov_co/ErMAos_8G1xFm8FqQa9DHF0Bta5ZINmOZ9uNzfCIVvpfwg?e=Onjsu0</t>
  </si>
  <si>
    <t>https://secretariadistritald-my.sharepoint.com/:f:/g/personal/kforero_sdmujer_gov_co/EsMyxOIn7LFHh6q9TfCjwkoBP8AEhdY-F3cKobeIIPaRwg?e=wP625R</t>
  </si>
  <si>
    <t>BPIN 2024110010308</t>
  </si>
  <si>
    <t xml:space="preserve">Se realiza reprogramación presupuestal de las metas </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</si>
  <si>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20 de febrero/25, producto de la modificación PAABS del proceso de vigilancia.</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</si>
  <si>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19 de marzo/25, producto de algunas variaciones en los decimales de los valores programados.</t>
  </si>
  <si>
    <t>Se realia reprogramación de la meta PDD</t>
  </si>
  <si>
    <t xml:space="preserve">La Dirección de Enfoque Diferencial, solicita realizar re programación del Indicador 3862 - Incremento en el número de Casa de todas de la Meta PDD 43. Aumentar a 2 unidades de operación la estrategia Casa de Todas, una sede física y una móvil,  teniendo en cuenta que el indicador al ser creciente no inicia en cero (0), sino que recoje la magnitud lograda en el año 2024 (1) corresponiente a una unidad de atención. </t>
  </si>
  <si>
    <t xml:space="preserve">
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al corte del 14 de abril se cuenta con un valor sin programar de $5.281.296, producto del saldo de los recursos programados inicialmente para el proceso de contratación 1SCDP-BOL-00771-25 y que correspondía a productos Microsoft para la Secretaría Distrital de la Mujer </t>
  </si>
  <si>
    <t>https://secretariadistritald-my.sharepoint.com/:f:/g/personal/kforero_sdmujer_gov_co/Ekr1QZAYcVtKgnaTGnYFKycBynENxN_nG6WI-_P-xLAy-w?e=1a154Y</t>
  </si>
  <si>
    <t>https://secretariadistritald-my.sharepoint.com/:f:/g/personal/kforero_sdmujer_gov_co/ErC7M4Cg7DNNv91YjassdPgBQwmXp73F4lzw3X3YBXnnaQ?e=6doopb</t>
  </si>
  <si>
    <t>https://secretariadistritald-my.sharepoint.com/:f:/g/personal/kforero_sdmujer_gov_co/EgdlSaMDCrVJmo1GvVPzdKoBk_dQBbnqhkHOXaVVOjf3lw?e=L5cgqc</t>
  </si>
  <si>
    <t>https://secretariadistritald-my.sharepoint.com/:f:/g/personal/kforero_sdmujer_gov_co/EpWOGaprHUJHhJhSyuvXdtQB7B3cBVDG3OXIUKU7QDGB0g?e=AGDTZx</t>
  </si>
  <si>
    <t xml:space="preserve">Se realizó un taller de EM en Web Cam y durante el período  se avanzó con la preparación, convocatoria y articulación de acciones para el fortalecimiento de redes de las mujeres en ASP y se adelanto revisión de los resultados de las metodologias implementadas. </t>
  </si>
  <si>
    <t>https://secretariadistritald-my.sharepoint.com/:b:/g/personal/kforero_sdmujer_gov_co/Eep9K9NU1qRPr17ffNcSBWgBzIAtEkjGeoj4s4Wad4-i4g?e=qrYc1N</t>
  </si>
  <si>
    <t>ENCABEZADO DE TODAS LAS HOJAS</t>
  </si>
  <si>
    <t>ITEM</t>
  </si>
  <si>
    <t xml:space="preserve">DESCRIPCIÓN </t>
  </si>
  <si>
    <t>En este campo se diligencia el nombre del proyecto de inversión como se encuentra en la ficha EBI-D y en la ficha MGA de formulación.</t>
  </si>
  <si>
    <t>En este campo se marca con "X"  el mes al cual corresponde el reporte de seguimiento</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</si>
  <si>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</si>
  <si>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</si>
  <si>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</si>
  <si>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</si>
  <si>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En este campo se diligencia el nombre del producto registrado en la ficha MGA, asociado a la actividad correspondiente del proyecto de inversión.</t>
  </si>
  <si>
    <t>En este campo se diligencia el nombre del indicador que se estableció para la actividad correspondiente, debe ser coherente con lo registrado en la hoja de vida de vida de indicadores.</t>
  </si>
  <si>
    <t xml:space="preserve">En este campo se diligencia el nombre del Objetivo Estratégico establecido en la estructura Plan de Desarrollo vigente, bajo la cual se encuentra articulado el proyecto de inversión </t>
  </si>
  <si>
    <t xml:space="preserve">En este campo se diligencia el nombre del Programa de acuerdo con la la estructura Plan de Desarrollo vigente, bajo la cual se encuentra articulado el proyecto de inversión </t>
  </si>
  <si>
    <t>En este campo se diligencia el nombre de la meta Plan de Desarrollo vigente, al cual se encuentra articulada la actividad correspondiente del proyecto de inversión.</t>
  </si>
  <si>
    <t>Se diligencia el valor de la programación mensual de compromisos. Para este campo, los insumos son la programación del proyecto coincidente con la programación PAABS.</t>
  </si>
  <si>
    <t>Se diligencia el valor de los compromisos efectivamente ejecutados mensualmente. Este dato debe coincidir con las ejecuciones de CRP de los informes BOGDATA.</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</si>
  <si>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</si>
  <si>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</si>
  <si>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</si>
  <si>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</si>
  <si>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</si>
  <si>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</si>
  <si>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</si>
  <si>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</si>
  <si>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</si>
  <si>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</si>
  <si>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</si>
  <si>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</si>
  <si>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</si>
  <si>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</si>
  <si>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</si>
  <si>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</si>
  <si>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</si>
  <si>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</si>
  <si>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</si>
  <si>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</si>
  <si>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</si>
  <si>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</si>
  <si>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</si>
  <si>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</si>
  <si>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</si>
  <si>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</si>
  <si>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</si>
  <si>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</si>
  <si>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</si>
  <si>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</si>
  <si>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</si>
  <si>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</si>
  <si>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</si>
  <si>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</si>
  <si>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</si>
  <si>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</si>
  <si>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</si>
  <si>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En este campo se diligencia el nombre del Objetivo de Deasarrollo Sostenible al cual se encuentra asociada la Meta Plan Distrital de Desarrollo que compete al proyecto de inversión</t>
  </si>
  <si>
    <t>En este campo se diligencia el nombre de la Meta del Objetivo de Deasarrollo Sostenible al cual se encuentra asociada la Meta Plan Distrital de Desarrollo que compete al proyecto de inversión</t>
  </si>
  <si>
    <t>En este campo se diligencia el nombre del Indicador PDD establecido para la Meta Plan de Desarrollo a la que se encuentre asociado el proyecto de inversión y que se encuentran definidos en los documento del Plan de Desarrollo vigente.</t>
  </si>
  <si>
    <t>En este campo se diligencia en cada vigencia la magnitud numérica del Indicador de la Meta PDD (en valores absolutos o porcentuales), según corresponda con lo establecido en el documento del Plan de Desarrollo vigente.</t>
  </si>
  <si>
    <t>En este campo se diligencia la sumatoria de la programación cuatrienal del Indicador PDD, de acuerdo con el tipo de anualización establecido.</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</si>
  <si>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</si>
  <si>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</si>
  <si>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</si>
  <si>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Se diligencia la magnitud alcanzada durante el periodo reportado, a fin de cumplir la programación relizada para el indicador</t>
  </si>
  <si>
    <t>En este campo se diligencia lo relacionando a los logros y avances del mes en coherencia con lo registrado en el avance cuantitativo del indicador Se recomienda dejar la información que se considere estratégica y de mayor relevancia.</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</si>
  <si>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</si>
  <si>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</si>
  <si>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</si>
  <si>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</si>
  <si>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</si>
  <si>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</si>
  <si>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</si>
  <si>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</si>
  <si>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</si>
  <si>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</si>
  <si>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</si>
  <si>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</si>
  <si>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</si>
  <si>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</si>
  <si>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</si>
  <si>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</si>
  <si>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</si>
  <si>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</si>
  <si>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</si>
  <si>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</si>
  <si>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</si>
  <si>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</si>
  <si>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</si>
  <si>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</si>
  <si>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</si>
  <si>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</si>
  <si>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En este campo se diligencia el número del objetivo PMR al cual se encuentra asociado el Producto PMR articulado al proyecto de inversión.</t>
  </si>
  <si>
    <t>En este campo se diligencia el nombre objetivo PMR al cual se encuentra asociado el Producto PMR articulado al proyecto de inversión.</t>
  </si>
  <si>
    <t>producto</t>
  </si>
  <si>
    <t>En este campo se diligencia el nombre del producto PMR articulado al proyecto de inversión.</t>
  </si>
  <si>
    <t>En este campo se diligencia el número del indicador PMR articulado al proyecto de inversión.</t>
  </si>
  <si>
    <t>En este campo se diligencia el nombre del indicador de producto PMR articulado al proyecto de inversión.</t>
  </si>
  <si>
    <t>En este campo se diligencia el nombre de la actividad del proyecto de inversión que aporta al cumplimiento del indicador PMR, en los casos que aplique y exista relación directa.</t>
  </si>
  <si>
    <t>En este campo se diligencia la naturaleza según corresponda al tipo de indicador, el cual puede ser acumulado, stock o de capacidad.</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</si>
  <si>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</si>
  <si>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</si>
  <si>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</si>
  <si>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</si>
  <si>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</si>
  <si>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</si>
  <si>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</si>
  <si>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</si>
  <si>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</si>
  <si>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En este campo se diligencia la información relacionada con los logros y avances del mes en máximo 250 caracteres, en coherencia con lo registrado en el avance cuantitativo del indicador PMR.</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</si>
  <si>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</si>
  <si>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</si>
  <si>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</si>
  <si>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</si>
  <si>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</si>
  <si>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FIN INSTRUCTIVO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</si>
</sst>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quot;$&quot;* #,##0.00_-;\-&quot;$&quot;* #,##0.00_-;_-&quot;$&quot;* &quot;-&quot;??_-;_-@_-"/>
    <numFmt numFmtId="165" formatCode="_-&quot;$&quot;\ * #,##0.00_-;\-&quot;$&quot;\ * #,##0.00_-;_-&quot;$&quot;\ * &quot;-&quot;??_-;_-@_-"/>
    <numFmt numFmtId="166" formatCode="_-* #,##0\ &quot;€&quot;_-;\-* #,##0\ &quot;€&quot;_-;_-* &quot;-&quot;\ &quot;€&quot;_-;_-@_-"/>
    <numFmt numFmtId="167" formatCode="_-* #,##0.00\ &quot;€&quot;_-;\-* #,##0.00\ &quot;€&quot;_-;_-* &quot;-&quot;??\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
    <numFmt numFmtId="174" formatCode="_-&quot;$&quot;\ * #,##0_-;\-&quot;$&quot;\ * #,##0_-;_-&quot;$&quot;\ * &quot;-&quot;??_-;_-@_-"/>
    <numFmt numFmtId="175" formatCode="_-* #,##0_-;\-* #,##0_-;_-* &quot;-&quot;??_-;_-@_-"/>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0"/>
      <color rgb="FF000000"/>
      <name val="Times New Roman"/>
      <family val="1"/>
    </font>
    <font>
      <sz val="11"/>
      <color theme="1"/>
      <name val="Calibri"/>
      <family val="2"/>
      <scheme val="minor"/>
    </font>
    <font>
      <sz val="13"/>
      <color rgb="FF000000"/>
      <name val="Arial"/>
      <family val="2"/>
    </font>
    <font>
      <sz val="11"/>
      <color rgb="FF000000"/>
      <name val="Arial"/>
      <family val="2"/>
    </font>
    <font>
      <b/>
      <sz val="11"/>
      <color rgb="FF000000"/>
      <name val="Arial"/>
      <family val="2"/>
    </font>
    <font>
      <sz val="11"/>
      <color theme="1"/>
      <name val="Calibri"/>
      <family val="2"/>
      <scheme val="minor"/>
    </font>
    <font>
      <sz val="12"/>
      <color theme="1"/>
      <name val="Arial"/>
      <family val="2"/>
    </font>
    <font>
      <sz val="13"/>
      <color rgb="FF002060"/>
      <name val="Arial"/>
      <family val="2"/>
    </font>
    <font>
      <sz val="9"/>
      <color rgb="FF000000"/>
      <name val="Tahoma"/>
      <family val="2"/>
    </font>
    <font>
      <b/>
      <sz val="11"/>
      <color theme="0"/>
      <name val="Arial"/>
      <family val="2"/>
    </font>
    <font>
      <sz val="11"/>
      <color rgb="FFFF0000"/>
      <name val="Arial"/>
      <family val="2"/>
    </font>
  </fonts>
  <fills count="15">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6" tint="0.79998168889431442"/>
        <bgColor indexed="64"/>
      </patternFill>
    </fill>
    <fill>
      <patternFill patternType="solid">
        <fgColor theme="4" tint="-0.499984740745262"/>
        <bgColor indexed="64"/>
      </patternFill>
    </fill>
    <fill>
      <patternFill patternType="solid">
        <fgColor theme="4" tint="0.59999389629810485"/>
        <bgColor indexed="64"/>
      </patternFill>
    </fill>
  </fills>
  <borders count="81">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medium">
        <color indexed="64"/>
      </right>
      <top style="thin">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style="medium">
        <color indexed="64"/>
      </top>
      <bottom style="medium">
        <color indexed="64"/>
      </bottom>
      <diagonal/>
    </border>
  </borders>
  <cellStyleXfs count="25">
    <xf numFmtId="0" fontId="0" fillId="0" borderId="0"/>
    <xf numFmtId="9" fontId="9" fillId="0" borderId="0" applyFont="0" applyFill="0" applyBorder="0" applyAlignment="0" applyProtection="0"/>
    <xf numFmtId="0" fontId="10" fillId="0" borderId="1"/>
    <xf numFmtId="0" fontId="5" fillId="0" borderId="1"/>
    <xf numFmtId="167" fontId="5" fillId="0" borderId="1" applyFont="0" applyFill="0" applyBorder="0" applyAlignment="0" applyProtection="0"/>
    <xf numFmtId="168" fontId="5" fillId="0" borderId="1" applyFont="0" applyFill="0" applyBorder="0" applyAlignment="0" applyProtection="0"/>
    <xf numFmtId="9" fontId="5" fillId="0" borderId="1" applyFont="0" applyFill="0" applyBorder="0" applyAlignment="0" applyProtection="0"/>
    <xf numFmtId="170" fontId="5" fillId="0" borderId="1" applyFont="0" applyFill="0" applyBorder="0" applyAlignment="0" applyProtection="0"/>
    <xf numFmtId="166"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2" fontId="22" fillId="0" borderId="30" applyNumberFormat="0" applyAlignment="0" applyProtection="0">
      <alignment horizontal="right" vertical="center"/>
    </xf>
    <xf numFmtId="172"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2"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7" fillId="0" borderId="0" applyFont="0" applyFill="0" applyBorder="0" applyAlignment="0" applyProtection="0"/>
    <xf numFmtId="0" fontId="3" fillId="0" borderId="1"/>
    <xf numFmtId="0" fontId="43" fillId="0" borderId="1"/>
    <xf numFmtId="164" fontId="2" fillId="0" borderId="1" applyFont="0" applyFill="0" applyBorder="0" applyAlignment="0" applyProtection="0"/>
    <xf numFmtId="165" fontId="44" fillId="0" borderId="0" applyFont="0" applyFill="0" applyBorder="0" applyAlignment="0" applyProtection="0"/>
    <xf numFmtId="41" fontId="48" fillId="0" borderId="0" applyFont="0" applyFill="0" applyBorder="0" applyAlignment="0" applyProtection="0"/>
    <xf numFmtId="0" fontId="18" fillId="0" borderId="0" applyNumberFormat="0" applyFill="0" applyBorder="0" applyAlignment="0" applyProtection="0"/>
  </cellStyleXfs>
  <cellXfs count="625">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0" fontId="12" fillId="5" borderId="12" xfId="2" applyFont="1" applyFill="1" applyBorder="1" applyAlignment="1">
      <alignment vertical="center" wrapText="1"/>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19" xfId="3" applyFont="1" applyBorder="1" applyAlignment="1">
      <alignment horizontal="center" vertical="center" wrapText="1"/>
    </xf>
    <xf numFmtId="0" fontId="19" fillId="0" borderId="7"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20" fillId="4" borderId="22" xfId="0" applyNumberFormat="1" applyFont="1" applyFill="1" applyBorder="1" applyAlignment="1">
      <alignment horizontal="center"/>
    </xf>
    <xf numFmtId="0" fontId="33" fillId="0" borderId="26" xfId="3" applyFont="1" applyBorder="1" applyAlignment="1">
      <alignment horizontal="center" vertic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15" fontId="13" fillId="0" borderId="40" xfId="0" applyNumberFormat="1" applyFont="1" applyBorder="1" applyAlignment="1">
      <alignment horizontal="center" vertical="center" wrapText="1"/>
    </xf>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40"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48" xfId="3" applyFont="1" applyBorder="1" applyAlignment="1">
      <alignment horizontal="left" vertical="center" wrapText="1"/>
    </xf>
    <xf numFmtId="0" fontId="25" fillId="0" borderId="46"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5" fillId="0" borderId="1" xfId="0" applyFont="1" applyBorder="1" applyAlignment="1">
      <alignment horizontal="left" vertical="center" wrapText="1"/>
    </xf>
    <xf numFmtId="0" fontId="12" fillId="0" borderId="26"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2" fillId="0" borderId="26" xfId="2" applyFont="1" applyBorder="1" applyAlignment="1">
      <alignment horizontal="center" vertical="center" wrapText="1"/>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37" fontId="22" fillId="0" borderId="52" xfId="11" applyNumberFormat="1" applyBorder="1" applyAlignment="1">
      <alignment horizontal="right" vertic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3" fillId="0" borderId="12" xfId="3" applyFont="1" applyBorder="1" applyAlignment="1">
      <alignment vertical="center"/>
    </xf>
    <xf numFmtId="0" fontId="13" fillId="0" borderId="13" xfId="3" applyFont="1" applyBorder="1" applyAlignment="1">
      <alignment vertical="center"/>
    </xf>
    <xf numFmtId="169" fontId="13" fillId="0" borderId="47" xfId="5" applyNumberFormat="1" applyFont="1" applyBorder="1" applyAlignment="1">
      <alignment vertical="center"/>
    </xf>
    <xf numFmtId="43" fontId="41" fillId="5" borderId="58" xfId="18" applyFont="1" applyFill="1" applyBorder="1" applyAlignment="1">
      <alignment horizontal="center" vertical="center" wrapText="1"/>
    </xf>
    <xf numFmtId="43" fontId="41" fillId="5" borderId="60" xfId="18" applyFont="1" applyFill="1" applyBorder="1" applyAlignment="1">
      <alignment horizontal="center" vertical="center" wrapText="1"/>
    </xf>
    <xf numFmtId="43" fontId="41" fillId="5" borderId="61" xfId="18" applyFont="1" applyFill="1" applyBorder="1" applyAlignment="1">
      <alignment horizontal="center" vertical="center" wrapText="1"/>
    </xf>
    <xf numFmtId="169" fontId="13" fillId="0" borderId="40" xfId="5" applyNumberFormat="1" applyFont="1" applyBorder="1" applyAlignment="1">
      <alignment vertical="center"/>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0" applyFont="1" applyBorder="1" applyAlignment="1">
      <alignment vertical="center"/>
    </xf>
    <xf numFmtId="0" fontId="39" fillId="0" borderId="26" xfId="2" applyFont="1" applyBorder="1" applyAlignment="1">
      <alignment horizontal="center" wrapText="1"/>
    </xf>
    <xf numFmtId="0" fontId="39" fillId="0" borderId="26" xfId="2" applyFont="1" applyBorder="1" applyAlignment="1">
      <alignment horizontal="center" vertical="center" wrapText="1"/>
    </xf>
    <xf numFmtId="0" fontId="39"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56" xfId="3" applyFont="1" applyBorder="1" applyAlignment="1">
      <alignment horizontal="center" vertical="center" wrapText="1"/>
    </xf>
    <xf numFmtId="0" fontId="31" fillId="0" borderId="53" xfId="3" applyFont="1" applyBorder="1" applyAlignment="1">
      <alignment horizontal="center" vertical="center" wrapText="1"/>
    </xf>
    <xf numFmtId="0" fontId="31" fillId="0" borderId="42" xfId="3" applyFont="1" applyBorder="1" applyAlignment="1">
      <alignment horizontal="center" vertical="center" wrapText="1"/>
    </xf>
    <xf numFmtId="0" fontId="31" fillId="0" borderId="45" xfId="3" applyFont="1" applyBorder="1" applyAlignment="1">
      <alignment horizontal="center" vertical="center" wrapText="1"/>
    </xf>
    <xf numFmtId="0" fontId="12" fillId="5" borderId="62"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2" fillId="5" borderId="13" xfId="19" applyFont="1" applyFill="1" applyBorder="1" applyAlignment="1">
      <alignment horizontal="center" vertical="center" wrapText="1"/>
    </xf>
    <xf numFmtId="0" fontId="3" fillId="0" borderId="47" xfId="19" applyBorder="1" applyAlignment="1">
      <alignment horizontal="right" vertical="center"/>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42" fillId="3" borderId="12" xfId="19"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19" xfId="3" applyFont="1" applyBorder="1" applyAlignment="1">
      <alignment horizontal="center" vertical="center" wrapText="1"/>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41" xfId="3" applyFont="1" applyBorder="1" applyAlignment="1">
      <alignment horizontal="center" vertical="center" wrapText="1"/>
    </xf>
    <xf numFmtId="0" fontId="31" fillId="0" borderId="63"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50" xfId="3" applyFont="1" applyBorder="1" applyAlignment="1">
      <alignment horizontal="center" vertical="center" wrapText="1"/>
    </xf>
    <xf numFmtId="0" fontId="31" fillId="0" borderId="65" xfId="3" applyFont="1" applyBorder="1" applyAlignment="1">
      <alignment horizontal="center" vertical="center" wrapText="1"/>
    </xf>
    <xf numFmtId="0" fontId="31" fillId="0" borderId="66" xfId="3" applyFont="1" applyBorder="1" applyAlignment="1">
      <alignment horizontal="center" vertical="center" wrapText="1"/>
    </xf>
    <xf numFmtId="0" fontId="13" fillId="0" borderId="14" xfId="3" applyFont="1" applyBorder="1" applyAlignment="1">
      <alignment vertical="center"/>
    </xf>
    <xf numFmtId="0" fontId="13" fillId="10" borderId="12" xfId="3" applyFont="1" applyFill="1" applyBorder="1" applyAlignment="1">
      <alignment vertical="center"/>
    </xf>
    <xf numFmtId="0" fontId="13" fillId="10" borderId="14" xfId="3" applyFont="1" applyFill="1" applyBorder="1" applyAlignment="1">
      <alignment vertical="center"/>
    </xf>
    <xf numFmtId="0" fontId="25" fillId="0" borderId="38" xfId="3" applyFont="1" applyBorder="1" applyAlignment="1">
      <alignment horizontal="left" vertical="center" wrapText="1"/>
    </xf>
    <xf numFmtId="0" fontId="25" fillId="0" borderId="43" xfId="3" applyFont="1" applyBorder="1" applyAlignment="1">
      <alignment horizontal="left" vertical="center" wrapText="1"/>
    </xf>
    <xf numFmtId="0" fontId="25" fillId="0" borderId="51" xfId="3" applyFont="1" applyBorder="1" applyAlignment="1">
      <alignment horizontal="left" vertical="center" wrapText="1"/>
    </xf>
    <xf numFmtId="173" fontId="13" fillId="0" borderId="1" xfId="3" applyNumberFormat="1" applyFont="1" applyAlignment="1">
      <alignment vertical="center"/>
    </xf>
    <xf numFmtId="0" fontId="7" fillId="5" borderId="26" xfId="3" applyFont="1" applyFill="1" applyBorder="1" applyAlignment="1">
      <alignment vertical="center"/>
    </xf>
    <xf numFmtId="0" fontId="22" fillId="0" borderId="21" xfId="12" quotePrefix="1" applyNumberFormat="1" applyBorder="1" applyAlignment="1">
      <alignment horizontal="center" vertical="center" wrapText="1"/>
    </xf>
    <xf numFmtId="0" fontId="22" fillId="0" borderId="22" xfId="12" quotePrefix="1" applyNumberFormat="1" applyBorder="1" applyAlignment="1">
      <alignment horizontal="left" vertical="center" wrapText="1"/>
    </xf>
    <xf numFmtId="0" fontId="22" fillId="0" borderId="22" xfId="12" quotePrefix="1" applyNumberFormat="1" applyBorder="1" applyAlignment="1">
      <alignment horizontal="center" vertical="center" wrapText="1"/>
    </xf>
    <xf numFmtId="37" fontId="22" fillId="0" borderId="22" xfId="11" applyNumberForma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vertical="center"/>
    </xf>
    <xf numFmtId="0" fontId="3" fillId="0" borderId="22" xfId="19" applyBorder="1" applyAlignment="1">
      <alignment vertical="center"/>
    </xf>
    <xf numFmtId="174" fontId="13" fillId="0" borderId="1" xfId="22" applyNumberFormat="1" applyFont="1" applyBorder="1" applyAlignment="1">
      <alignment vertical="center"/>
    </xf>
    <xf numFmtId="174" fontId="13" fillId="0" borderId="1" xfId="3" applyNumberFormat="1" applyFont="1" applyAlignment="1">
      <alignment vertical="center"/>
    </xf>
    <xf numFmtId="174" fontId="13" fillId="0" borderId="1" xfId="22" applyNumberFormat="1" applyFont="1" applyBorder="1" applyAlignment="1">
      <alignment horizontal="center" vertical="center" wrapText="1"/>
    </xf>
    <xf numFmtId="0" fontId="39" fillId="5" borderId="26" xfId="2" applyFont="1" applyFill="1" applyBorder="1" applyAlignment="1">
      <alignment horizontal="center" vertical="center" wrapText="1"/>
    </xf>
    <xf numFmtId="0" fontId="13" fillId="0" borderId="5" xfId="3" applyFont="1" applyBorder="1" applyAlignment="1">
      <alignment horizontal="center" vertical="center"/>
    </xf>
    <xf numFmtId="0" fontId="13" fillId="0" borderId="26" xfId="3" applyFont="1" applyBorder="1" applyAlignment="1">
      <alignment vertical="center" wrapText="1"/>
    </xf>
    <xf numFmtId="0" fontId="7" fillId="5" borderId="29" xfId="3" applyFont="1" applyFill="1" applyBorder="1" applyAlignment="1">
      <alignment horizontal="left" vertical="center"/>
    </xf>
    <xf numFmtId="0" fontId="7" fillId="5" borderId="29" xfId="3" applyFont="1" applyFill="1" applyBorder="1" applyAlignment="1">
      <alignment horizontal="left" vertical="center" wrapText="1"/>
    </xf>
    <xf numFmtId="0" fontId="7" fillId="5" borderId="27" xfId="3" applyFont="1" applyFill="1" applyBorder="1" applyAlignment="1">
      <alignment horizontal="left" vertical="center"/>
    </xf>
    <xf numFmtId="0" fontId="7" fillId="5" borderId="27" xfId="3" applyFont="1" applyFill="1" applyBorder="1" applyAlignment="1">
      <alignment horizontal="left" vertical="center" wrapText="1"/>
    </xf>
    <xf numFmtId="0" fontId="7" fillId="5" borderId="28" xfId="3" applyFont="1" applyFill="1" applyBorder="1" applyAlignment="1">
      <alignment horizontal="left" vertical="center"/>
    </xf>
    <xf numFmtId="0" fontId="7" fillId="5" borderId="28" xfId="3" applyFont="1" applyFill="1" applyBorder="1" applyAlignment="1">
      <alignment horizontal="left" vertical="center" wrapText="1"/>
    </xf>
    <xf numFmtId="0" fontId="7" fillId="0" borderId="1" xfId="3" applyFont="1" applyAlignment="1">
      <alignment horizontal="center" vertical="center" wrapText="1"/>
    </xf>
    <xf numFmtId="0" fontId="13" fillId="0" borderId="5" xfId="3" applyFont="1" applyBorder="1" applyAlignment="1">
      <alignment horizontal="left" vertical="center"/>
    </xf>
    <xf numFmtId="0" fontId="11" fillId="0" borderId="1" xfId="2" applyFont="1" applyAlignment="1">
      <alignment horizontal="center" vertical="center" wrapText="1"/>
    </xf>
    <xf numFmtId="0" fontId="13" fillId="0" borderId="1" xfId="0" applyFont="1" applyBorder="1"/>
    <xf numFmtId="0" fontId="0" fillId="0" borderId="1" xfId="0" applyBorder="1"/>
    <xf numFmtId="0" fontId="12" fillId="5" borderId="26" xfId="2" applyFont="1" applyFill="1" applyBorder="1" applyAlignment="1">
      <alignment horizontal="left" vertical="center" wrapText="1"/>
    </xf>
    <xf numFmtId="0" fontId="12" fillId="4" borderId="1" xfId="2" applyFont="1" applyFill="1" applyAlignment="1">
      <alignment horizontal="left" vertical="center" wrapText="1"/>
    </xf>
    <xf numFmtId="14" fontId="39" fillId="0" borderId="26" xfId="0" applyNumberFormat="1" applyFont="1" applyBorder="1" applyAlignment="1">
      <alignment horizontal="center" vertical="center"/>
    </xf>
    <xf numFmtId="14" fontId="39" fillId="0" borderId="26" xfId="2" applyNumberFormat="1" applyFont="1" applyBorder="1" applyAlignment="1">
      <alignment horizontal="center" vertical="center" wrapText="1"/>
    </xf>
    <xf numFmtId="15" fontId="39" fillId="0" borderId="26" xfId="2" applyNumberFormat="1" applyFont="1" applyBorder="1" applyAlignment="1">
      <alignment horizontal="center" wrapText="1"/>
    </xf>
    <xf numFmtId="0" fontId="16" fillId="4" borderId="1" xfId="2" applyFont="1" applyFill="1" applyAlignment="1">
      <alignment horizontal="left" vertical="center" wrapText="1"/>
    </xf>
    <xf numFmtId="3" fontId="46" fillId="0" borderId="68" xfId="0" applyNumberFormat="1" applyFont="1" applyBorder="1" applyAlignment="1">
      <alignment vertical="center"/>
    </xf>
    <xf numFmtId="0" fontId="46" fillId="0" borderId="68" xfId="0" applyFont="1" applyBorder="1" applyAlignment="1">
      <alignment vertical="center"/>
    </xf>
    <xf numFmtId="0" fontId="46" fillId="0" borderId="9" xfId="0" applyFont="1" applyBorder="1" applyAlignment="1">
      <alignment vertical="center"/>
    </xf>
    <xf numFmtId="3" fontId="46" fillId="0" borderId="9" xfId="0" applyNumberFormat="1" applyFont="1" applyBorder="1" applyAlignment="1">
      <alignment vertical="center"/>
    </xf>
    <xf numFmtId="175" fontId="47" fillId="0" borderId="9" xfId="18" applyNumberFormat="1" applyFont="1" applyFill="1" applyBorder="1" applyAlignment="1">
      <alignment vertical="center"/>
    </xf>
    <xf numFmtId="0" fontId="46" fillId="0" borderId="69" xfId="0" applyFont="1" applyBorder="1" applyAlignment="1">
      <alignment vertical="center"/>
    </xf>
    <xf numFmtId="0" fontId="46" fillId="0" borderId="22" xfId="0" applyFont="1" applyBorder="1" applyAlignment="1">
      <alignment vertical="center"/>
    </xf>
    <xf numFmtId="175" fontId="47" fillId="0" borderId="22" xfId="18" applyNumberFormat="1" applyFont="1" applyFill="1" applyBorder="1" applyAlignment="1">
      <alignment vertical="center"/>
    </xf>
    <xf numFmtId="9" fontId="46" fillId="0" borderId="70" xfId="1" applyFont="1" applyBorder="1" applyAlignment="1">
      <alignment vertical="center"/>
    </xf>
    <xf numFmtId="3" fontId="46" fillId="0" borderId="22" xfId="0" applyNumberFormat="1" applyFont="1" applyBorder="1" applyAlignment="1">
      <alignment vertical="center"/>
    </xf>
    <xf numFmtId="0" fontId="46" fillId="0" borderId="70" xfId="0" applyFont="1" applyBorder="1" applyAlignment="1">
      <alignment vertical="center"/>
    </xf>
    <xf numFmtId="3" fontId="46" fillId="0" borderId="71" xfId="0" applyNumberFormat="1" applyFont="1" applyBorder="1" applyAlignment="1">
      <alignment vertical="center"/>
    </xf>
    <xf numFmtId="175" fontId="46" fillId="0" borderId="68" xfId="18" applyNumberFormat="1" applyFont="1" applyBorder="1" applyAlignment="1">
      <alignment vertical="center"/>
    </xf>
    <xf numFmtId="175" fontId="46" fillId="0" borderId="22" xfId="18" applyNumberFormat="1" applyFont="1" applyBorder="1" applyAlignment="1">
      <alignment vertical="center"/>
    </xf>
    <xf numFmtId="3" fontId="46" fillId="0" borderId="72" xfId="0" applyNumberFormat="1" applyFont="1" applyBorder="1" applyAlignment="1">
      <alignment vertical="center"/>
    </xf>
    <xf numFmtId="0" fontId="46" fillId="0" borderId="73" xfId="0" applyFont="1" applyBorder="1" applyAlignment="1">
      <alignment vertical="center"/>
    </xf>
    <xf numFmtId="175" fontId="47" fillId="0" borderId="13" xfId="18" applyNumberFormat="1" applyFont="1" applyFill="1" applyBorder="1" applyAlignment="1">
      <alignment vertical="center"/>
    </xf>
    <xf numFmtId="9" fontId="46" fillId="0" borderId="74" xfId="1" applyFont="1" applyBorder="1" applyAlignment="1">
      <alignment vertical="center"/>
    </xf>
    <xf numFmtId="9" fontId="19" fillId="4" borderId="26" xfId="3" applyNumberFormat="1" applyFont="1" applyFill="1" applyBorder="1" applyAlignment="1">
      <alignment horizontal="center" vertical="center"/>
    </xf>
    <xf numFmtId="9" fontId="20" fillId="4" borderId="26" xfId="3" applyNumberFormat="1" applyFont="1" applyFill="1" applyBorder="1" applyAlignment="1">
      <alignment horizontal="center" vertical="center"/>
    </xf>
    <xf numFmtId="9" fontId="19" fillId="0" borderId="8" xfId="3" applyNumberFormat="1" applyFont="1" applyBorder="1" applyAlignment="1">
      <alignment horizontal="center" vertical="center"/>
    </xf>
    <xf numFmtId="9" fontId="19" fillId="4" borderId="27" xfId="3" applyNumberFormat="1" applyFont="1" applyFill="1" applyBorder="1" applyAlignment="1">
      <alignment horizontal="center" vertical="center"/>
    </xf>
    <xf numFmtId="9" fontId="45" fillId="0" borderId="8" xfId="0" applyNumberFormat="1" applyFont="1" applyBorder="1" applyAlignment="1">
      <alignment horizontal="center" vertical="center"/>
    </xf>
    <xf numFmtId="9" fontId="45" fillId="0" borderId="27" xfId="0" applyNumberFormat="1" applyFont="1" applyBorder="1" applyAlignment="1">
      <alignment horizontal="center" vertical="center"/>
    </xf>
    <xf numFmtId="0" fontId="45" fillId="0" borderId="7" xfId="0" applyFont="1" applyBorder="1" applyAlignment="1">
      <alignment horizontal="center" vertical="center"/>
    </xf>
    <xf numFmtId="0" fontId="45" fillId="0" borderId="19" xfId="0" applyFont="1" applyBorder="1" applyAlignment="1">
      <alignment horizontal="center" vertical="center" wrapText="1"/>
    </xf>
    <xf numFmtId="9" fontId="19" fillId="0" borderId="27" xfId="3" applyNumberFormat="1" applyFont="1" applyBorder="1" applyAlignment="1">
      <alignment horizontal="center" vertical="center"/>
    </xf>
    <xf numFmtId="0" fontId="46" fillId="0" borderId="54" xfId="0" applyFont="1" applyBorder="1" applyAlignment="1">
      <alignment wrapText="1"/>
    </xf>
    <xf numFmtId="3" fontId="47" fillId="0" borderId="10" xfId="0" applyNumberFormat="1" applyFont="1" applyBorder="1" applyAlignment="1">
      <alignment vertical="center"/>
    </xf>
    <xf numFmtId="0" fontId="46" fillId="0" borderId="39" xfId="0" applyFont="1" applyBorder="1" applyAlignment="1">
      <alignment vertical="center"/>
    </xf>
    <xf numFmtId="0" fontId="46" fillId="0" borderId="55" xfId="0" applyFont="1" applyBorder="1" applyAlignment="1">
      <alignment wrapText="1"/>
    </xf>
    <xf numFmtId="3" fontId="47" fillId="0" borderId="24" xfId="0" applyNumberFormat="1" applyFont="1" applyBorder="1" applyAlignment="1">
      <alignment vertical="center"/>
    </xf>
    <xf numFmtId="9" fontId="46" fillId="0" borderId="44" xfId="0" applyNumberFormat="1" applyFont="1" applyBorder="1"/>
    <xf numFmtId="0" fontId="46" fillId="0" borderId="44" xfId="0" applyFont="1" applyBorder="1" applyAlignment="1">
      <alignment vertical="center"/>
    </xf>
    <xf numFmtId="3" fontId="46" fillId="0" borderId="13" xfId="0" applyNumberFormat="1" applyFont="1" applyBorder="1" applyAlignment="1">
      <alignment vertical="center"/>
    </xf>
    <xf numFmtId="0" fontId="46" fillId="0" borderId="13" xfId="0" applyFont="1" applyBorder="1" applyAlignment="1">
      <alignment vertical="center"/>
    </xf>
    <xf numFmtId="3" fontId="47" fillId="0" borderId="14" xfId="0" applyNumberFormat="1" applyFont="1" applyBorder="1" applyAlignment="1">
      <alignment vertical="center"/>
    </xf>
    <xf numFmtId="9" fontId="46" fillId="0" borderId="45" xfId="1" applyFont="1" applyBorder="1" applyAlignment="1">
      <alignment vertical="center"/>
    </xf>
    <xf numFmtId="9" fontId="19" fillId="0" borderId="26" xfId="3" applyNumberFormat="1" applyFont="1" applyBorder="1" applyAlignment="1">
      <alignment horizontal="center" vertical="center"/>
    </xf>
    <xf numFmtId="9" fontId="20" fillId="0" borderId="26" xfId="3" applyNumberFormat="1" applyFont="1" applyBorder="1" applyAlignment="1">
      <alignment horizontal="center" vertical="center"/>
    </xf>
    <xf numFmtId="9" fontId="49" fillId="0" borderId="8" xfId="3" applyNumberFormat="1" applyFont="1" applyBorder="1" applyAlignment="1">
      <alignment horizontal="center" vertical="center"/>
    </xf>
    <xf numFmtId="10" fontId="49" fillId="0" borderId="27" xfId="3" applyNumberFormat="1" applyFont="1" applyBorder="1" applyAlignment="1">
      <alignment horizontal="center" vertical="center"/>
    </xf>
    <xf numFmtId="0" fontId="25" fillId="0" borderId="26" xfId="3" applyFont="1" applyBorder="1" applyAlignment="1">
      <alignment horizontal="center" vertical="center"/>
    </xf>
    <xf numFmtId="9" fontId="19" fillId="0" borderId="11" xfId="3" applyNumberFormat="1" applyFont="1" applyBorder="1" applyAlignment="1">
      <alignment horizontal="center" vertical="center"/>
    </xf>
    <xf numFmtId="10" fontId="31" fillId="5" borderId="22" xfId="3" applyNumberFormat="1" applyFont="1" applyFill="1" applyBorder="1" applyAlignment="1">
      <alignment horizontal="center" vertical="center"/>
    </xf>
    <xf numFmtId="175" fontId="46" fillId="0" borderId="22" xfId="18" applyNumberFormat="1" applyFont="1" applyFill="1" applyBorder="1" applyAlignment="1">
      <alignment vertical="center"/>
    </xf>
    <xf numFmtId="0" fontId="46" fillId="0" borderId="10" xfId="0" applyFont="1" applyBorder="1" applyAlignment="1">
      <alignment vertical="center"/>
    </xf>
    <xf numFmtId="9" fontId="46" fillId="0" borderId="24" xfId="0" applyNumberFormat="1" applyFont="1" applyBorder="1" applyAlignment="1">
      <alignment vertical="center"/>
    </xf>
    <xf numFmtId="0" fontId="46" fillId="0" borderId="24" xfId="0" applyFont="1" applyBorder="1" applyAlignment="1">
      <alignment vertical="center"/>
    </xf>
    <xf numFmtId="175" fontId="46" fillId="0" borderId="13" xfId="18" applyNumberFormat="1" applyFont="1" applyBorder="1" applyAlignment="1">
      <alignment vertical="center"/>
    </xf>
    <xf numFmtId="175" fontId="46" fillId="0" borderId="13" xfId="18" applyNumberFormat="1" applyFont="1" applyFill="1" applyBorder="1" applyAlignment="1">
      <alignment vertical="center"/>
    </xf>
    <xf numFmtId="9" fontId="46" fillId="0" borderId="14" xfId="1" applyFont="1" applyBorder="1" applyAlignment="1">
      <alignment vertical="center"/>
    </xf>
    <xf numFmtId="0" fontId="31" fillId="0" borderId="26" xfId="3" applyFont="1" applyBorder="1" applyAlignment="1">
      <alignment horizontal="center" vertical="center"/>
    </xf>
    <xf numFmtId="0" fontId="13" fillId="4" borderId="7" xfId="3" applyFont="1" applyFill="1" applyBorder="1" applyAlignment="1">
      <alignment vertical="center" wrapText="1"/>
    </xf>
    <xf numFmtId="41" fontId="13" fillId="4" borderId="50" xfId="23" applyFont="1" applyFill="1" applyBorder="1" applyAlignment="1">
      <alignment vertical="center" wrapText="1"/>
    </xf>
    <xf numFmtId="41" fontId="13" fillId="4" borderId="49" xfId="23" applyFont="1" applyFill="1" applyBorder="1" applyAlignment="1">
      <alignment vertical="center" wrapText="1"/>
    </xf>
    <xf numFmtId="41" fontId="7" fillId="4" borderId="77" xfId="23" applyFont="1" applyFill="1" applyBorder="1" applyAlignment="1">
      <alignment vertical="center" wrapText="1"/>
    </xf>
    <xf numFmtId="0" fontId="13" fillId="4" borderId="29" xfId="3" applyFont="1" applyFill="1" applyBorder="1" applyAlignment="1">
      <alignment vertical="center" wrapText="1"/>
    </xf>
    <xf numFmtId="2" fontId="13" fillId="0" borderId="8" xfId="3" applyNumberFormat="1" applyFont="1" applyBorder="1" applyAlignment="1">
      <alignment horizontal="center" vertical="center"/>
    </xf>
    <xf numFmtId="0" fontId="18" fillId="0" borderId="19" xfId="24" applyBorder="1" applyAlignment="1">
      <alignment horizontal="center" vertical="center" wrapText="1"/>
    </xf>
    <xf numFmtId="0" fontId="11" fillId="0" borderId="26" xfId="3" applyFont="1" applyBorder="1" applyAlignment="1">
      <alignment horizontal="center" vertical="center"/>
    </xf>
    <xf numFmtId="2" fontId="13" fillId="0" borderId="26" xfId="3" applyNumberFormat="1" applyFont="1" applyBorder="1" applyAlignment="1">
      <alignment horizontal="center" vertical="center"/>
    </xf>
    <xf numFmtId="43" fontId="41" fillId="5" borderId="34" xfId="18" applyFont="1" applyFill="1" applyBorder="1" applyAlignment="1">
      <alignment horizontal="center" vertical="center" wrapText="1"/>
    </xf>
    <xf numFmtId="43" fontId="41" fillId="5" borderId="35" xfId="18" applyFont="1" applyFill="1" applyBorder="1" applyAlignment="1">
      <alignment horizontal="center" vertical="center" wrapText="1"/>
    </xf>
    <xf numFmtId="0" fontId="46" fillId="0" borderId="47" xfId="0" applyFont="1" applyBorder="1" applyAlignment="1">
      <alignment wrapText="1"/>
    </xf>
    <xf numFmtId="175" fontId="46" fillId="0" borderId="78" xfId="18" applyNumberFormat="1" applyFont="1" applyBorder="1" applyAlignment="1">
      <alignment vertical="center"/>
    </xf>
    <xf numFmtId="0" fontId="46" fillId="0" borderId="58" xfId="0" applyFont="1" applyBorder="1" applyAlignment="1">
      <alignment wrapText="1"/>
    </xf>
    <xf numFmtId="175" fontId="46" fillId="0" borderId="20" xfId="18" applyNumberFormat="1" applyFont="1" applyBorder="1" applyAlignment="1">
      <alignment horizontal="center" vertical="center"/>
    </xf>
    <xf numFmtId="175" fontId="46" fillId="0" borderId="79" xfId="18" applyNumberFormat="1" applyFont="1" applyBorder="1" applyAlignment="1">
      <alignment horizontal="center" vertical="center"/>
    </xf>
    <xf numFmtId="169" fontId="13" fillId="0" borderId="61" xfId="5" applyNumberFormat="1" applyFont="1" applyBorder="1" applyAlignment="1">
      <alignment vertical="center"/>
    </xf>
    <xf numFmtId="169" fontId="13" fillId="0" borderId="58" xfId="5" applyNumberFormat="1" applyFont="1" applyBorder="1" applyAlignment="1">
      <alignment vertical="center"/>
    </xf>
    <xf numFmtId="175" fontId="13" fillId="0" borderId="1" xfId="3" applyNumberFormat="1" applyFont="1"/>
    <xf numFmtId="37" fontId="22" fillId="0" borderId="24" xfId="11" applyNumberFormat="1" applyBorder="1" applyAlignment="1">
      <alignment horizontal="center" vertical="center"/>
    </xf>
    <xf numFmtId="0" fontId="3" fillId="12" borderId="25" xfId="19" applyFill="1" applyBorder="1" applyAlignment="1">
      <alignment vertical="center"/>
    </xf>
    <xf numFmtId="0" fontId="1" fillId="4" borderId="25" xfId="19" applyFont="1" applyFill="1" applyBorder="1" applyAlignment="1">
      <alignment vertical="center" wrapText="1"/>
    </xf>
    <xf numFmtId="0" fontId="3" fillId="12" borderId="22" xfId="19" applyFill="1" applyBorder="1" applyAlignment="1">
      <alignment vertical="center"/>
    </xf>
    <xf numFmtId="0" fontId="1" fillId="4" borderId="22" xfId="19" applyFont="1" applyFill="1" applyBorder="1" applyAlignment="1">
      <alignment vertical="center" wrapText="1"/>
    </xf>
    <xf numFmtId="0" fontId="3" fillId="0" borderId="24" xfId="19" applyBorder="1" applyAlignment="1">
      <alignment horizontal="right" wrapText="1"/>
    </xf>
    <xf numFmtId="0" fontId="6" fillId="5" borderId="22" xfId="0" applyFont="1" applyFill="1" applyBorder="1" applyAlignment="1">
      <alignment horizontal="center" vertical="center" wrapText="1"/>
    </xf>
    <xf numFmtId="0" fontId="12" fillId="5" borderId="62" xfId="2" applyFont="1" applyFill="1" applyBorder="1" applyAlignment="1">
      <alignment horizontal="center" vertical="center" wrapText="1"/>
    </xf>
    <xf numFmtId="14" fontId="13" fillId="0" borderId="52" xfId="0" applyNumberFormat="1" applyFont="1" applyBorder="1" applyAlignment="1">
      <alignment horizontal="justify" vertical="center" wrapText="1"/>
    </xf>
    <xf numFmtId="0" fontId="13" fillId="0" borderId="47" xfId="0" applyFont="1" applyBorder="1" applyAlignment="1">
      <alignment vertical="center" wrapText="1"/>
    </xf>
    <xf numFmtId="14" fontId="13" fillId="0" borderId="41" xfId="0" applyNumberFormat="1" applyFont="1" applyBorder="1" applyAlignment="1">
      <alignment horizontal="justify" vertical="center" wrapText="1"/>
    </xf>
    <xf numFmtId="14" fontId="13" fillId="0" borderId="23" xfId="0" applyNumberFormat="1" applyFont="1" applyBorder="1" applyAlignment="1">
      <alignment horizontal="center" vertical="center" wrapText="1"/>
    </xf>
    <xf numFmtId="9" fontId="19" fillId="4" borderId="11" xfId="1" applyFont="1" applyFill="1" applyBorder="1" applyAlignment="1">
      <alignment horizontal="center" vertical="center"/>
    </xf>
    <xf numFmtId="0" fontId="13" fillId="0" borderId="0" xfId="0" applyFont="1" applyAlignment="1">
      <alignment horizontal="left" vertical="center"/>
    </xf>
    <xf numFmtId="0" fontId="7" fillId="14" borderId="22" xfId="0" applyFont="1" applyFill="1" applyBorder="1" applyAlignment="1">
      <alignment horizontal="left" vertical="center"/>
    </xf>
    <xf numFmtId="0" fontId="7" fillId="14" borderId="22" xfId="0" applyFont="1" applyFill="1" applyBorder="1" applyAlignment="1">
      <alignment horizontal="center" vertical="center"/>
    </xf>
    <xf numFmtId="0" fontId="47" fillId="0" borderId="22" xfId="0" applyFont="1" applyBorder="1" applyAlignment="1">
      <alignment horizontal="left" vertical="center"/>
    </xf>
    <xf numFmtId="0" fontId="46" fillId="0" borderId="22" xfId="0" applyFont="1" applyBorder="1" applyAlignment="1">
      <alignment vertical="center" wrapText="1"/>
    </xf>
    <xf numFmtId="0" fontId="46" fillId="0" borderId="49" xfId="0" applyFont="1" applyBorder="1" applyAlignment="1">
      <alignment horizontal="left" vertical="center" wrapText="1"/>
    </xf>
    <xf numFmtId="0" fontId="46" fillId="0" borderId="47" xfId="0" applyFont="1" applyBorder="1" applyAlignment="1">
      <alignment vertical="center" wrapText="1"/>
    </xf>
    <xf numFmtId="0" fontId="47" fillId="14" borderId="22" xfId="0" applyFont="1" applyFill="1" applyBorder="1" applyAlignment="1">
      <alignment horizontal="left" vertical="center"/>
    </xf>
    <xf numFmtId="0" fontId="46" fillId="14" borderId="47" xfId="0" applyFont="1" applyFill="1" applyBorder="1" applyAlignment="1">
      <alignment vertical="center" wrapText="1"/>
    </xf>
    <xf numFmtId="0" fontId="46" fillId="0" borderId="47" xfId="0" applyFont="1" applyBorder="1" applyAlignment="1">
      <alignment horizontal="left" vertical="center" wrapText="1"/>
    </xf>
    <xf numFmtId="0" fontId="46" fillId="14" borderId="47" xfId="0" applyFont="1" applyFill="1" applyBorder="1" applyAlignment="1">
      <alignment horizontal="left" vertical="center" wrapText="1"/>
    </xf>
    <xf numFmtId="0" fontId="53" fillId="0" borderId="0" xfId="0" applyFont="1" applyAlignment="1">
      <alignment horizontal="left" vertical="center"/>
    </xf>
    <xf numFmtId="0" fontId="47" fillId="0" borderId="22" xfId="0" applyFont="1" applyBorder="1" applyAlignment="1">
      <alignment horizontal="left" vertical="center" wrapText="1"/>
    </xf>
    <xf numFmtId="0" fontId="53" fillId="0" borderId="47" xfId="0" applyFont="1" applyBorder="1" applyAlignment="1">
      <alignment horizontal="left" vertical="center" wrapText="1"/>
    </xf>
    <xf numFmtId="0" fontId="47" fillId="14" borderId="22" xfId="0" applyFont="1" applyFill="1" applyBorder="1" applyAlignment="1">
      <alignment horizontal="center" vertical="center"/>
    </xf>
    <xf numFmtId="0" fontId="46" fillId="0" borderId="22" xfId="0" applyFont="1" applyBorder="1" applyAlignment="1">
      <alignment horizontal="left" vertical="center" wrapText="1"/>
    </xf>
    <xf numFmtId="0" fontId="46" fillId="4" borderId="25" xfId="0" applyFont="1" applyFill="1" applyBorder="1" applyAlignment="1">
      <alignment horizontal="left" vertical="center" wrapText="1"/>
    </xf>
    <xf numFmtId="0" fontId="46" fillId="4" borderId="22" xfId="0" applyFont="1" applyFill="1" applyBorder="1" applyAlignment="1">
      <alignment horizontal="left" vertical="center" wrapText="1"/>
    </xf>
    <xf numFmtId="0" fontId="47" fillId="0" borderId="22" xfId="0" quotePrefix="1" applyFont="1" applyBorder="1" applyAlignment="1">
      <alignment horizontal="left" vertical="center" wrapText="1"/>
    </xf>
    <xf numFmtId="0" fontId="47" fillId="0" borderId="51" xfId="0" applyFont="1" applyBorder="1" applyAlignment="1">
      <alignment horizontal="left" vertical="center"/>
    </xf>
    <xf numFmtId="0" fontId="46" fillId="0" borderId="65" xfId="0" applyFont="1" applyBorder="1" applyAlignment="1">
      <alignment horizontal="left" vertical="center" wrapText="1"/>
    </xf>
    <xf numFmtId="0" fontId="47" fillId="5" borderId="23" xfId="0" applyFont="1" applyFill="1" applyBorder="1" applyAlignment="1">
      <alignment horizontal="center" vertical="center" wrapText="1"/>
    </xf>
    <xf numFmtId="0" fontId="47" fillId="5" borderId="25" xfId="0" applyFont="1" applyFill="1" applyBorder="1" applyAlignment="1">
      <alignment horizontal="center" vertical="center" wrapText="1"/>
    </xf>
    <xf numFmtId="0" fontId="7" fillId="0" borderId="51" xfId="0" applyFont="1" applyBorder="1" applyAlignment="1">
      <alignment horizontal="center" vertical="center"/>
    </xf>
    <xf numFmtId="0" fontId="7" fillId="0" borderId="65" xfId="0" applyFont="1" applyBorder="1" applyAlignment="1">
      <alignment horizontal="center" vertical="center"/>
    </xf>
    <xf numFmtId="0" fontId="47" fillId="14" borderId="23" xfId="0" applyFont="1" applyFill="1" applyBorder="1" applyAlignment="1">
      <alignment horizontal="left" vertical="center"/>
    </xf>
    <xf numFmtId="0" fontId="47" fillId="14" borderId="25" xfId="0" applyFont="1" applyFill="1" applyBorder="1" applyAlignment="1">
      <alignment horizontal="left" vertical="center"/>
    </xf>
    <xf numFmtId="0" fontId="47" fillId="5" borderId="23" xfId="0" applyFont="1" applyFill="1" applyBorder="1" applyAlignment="1">
      <alignment horizontal="center" vertical="center"/>
    </xf>
    <xf numFmtId="0" fontId="47" fillId="5" borderId="25" xfId="0" applyFont="1" applyFill="1" applyBorder="1" applyAlignment="1">
      <alignment horizontal="center" vertical="center"/>
    </xf>
    <xf numFmtId="0" fontId="47" fillId="14" borderId="23" xfId="0" applyFont="1" applyFill="1" applyBorder="1" applyAlignment="1">
      <alignment horizontal="center" vertical="center"/>
    </xf>
    <xf numFmtId="0" fontId="47" fillId="14" borderId="25" xfId="0" applyFont="1" applyFill="1" applyBorder="1" applyAlignment="1">
      <alignment horizontal="center" vertical="center"/>
    </xf>
    <xf numFmtId="0" fontId="46" fillId="4" borderId="23" xfId="0" applyFont="1" applyFill="1" applyBorder="1" applyAlignment="1">
      <alignment horizontal="left" vertical="center" wrapText="1"/>
    </xf>
    <xf numFmtId="0" fontId="46" fillId="4" borderId="25" xfId="0" applyFont="1" applyFill="1" applyBorder="1" applyAlignment="1">
      <alignment horizontal="left" vertical="center" wrapText="1"/>
    </xf>
    <xf numFmtId="0" fontId="52" fillId="13" borderId="23" xfId="0" applyFont="1" applyFill="1" applyBorder="1" applyAlignment="1">
      <alignment horizontal="center" vertical="center"/>
    </xf>
    <xf numFmtId="0" fontId="52" fillId="13"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7" fillId="14" borderId="23" xfId="0" applyFont="1" applyFill="1" applyBorder="1" applyAlignment="1">
      <alignment horizontal="left" vertical="center" wrapText="1"/>
    </xf>
    <xf numFmtId="0" fontId="47" fillId="14" borderId="25" xfId="0" applyFont="1" applyFill="1" applyBorder="1" applyAlignment="1">
      <alignment horizontal="left" vertical="center" wrapText="1"/>
    </xf>
    <xf numFmtId="0" fontId="19" fillId="0" borderId="22" xfId="0" applyFont="1" applyBorder="1" applyAlignment="1">
      <alignment horizont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43" fontId="19" fillId="0" borderId="22" xfId="18" applyFont="1" applyBorder="1" applyAlignment="1">
      <alignment horizontal="center"/>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25" fillId="0" borderId="23" xfId="3" applyFont="1" applyBorder="1" applyAlignment="1">
      <alignment horizontal="left" vertical="center" wrapText="1"/>
    </xf>
    <xf numFmtId="0" fontId="25" fillId="0" borderId="25" xfId="3" applyFont="1" applyBorder="1" applyAlignment="1">
      <alignment horizontal="left" vertical="center" wrapText="1"/>
    </xf>
    <xf numFmtId="0" fontId="25" fillId="0" borderId="23" xfId="3" applyFont="1" applyBorder="1" applyAlignment="1">
      <alignment horizontal="center" vertical="center" wrapText="1"/>
    </xf>
    <xf numFmtId="0" fontId="25" fillId="0" borderId="25" xfId="3" applyFont="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19" fillId="0" borderId="5" xfId="3" applyFont="1" applyBorder="1" applyAlignment="1">
      <alignment horizontal="center" vertical="center"/>
    </xf>
    <xf numFmtId="0" fontId="19" fillId="0" borderId="6" xfId="3" applyFont="1" applyBorder="1" applyAlignment="1">
      <alignment horizontal="center" vertical="center"/>
    </xf>
    <xf numFmtId="0" fontId="19" fillId="0" borderId="7" xfId="3" applyFont="1" applyBorder="1" applyAlignment="1">
      <alignment horizontal="center" vertical="center"/>
    </xf>
    <xf numFmtId="0" fontId="18" fillId="0" borderId="23" xfId="24" applyBorder="1" applyAlignment="1">
      <alignment horizontal="center" vertical="center" wrapText="1"/>
    </xf>
    <xf numFmtId="0" fontId="19" fillId="0" borderId="25" xfId="3" applyFont="1" applyBorder="1" applyAlignment="1">
      <alignment horizontal="center" vertical="center" wrapText="1"/>
    </xf>
    <xf numFmtId="0" fontId="18" fillId="4" borderId="23" xfId="24" applyFill="1" applyBorder="1" applyAlignment="1">
      <alignment horizontal="center" vertical="center" wrapText="1"/>
    </xf>
    <xf numFmtId="0" fontId="32" fillId="4" borderId="25" xfId="3" applyFont="1" applyFill="1" applyBorder="1" applyAlignment="1">
      <alignment horizontal="center" vertical="center" wrapText="1"/>
    </xf>
    <xf numFmtId="0" fontId="19" fillId="0" borderId="23" xfId="3" applyFont="1" applyBorder="1" applyAlignment="1">
      <alignment horizontal="left" vertical="center" wrapText="1"/>
    </xf>
    <xf numFmtId="0" fontId="19" fillId="0" borderId="25" xfId="3" applyFont="1" applyBorder="1" applyAlignment="1">
      <alignment horizontal="left" vertical="center" wrapText="1"/>
    </xf>
    <xf numFmtId="0" fontId="19" fillId="0" borderId="23" xfId="3" applyFont="1" applyBorder="1" applyAlignment="1">
      <alignment horizontal="center" vertical="center" wrapText="1"/>
    </xf>
    <xf numFmtId="0" fontId="27" fillId="0" borderId="23" xfId="3" applyFont="1" applyBorder="1" applyAlignment="1">
      <alignment horizontal="left" vertical="center" wrapText="1"/>
    </xf>
    <xf numFmtId="0" fontId="30" fillId="0" borderId="25" xfId="3" applyFont="1" applyBorder="1" applyAlignment="1">
      <alignment horizontal="left" vertical="center" wrapText="1"/>
    </xf>
    <xf numFmtId="171" fontId="31" fillId="5" borderId="23" xfId="3" applyNumberFormat="1" applyFont="1" applyFill="1" applyBorder="1" applyAlignment="1">
      <alignment horizontal="center" vertical="center" wrapText="1"/>
    </xf>
    <xf numFmtId="171" fontId="31" fillId="5" borderId="25" xfId="3" applyNumberFormat="1" applyFont="1" applyFill="1" applyBorder="1" applyAlignment="1">
      <alignment horizontal="center" vertical="center" wrapText="1"/>
    </xf>
    <xf numFmtId="0" fontId="19" fillId="0" borderId="22" xfId="3" applyFont="1" applyBorder="1" applyAlignment="1">
      <alignment horizontal="center" vertical="center"/>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19" fillId="0" borderId="5" xfId="3" applyFont="1" applyBorder="1" applyAlignment="1">
      <alignment horizontal="center" vertical="center" wrapText="1"/>
    </xf>
    <xf numFmtId="0" fontId="19" fillId="0" borderId="7"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7" xfId="3" applyFont="1" applyBorder="1" applyAlignment="1">
      <alignment horizontal="center"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45" fillId="0" borderId="5" xfId="0" applyFont="1" applyBorder="1" applyAlignment="1">
      <alignment horizontal="center" vertical="center" wrapText="1"/>
    </xf>
    <xf numFmtId="0" fontId="45" fillId="0" borderId="75" xfId="0" applyFont="1" applyBorder="1" applyAlignment="1">
      <alignment horizontal="center" vertical="center" wrapText="1"/>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45" fillId="0" borderId="76" xfId="0" applyFont="1" applyBorder="1" applyAlignment="1">
      <alignment horizontal="center" vertical="center" wrapText="1"/>
    </xf>
    <xf numFmtId="0" fontId="20" fillId="0" borderId="26" xfId="3" applyFont="1" applyBorder="1" applyAlignment="1">
      <alignment horizontal="center" vertical="center"/>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11"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17" xfId="2" applyFont="1" applyBorder="1" applyAlignment="1">
      <alignment horizontal="left" vertical="center" wrapText="1"/>
    </xf>
    <xf numFmtId="0" fontId="12" fillId="0" borderId="8" xfId="2" applyFont="1" applyBorder="1" applyAlignment="1">
      <alignment horizontal="left" vertical="center" wrapText="1"/>
    </xf>
    <xf numFmtId="0" fontId="12" fillId="0" borderId="1" xfId="2" applyFont="1" applyAlignment="1">
      <alignment horizontal="left" vertical="center" wrapText="1"/>
    </xf>
    <xf numFmtId="0" fontId="12" fillId="0" borderId="16" xfId="2" applyFont="1" applyBorder="1" applyAlignment="1">
      <alignment horizontal="left" vertical="center" wrapText="1"/>
    </xf>
    <xf numFmtId="0" fontId="12" fillId="0" borderId="11" xfId="2" applyFont="1" applyBorder="1" applyAlignment="1">
      <alignment horizontal="left" vertical="center" wrapText="1"/>
    </xf>
    <xf numFmtId="0" fontId="12" fillId="0" borderId="20" xfId="2" applyFont="1" applyBorder="1" applyAlignment="1">
      <alignment horizontal="left" vertical="center" wrapText="1"/>
    </xf>
    <xf numFmtId="0" fontId="12" fillId="0" borderId="19" xfId="2" applyFont="1" applyBorder="1" applyAlignment="1">
      <alignment horizontal="left" vertical="center" wrapText="1"/>
    </xf>
    <xf numFmtId="0" fontId="11"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13" fillId="0" borderId="26" xfId="3" applyFont="1" applyBorder="1" applyAlignment="1">
      <alignment horizontal="left" vertical="center" wrapText="1"/>
    </xf>
    <xf numFmtId="0" fontId="11" fillId="0" borderId="67" xfId="2" applyFont="1" applyBorder="1" applyAlignment="1">
      <alignment horizontal="left"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29" fillId="3" borderId="49" xfId="2" applyFont="1" applyFill="1" applyBorder="1" applyAlignment="1">
      <alignment horizontal="center" vertical="center" wrapText="1"/>
    </xf>
    <xf numFmtId="0" fontId="29" fillId="3" borderId="47" xfId="2" applyFont="1" applyFill="1" applyBorder="1" applyAlignment="1">
      <alignment horizontal="center" vertical="center" wrapText="1"/>
    </xf>
    <xf numFmtId="0" fontId="12" fillId="0" borderId="26" xfId="0" applyFont="1" applyBorder="1" applyAlignment="1">
      <alignment horizontal="center" vertical="center" wrapText="1"/>
    </xf>
    <xf numFmtId="0" fontId="31" fillId="5" borderId="22" xfId="2" applyFont="1" applyFill="1" applyBorder="1" applyAlignment="1">
      <alignment horizontal="center" vertical="center" wrapText="1"/>
    </xf>
    <xf numFmtId="171" fontId="31" fillId="5" borderId="23" xfId="3" applyNumberFormat="1" applyFont="1" applyFill="1" applyBorder="1" applyAlignment="1">
      <alignment horizontal="center" vertical="center"/>
    </xf>
    <xf numFmtId="171" fontId="31" fillId="5" borderId="25" xfId="3" applyNumberFormat="1" applyFont="1" applyFill="1" applyBorder="1" applyAlignment="1">
      <alignment horizontal="center" vertical="center"/>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9" fontId="13" fillId="4" borderId="23" xfId="3" applyNumberFormat="1" applyFont="1" applyFill="1" applyBorder="1" applyAlignment="1">
      <alignment horizontal="center" vertical="center"/>
    </xf>
    <xf numFmtId="0" fontId="13" fillId="4" borderId="25" xfId="3" applyFont="1" applyFill="1" applyBorder="1" applyAlignment="1">
      <alignment horizontal="center" vertical="center"/>
    </xf>
    <xf numFmtId="9" fontId="31"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50" fillId="0" borderId="25" xfId="3" applyFont="1" applyBorder="1" applyAlignment="1">
      <alignment horizontal="center" vertical="center" wrapText="1"/>
    </xf>
    <xf numFmtId="0" fontId="19" fillId="0" borderId="23" xfId="0" applyFont="1" applyBorder="1" applyAlignment="1">
      <alignment horizontal="center"/>
    </xf>
    <xf numFmtId="0" fontId="19" fillId="0" borderId="25" xfId="0" applyFont="1" applyBorder="1" applyAlignment="1">
      <alignment horizontal="center"/>
    </xf>
    <xf numFmtId="0" fontId="18" fillId="0" borderId="23" xfId="24" applyFill="1" applyBorder="1" applyAlignment="1">
      <alignment horizontal="center" vertical="center" wrapText="1"/>
    </xf>
    <xf numFmtId="0" fontId="30" fillId="0" borderId="25" xfId="3" applyFont="1" applyBorder="1" applyAlignment="1">
      <alignment horizontal="center" vertical="center"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25" fillId="2" borderId="23" xfId="0" applyFont="1" applyFill="1" applyBorder="1" applyAlignment="1">
      <alignment horizontal="center" vertical="center" wrapText="1"/>
    </xf>
    <xf numFmtId="0" fontId="45" fillId="0" borderId="23" xfId="3" applyFont="1" applyBorder="1" applyAlignment="1">
      <alignment horizontal="center" vertical="top" wrapText="1"/>
    </xf>
    <xf numFmtId="0" fontId="19" fillId="0" borderId="25" xfId="3" applyFont="1" applyBorder="1" applyAlignment="1">
      <alignment horizontal="center" vertical="top" wrapText="1"/>
    </xf>
    <xf numFmtId="0" fontId="19" fillId="4" borderId="25" xfId="3" applyFont="1" applyFill="1" applyBorder="1" applyAlignment="1">
      <alignment horizontal="center" vertical="center" wrapText="1"/>
    </xf>
    <xf numFmtId="0" fontId="19" fillId="4" borderId="5" xfId="3" applyFont="1" applyFill="1" applyBorder="1" applyAlignment="1">
      <alignment horizontal="center" vertical="center" wrapText="1"/>
    </xf>
    <xf numFmtId="0" fontId="19" fillId="4" borderId="7" xfId="3" applyFont="1" applyFill="1" applyBorder="1" applyAlignment="1">
      <alignment horizontal="center" vertical="center" wrapText="1"/>
    </xf>
    <xf numFmtId="0" fontId="11" fillId="0" borderId="26" xfId="2" applyFont="1" applyBorder="1" applyAlignment="1">
      <alignment horizontal="center" vertical="center" wrapText="1"/>
    </xf>
    <xf numFmtId="0" fontId="11" fillId="0" borderId="67" xfId="2" applyFont="1" applyBorder="1" applyAlignment="1">
      <alignment horizontal="center" vertical="center" wrapText="1"/>
    </xf>
    <xf numFmtId="0" fontId="13" fillId="0" borderId="26" xfId="3" applyFont="1" applyBorder="1" applyAlignment="1">
      <alignment horizontal="center" vertical="center" wrapText="1"/>
    </xf>
    <xf numFmtId="0" fontId="50" fillId="0" borderId="23" xfId="3" applyFont="1" applyBorder="1" applyAlignment="1">
      <alignment horizontal="left" vertical="center" wrapText="1"/>
    </xf>
    <xf numFmtId="0" fontId="50" fillId="0" borderId="25" xfId="3" applyFont="1" applyBorder="1" applyAlignment="1">
      <alignment horizontal="left" vertical="center" wrapText="1"/>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33" fillId="0" borderId="7" xfId="3" applyFont="1" applyBorder="1" applyAlignment="1">
      <alignment horizontal="center" vertical="center" wrapText="1"/>
    </xf>
    <xf numFmtId="0" fontId="28" fillId="0" borderId="32" xfId="3" applyFont="1" applyBorder="1" applyAlignment="1">
      <alignment horizontal="center" vertical="center"/>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0" fontId="11" fillId="0" borderId="5" xfId="3" applyFont="1" applyBorder="1" applyAlignment="1">
      <alignment horizontal="center" vertical="center" wrapText="1"/>
    </xf>
    <xf numFmtId="0" fontId="11" fillId="0" borderId="7" xfId="3" applyFont="1" applyBorder="1" applyAlignment="1">
      <alignment horizontal="center" vertical="center" wrapText="1"/>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3" fillId="4" borderId="5" xfId="3" applyFont="1" applyFill="1" applyBorder="1" applyAlignment="1">
      <alignment horizontal="center" vertical="center" wrapText="1"/>
    </xf>
    <xf numFmtId="0" fontId="13" fillId="4" borderId="6" xfId="3" applyFont="1" applyFill="1" applyBorder="1" applyAlignment="1">
      <alignment horizontal="center" vertical="center" wrapText="1"/>
    </xf>
    <xf numFmtId="0" fontId="13" fillId="4" borderId="7" xfId="3"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5" borderId="22" xfId="2" applyFont="1" applyFill="1" applyBorder="1" applyAlignment="1">
      <alignment horizontal="center" vertical="center" wrapText="1"/>
    </xf>
    <xf numFmtId="1" fontId="12" fillId="0" borderId="22"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12" fillId="0" borderId="22" xfId="2" applyFont="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2" fillId="0" borderId="64" xfId="0" applyFont="1" applyBorder="1" applyAlignment="1">
      <alignment vertical="center" wrapText="1"/>
    </xf>
    <xf numFmtId="0" fontId="12" fillId="0" borderId="34" xfId="0" applyFont="1" applyBorder="1" applyAlignment="1">
      <alignment vertical="center" wrapText="1"/>
    </xf>
    <xf numFmtId="0" fontId="12" fillId="0" borderId="61" xfId="0" applyFont="1" applyBorder="1" applyAlignment="1">
      <alignment vertical="center" wrapText="1"/>
    </xf>
    <xf numFmtId="0" fontId="12" fillId="0" borderId="59" xfId="0" applyFont="1" applyBorder="1" applyAlignment="1">
      <alignment vertical="center" wrapText="1"/>
    </xf>
    <xf numFmtId="0" fontId="12" fillId="0" borderId="36" xfId="0" applyFont="1" applyBorder="1" applyAlignment="1">
      <alignment vertical="center" wrapText="1"/>
    </xf>
    <xf numFmtId="0" fontId="12" fillId="0" borderId="60" xfId="0" applyFont="1" applyBorder="1" applyAlignment="1">
      <alignment vertical="center" wrapText="1"/>
    </xf>
    <xf numFmtId="169" fontId="13" fillId="0" borderId="59" xfId="5" applyNumberFormat="1" applyFont="1" applyBorder="1" applyAlignment="1">
      <alignment horizontal="center" vertical="center"/>
    </xf>
    <xf numFmtId="169" fontId="13" fillId="0" borderId="36" xfId="5" applyNumberFormat="1" applyFont="1" applyBorder="1" applyAlignment="1">
      <alignment horizontal="center" vertical="center"/>
    </xf>
    <xf numFmtId="169" fontId="13" fillId="0" borderId="60" xfId="5" applyNumberFormat="1" applyFont="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2" fillId="5" borderId="53"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5" borderId="60"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5" borderId="39" xfId="2" applyFont="1" applyFill="1" applyBorder="1" applyAlignment="1">
      <alignment horizontal="center" vertical="center" wrapText="1"/>
    </xf>
    <xf numFmtId="0" fontId="12" fillId="3" borderId="26" xfId="2" applyFont="1" applyFill="1" applyBorder="1" applyAlignment="1">
      <alignment horizontal="left"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3" borderId="26" xfId="2"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7" xfId="3" applyNumberFormat="1" applyFont="1" applyBorder="1" applyAlignment="1">
      <alignment horizontal="center" vertical="center"/>
    </xf>
    <xf numFmtId="0" fontId="12" fillId="0" borderId="1" xfId="0" applyFont="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27" xfId="3" applyFont="1" applyFill="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39" fillId="0" borderId="29" xfId="2" applyFont="1" applyBorder="1" applyAlignment="1">
      <alignment horizontal="center" vertical="center" wrapText="1"/>
    </xf>
    <xf numFmtId="0" fontId="39" fillId="0" borderId="27" xfId="2" applyFont="1" applyBorder="1" applyAlignment="1">
      <alignment horizontal="center" vertical="center" wrapText="1"/>
    </xf>
    <xf numFmtId="0" fontId="39" fillId="0" borderId="28" xfId="2" applyFont="1" applyBorder="1" applyAlignment="1">
      <alignment horizontal="center" vertical="center" wrapText="1"/>
    </xf>
    <xf numFmtId="0" fontId="12" fillId="5" borderId="6" xfId="3" applyFont="1" applyFill="1" applyBorder="1" applyAlignment="1">
      <alignment horizontal="center" vertical="center" wrapText="1"/>
    </xf>
    <xf numFmtId="0" fontId="19" fillId="5" borderId="6" xfId="3" applyFont="1" applyFill="1" applyBorder="1" applyAlignment="1">
      <alignment horizontal="center" vertical="center" wrapText="1"/>
    </xf>
    <xf numFmtId="0" fontId="19" fillId="5" borderId="7"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42" fillId="5" borderId="57"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4" xfId="19" applyFont="1" applyFill="1" applyBorder="1" applyAlignment="1">
      <alignment horizontal="center" vertical="center"/>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3" fillId="10" borderId="1" xfId="19" applyFill="1" applyAlignment="1">
      <alignment horizontal="center"/>
    </xf>
    <xf numFmtId="0" fontId="42" fillId="5" borderId="10" xfId="19" applyFont="1" applyFill="1" applyBorder="1" applyAlignment="1">
      <alignment horizontal="center" vertical="center" wrapText="1"/>
    </xf>
    <xf numFmtId="0" fontId="42" fillId="5" borderId="33" xfId="19" applyFont="1" applyFill="1" applyBorder="1" applyAlignment="1">
      <alignment horizontal="center" vertical="center" wrapText="1"/>
    </xf>
    <xf numFmtId="1" fontId="6"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24" fillId="11" borderId="53"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5" borderId="18" xfId="2" applyFont="1" applyFill="1" applyBorder="1" applyAlignment="1">
      <alignment horizontal="center" vertical="center" wrapText="1"/>
    </xf>
    <xf numFmtId="0" fontId="12" fillId="5" borderId="17" xfId="2" applyFont="1" applyFill="1" applyBorder="1" applyAlignment="1">
      <alignment horizontal="center" vertical="center" wrapText="1"/>
    </xf>
    <xf numFmtId="0" fontId="12" fillId="5" borderId="80" xfId="2" applyFont="1" applyFill="1" applyBorder="1" applyAlignment="1">
      <alignment horizontal="center" vertical="center" wrapText="1"/>
    </xf>
    <xf numFmtId="0" fontId="13" fillId="0" borderId="52" xfId="0" applyFont="1" applyBorder="1" applyAlignment="1">
      <alignment horizontal="left" vertical="center" wrapText="1"/>
    </xf>
    <xf numFmtId="0" fontId="13" fillId="0" borderId="42"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22" xfId="0" applyFont="1" applyBorder="1" applyAlignment="1">
      <alignment horizontal="left" wrapText="1"/>
    </xf>
    <xf numFmtId="0" fontId="13" fillId="0" borderId="24" xfId="0" applyFont="1" applyBorder="1" applyAlignment="1">
      <alignment horizontal="left" wrapText="1"/>
    </xf>
  </cellXfs>
  <cellStyles count="25">
    <cellStyle name="Hipervínculo" xfId="24" builtinId="8"/>
    <cellStyle name="Hyperlink" xfId="16" xr:uid="{FF327CB4-B363-4859-B3D4-FEC05C720CF9}"/>
    <cellStyle name="Millares" xfId="18" builtinId="3"/>
    <cellStyle name="Millares [0]" xfId="23" builtinId="6"/>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493DAC2-BC50-5042-9BCA-8AF59B3B2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D4C8FE0-E43C-2C46-8C8D-923B2EB0F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n_josef\Downloads\3.SeguimientoPA_Abril_8221_Rev0805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_1"/>
      <sheetName val="ACTIVIDAD_2"/>
      <sheetName val="ACTIVIDAD_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file:///C:/:f:/g/personal/kforero_sdmujer_gov_co/EiKPeoHAC1dJtF6FqeG_SIEBxgYXv-4TIgLdWjaWZLf-6A" TargetMode="External"/><Relationship Id="rId13" Type="http://schemas.openxmlformats.org/officeDocument/2006/relationships/drawing" Target="../drawings/drawing1.xml"/><Relationship Id="rId3" Type="http://schemas.openxmlformats.org/officeDocument/2006/relationships/hyperlink" Target="file:///C:/:f:/g/personal/kforero_sdmujer_gov_co/EvWy3B7icE1KrT6ht-ZuAFUB1t6PAfakD_QmvIY-KP8smQ" TargetMode="External"/><Relationship Id="rId7" Type="http://schemas.openxmlformats.org/officeDocument/2006/relationships/hyperlink" Target="file:///C:/:f:/g/personal/kforero_sdmujer_gov_co/ErMAos_8G1xFm8FqQa9DHF0Bta5ZINmOZ9uNzfCIVvpfwg" TargetMode="External"/><Relationship Id="rId12" Type="http://schemas.openxmlformats.org/officeDocument/2006/relationships/printerSettings" Target="../printerSettings/printerSettings1.bin"/><Relationship Id="rId2" Type="http://schemas.openxmlformats.org/officeDocument/2006/relationships/hyperlink" Target="file:///C:/:f:/g/personal/kforero_sdmujer_gov_co/ErMAos_8G1xFm8FqQa9DHF0Bta5ZINmOZ9uNzfCIVvpfwg" TargetMode="External"/><Relationship Id="rId1" Type="http://schemas.openxmlformats.org/officeDocument/2006/relationships/hyperlink" Target="file:///C:/:f:/g/personal/kforero_sdmujer_gov_co/EvWy3B7icE1KrT6ht-ZuAFUB1t6PAfakD_QmvIY-KP8smQ" TargetMode="External"/><Relationship Id="rId6" Type="http://schemas.openxmlformats.org/officeDocument/2006/relationships/hyperlink" Target="file:///C:/:f:/g/personal/kforero_sdmujer_gov_co/EsP7DYg_8mxBlP0OYZfJNU8BU3l6JnOFvuzH_zxx3zVBRw" TargetMode="External"/><Relationship Id="rId11" Type="http://schemas.openxmlformats.org/officeDocument/2006/relationships/hyperlink" Target="../../../../../../:f:/g/personal/kforero_sdmujer_gov_co/EsMyxOIn7LFHh6q9TfCjwkoBP8AEhdY-F3cKobeIIPaRwg?e=wP625R" TargetMode="External"/><Relationship Id="rId5" Type="http://schemas.openxmlformats.org/officeDocument/2006/relationships/hyperlink" Target="file:///C:/:f:/g/personal/kforero_sdmujer_gov_co/Ev1e58VUAs1NpWoPvcAcByUBPRW-GFvz7s-K1CV04OPuhg" TargetMode="External"/><Relationship Id="rId15" Type="http://schemas.openxmlformats.org/officeDocument/2006/relationships/comments" Target="../comments1.xml"/><Relationship Id="rId10" Type="http://schemas.openxmlformats.org/officeDocument/2006/relationships/hyperlink" Target="../../../../../../:f:/g/personal/kforero_sdmujer_gov_co/ErMAos_8G1xFm8FqQa9DHF0Bta5ZINmOZ9uNzfCIVvpfwg?e=Onjsu0" TargetMode="External"/><Relationship Id="rId4" Type="http://schemas.openxmlformats.org/officeDocument/2006/relationships/hyperlink" Target="file:///C:/:f:/g/personal/kforero_sdmujer_gov_co/ErMAos_8G1xFm8FqQa9DHF0Bta5ZINmOZ9uNzfCIVvpfwg" TargetMode="External"/><Relationship Id="rId9" Type="http://schemas.openxmlformats.org/officeDocument/2006/relationships/hyperlink" Target="../../../../../../:f:/g/personal/kforero_sdmujer_gov_co/ElU8TnBW4XtMrOBb1ymofZoB9C1Gq2BANl8Atb1Ac6EFcA?e=Nmthmu"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file:///C:/:f:/g/personal/kforero_sdmujer_gov_co/EjKuEDRcM81HkBu1AHf14MIBX7asdnTrQPRKeV-WE-1NcQ" TargetMode="External"/><Relationship Id="rId7" Type="http://schemas.openxmlformats.org/officeDocument/2006/relationships/hyperlink" Target="../../../../../../:f:/g/personal/kforero_sdmujer_gov_co/ErC7M4Cg7DNNv91YjassdPgBQwmXp73F4lzw3X3YBXnnaQ?e=6doopb" TargetMode="External"/><Relationship Id="rId2" Type="http://schemas.openxmlformats.org/officeDocument/2006/relationships/hyperlink" Target="file:///C:/:f:/g/personal/kforero_sdmujer_gov_co/EjKuEDRcM81HkBu1AHf14MIBX7asdnTrQPRKeV-WE-1NcQ" TargetMode="External"/><Relationship Id="rId1" Type="http://schemas.openxmlformats.org/officeDocument/2006/relationships/hyperlink" Target="file:///C:/:f:/g/personal/kforero_sdmujer_gov_co/EjKuEDRcM81HkBu1AHf14MIBX7asdnTrQPRKeV-WE-1NcQ" TargetMode="External"/><Relationship Id="rId6" Type="http://schemas.openxmlformats.org/officeDocument/2006/relationships/hyperlink" Target="../../../../../../:f:/g/personal/kforero_sdmujer_gov_co/Ekr1QZAYcVtKgnaTGnYFKycBynENxN_nG6WI-_P-xLAy-w?e=1a154Y" TargetMode="External"/><Relationship Id="rId5" Type="http://schemas.openxmlformats.org/officeDocument/2006/relationships/hyperlink" Target="file:///C:/:f:/g/personal/kforero_sdmujer_gov_co/EkRYMmWj2dJPt0UFC3FC5igBGB2wx4WK-sgXRZLf-7iBlA" TargetMode="External"/><Relationship Id="rId10" Type="http://schemas.openxmlformats.org/officeDocument/2006/relationships/comments" Target="../comments2.xml"/><Relationship Id="rId4" Type="http://schemas.openxmlformats.org/officeDocument/2006/relationships/hyperlink" Target="file:///C:/:f:/g/personal/kforero_sdmujer_gov_co/ErIRsLgTbUJDh1Mo_IPnMDwB2QweQU0PwgfcAxPr_MtnwA"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hyperlink" Target="file:///C:/:f:/g/personal/kforero_sdmujer_gov_co/EpV7YDWB_yNPr6J-sFjSxsUBNToX9E2Gnec0IOJdI0umPw" TargetMode="External"/><Relationship Id="rId13" Type="http://schemas.openxmlformats.org/officeDocument/2006/relationships/vmlDrawing" Target="../drawings/vmlDrawing3.vml"/><Relationship Id="rId3" Type="http://schemas.openxmlformats.org/officeDocument/2006/relationships/hyperlink" Target="file:///C:/:f:/g/personal/kforero_sdmujer_gov_co/EoDqldR0RbdIjz2ljA8taZABZkefvhWKLXwQSNHpJLGboA" TargetMode="External"/><Relationship Id="rId7" Type="http://schemas.openxmlformats.org/officeDocument/2006/relationships/hyperlink" Target="file:///C:/:f:/g/personal/kforero_sdmujer_gov_co/EoPapn9l5mRFhlUGYtO7s14BwuIWtZbPLx-UK-E9ZmXA7w" TargetMode="External"/><Relationship Id="rId12" Type="http://schemas.openxmlformats.org/officeDocument/2006/relationships/drawing" Target="../drawings/drawing3.xml"/><Relationship Id="rId2" Type="http://schemas.openxmlformats.org/officeDocument/2006/relationships/hyperlink" Target="file:///C:/:f:/g/personal/kforero_sdmujer_gov_co/Ep1jFU8n70RNqxQj6AzW0mwBrxlf5h-_LWT6_zQFmTxU7Q" TargetMode="External"/><Relationship Id="rId1" Type="http://schemas.openxmlformats.org/officeDocument/2006/relationships/hyperlink" Target="file:///C:/:f:/g/personal/kforero_sdmujer_gov_co/EqW8WE3RfmFOmHQtCD5FUcoB6yl1KUdtKdVeIqj1I9GjQw" TargetMode="External"/><Relationship Id="rId6" Type="http://schemas.openxmlformats.org/officeDocument/2006/relationships/hyperlink" Target="file:///C:/:f:/g/personal/kforero_sdmujer_gov_co/ErxBoPncp6FCnlboLiQ5HwYBN4dipTtEzdYWgZimYWFakg" TargetMode="External"/><Relationship Id="rId11" Type="http://schemas.openxmlformats.org/officeDocument/2006/relationships/hyperlink" Target="../../../../../../:b:/g/personal/kforero_sdmujer_gov_co/Eep9K9NU1qRPr17ffNcSBWgBzIAtEkjGeoj4s4Wad4-i4g?e=qrYc1N" TargetMode="External"/><Relationship Id="rId5" Type="http://schemas.openxmlformats.org/officeDocument/2006/relationships/hyperlink" Target="file:///C:/:f:/g/personal/kforero_sdmujer_gov_co/EqW8WE3RfmFOmHQtCD5FUcoB6yl1KUdtKdVeIqj1I9GjQw" TargetMode="External"/><Relationship Id="rId10" Type="http://schemas.openxmlformats.org/officeDocument/2006/relationships/hyperlink" Target="../../../../../../:f:/g/personal/kforero_sdmujer_gov_co/EpWOGaprHUJHhJhSyuvXdtQB7B3cBVDG3OXIUKU7QDGB0g?e=AGDTZx" TargetMode="External"/><Relationship Id="rId4" Type="http://schemas.openxmlformats.org/officeDocument/2006/relationships/hyperlink" Target="file:///C:/:f:/g/personal/kforero_sdmujer_gov_co/EuUz8zA1WopPmiE6pmoW0eUB9M_NXsqTIu5ag2VFi-Ei0w" TargetMode="External"/><Relationship Id="rId9" Type="http://schemas.openxmlformats.org/officeDocument/2006/relationships/hyperlink" Target="../../../../../../:f:/g/personal/kforero_sdmujer_gov_co/EgdlSaMDCrVJmo1GvVPzdKoBk_dQBbnqhkHOXaVVOjf3lw?e=L5cgqc" TargetMode="External"/><Relationship Id="rId1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file:///C:/:f:/g/personal/kforero_sdmujer_gov_co/ErMAos_8G1xFm8FqQa9DHF0Bta5ZINmOZ9uNzfCIVvpfwg" TargetMode="External"/><Relationship Id="rId7" Type="http://schemas.openxmlformats.org/officeDocument/2006/relationships/vmlDrawing" Target="../drawings/vmlDrawing4.vml"/><Relationship Id="rId2" Type="http://schemas.openxmlformats.org/officeDocument/2006/relationships/hyperlink" Target="file:///C:/:f:/g/personal/kforero_sdmujer_gov_co/EttKawPFTW5IuAvQqzmEXGUB1Jvqyond9OxpZcI-TVU5_Q" TargetMode="External"/><Relationship Id="rId1" Type="http://schemas.openxmlformats.org/officeDocument/2006/relationships/hyperlink" Target="file:///C:/:f:/g/personal/kforero_sdmujer_gov_co/EttKawPFTW5IuAvQqzmEXGUB1Jvqyond9OxpZcI-TVU5_Q" TargetMode="External"/><Relationship Id="rId6" Type="http://schemas.openxmlformats.org/officeDocument/2006/relationships/drawing" Target="../drawings/drawing4.xml"/><Relationship Id="rId5" Type="http://schemas.openxmlformats.org/officeDocument/2006/relationships/printerSettings" Target="../printerSettings/printerSettings2.bin"/><Relationship Id="rId4" Type="http://schemas.openxmlformats.org/officeDocument/2006/relationships/hyperlink" Target="file:///C:/:f:/g/personal/kforero_sdmujer_gov_co/ErMAos_8G1xFm8FqQa9DHF0Bta5ZINmOZ9uNzfCIVvpfwg"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2426F-4F54-4C27-85D3-E74FFCC8F964}">
  <sheetPr>
    <tabColor rgb="FFFFFF00"/>
  </sheetPr>
  <dimension ref="A1:C93"/>
  <sheetViews>
    <sheetView workbookViewId="0">
      <selection activeCell="C1" sqref="A1:XFD1048576"/>
    </sheetView>
  </sheetViews>
  <sheetFormatPr baseColWidth="10" defaultColWidth="10.85546875" defaultRowHeight="14.25" x14ac:dyDescent="0.25"/>
  <cols>
    <col min="1" max="1" width="53" style="294" customWidth="1"/>
    <col min="2" max="2" width="78.5703125" style="294" customWidth="1"/>
    <col min="3" max="3" width="36.42578125" style="294" customWidth="1"/>
    <col min="4" max="4" width="31.140625" style="294" customWidth="1"/>
    <col min="5" max="5" width="70.140625" style="294" customWidth="1"/>
    <col min="6" max="6" width="17.42578125" style="294" customWidth="1"/>
    <col min="7" max="8" width="21.85546875" style="294" customWidth="1"/>
    <col min="9" max="9" width="19.42578125" style="294" customWidth="1"/>
    <col min="10" max="10" width="42" style="294" customWidth="1"/>
    <col min="11" max="256" width="10.85546875" style="294"/>
    <col min="257" max="257" width="72" style="294" bestFit="1" customWidth="1"/>
    <col min="258" max="258" width="78.5703125" style="294" customWidth="1"/>
    <col min="259" max="259" width="10.85546875" style="294"/>
    <col min="260" max="260" width="31.140625" style="294" customWidth="1"/>
    <col min="261" max="261" width="70.140625" style="294" customWidth="1"/>
    <col min="262" max="262" width="17.42578125" style="294" customWidth="1"/>
    <col min="263" max="264" width="21.85546875" style="294" customWidth="1"/>
    <col min="265" max="265" width="19.42578125" style="294" customWidth="1"/>
    <col min="266" max="266" width="42" style="294" customWidth="1"/>
    <col min="267" max="512" width="10.85546875" style="294"/>
    <col min="513" max="513" width="72" style="294" bestFit="1" customWidth="1"/>
    <col min="514" max="514" width="78.5703125" style="294" customWidth="1"/>
    <col min="515" max="515" width="10.85546875" style="294"/>
    <col min="516" max="516" width="31.140625" style="294" customWidth="1"/>
    <col min="517" max="517" width="70.140625" style="294" customWidth="1"/>
    <col min="518" max="518" width="17.42578125" style="294" customWidth="1"/>
    <col min="519" max="520" width="21.85546875" style="294" customWidth="1"/>
    <col min="521" max="521" width="19.42578125" style="294" customWidth="1"/>
    <col min="522" max="522" width="42" style="294" customWidth="1"/>
    <col min="523" max="768" width="10.85546875" style="294"/>
    <col min="769" max="769" width="72" style="294" bestFit="1" customWidth="1"/>
    <col min="770" max="770" width="78.5703125" style="294" customWidth="1"/>
    <col min="771" max="771" width="10.85546875" style="294"/>
    <col min="772" max="772" width="31.140625" style="294" customWidth="1"/>
    <col min="773" max="773" width="70.140625" style="294" customWidth="1"/>
    <col min="774" max="774" width="17.42578125" style="294" customWidth="1"/>
    <col min="775" max="776" width="21.85546875" style="294" customWidth="1"/>
    <col min="777" max="777" width="19.42578125" style="294" customWidth="1"/>
    <col min="778" max="778" width="42" style="294" customWidth="1"/>
    <col min="779" max="1024" width="10.85546875" style="294"/>
    <col min="1025" max="1025" width="72" style="294" bestFit="1" customWidth="1"/>
    <col min="1026" max="1026" width="78.5703125" style="294" customWidth="1"/>
    <col min="1027" max="1027" width="10.85546875" style="294"/>
    <col min="1028" max="1028" width="31.140625" style="294" customWidth="1"/>
    <col min="1029" max="1029" width="70.140625" style="294" customWidth="1"/>
    <col min="1030" max="1030" width="17.42578125" style="294" customWidth="1"/>
    <col min="1031" max="1032" width="21.85546875" style="294" customWidth="1"/>
    <col min="1033" max="1033" width="19.42578125" style="294" customWidth="1"/>
    <col min="1034" max="1034" width="42" style="294" customWidth="1"/>
    <col min="1035" max="1280" width="10.85546875" style="294"/>
    <col min="1281" max="1281" width="72" style="294" bestFit="1" customWidth="1"/>
    <col min="1282" max="1282" width="78.5703125" style="294" customWidth="1"/>
    <col min="1283" max="1283" width="10.85546875" style="294"/>
    <col min="1284" max="1284" width="31.140625" style="294" customWidth="1"/>
    <col min="1285" max="1285" width="70.140625" style="294" customWidth="1"/>
    <col min="1286" max="1286" width="17.42578125" style="294" customWidth="1"/>
    <col min="1287" max="1288" width="21.85546875" style="294" customWidth="1"/>
    <col min="1289" max="1289" width="19.42578125" style="294" customWidth="1"/>
    <col min="1290" max="1290" width="42" style="294" customWidth="1"/>
    <col min="1291" max="1536" width="10.85546875" style="294"/>
    <col min="1537" max="1537" width="72" style="294" bestFit="1" customWidth="1"/>
    <col min="1538" max="1538" width="78.5703125" style="294" customWidth="1"/>
    <col min="1539" max="1539" width="10.85546875" style="294"/>
    <col min="1540" max="1540" width="31.140625" style="294" customWidth="1"/>
    <col min="1541" max="1541" width="70.140625" style="294" customWidth="1"/>
    <col min="1542" max="1542" width="17.42578125" style="294" customWidth="1"/>
    <col min="1543" max="1544" width="21.85546875" style="294" customWidth="1"/>
    <col min="1545" max="1545" width="19.42578125" style="294" customWidth="1"/>
    <col min="1546" max="1546" width="42" style="294" customWidth="1"/>
    <col min="1547" max="1792" width="10.85546875" style="294"/>
    <col min="1793" max="1793" width="72" style="294" bestFit="1" customWidth="1"/>
    <col min="1794" max="1794" width="78.5703125" style="294" customWidth="1"/>
    <col min="1795" max="1795" width="10.85546875" style="294"/>
    <col min="1796" max="1796" width="31.140625" style="294" customWidth="1"/>
    <col min="1797" max="1797" width="70.140625" style="294" customWidth="1"/>
    <col min="1798" max="1798" width="17.42578125" style="294" customWidth="1"/>
    <col min="1799" max="1800" width="21.85546875" style="294" customWidth="1"/>
    <col min="1801" max="1801" width="19.42578125" style="294" customWidth="1"/>
    <col min="1802" max="1802" width="42" style="294" customWidth="1"/>
    <col min="1803" max="2048" width="10.85546875" style="294"/>
    <col min="2049" max="2049" width="72" style="294" bestFit="1" customWidth="1"/>
    <col min="2050" max="2050" width="78.5703125" style="294" customWidth="1"/>
    <col min="2051" max="2051" width="10.85546875" style="294"/>
    <col min="2052" max="2052" width="31.140625" style="294" customWidth="1"/>
    <col min="2053" max="2053" width="70.140625" style="294" customWidth="1"/>
    <col min="2054" max="2054" width="17.42578125" style="294" customWidth="1"/>
    <col min="2055" max="2056" width="21.85546875" style="294" customWidth="1"/>
    <col min="2057" max="2057" width="19.42578125" style="294" customWidth="1"/>
    <col min="2058" max="2058" width="42" style="294" customWidth="1"/>
    <col min="2059" max="2304" width="10.85546875" style="294"/>
    <col min="2305" max="2305" width="72" style="294" bestFit="1" customWidth="1"/>
    <col min="2306" max="2306" width="78.5703125" style="294" customWidth="1"/>
    <col min="2307" max="2307" width="10.85546875" style="294"/>
    <col min="2308" max="2308" width="31.140625" style="294" customWidth="1"/>
    <col min="2309" max="2309" width="70.140625" style="294" customWidth="1"/>
    <col min="2310" max="2310" width="17.42578125" style="294" customWidth="1"/>
    <col min="2311" max="2312" width="21.85546875" style="294" customWidth="1"/>
    <col min="2313" max="2313" width="19.42578125" style="294" customWidth="1"/>
    <col min="2314" max="2314" width="42" style="294" customWidth="1"/>
    <col min="2315" max="2560" width="10.85546875" style="294"/>
    <col min="2561" max="2561" width="72" style="294" bestFit="1" customWidth="1"/>
    <col min="2562" max="2562" width="78.5703125" style="294" customWidth="1"/>
    <col min="2563" max="2563" width="10.85546875" style="294"/>
    <col min="2564" max="2564" width="31.140625" style="294" customWidth="1"/>
    <col min="2565" max="2565" width="70.140625" style="294" customWidth="1"/>
    <col min="2566" max="2566" width="17.42578125" style="294" customWidth="1"/>
    <col min="2567" max="2568" width="21.85546875" style="294" customWidth="1"/>
    <col min="2569" max="2569" width="19.42578125" style="294" customWidth="1"/>
    <col min="2570" max="2570" width="42" style="294" customWidth="1"/>
    <col min="2571" max="2816" width="10.85546875" style="294"/>
    <col min="2817" max="2817" width="72" style="294" bestFit="1" customWidth="1"/>
    <col min="2818" max="2818" width="78.5703125" style="294" customWidth="1"/>
    <col min="2819" max="2819" width="10.85546875" style="294"/>
    <col min="2820" max="2820" width="31.140625" style="294" customWidth="1"/>
    <col min="2821" max="2821" width="70.140625" style="294" customWidth="1"/>
    <col min="2822" max="2822" width="17.42578125" style="294" customWidth="1"/>
    <col min="2823" max="2824" width="21.85546875" style="294" customWidth="1"/>
    <col min="2825" max="2825" width="19.42578125" style="294" customWidth="1"/>
    <col min="2826" max="2826" width="42" style="294" customWidth="1"/>
    <col min="2827" max="3072" width="10.85546875" style="294"/>
    <col min="3073" max="3073" width="72" style="294" bestFit="1" customWidth="1"/>
    <col min="3074" max="3074" width="78.5703125" style="294" customWidth="1"/>
    <col min="3075" max="3075" width="10.85546875" style="294"/>
    <col min="3076" max="3076" width="31.140625" style="294" customWidth="1"/>
    <col min="3077" max="3077" width="70.140625" style="294" customWidth="1"/>
    <col min="3078" max="3078" width="17.42578125" style="294" customWidth="1"/>
    <col min="3079" max="3080" width="21.85546875" style="294" customWidth="1"/>
    <col min="3081" max="3081" width="19.42578125" style="294" customWidth="1"/>
    <col min="3082" max="3082" width="42" style="294" customWidth="1"/>
    <col min="3083" max="3328" width="10.85546875" style="294"/>
    <col min="3329" max="3329" width="72" style="294" bestFit="1" customWidth="1"/>
    <col min="3330" max="3330" width="78.5703125" style="294" customWidth="1"/>
    <col min="3331" max="3331" width="10.85546875" style="294"/>
    <col min="3332" max="3332" width="31.140625" style="294" customWidth="1"/>
    <col min="3333" max="3333" width="70.140625" style="294" customWidth="1"/>
    <col min="3334" max="3334" width="17.42578125" style="294" customWidth="1"/>
    <col min="3335" max="3336" width="21.85546875" style="294" customWidth="1"/>
    <col min="3337" max="3337" width="19.42578125" style="294" customWidth="1"/>
    <col min="3338" max="3338" width="42" style="294" customWidth="1"/>
    <col min="3339" max="3584" width="10.85546875" style="294"/>
    <col min="3585" max="3585" width="72" style="294" bestFit="1" customWidth="1"/>
    <col min="3586" max="3586" width="78.5703125" style="294" customWidth="1"/>
    <col min="3587" max="3587" width="10.85546875" style="294"/>
    <col min="3588" max="3588" width="31.140625" style="294" customWidth="1"/>
    <col min="3589" max="3589" width="70.140625" style="294" customWidth="1"/>
    <col min="3590" max="3590" width="17.42578125" style="294" customWidth="1"/>
    <col min="3591" max="3592" width="21.85546875" style="294" customWidth="1"/>
    <col min="3593" max="3593" width="19.42578125" style="294" customWidth="1"/>
    <col min="3594" max="3594" width="42" style="294" customWidth="1"/>
    <col min="3595" max="3840" width="10.85546875" style="294"/>
    <col min="3841" max="3841" width="72" style="294" bestFit="1" customWidth="1"/>
    <col min="3842" max="3842" width="78.5703125" style="294" customWidth="1"/>
    <col min="3843" max="3843" width="10.85546875" style="294"/>
    <col min="3844" max="3844" width="31.140625" style="294" customWidth="1"/>
    <col min="3845" max="3845" width="70.140625" style="294" customWidth="1"/>
    <col min="3846" max="3846" width="17.42578125" style="294" customWidth="1"/>
    <col min="3847" max="3848" width="21.85546875" style="294" customWidth="1"/>
    <col min="3849" max="3849" width="19.42578125" style="294" customWidth="1"/>
    <col min="3850" max="3850" width="42" style="294" customWidth="1"/>
    <col min="3851" max="4096" width="10.85546875" style="294"/>
    <col min="4097" max="4097" width="72" style="294" bestFit="1" customWidth="1"/>
    <col min="4098" max="4098" width="78.5703125" style="294" customWidth="1"/>
    <col min="4099" max="4099" width="10.85546875" style="294"/>
    <col min="4100" max="4100" width="31.140625" style="294" customWidth="1"/>
    <col min="4101" max="4101" width="70.140625" style="294" customWidth="1"/>
    <col min="4102" max="4102" width="17.42578125" style="294" customWidth="1"/>
    <col min="4103" max="4104" width="21.85546875" style="294" customWidth="1"/>
    <col min="4105" max="4105" width="19.42578125" style="294" customWidth="1"/>
    <col min="4106" max="4106" width="42" style="294" customWidth="1"/>
    <col min="4107" max="4352" width="10.85546875" style="294"/>
    <col min="4353" max="4353" width="72" style="294" bestFit="1" customWidth="1"/>
    <col min="4354" max="4354" width="78.5703125" style="294" customWidth="1"/>
    <col min="4355" max="4355" width="10.85546875" style="294"/>
    <col min="4356" max="4356" width="31.140625" style="294" customWidth="1"/>
    <col min="4357" max="4357" width="70.140625" style="294" customWidth="1"/>
    <col min="4358" max="4358" width="17.42578125" style="294" customWidth="1"/>
    <col min="4359" max="4360" width="21.85546875" style="294" customWidth="1"/>
    <col min="4361" max="4361" width="19.42578125" style="294" customWidth="1"/>
    <col min="4362" max="4362" width="42" style="294" customWidth="1"/>
    <col min="4363" max="4608" width="10.85546875" style="294"/>
    <col min="4609" max="4609" width="72" style="294" bestFit="1" customWidth="1"/>
    <col min="4610" max="4610" width="78.5703125" style="294" customWidth="1"/>
    <col min="4611" max="4611" width="10.85546875" style="294"/>
    <col min="4612" max="4612" width="31.140625" style="294" customWidth="1"/>
    <col min="4613" max="4613" width="70.140625" style="294" customWidth="1"/>
    <col min="4614" max="4614" width="17.42578125" style="294" customWidth="1"/>
    <col min="4615" max="4616" width="21.85546875" style="294" customWidth="1"/>
    <col min="4617" max="4617" width="19.42578125" style="294" customWidth="1"/>
    <col min="4618" max="4618" width="42" style="294" customWidth="1"/>
    <col min="4619" max="4864" width="10.85546875" style="294"/>
    <col min="4865" max="4865" width="72" style="294" bestFit="1" customWidth="1"/>
    <col min="4866" max="4866" width="78.5703125" style="294" customWidth="1"/>
    <col min="4867" max="4867" width="10.85546875" style="294"/>
    <col min="4868" max="4868" width="31.140625" style="294" customWidth="1"/>
    <col min="4869" max="4869" width="70.140625" style="294" customWidth="1"/>
    <col min="4870" max="4870" width="17.42578125" style="294" customWidth="1"/>
    <col min="4871" max="4872" width="21.85546875" style="294" customWidth="1"/>
    <col min="4873" max="4873" width="19.42578125" style="294" customWidth="1"/>
    <col min="4874" max="4874" width="42" style="294" customWidth="1"/>
    <col min="4875" max="5120" width="10.85546875" style="294"/>
    <col min="5121" max="5121" width="72" style="294" bestFit="1" customWidth="1"/>
    <col min="5122" max="5122" width="78.5703125" style="294" customWidth="1"/>
    <col min="5123" max="5123" width="10.85546875" style="294"/>
    <col min="5124" max="5124" width="31.140625" style="294" customWidth="1"/>
    <col min="5125" max="5125" width="70.140625" style="294" customWidth="1"/>
    <col min="5126" max="5126" width="17.42578125" style="294" customWidth="1"/>
    <col min="5127" max="5128" width="21.85546875" style="294" customWidth="1"/>
    <col min="5129" max="5129" width="19.42578125" style="294" customWidth="1"/>
    <col min="5130" max="5130" width="42" style="294" customWidth="1"/>
    <col min="5131" max="5376" width="10.85546875" style="294"/>
    <col min="5377" max="5377" width="72" style="294" bestFit="1" customWidth="1"/>
    <col min="5378" max="5378" width="78.5703125" style="294" customWidth="1"/>
    <col min="5379" max="5379" width="10.85546875" style="294"/>
    <col min="5380" max="5380" width="31.140625" style="294" customWidth="1"/>
    <col min="5381" max="5381" width="70.140625" style="294" customWidth="1"/>
    <col min="5382" max="5382" width="17.42578125" style="294" customWidth="1"/>
    <col min="5383" max="5384" width="21.85546875" style="294" customWidth="1"/>
    <col min="5385" max="5385" width="19.42578125" style="294" customWidth="1"/>
    <col min="5386" max="5386" width="42" style="294" customWidth="1"/>
    <col min="5387" max="5632" width="10.85546875" style="294"/>
    <col min="5633" max="5633" width="72" style="294" bestFit="1" customWidth="1"/>
    <col min="5634" max="5634" width="78.5703125" style="294" customWidth="1"/>
    <col min="5635" max="5635" width="10.85546875" style="294"/>
    <col min="5636" max="5636" width="31.140625" style="294" customWidth="1"/>
    <col min="5637" max="5637" width="70.140625" style="294" customWidth="1"/>
    <col min="5638" max="5638" width="17.42578125" style="294" customWidth="1"/>
    <col min="5639" max="5640" width="21.85546875" style="294" customWidth="1"/>
    <col min="5641" max="5641" width="19.42578125" style="294" customWidth="1"/>
    <col min="5642" max="5642" width="42" style="294" customWidth="1"/>
    <col min="5643" max="5888" width="10.85546875" style="294"/>
    <col min="5889" max="5889" width="72" style="294" bestFit="1" customWidth="1"/>
    <col min="5890" max="5890" width="78.5703125" style="294" customWidth="1"/>
    <col min="5891" max="5891" width="10.85546875" style="294"/>
    <col min="5892" max="5892" width="31.140625" style="294" customWidth="1"/>
    <col min="5893" max="5893" width="70.140625" style="294" customWidth="1"/>
    <col min="5894" max="5894" width="17.42578125" style="294" customWidth="1"/>
    <col min="5895" max="5896" width="21.85546875" style="294" customWidth="1"/>
    <col min="5897" max="5897" width="19.42578125" style="294" customWidth="1"/>
    <col min="5898" max="5898" width="42" style="294" customWidth="1"/>
    <col min="5899" max="6144" width="10.85546875" style="294"/>
    <col min="6145" max="6145" width="72" style="294" bestFit="1" customWidth="1"/>
    <col min="6146" max="6146" width="78.5703125" style="294" customWidth="1"/>
    <col min="6147" max="6147" width="10.85546875" style="294"/>
    <col min="6148" max="6148" width="31.140625" style="294" customWidth="1"/>
    <col min="6149" max="6149" width="70.140625" style="294" customWidth="1"/>
    <col min="6150" max="6150" width="17.42578125" style="294" customWidth="1"/>
    <col min="6151" max="6152" width="21.85546875" style="294" customWidth="1"/>
    <col min="6153" max="6153" width="19.42578125" style="294" customWidth="1"/>
    <col min="6154" max="6154" width="42" style="294" customWidth="1"/>
    <col min="6155" max="6400" width="10.85546875" style="294"/>
    <col min="6401" max="6401" width="72" style="294" bestFit="1" customWidth="1"/>
    <col min="6402" max="6402" width="78.5703125" style="294" customWidth="1"/>
    <col min="6403" max="6403" width="10.85546875" style="294"/>
    <col min="6404" max="6404" width="31.140625" style="294" customWidth="1"/>
    <col min="6405" max="6405" width="70.140625" style="294" customWidth="1"/>
    <col min="6406" max="6406" width="17.42578125" style="294" customWidth="1"/>
    <col min="6407" max="6408" width="21.85546875" style="294" customWidth="1"/>
    <col min="6409" max="6409" width="19.42578125" style="294" customWidth="1"/>
    <col min="6410" max="6410" width="42" style="294" customWidth="1"/>
    <col min="6411" max="6656" width="10.85546875" style="294"/>
    <col min="6657" max="6657" width="72" style="294" bestFit="1" customWidth="1"/>
    <col min="6658" max="6658" width="78.5703125" style="294" customWidth="1"/>
    <col min="6659" max="6659" width="10.85546875" style="294"/>
    <col min="6660" max="6660" width="31.140625" style="294" customWidth="1"/>
    <col min="6661" max="6661" width="70.140625" style="294" customWidth="1"/>
    <col min="6662" max="6662" width="17.42578125" style="294" customWidth="1"/>
    <col min="6663" max="6664" width="21.85546875" style="294" customWidth="1"/>
    <col min="6665" max="6665" width="19.42578125" style="294" customWidth="1"/>
    <col min="6666" max="6666" width="42" style="294" customWidth="1"/>
    <col min="6667" max="6912" width="10.85546875" style="294"/>
    <col min="6913" max="6913" width="72" style="294" bestFit="1" customWidth="1"/>
    <col min="6914" max="6914" width="78.5703125" style="294" customWidth="1"/>
    <col min="6915" max="6915" width="10.85546875" style="294"/>
    <col min="6916" max="6916" width="31.140625" style="294" customWidth="1"/>
    <col min="6917" max="6917" width="70.140625" style="294" customWidth="1"/>
    <col min="6918" max="6918" width="17.42578125" style="294" customWidth="1"/>
    <col min="6919" max="6920" width="21.85546875" style="294" customWidth="1"/>
    <col min="6921" max="6921" width="19.42578125" style="294" customWidth="1"/>
    <col min="6922" max="6922" width="42" style="294" customWidth="1"/>
    <col min="6923" max="7168" width="10.85546875" style="294"/>
    <col min="7169" max="7169" width="72" style="294" bestFit="1" customWidth="1"/>
    <col min="7170" max="7170" width="78.5703125" style="294" customWidth="1"/>
    <col min="7171" max="7171" width="10.85546875" style="294"/>
    <col min="7172" max="7172" width="31.140625" style="294" customWidth="1"/>
    <col min="7173" max="7173" width="70.140625" style="294" customWidth="1"/>
    <col min="7174" max="7174" width="17.42578125" style="294" customWidth="1"/>
    <col min="7175" max="7176" width="21.85546875" style="294" customWidth="1"/>
    <col min="7177" max="7177" width="19.42578125" style="294" customWidth="1"/>
    <col min="7178" max="7178" width="42" style="294" customWidth="1"/>
    <col min="7179" max="7424" width="10.85546875" style="294"/>
    <col min="7425" max="7425" width="72" style="294" bestFit="1" customWidth="1"/>
    <col min="7426" max="7426" width="78.5703125" style="294" customWidth="1"/>
    <col min="7427" max="7427" width="10.85546875" style="294"/>
    <col min="7428" max="7428" width="31.140625" style="294" customWidth="1"/>
    <col min="7429" max="7429" width="70.140625" style="294" customWidth="1"/>
    <col min="7430" max="7430" width="17.42578125" style="294" customWidth="1"/>
    <col min="7431" max="7432" width="21.85546875" style="294" customWidth="1"/>
    <col min="7433" max="7433" width="19.42578125" style="294" customWidth="1"/>
    <col min="7434" max="7434" width="42" style="294" customWidth="1"/>
    <col min="7435" max="7680" width="10.85546875" style="294"/>
    <col min="7681" max="7681" width="72" style="294" bestFit="1" customWidth="1"/>
    <col min="7682" max="7682" width="78.5703125" style="294" customWidth="1"/>
    <col min="7683" max="7683" width="10.85546875" style="294"/>
    <col min="7684" max="7684" width="31.140625" style="294" customWidth="1"/>
    <col min="7685" max="7685" width="70.140625" style="294" customWidth="1"/>
    <col min="7686" max="7686" width="17.42578125" style="294" customWidth="1"/>
    <col min="7687" max="7688" width="21.85546875" style="294" customWidth="1"/>
    <col min="7689" max="7689" width="19.42578125" style="294" customWidth="1"/>
    <col min="7690" max="7690" width="42" style="294" customWidth="1"/>
    <col min="7691" max="7936" width="10.85546875" style="294"/>
    <col min="7937" max="7937" width="72" style="294" bestFit="1" customWidth="1"/>
    <col min="7938" max="7938" width="78.5703125" style="294" customWidth="1"/>
    <col min="7939" max="7939" width="10.85546875" style="294"/>
    <col min="7940" max="7940" width="31.140625" style="294" customWidth="1"/>
    <col min="7941" max="7941" width="70.140625" style="294" customWidth="1"/>
    <col min="7942" max="7942" width="17.42578125" style="294" customWidth="1"/>
    <col min="7943" max="7944" width="21.85546875" style="294" customWidth="1"/>
    <col min="7945" max="7945" width="19.42578125" style="294" customWidth="1"/>
    <col min="7946" max="7946" width="42" style="294" customWidth="1"/>
    <col min="7947" max="8192" width="10.85546875" style="294"/>
    <col min="8193" max="8193" width="72" style="294" bestFit="1" customWidth="1"/>
    <col min="8194" max="8194" width="78.5703125" style="294" customWidth="1"/>
    <col min="8195" max="8195" width="10.85546875" style="294"/>
    <col min="8196" max="8196" width="31.140625" style="294" customWidth="1"/>
    <col min="8197" max="8197" width="70.140625" style="294" customWidth="1"/>
    <col min="8198" max="8198" width="17.42578125" style="294" customWidth="1"/>
    <col min="8199" max="8200" width="21.85546875" style="294" customWidth="1"/>
    <col min="8201" max="8201" width="19.42578125" style="294" customWidth="1"/>
    <col min="8202" max="8202" width="42" style="294" customWidth="1"/>
    <col min="8203" max="8448" width="10.85546875" style="294"/>
    <col min="8449" max="8449" width="72" style="294" bestFit="1" customWidth="1"/>
    <col min="8450" max="8450" width="78.5703125" style="294" customWidth="1"/>
    <col min="8451" max="8451" width="10.85546875" style="294"/>
    <col min="8452" max="8452" width="31.140625" style="294" customWidth="1"/>
    <col min="8453" max="8453" width="70.140625" style="294" customWidth="1"/>
    <col min="8454" max="8454" width="17.42578125" style="294" customWidth="1"/>
    <col min="8455" max="8456" width="21.85546875" style="294" customWidth="1"/>
    <col min="8457" max="8457" width="19.42578125" style="294" customWidth="1"/>
    <col min="8458" max="8458" width="42" style="294" customWidth="1"/>
    <col min="8459" max="8704" width="10.85546875" style="294"/>
    <col min="8705" max="8705" width="72" style="294" bestFit="1" customWidth="1"/>
    <col min="8706" max="8706" width="78.5703125" style="294" customWidth="1"/>
    <col min="8707" max="8707" width="10.85546875" style="294"/>
    <col min="8708" max="8708" width="31.140625" style="294" customWidth="1"/>
    <col min="8709" max="8709" width="70.140625" style="294" customWidth="1"/>
    <col min="8710" max="8710" width="17.42578125" style="294" customWidth="1"/>
    <col min="8711" max="8712" width="21.85546875" style="294" customWidth="1"/>
    <col min="8713" max="8713" width="19.42578125" style="294" customWidth="1"/>
    <col min="8714" max="8714" width="42" style="294" customWidth="1"/>
    <col min="8715" max="8960" width="10.85546875" style="294"/>
    <col min="8961" max="8961" width="72" style="294" bestFit="1" customWidth="1"/>
    <col min="8962" max="8962" width="78.5703125" style="294" customWidth="1"/>
    <col min="8963" max="8963" width="10.85546875" style="294"/>
    <col min="8964" max="8964" width="31.140625" style="294" customWidth="1"/>
    <col min="8965" max="8965" width="70.140625" style="294" customWidth="1"/>
    <col min="8966" max="8966" width="17.42578125" style="294" customWidth="1"/>
    <col min="8967" max="8968" width="21.85546875" style="294" customWidth="1"/>
    <col min="8969" max="8969" width="19.42578125" style="294" customWidth="1"/>
    <col min="8970" max="8970" width="42" style="294" customWidth="1"/>
    <col min="8971" max="9216" width="10.85546875" style="294"/>
    <col min="9217" max="9217" width="72" style="294" bestFit="1" customWidth="1"/>
    <col min="9218" max="9218" width="78.5703125" style="294" customWidth="1"/>
    <col min="9219" max="9219" width="10.85546875" style="294"/>
    <col min="9220" max="9220" width="31.140625" style="294" customWidth="1"/>
    <col min="9221" max="9221" width="70.140625" style="294" customWidth="1"/>
    <col min="9222" max="9222" width="17.42578125" style="294" customWidth="1"/>
    <col min="9223" max="9224" width="21.85546875" style="294" customWidth="1"/>
    <col min="9225" max="9225" width="19.42578125" style="294" customWidth="1"/>
    <col min="9226" max="9226" width="42" style="294" customWidth="1"/>
    <col min="9227" max="9472" width="10.85546875" style="294"/>
    <col min="9473" max="9473" width="72" style="294" bestFit="1" customWidth="1"/>
    <col min="9474" max="9474" width="78.5703125" style="294" customWidth="1"/>
    <col min="9475" max="9475" width="10.85546875" style="294"/>
    <col min="9476" max="9476" width="31.140625" style="294" customWidth="1"/>
    <col min="9477" max="9477" width="70.140625" style="294" customWidth="1"/>
    <col min="9478" max="9478" width="17.42578125" style="294" customWidth="1"/>
    <col min="9479" max="9480" width="21.85546875" style="294" customWidth="1"/>
    <col min="9481" max="9481" width="19.42578125" style="294" customWidth="1"/>
    <col min="9482" max="9482" width="42" style="294" customWidth="1"/>
    <col min="9483" max="9728" width="10.85546875" style="294"/>
    <col min="9729" max="9729" width="72" style="294" bestFit="1" customWidth="1"/>
    <col min="9730" max="9730" width="78.5703125" style="294" customWidth="1"/>
    <col min="9731" max="9731" width="10.85546875" style="294"/>
    <col min="9732" max="9732" width="31.140625" style="294" customWidth="1"/>
    <col min="9733" max="9733" width="70.140625" style="294" customWidth="1"/>
    <col min="9734" max="9734" width="17.42578125" style="294" customWidth="1"/>
    <col min="9735" max="9736" width="21.85546875" style="294" customWidth="1"/>
    <col min="9737" max="9737" width="19.42578125" style="294" customWidth="1"/>
    <col min="9738" max="9738" width="42" style="294" customWidth="1"/>
    <col min="9739" max="9984" width="10.85546875" style="294"/>
    <col min="9985" max="9985" width="72" style="294" bestFit="1" customWidth="1"/>
    <col min="9986" max="9986" width="78.5703125" style="294" customWidth="1"/>
    <col min="9987" max="9987" width="10.85546875" style="294"/>
    <col min="9988" max="9988" width="31.140625" style="294" customWidth="1"/>
    <col min="9989" max="9989" width="70.140625" style="294" customWidth="1"/>
    <col min="9990" max="9990" width="17.42578125" style="294" customWidth="1"/>
    <col min="9991" max="9992" width="21.85546875" style="294" customWidth="1"/>
    <col min="9993" max="9993" width="19.42578125" style="294" customWidth="1"/>
    <col min="9994" max="9994" width="42" style="294" customWidth="1"/>
    <col min="9995" max="10240" width="10.85546875" style="294"/>
    <col min="10241" max="10241" width="72" style="294" bestFit="1" customWidth="1"/>
    <col min="10242" max="10242" width="78.5703125" style="294" customWidth="1"/>
    <col min="10243" max="10243" width="10.85546875" style="294"/>
    <col min="10244" max="10244" width="31.140625" style="294" customWidth="1"/>
    <col min="10245" max="10245" width="70.140625" style="294" customWidth="1"/>
    <col min="10246" max="10246" width="17.42578125" style="294" customWidth="1"/>
    <col min="10247" max="10248" width="21.85546875" style="294" customWidth="1"/>
    <col min="10249" max="10249" width="19.42578125" style="294" customWidth="1"/>
    <col min="10250" max="10250" width="42" style="294" customWidth="1"/>
    <col min="10251" max="10496" width="10.85546875" style="294"/>
    <col min="10497" max="10497" width="72" style="294" bestFit="1" customWidth="1"/>
    <col min="10498" max="10498" width="78.5703125" style="294" customWidth="1"/>
    <col min="10499" max="10499" width="10.85546875" style="294"/>
    <col min="10500" max="10500" width="31.140625" style="294" customWidth="1"/>
    <col min="10501" max="10501" width="70.140625" style="294" customWidth="1"/>
    <col min="10502" max="10502" width="17.42578125" style="294" customWidth="1"/>
    <col min="10503" max="10504" width="21.85546875" style="294" customWidth="1"/>
    <col min="10505" max="10505" width="19.42578125" style="294" customWidth="1"/>
    <col min="10506" max="10506" width="42" style="294" customWidth="1"/>
    <col min="10507" max="10752" width="10.85546875" style="294"/>
    <col min="10753" max="10753" width="72" style="294" bestFit="1" customWidth="1"/>
    <col min="10754" max="10754" width="78.5703125" style="294" customWidth="1"/>
    <col min="10755" max="10755" width="10.85546875" style="294"/>
    <col min="10756" max="10756" width="31.140625" style="294" customWidth="1"/>
    <col min="10757" max="10757" width="70.140625" style="294" customWidth="1"/>
    <col min="10758" max="10758" width="17.42578125" style="294" customWidth="1"/>
    <col min="10759" max="10760" width="21.85546875" style="294" customWidth="1"/>
    <col min="10761" max="10761" width="19.42578125" style="294" customWidth="1"/>
    <col min="10762" max="10762" width="42" style="294" customWidth="1"/>
    <col min="10763" max="11008" width="10.85546875" style="294"/>
    <col min="11009" max="11009" width="72" style="294" bestFit="1" customWidth="1"/>
    <col min="11010" max="11010" width="78.5703125" style="294" customWidth="1"/>
    <col min="11011" max="11011" width="10.85546875" style="294"/>
    <col min="11012" max="11012" width="31.140625" style="294" customWidth="1"/>
    <col min="11013" max="11013" width="70.140625" style="294" customWidth="1"/>
    <col min="11014" max="11014" width="17.42578125" style="294" customWidth="1"/>
    <col min="11015" max="11016" width="21.85546875" style="294" customWidth="1"/>
    <col min="11017" max="11017" width="19.42578125" style="294" customWidth="1"/>
    <col min="11018" max="11018" width="42" style="294" customWidth="1"/>
    <col min="11019" max="11264" width="10.85546875" style="294"/>
    <col min="11265" max="11265" width="72" style="294" bestFit="1" customWidth="1"/>
    <col min="11266" max="11266" width="78.5703125" style="294" customWidth="1"/>
    <col min="11267" max="11267" width="10.85546875" style="294"/>
    <col min="11268" max="11268" width="31.140625" style="294" customWidth="1"/>
    <col min="11269" max="11269" width="70.140625" style="294" customWidth="1"/>
    <col min="11270" max="11270" width="17.42578125" style="294" customWidth="1"/>
    <col min="11271" max="11272" width="21.85546875" style="294" customWidth="1"/>
    <col min="11273" max="11273" width="19.42578125" style="294" customWidth="1"/>
    <col min="11274" max="11274" width="42" style="294" customWidth="1"/>
    <col min="11275" max="11520" width="10.85546875" style="294"/>
    <col min="11521" max="11521" width="72" style="294" bestFit="1" customWidth="1"/>
    <col min="11522" max="11522" width="78.5703125" style="294" customWidth="1"/>
    <col min="11523" max="11523" width="10.85546875" style="294"/>
    <col min="11524" max="11524" width="31.140625" style="294" customWidth="1"/>
    <col min="11525" max="11525" width="70.140625" style="294" customWidth="1"/>
    <col min="11526" max="11526" width="17.42578125" style="294" customWidth="1"/>
    <col min="11527" max="11528" width="21.85546875" style="294" customWidth="1"/>
    <col min="11529" max="11529" width="19.42578125" style="294" customWidth="1"/>
    <col min="11530" max="11530" width="42" style="294" customWidth="1"/>
    <col min="11531" max="11776" width="10.85546875" style="294"/>
    <col min="11777" max="11777" width="72" style="294" bestFit="1" customWidth="1"/>
    <col min="11778" max="11778" width="78.5703125" style="294" customWidth="1"/>
    <col min="11779" max="11779" width="10.85546875" style="294"/>
    <col min="11780" max="11780" width="31.140625" style="294" customWidth="1"/>
    <col min="11781" max="11781" width="70.140625" style="294" customWidth="1"/>
    <col min="11782" max="11782" width="17.42578125" style="294" customWidth="1"/>
    <col min="11783" max="11784" width="21.85546875" style="294" customWidth="1"/>
    <col min="11785" max="11785" width="19.42578125" style="294" customWidth="1"/>
    <col min="11786" max="11786" width="42" style="294" customWidth="1"/>
    <col min="11787" max="12032" width="10.85546875" style="294"/>
    <col min="12033" max="12033" width="72" style="294" bestFit="1" customWidth="1"/>
    <col min="12034" max="12034" width="78.5703125" style="294" customWidth="1"/>
    <col min="12035" max="12035" width="10.85546875" style="294"/>
    <col min="12036" max="12036" width="31.140625" style="294" customWidth="1"/>
    <col min="12037" max="12037" width="70.140625" style="294" customWidth="1"/>
    <col min="12038" max="12038" width="17.42578125" style="294" customWidth="1"/>
    <col min="12039" max="12040" width="21.85546875" style="294" customWidth="1"/>
    <col min="12041" max="12041" width="19.42578125" style="294" customWidth="1"/>
    <col min="12042" max="12042" width="42" style="294" customWidth="1"/>
    <col min="12043" max="12288" width="10.85546875" style="294"/>
    <col min="12289" max="12289" width="72" style="294" bestFit="1" customWidth="1"/>
    <col min="12290" max="12290" width="78.5703125" style="294" customWidth="1"/>
    <col min="12291" max="12291" width="10.85546875" style="294"/>
    <col min="12292" max="12292" width="31.140625" style="294" customWidth="1"/>
    <col min="12293" max="12293" width="70.140625" style="294" customWidth="1"/>
    <col min="12294" max="12294" width="17.42578125" style="294" customWidth="1"/>
    <col min="12295" max="12296" width="21.85546875" style="294" customWidth="1"/>
    <col min="12297" max="12297" width="19.42578125" style="294" customWidth="1"/>
    <col min="12298" max="12298" width="42" style="294" customWidth="1"/>
    <col min="12299" max="12544" width="10.85546875" style="294"/>
    <col min="12545" max="12545" width="72" style="294" bestFit="1" customWidth="1"/>
    <col min="12546" max="12546" width="78.5703125" style="294" customWidth="1"/>
    <col min="12547" max="12547" width="10.85546875" style="294"/>
    <col min="12548" max="12548" width="31.140625" style="294" customWidth="1"/>
    <col min="12549" max="12549" width="70.140625" style="294" customWidth="1"/>
    <col min="12550" max="12550" width="17.42578125" style="294" customWidth="1"/>
    <col min="12551" max="12552" width="21.85546875" style="294" customWidth="1"/>
    <col min="12553" max="12553" width="19.42578125" style="294" customWidth="1"/>
    <col min="12554" max="12554" width="42" style="294" customWidth="1"/>
    <col min="12555" max="12800" width="10.85546875" style="294"/>
    <col min="12801" max="12801" width="72" style="294" bestFit="1" customWidth="1"/>
    <col min="12802" max="12802" width="78.5703125" style="294" customWidth="1"/>
    <col min="12803" max="12803" width="10.85546875" style="294"/>
    <col min="12804" max="12804" width="31.140625" style="294" customWidth="1"/>
    <col min="12805" max="12805" width="70.140625" style="294" customWidth="1"/>
    <col min="12806" max="12806" width="17.42578125" style="294" customWidth="1"/>
    <col min="12807" max="12808" width="21.85546875" style="294" customWidth="1"/>
    <col min="12809" max="12809" width="19.42578125" style="294" customWidth="1"/>
    <col min="12810" max="12810" width="42" style="294" customWidth="1"/>
    <col min="12811" max="13056" width="10.85546875" style="294"/>
    <col min="13057" max="13057" width="72" style="294" bestFit="1" customWidth="1"/>
    <col min="13058" max="13058" width="78.5703125" style="294" customWidth="1"/>
    <col min="13059" max="13059" width="10.85546875" style="294"/>
    <col min="13060" max="13060" width="31.140625" style="294" customWidth="1"/>
    <col min="13061" max="13061" width="70.140625" style="294" customWidth="1"/>
    <col min="13062" max="13062" width="17.42578125" style="294" customWidth="1"/>
    <col min="13063" max="13064" width="21.85546875" style="294" customWidth="1"/>
    <col min="13065" max="13065" width="19.42578125" style="294" customWidth="1"/>
    <col min="13066" max="13066" width="42" style="294" customWidth="1"/>
    <col min="13067" max="13312" width="10.85546875" style="294"/>
    <col min="13313" max="13313" width="72" style="294" bestFit="1" customWidth="1"/>
    <col min="13314" max="13314" width="78.5703125" style="294" customWidth="1"/>
    <col min="13315" max="13315" width="10.85546875" style="294"/>
    <col min="13316" max="13316" width="31.140625" style="294" customWidth="1"/>
    <col min="13317" max="13317" width="70.140625" style="294" customWidth="1"/>
    <col min="13318" max="13318" width="17.42578125" style="294" customWidth="1"/>
    <col min="13319" max="13320" width="21.85546875" style="294" customWidth="1"/>
    <col min="13321" max="13321" width="19.42578125" style="294" customWidth="1"/>
    <col min="13322" max="13322" width="42" style="294" customWidth="1"/>
    <col min="13323" max="13568" width="10.85546875" style="294"/>
    <col min="13569" max="13569" width="72" style="294" bestFit="1" customWidth="1"/>
    <col min="13570" max="13570" width="78.5703125" style="294" customWidth="1"/>
    <col min="13571" max="13571" width="10.85546875" style="294"/>
    <col min="13572" max="13572" width="31.140625" style="294" customWidth="1"/>
    <col min="13573" max="13573" width="70.140625" style="294" customWidth="1"/>
    <col min="13574" max="13574" width="17.42578125" style="294" customWidth="1"/>
    <col min="13575" max="13576" width="21.85546875" style="294" customWidth="1"/>
    <col min="13577" max="13577" width="19.42578125" style="294" customWidth="1"/>
    <col min="13578" max="13578" width="42" style="294" customWidth="1"/>
    <col min="13579" max="13824" width="10.85546875" style="294"/>
    <col min="13825" max="13825" width="72" style="294" bestFit="1" customWidth="1"/>
    <col min="13826" max="13826" width="78.5703125" style="294" customWidth="1"/>
    <col min="13827" max="13827" width="10.85546875" style="294"/>
    <col min="13828" max="13828" width="31.140625" style="294" customWidth="1"/>
    <col min="13829" max="13829" width="70.140625" style="294" customWidth="1"/>
    <col min="13830" max="13830" width="17.42578125" style="294" customWidth="1"/>
    <col min="13831" max="13832" width="21.85546875" style="294" customWidth="1"/>
    <col min="13833" max="13833" width="19.42578125" style="294" customWidth="1"/>
    <col min="13834" max="13834" width="42" style="294" customWidth="1"/>
    <col min="13835" max="14080" width="10.85546875" style="294"/>
    <col min="14081" max="14081" width="72" style="294" bestFit="1" customWidth="1"/>
    <col min="14082" max="14082" width="78.5703125" style="294" customWidth="1"/>
    <col min="14083" max="14083" width="10.85546875" style="294"/>
    <col min="14084" max="14084" width="31.140625" style="294" customWidth="1"/>
    <col min="14085" max="14085" width="70.140625" style="294" customWidth="1"/>
    <col min="14086" max="14086" width="17.42578125" style="294" customWidth="1"/>
    <col min="14087" max="14088" width="21.85546875" style="294" customWidth="1"/>
    <col min="14089" max="14089" width="19.42578125" style="294" customWidth="1"/>
    <col min="14090" max="14090" width="42" style="294" customWidth="1"/>
    <col min="14091" max="14336" width="10.85546875" style="294"/>
    <col min="14337" max="14337" width="72" style="294" bestFit="1" customWidth="1"/>
    <col min="14338" max="14338" width="78.5703125" style="294" customWidth="1"/>
    <col min="14339" max="14339" width="10.85546875" style="294"/>
    <col min="14340" max="14340" width="31.140625" style="294" customWidth="1"/>
    <col min="14341" max="14341" width="70.140625" style="294" customWidth="1"/>
    <col min="14342" max="14342" width="17.42578125" style="294" customWidth="1"/>
    <col min="14343" max="14344" width="21.85546875" style="294" customWidth="1"/>
    <col min="14345" max="14345" width="19.42578125" style="294" customWidth="1"/>
    <col min="14346" max="14346" width="42" style="294" customWidth="1"/>
    <col min="14347" max="14592" width="10.85546875" style="294"/>
    <col min="14593" max="14593" width="72" style="294" bestFit="1" customWidth="1"/>
    <col min="14594" max="14594" width="78.5703125" style="294" customWidth="1"/>
    <col min="14595" max="14595" width="10.85546875" style="294"/>
    <col min="14596" max="14596" width="31.140625" style="294" customWidth="1"/>
    <col min="14597" max="14597" width="70.140625" style="294" customWidth="1"/>
    <col min="14598" max="14598" width="17.42578125" style="294" customWidth="1"/>
    <col min="14599" max="14600" width="21.85546875" style="294" customWidth="1"/>
    <col min="14601" max="14601" width="19.42578125" style="294" customWidth="1"/>
    <col min="14602" max="14602" width="42" style="294" customWidth="1"/>
    <col min="14603" max="14848" width="10.85546875" style="294"/>
    <col min="14849" max="14849" width="72" style="294" bestFit="1" customWidth="1"/>
    <col min="14850" max="14850" width="78.5703125" style="294" customWidth="1"/>
    <col min="14851" max="14851" width="10.85546875" style="294"/>
    <col min="14852" max="14852" width="31.140625" style="294" customWidth="1"/>
    <col min="14853" max="14853" width="70.140625" style="294" customWidth="1"/>
    <col min="14854" max="14854" width="17.42578125" style="294" customWidth="1"/>
    <col min="14855" max="14856" width="21.85546875" style="294" customWidth="1"/>
    <col min="14857" max="14857" width="19.42578125" style="294" customWidth="1"/>
    <col min="14858" max="14858" width="42" style="294" customWidth="1"/>
    <col min="14859" max="15104" width="10.85546875" style="294"/>
    <col min="15105" max="15105" width="72" style="294" bestFit="1" customWidth="1"/>
    <col min="15106" max="15106" width="78.5703125" style="294" customWidth="1"/>
    <col min="15107" max="15107" width="10.85546875" style="294"/>
    <col min="15108" max="15108" width="31.140625" style="294" customWidth="1"/>
    <col min="15109" max="15109" width="70.140625" style="294" customWidth="1"/>
    <col min="15110" max="15110" width="17.42578125" style="294" customWidth="1"/>
    <col min="15111" max="15112" width="21.85546875" style="294" customWidth="1"/>
    <col min="15113" max="15113" width="19.42578125" style="294" customWidth="1"/>
    <col min="15114" max="15114" width="42" style="294" customWidth="1"/>
    <col min="15115" max="15360" width="10.85546875" style="294"/>
    <col min="15361" max="15361" width="72" style="294" bestFit="1" customWidth="1"/>
    <col min="15362" max="15362" width="78.5703125" style="294" customWidth="1"/>
    <col min="15363" max="15363" width="10.85546875" style="294"/>
    <col min="15364" max="15364" width="31.140625" style="294" customWidth="1"/>
    <col min="15365" max="15365" width="70.140625" style="294" customWidth="1"/>
    <col min="15366" max="15366" width="17.42578125" style="294" customWidth="1"/>
    <col min="15367" max="15368" width="21.85546875" style="294" customWidth="1"/>
    <col min="15369" max="15369" width="19.42578125" style="294" customWidth="1"/>
    <col min="15370" max="15370" width="42" style="294" customWidth="1"/>
    <col min="15371" max="15616" width="10.85546875" style="294"/>
    <col min="15617" max="15617" width="72" style="294" bestFit="1" customWidth="1"/>
    <col min="15618" max="15618" width="78.5703125" style="294" customWidth="1"/>
    <col min="15619" max="15619" width="10.85546875" style="294"/>
    <col min="15620" max="15620" width="31.140625" style="294" customWidth="1"/>
    <col min="15621" max="15621" width="70.140625" style="294" customWidth="1"/>
    <col min="15622" max="15622" width="17.42578125" style="294" customWidth="1"/>
    <col min="15623" max="15624" width="21.85546875" style="294" customWidth="1"/>
    <col min="15625" max="15625" width="19.42578125" style="294" customWidth="1"/>
    <col min="15626" max="15626" width="42" style="294" customWidth="1"/>
    <col min="15627" max="15872" width="10.85546875" style="294"/>
    <col min="15873" max="15873" width="72" style="294" bestFit="1" customWidth="1"/>
    <col min="15874" max="15874" width="78.5703125" style="294" customWidth="1"/>
    <col min="15875" max="15875" width="10.85546875" style="294"/>
    <col min="15876" max="15876" width="31.140625" style="294" customWidth="1"/>
    <col min="15877" max="15877" width="70.140625" style="294" customWidth="1"/>
    <col min="15878" max="15878" width="17.42578125" style="294" customWidth="1"/>
    <col min="15879" max="15880" width="21.85546875" style="294" customWidth="1"/>
    <col min="15881" max="15881" width="19.42578125" style="294" customWidth="1"/>
    <col min="15882" max="15882" width="42" style="294" customWidth="1"/>
    <col min="15883" max="16128" width="10.85546875" style="294"/>
    <col min="16129" max="16129" width="72" style="294" bestFit="1" customWidth="1"/>
    <col min="16130" max="16130" width="78.5703125" style="294" customWidth="1"/>
    <col min="16131" max="16131" width="10.85546875" style="294"/>
    <col min="16132" max="16132" width="31.140625" style="294" customWidth="1"/>
    <col min="16133" max="16133" width="70.140625" style="294" customWidth="1"/>
    <col min="16134" max="16134" width="17.42578125" style="294" customWidth="1"/>
    <col min="16135" max="16136" width="21.85546875" style="294" customWidth="1"/>
    <col min="16137" max="16137" width="19.42578125" style="294" customWidth="1"/>
    <col min="16138" max="16138" width="42" style="294" customWidth="1"/>
    <col min="16139" max="16384" width="10.85546875" style="294"/>
  </cols>
  <sheetData>
    <row r="1" spans="1:2" ht="25.5" customHeight="1" x14ac:dyDescent="0.25">
      <c r="A1" s="327" t="s">
        <v>0</v>
      </c>
      <c r="B1" s="328"/>
    </row>
    <row r="2" spans="1:2" ht="25.5" customHeight="1" x14ac:dyDescent="0.25">
      <c r="A2" s="329" t="s">
        <v>332</v>
      </c>
      <c r="B2" s="330"/>
    </row>
    <row r="3" spans="1:2" ht="15" x14ac:dyDescent="0.25">
      <c r="A3" s="295" t="s">
        <v>333</v>
      </c>
      <c r="B3" s="296" t="s">
        <v>334</v>
      </c>
    </row>
    <row r="4" spans="1:2" ht="40.5" customHeight="1" x14ac:dyDescent="0.25">
      <c r="A4" s="297" t="s">
        <v>1</v>
      </c>
      <c r="B4" s="298" t="s">
        <v>335</v>
      </c>
    </row>
    <row r="5" spans="1:2" ht="28.5" x14ac:dyDescent="0.25">
      <c r="A5" s="297" t="s">
        <v>2</v>
      </c>
      <c r="B5" s="299" t="s">
        <v>336</v>
      </c>
    </row>
    <row r="6" spans="1:2" ht="124.5" customHeight="1" x14ac:dyDescent="0.25">
      <c r="A6" s="297" t="s">
        <v>3</v>
      </c>
      <c r="B6" s="299" t="s">
        <v>337</v>
      </c>
    </row>
    <row r="7" spans="1:2" ht="26.45" customHeight="1" x14ac:dyDescent="0.25">
      <c r="A7" s="315" t="s">
        <v>338</v>
      </c>
      <c r="B7" s="316"/>
    </row>
    <row r="8" spans="1:2" ht="42.75" x14ac:dyDescent="0.25">
      <c r="A8" s="297" t="s">
        <v>339</v>
      </c>
      <c r="B8" s="299" t="s">
        <v>340</v>
      </c>
    </row>
    <row r="9" spans="1:2" ht="28.5" x14ac:dyDescent="0.25">
      <c r="A9" s="297" t="s">
        <v>4</v>
      </c>
      <c r="B9" s="299" t="s">
        <v>341</v>
      </c>
    </row>
    <row r="10" spans="1:2" ht="42.75" x14ac:dyDescent="0.25">
      <c r="A10" s="297" t="s">
        <v>5</v>
      </c>
      <c r="B10" s="299" t="s">
        <v>342</v>
      </c>
    </row>
    <row r="11" spans="1:2" ht="40.5" customHeight="1" x14ac:dyDescent="0.25">
      <c r="A11" s="297" t="s">
        <v>6</v>
      </c>
      <c r="B11" s="298" t="s">
        <v>343</v>
      </c>
    </row>
    <row r="12" spans="1:2" ht="38.25" customHeight="1" x14ac:dyDescent="0.25">
      <c r="A12" s="297" t="s">
        <v>7</v>
      </c>
      <c r="B12" s="298" t="s">
        <v>344</v>
      </c>
    </row>
    <row r="13" spans="1:2" ht="42.75" x14ac:dyDescent="0.25">
      <c r="A13" s="297" t="s">
        <v>8</v>
      </c>
      <c r="B13" s="300" t="s">
        <v>345</v>
      </c>
    </row>
    <row r="14" spans="1:2" ht="23.45" customHeight="1" x14ac:dyDescent="0.25">
      <c r="A14" s="301" t="s">
        <v>9</v>
      </c>
      <c r="B14" s="302"/>
    </row>
    <row r="15" spans="1:2" ht="42.75" x14ac:dyDescent="0.25">
      <c r="A15" s="297" t="s">
        <v>10</v>
      </c>
      <c r="B15" s="303" t="s">
        <v>346</v>
      </c>
    </row>
    <row r="16" spans="1:2" ht="42.75" x14ac:dyDescent="0.25">
      <c r="A16" s="297" t="s">
        <v>11</v>
      </c>
      <c r="B16" s="303" t="s">
        <v>347</v>
      </c>
    </row>
    <row r="17" spans="1:3" ht="42.75" x14ac:dyDescent="0.25">
      <c r="A17" s="297" t="s">
        <v>12</v>
      </c>
      <c r="B17" s="303" t="s">
        <v>348</v>
      </c>
    </row>
    <row r="18" spans="1:3" ht="8.25" customHeight="1" x14ac:dyDescent="0.25">
      <c r="A18" s="301"/>
      <c r="B18" s="304"/>
    </row>
    <row r="19" spans="1:3" ht="28.5" x14ac:dyDescent="0.25">
      <c r="A19" s="297" t="s">
        <v>349</v>
      </c>
      <c r="B19" s="303" t="s">
        <v>350</v>
      </c>
    </row>
    <row r="20" spans="1:3" ht="28.5" x14ac:dyDescent="0.25">
      <c r="A20" s="297" t="s">
        <v>351</v>
      </c>
      <c r="B20" s="303" t="s">
        <v>352</v>
      </c>
    </row>
    <row r="21" spans="1:3" ht="42.75" x14ac:dyDescent="0.25">
      <c r="A21" s="297" t="s">
        <v>13</v>
      </c>
      <c r="B21" s="303" t="s">
        <v>353</v>
      </c>
    </row>
    <row r="22" spans="1:3" ht="20.25" customHeight="1" x14ac:dyDescent="0.25">
      <c r="A22" s="319" t="s">
        <v>354</v>
      </c>
      <c r="B22" s="320"/>
    </row>
    <row r="23" spans="1:3" ht="42.75" x14ac:dyDescent="0.25">
      <c r="A23" s="297" t="s">
        <v>355</v>
      </c>
      <c r="B23" s="303" t="s">
        <v>356</v>
      </c>
    </row>
    <row r="24" spans="1:3" ht="54" customHeight="1" x14ac:dyDescent="0.25">
      <c r="A24" s="297" t="s">
        <v>14</v>
      </c>
      <c r="B24" s="303" t="s">
        <v>357</v>
      </c>
    </row>
    <row r="25" spans="1:3" ht="144" customHeight="1" x14ac:dyDescent="0.25">
      <c r="A25" s="297" t="s">
        <v>15</v>
      </c>
      <c r="B25" s="303" t="s">
        <v>358</v>
      </c>
    </row>
    <row r="26" spans="1:3" ht="57" x14ac:dyDescent="0.25">
      <c r="A26" s="297" t="s">
        <v>16</v>
      </c>
      <c r="B26" s="303" t="s">
        <v>359</v>
      </c>
    </row>
    <row r="27" spans="1:3" ht="57" x14ac:dyDescent="0.25">
      <c r="A27" s="297" t="s">
        <v>360</v>
      </c>
      <c r="B27" s="303" t="s">
        <v>361</v>
      </c>
    </row>
    <row r="28" spans="1:3" ht="28.5" x14ac:dyDescent="0.25">
      <c r="A28" s="297" t="s">
        <v>362</v>
      </c>
      <c r="B28" s="303" t="s">
        <v>363</v>
      </c>
    </row>
    <row r="29" spans="1:3" ht="57" x14ac:dyDescent="0.25">
      <c r="A29" s="297" t="s">
        <v>364</v>
      </c>
      <c r="B29" s="303" t="s">
        <v>365</v>
      </c>
      <c r="C29" s="305"/>
    </row>
    <row r="30" spans="1:3" ht="90" customHeight="1" x14ac:dyDescent="0.25">
      <c r="A30" s="306" t="s">
        <v>366</v>
      </c>
      <c r="B30" s="303" t="s">
        <v>367</v>
      </c>
    </row>
    <row r="31" spans="1:3" ht="81.599999999999994" customHeight="1" x14ac:dyDescent="0.25">
      <c r="A31" s="306" t="s">
        <v>368</v>
      </c>
      <c r="B31" s="303" t="s">
        <v>369</v>
      </c>
    </row>
    <row r="32" spans="1:3" ht="54" customHeight="1" x14ac:dyDescent="0.25">
      <c r="A32" s="306" t="s">
        <v>370</v>
      </c>
      <c r="B32" s="303" t="s">
        <v>371</v>
      </c>
    </row>
    <row r="33" spans="1:3" ht="28.5" customHeight="1" x14ac:dyDescent="0.25">
      <c r="A33" s="331" t="s">
        <v>17</v>
      </c>
      <c r="B33" s="332"/>
    </row>
    <row r="34" spans="1:3" ht="71.25" x14ac:dyDescent="0.25">
      <c r="A34" s="306" t="s">
        <v>18</v>
      </c>
      <c r="B34" s="303" t="s">
        <v>372</v>
      </c>
    </row>
    <row r="35" spans="1:3" ht="57" x14ac:dyDescent="0.25">
      <c r="A35" s="306" t="s">
        <v>373</v>
      </c>
      <c r="B35" s="303" t="s">
        <v>374</v>
      </c>
    </row>
    <row r="36" spans="1:3" ht="36" customHeight="1" x14ac:dyDescent="0.25">
      <c r="A36" s="306" t="s">
        <v>375</v>
      </c>
      <c r="B36" s="303" t="s">
        <v>376</v>
      </c>
      <c r="C36" s="307"/>
    </row>
    <row r="37" spans="1:3" ht="28.5" x14ac:dyDescent="0.25">
      <c r="A37" s="306" t="s">
        <v>377</v>
      </c>
      <c r="B37" s="303" t="s">
        <v>378</v>
      </c>
    </row>
    <row r="38" spans="1:3" ht="71.25" x14ac:dyDescent="0.25">
      <c r="A38" s="306" t="s">
        <v>379</v>
      </c>
      <c r="B38" s="303" t="s">
        <v>380</v>
      </c>
    </row>
    <row r="39" spans="1:3" ht="28.5" x14ac:dyDescent="0.25">
      <c r="A39" s="297" t="s">
        <v>381</v>
      </c>
      <c r="B39" s="303" t="s">
        <v>382</v>
      </c>
    </row>
    <row r="40" spans="1:3" ht="25.5" customHeight="1" x14ac:dyDescent="0.25">
      <c r="A40" s="315" t="s">
        <v>383</v>
      </c>
      <c r="B40" s="316"/>
    </row>
    <row r="41" spans="1:3" ht="24" customHeight="1" x14ac:dyDescent="0.25">
      <c r="A41" s="301" t="s">
        <v>333</v>
      </c>
      <c r="B41" s="308" t="s">
        <v>334</v>
      </c>
    </row>
    <row r="42" spans="1:3" ht="28.5" x14ac:dyDescent="0.25">
      <c r="A42" s="297" t="s">
        <v>8</v>
      </c>
      <c r="B42" s="309" t="s">
        <v>384</v>
      </c>
    </row>
    <row r="43" spans="1:3" ht="42.75" x14ac:dyDescent="0.25">
      <c r="A43" s="297" t="s">
        <v>19</v>
      </c>
      <c r="B43" s="309" t="s">
        <v>385</v>
      </c>
    </row>
    <row r="44" spans="1:3" ht="42.75" x14ac:dyDescent="0.25">
      <c r="A44" s="297" t="s">
        <v>20</v>
      </c>
      <c r="B44" s="309" t="s">
        <v>386</v>
      </c>
    </row>
    <row r="45" spans="1:3" ht="42.75" x14ac:dyDescent="0.25">
      <c r="A45" s="297" t="s">
        <v>21</v>
      </c>
      <c r="B45" s="309" t="s">
        <v>387</v>
      </c>
    </row>
    <row r="46" spans="1:3" ht="42.75" x14ac:dyDescent="0.25">
      <c r="A46" s="297" t="s">
        <v>22</v>
      </c>
      <c r="B46" s="309" t="s">
        <v>388</v>
      </c>
    </row>
    <row r="47" spans="1:3" ht="28.5" x14ac:dyDescent="0.25">
      <c r="A47" s="297" t="s">
        <v>23</v>
      </c>
      <c r="B47" s="309" t="s">
        <v>389</v>
      </c>
    </row>
    <row r="48" spans="1:3" ht="152.25" customHeight="1" x14ac:dyDescent="0.25">
      <c r="A48" s="297" t="s">
        <v>24</v>
      </c>
      <c r="B48" s="309" t="s">
        <v>390</v>
      </c>
    </row>
    <row r="49" spans="1:2" ht="22.9" customHeight="1" x14ac:dyDescent="0.25">
      <c r="A49" s="319" t="s">
        <v>391</v>
      </c>
      <c r="B49" s="320"/>
    </row>
    <row r="50" spans="1:2" ht="71.25" x14ac:dyDescent="0.25">
      <c r="A50" s="297" t="s">
        <v>25</v>
      </c>
      <c r="B50" s="303" t="s">
        <v>392</v>
      </c>
    </row>
    <row r="51" spans="1:2" ht="28.5" x14ac:dyDescent="0.25">
      <c r="A51" s="297" t="s">
        <v>26</v>
      </c>
      <c r="B51" s="303" t="s">
        <v>393</v>
      </c>
    </row>
    <row r="52" spans="1:2" ht="57" x14ac:dyDescent="0.25">
      <c r="A52" s="297" t="s">
        <v>27</v>
      </c>
      <c r="B52" s="303" t="s">
        <v>394</v>
      </c>
    </row>
    <row r="53" spans="1:2" ht="99.75" x14ac:dyDescent="0.25">
      <c r="A53" s="297" t="s">
        <v>28</v>
      </c>
      <c r="B53" s="303" t="s">
        <v>395</v>
      </c>
    </row>
    <row r="54" spans="1:2" ht="85.5" x14ac:dyDescent="0.25">
      <c r="A54" s="297" t="s">
        <v>29</v>
      </c>
      <c r="B54" s="303" t="s">
        <v>369</v>
      </c>
    </row>
    <row r="55" spans="1:2" ht="71.25" x14ac:dyDescent="0.25">
      <c r="A55" s="297" t="s">
        <v>30</v>
      </c>
      <c r="B55" s="303" t="s">
        <v>396</v>
      </c>
    </row>
    <row r="56" spans="1:2" ht="28.5" x14ac:dyDescent="0.25">
      <c r="A56" s="297" t="s">
        <v>31</v>
      </c>
      <c r="B56" s="303" t="s">
        <v>397</v>
      </c>
    </row>
    <row r="57" spans="1:2" ht="24" customHeight="1" x14ac:dyDescent="0.25">
      <c r="A57" s="321" t="s">
        <v>398</v>
      </c>
      <c r="B57" s="322"/>
    </row>
    <row r="58" spans="1:2" ht="23.45" customHeight="1" x14ac:dyDescent="0.25">
      <c r="A58" s="319" t="s">
        <v>399</v>
      </c>
      <c r="B58" s="320"/>
    </row>
    <row r="59" spans="1:2" ht="42.75" x14ac:dyDescent="0.25">
      <c r="A59" s="297" t="s">
        <v>400</v>
      </c>
      <c r="B59" s="309" t="s">
        <v>401</v>
      </c>
    </row>
    <row r="60" spans="1:2" ht="28.5" x14ac:dyDescent="0.25">
      <c r="A60" s="297" t="s">
        <v>32</v>
      </c>
      <c r="B60" s="309" t="s">
        <v>402</v>
      </c>
    </row>
    <row r="61" spans="1:2" ht="42.75" x14ac:dyDescent="0.25">
      <c r="A61" s="297" t="s">
        <v>4</v>
      </c>
      <c r="B61" s="309" t="s">
        <v>403</v>
      </c>
    </row>
    <row r="62" spans="1:2" ht="57" x14ac:dyDescent="0.25">
      <c r="A62" s="297" t="s">
        <v>11</v>
      </c>
      <c r="B62" s="303" t="s">
        <v>404</v>
      </c>
    </row>
    <row r="63" spans="1:2" ht="57" x14ac:dyDescent="0.25">
      <c r="A63" s="297" t="s">
        <v>12</v>
      </c>
      <c r="B63" s="303" t="s">
        <v>405</v>
      </c>
    </row>
    <row r="64" spans="1:2" ht="42.75" x14ac:dyDescent="0.25">
      <c r="A64" s="297" t="s">
        <v>33</v>
      </c>
      <c r="B64" s="309" t="s">
        <v>406</v>
      </c>
    </row>
    <row r="65" spans="1:2" ht="25.5" customHeight="1" x14ac:dyDescent="0.25">
      <c r="A65" s="315" t="s">
        <v>407</v>
      </c>
      <c r="B65" s="316"/>
    </row>
    <row r="66" spans="1:2" ht="22.9" customHeight="1" x14ac:dyDescent="0.25">
      <c r="A66" s="323" t="s">
        <v>408</v>
      </c>
      <c r="B66" s="324"/>
    </row>
    <row r="67" spans="1:2" ht="94.15" customHeight="1" x14ac:dyDescent="0.25">
      <c r="A67" s="325" t="s">
        <v>409</v>
      </c>
      <c r="B67" s="326"/>
    </row>
    <row r="68" spans="1:2" ht="39.75" customHeight="1" x14ac:dyDescent="0.25">
      <c r="A68" s="297" t="s">
        <v>410</v>
      </c>
      <c r="B68" s="310" t="s">
        <v>411</v>
      </c>
    </row>
    <row r="69" spans="1:2" ht="42.75" x14ac:dyDescent="0.25">
      <c r="A69" s="297" t="s">
        <v>412</v>
      </c>
      <c r="B69" s="311" t="s">
        <v>413</v>
      </c>
    </row>
    <row r="70" spans="1:2" ht="37.5" customHeight="1" x14ac:dyDescent="0.25">
      <c r="A70" s="306" t="s">
        <v>414</v>
      </c>
      <c r="B70" s="311" t="s">
        <v>415</v>
      </c>
    </row>
    <row r="71" spans="1:2" ht="37.5" customHeight="1" x14ac:dyDescent="0.25">
      <c r="A71" s="297" t="s">
        <v>416</v>
      </c>
      <c r="B71" s="311" t="s">
        <v>417</v>
      </c>
    </row>
    <row r="72" spans="1:2" ht="37.5" customHeight="1" x14ac:dyDescent="0.25">
      <c r="A72" s="306" t="s">
        <v>418</v>
      </c>
      <c r="B72" s="311" t="s">
        <v>419</v>
      </c>
    </row>
    <row r="73" spans="1:2" ht="25.5" customHeight="1" x14ac:dyDescent="0.25">
      <c r="A73" s="315" t="s">
        <v>420</v>
      </c>
      <c r="B73" s="316"/>
    </row>
    <row r="74" spans="1:2" ht="28.5" x14ac:dyDescent="0.25">
      <c r="A74" s="297" t="s">
        <v>34</v>
      </c>
      <c r="B74" s="309" t="s">
        <v>421</v>
      </c>
    </row>
    <row r="75" spans="1:2" ht="28.5" x14ac:dyDescent="0.25">
      <c r="A75" s="297" t="s">
        <v>35</v>
      </c>
      <c r="B75" s="309" t="s">
        <v>422</v>
      </c>
    </row>
    <row r="76" spans="1:2" ht="28.5" x14ac:dyDescent="0.25">
      <c r="A76" s="297" t="s">
        <v>423</v>
      </c>
      <c r="B76" s="309" t="s">
        <v>424</v>
      </c>
    </row>
    <row r="77" spans="1:2" ht="28.5" x14ac:dyDescent="0.25">
      <c r="A77" s="297" t="s">
        <v>36</v>
      </c>
      <c r="B77" s="309" t="s">
        <v>425</v>
      </c>
    </row>
    <row r="78" spans="1:2" ht="28.5" x14ac:dyDescent="0.25">
      <c r="A78" s="297" t="s">
        <v>37</v>
      </c>
      <c r="B78" s="309" t="s">
        <v>426</v>
      </c>
    </row>
    <row r="79" spans="1:2" ht="42.75" x14ac:dyDescent="0.25">
      <c r="A79" s="297" t="s">
        <v>38</v>
      </c>
      <c r="B79" s="309" t="s">
        <v>427</v>
      </c>
    </row>
    <row r="80" spans="1:2" ht="28.5" x14ac:dyDescent="0.25">
      <c r="A80" s="297" t="s">
        <v>39</v>
      </c>
      <c r="B80" s="309" t="s">
        <v>428</v>
      </c>
    </row>
    <row r="81" spans="1:2" ht="15" x14ac:dyDescent="0.25">
      <c r="A81" s="297" t="s">
        <v>40</v>
      </c>
      <c r="B81" s="309" t="s">
        <v>429</v>
      </c>
    </row>
    <row r="82" spans="1:2" ht="42.75" x14ac:dyDescent="0.25">
      <c r="A82" s="312" t="s">
        <v>430</v>
      </c>
      <c r="B82" s="309" t="s">
        <v>431</v>
      </c>
    </row>
    <row r="83" spans="1:2" ht="42.75" x14ac:dyDescent="0.25">
      <c r="A83" s="306" t="s">
        <v>432</v>
      </c>
      <c r="B83" s="309" t="s">
        <v>433</v>
      </c>
    </row>
    <row r="84" spans="1:2" ht="42.75" x14ac:dyDescent="0.25">
      <c r="A84" s="297" t="s">
        <v>41</v>
      </c>
      <c r="B84" s="309" t="s">
        <v>434</v>
      </c>
    </row>
    <row r="85" spans="1:2" ht="28.5" x14ac:dyDescent="0.25">
      <c r="A85" s="297" t="s">
        <v>360</v>
      </c>
      <c r="B85" s="309" t="s">
        <v>435</v>
      </c>
    </row>
    <row r="86" spans="1:2" ht="28.5" x14ac:dyDescent="0.25">
      <c r="A86" s="297" t="s">
        <v>436</v>
      </c>
      <c r="B86" s="309" t="s">
        <v>437</v>
      </c>
    </row>
    <row r="87" spans="1:2" ht="42.75" x14ac:dyDescent="0.25">
      <c r="A87" s="297" t="s">
        <v>42</v>
      </c>
      <c r="B87" s="309" t="s">
        <v>438</v>
      </c>
    </row>
    <row r="88" spans="1:2" ht="18.600000000000001" customHeight="1" x14ac:dyDescent="0.25">
      <c r="A88" s="315" t="s">
        <v>439</v>
      </c>
      <c r="B88" s="316"/>
    </row>
    <row r="89" spans="1:2" ht="28.5" x14ac:dyDescent="0.25">
      <c r="A89" s="313" t="s">
        <v>157</v>
      </c>
      <c r="B89" s="314" t="s">
        <v>440</v>
      </c>
    </row>
    <row r="90" spans="1:2" ht="15" x14ac:dyDescent="0.25">
      <c r="A90" s="313" t="s">
        <v>158</v>
      </c>
      <c r="B90" s="314" t="s">
        <v>441</v>
      </c>
    </row>
    <row r="91" spans="1:2" ht="15" x14ac:dyDescent="0.25">
      <c r="A91" s="313" t="s">
        <v>159</v>
      </c>
      <c r="B91" s="314" t="s">
        <v>442</v>
      </c>
    </row>
    <row r="92" spans="1:2" ht="15" x14ac:dyDescent="0.25">
      <c r="A92" s="313" t="s">
        <v>160</v>
      </c>
      <c r="B92" s="314" t="s">
        <v>443</v>
      </c>
    </row>
    <row r="93" spans="1:2" ht="15" x14ac:dyDescent="0.25">
      <c r="A93" s="317" t="s">
        <v>444</v>
      </c>
      <c r="B93" s="318"/>
    </row>
  </sheetData>
  <mergeCells count="15">
    <mergeCell ref="A40:B40"/>
    <mergeCell ref="A1:B1"/>
    <mergeCell ref="A2:B2"/>
    <mergeCell ref="A7:B7"/>
    <mergeCell ref="A22:B22"/>
    <mergeCell ref="A33:B33"/>
    <mergeCell ref="A73:B73"/>
    <mergeCell ref="A88:B88"/>
    <mergeCell ref="A93:B93"/>
    <mergeCell ref="A49:B49"/>
    <mergeCell ref="A57:B57"/>
    <mergeCell ref="A58:B58"/>
    <mergeCell ref="A65:B65"/>
    <mergeCell ref="A66:B66"/>
    <mergeCell ref="A67:B6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abSelected="1" topLeftCell="G1" zoomScale="70" zoomScaleNormal="70" workbookViewId="0">
      <selection activeCell="F45" sqref="F45:G45"/>
    </sheetView>
  </sheetViews>
  <sheetFormatPr baseColWidth="10" defaultColWidth="10.85546875" defaultRowHeight="14.25" x14ac:dyDescent="0.25"/>
  <cols>
    <col min="1" max="1" width="49.7109375" style="1" customWidth="1"/>
    <col min="2" max="2" width="60.28515625" style="1" customWidth="1"/>
    <col min="3" max="3" width="49" style="1" customWidth="1"/>
    <col min="4" max="4" width="103.85546875" style="1" customWidth="1"/>
    <col min="5" max="5" width="98.140625" style="1" customWidth="1"/>
    <col min="6" max="6" width="59" style="1" customWidth="1"/>
    <col min="7" max="7" width="58.85546875" style="1" customWidth="1"/>
    <col min="8" max="8" width="35.7109375" style="1" customWidth="1"/>
    <col min="9" max="9" width="93"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6" customFormat="1" ht="22.35" customHeight="1" thickBot="1" x14ac:dyDescent="0.3">
      <c r="A1" s="408"/>
      <c r="B1" s="386" t="s">
        <v>43</v>
      </c>
      <c r="C1" s="387"/>
      <c r="D1" s="387"/>
      <c r="E1" s="387"/>
      <c r="F1" s="387"/>
      <c r="G1" s="387"/>
      <c r="H1" s="387"/>
      <c r="I1" s="387"/>
      <c r="J1" s="387"/>
      <c r="K1" s="387"/>
      <c r="L1" s="388"/>
      <c r="M1" s="383" t="s">
        <v>161</v>
      </c>
      <c r="N1" s="384"/>
      <c r="O1" s="385"/>
    </row>
    <row r="2" spans="1:15" s="76" customFormat="1" ht="18" customHeight="1" thickBot="1" x14ac:dyDescent="0.3">
      <c r="A2" s="409"/>
      <c r="B2" s="389" t="s">
        <v>44</v>
      </c>
      <c r="C2" s="390"/>
      <c r="D2" s="390"/>
      <c r="E2" s="390"/>
      <c r="F2" s="390"/>
      <c r="G2" s="390"/>
      <c r="H2" s="390"/>
      <c r="I2" s="390"/>
      <c r="J2" s="390"/>
      <c r="K2" s="390"/>
      <c r="L2" s="391"/>
      <c r="M2" s="383" t="s">
        <v>162</v>
      </c>
      <c r="N2" s="384"/>
      <c r="O2" s="385"/>
    </row>
    <row r="3" spans="1:15" s="76" customFormat="1" ht="20.100000000000001" customHeight="1" thickBot="1" x14ac:dyDescent="0.3">
      <c r="A3" s="409"/>
      <c r="B3" s="389" t="s">
        <v>0</v>
      </c>
      <c r="C3" s="390"/>
      <c r="D3" s="390"/>
      <c r="E3" s="390"/>
      <c r="F3" s="390"/>
      <c r="G3" s="390"/>
      <c r="H3" s="390"/>
      <c r="I3" s="390"/>
      <c r="J3" s="390"/>
      <c r="K3" s="390"/>
      <c r="L3" s="391"/>
      <c r="M3" s="383" t="s">
        <v>163</v>
      </c>
      <c r="N3" s="384"/>
      <c r="O3" s="385"/>
    </row>
    <row r="4" spans="1:15" s="76" customFormat="1" ht="21.75" customHeight="1" thickBot="1" x14ac:dyDescent="0.3">
      <c r="A4" s="410"/>
      <c r="B4" s="392" t="s">
        <v>45</v>
      </c>
      <c r="C4" s="393"/>
      <c r="D4" s="393"/>
      <c r="E4" s="393"/>
      <c r="F4" s="393"/>
      <c r="G4" s="393"/>
      <c r="H4" s="393"/>
      <c r="I4" s="393"/>
      <c r="J4" s="393"/>
      <c r="K4" s="393"/>
      <c r="L4" s="394"/>
      <c r="M4" s="383" t="s">
        <v>164</v>
      </c>
      <c r="N4" s="384"/>
      <c r="O4" s="385"/>
    </row>
    <row r="5" spans="1:15" s="76" customFormat="1" ht="16.350000000000001" customHeight="1" thickBot="1" x14ac:dyDescent="0.3">
      <c r="A5" s="77"/>
      <c r="B5" s="78"/>
      <c r="C5" s="78"/>
      <c r="D5" s="78"/>
      <c r="E5" s="78"/>
      <c r="F5" s="78"/>
      <c r="G5" s="78"/>
      <c r="H5" s="78"/>
      <c r="I5" s="78"/>
      <c r="J5" s="78"/>
      <c r="K5" s="78"/>
      <c r="L5" s="78"/>
      <c r="M5" s="79"/>
      <c r="N5" s="79"/>
      <c r="O5" s="79"/>
    </row>
    <row r="6" spans="1:15" ht="40.35" customHeight="1" thickBot="1" x14ac:dyDescent="0.3">
      <c r="A6" s="50" t="s">
        <v>47</v>
      </c>
      <c r="B6" s="419" t="s">
        <v>171</v>
      </c>
      <c r="C6" s="420"/>
      <c r="D6" s="420"/>
      <c r="E6" s="420"/>
      <c r="F6" s="420"/>
      <c r="G6" s="420"/>
      <c r="H6" s="420"/>
      <c r="I6" s="420"/>
      <c r="J6" s="420"/>
      <c r="K6" s="421"/>
      <c r="L6" s="154" t="s">
        <v>48</v>
      </c>
      <c r="M6" s="422" t="s">
        <v>172</v>
      </c>
      <c r="N6" s="423"/>
      <c r="O6" s="424"/>
    </row>
    <row r="7" spans="1:15" s="76" customFormat="1" ht="18" customHeight="1" thickBot="1" x14ac:dyDescent="0.3">
      <c r="A7" s="77"/>
      <c r="B7" s="78"/>
      <c r="C7" s="78"/>
      <c r="D7" s="78"/>
      <c r="E7" s="78"/>
      <c r="F7" s="78"/>
      <c r="G7" s="78"/>
      <c r="H7" s="78"/>
      <c r="I7" s="78"/>
      <c r="J7" s="78"/>
      <c r="K7" s="78"/>
      <c r="L7" s="78"/>
      <c r="M7" s="79"/>
      <c r="N7" s="79"/>
      <c r="O7" s="79"/>
    </row>
    <row r="8" spans="1:15" s="76" customFormat="1" ht="21.75" customHeight="1" thickBot="1" x14ac:dyDescent="0.3">
      <c r="A8" s="412" t="s">
        <v>2</v>
      </c>
      <c r="B8" s="154" t="s">
        <v>49</v>
      </c>
      <c r="C8" s="205">
        <v>45688</v>
      </c>
      <c r="D8" s="154" t="s">
        <v>50</v>
      </c>
      <c r="E8" s="206">
        <v>45716</v>
      </c>
      <c r="F8" s="154" t="s">
        <v>51</v>
      </c>
      <c r="G8" s="205">
        <v>45747</v>
      </c>
      <c r="H8" s="154" t="s">
        <v>52</v>
      </c>
      <c r="I8" s="207">
        <v>45777</v>
      </c>
      <c r="J8" s="397" t="s">
        <v>3</v>
      </c>
      <c r="K8" s="411"/>
      <c r="L8" s="153" t="s">
        <v>53</v>
      </c>
      <c r="M8" s="427"/>
      <c r="N8" s="427"/>
      <c r="O8" s="427"/>
    </row>
    <row r="9" spans="1:15" s="76" customFormat="1" ht="21.75" customHeight="1" thickBot="1" x14ac:dyDescent="0.3">
      <c r="A9" s="412"/>
      <c r="B9" s="155" t="s">
        <v>54</v>
      </c>
      <c r="C9" s="124"/>
      <c r="D9" s="154" t="s">
        <v>55</v>
      </c>
      <c r="E9" s="125"/>
      <c r="F9" s="154" t="s">
        <v>56</v>
      </c>
      <c r="G9" s="125"/>
      <c r="H9" s="154" t="s">
        <v>57</v>
      </c>
      <c r="I9" s="123"/>
      <c r="J9" s="397"/>
      <c r="K9" s="411"/>
      <c r="L9" s="153" t="s">
        <v>58</v>
      </c>
      <c r="M9" s="427"/>
      <c r="N9" s="427"/>
      <c r="O9" s="427"/>
    </row>
    <row r="10" spans="1:15" s="76" customFormat="1" ht="21.75" customHeight="1" thickBot="1" x14ac:dyDescent="0.3">
      <c r="A10" s="412"/>
      <c r="B10" s="154" t="s">
        <v>59</v>
      </c>
      <c r="C10" s="121"/>
      <c r="D10" s="154" t="s">
        <v>60</v>
      </c>
      <c r="E10" s="125"/>
      <c r="F10" s="154" t="s">
        <v>61</v>
      </c>
      <c r="G10" s="125"/>
      <c r="H10" s="154" t="s">
        <v>62</v>
      </c>
      <c r="I10" s="123"/>
      <c r="J10" s="397"/>
      <c r="K10" s="411"/>
      <c r="L10" s="153" t="s">
        <v>63</v>
      </c>
      <c r="M10" s="427" t="s">
        <v>173</v>
      </c>
      <c r="N10" s="427"/>
      <c r="O10" s="427"/>
    </row>
    <row r="11" spans="1:15" ht="15" customHeight="1" thickBot="1" x14ac:dyDescent="0.3">
      <c r="A11" s="6"/>
      <c r="B11" s="7"/>
      <c r="C11" s="7"/>
      <c r="D11" s="9"/>
      <c r="E11" s="8"/>
      <c r="F11" s="8"/>
      <c r="G11" s="198"/>
      <c r="H11" s="198"/>
      <c r="I11" s="10"/>
      <c r="J11" s="10"/>
      <c r="K11" s="7"/>
      <c r="L11" s="7"/>
      <c r="M11" s="7"/>
      <c r="N11" s="7"/>
      <c r="O11" s="7"/>
    </row>
    <row r="12" spans="1:15" ht="15" customHeight="1" x14ac:dyDescent="0.25">
      <c r="A12" s="416" t="s">
        <v>64</v>
      </c>
      <c r="B12" s="398" t="s">
        <v>174</v>
      </c>
      <c r="C12" s="399"/>
      <c r="D12" s="399"/>
      <c r="E12" s="399"/>
      <c r="F12" s="399"/>
      <c r="G12" s="399"/>
      <c r="H12" s="399"/>
      <c r="I12" s="399"/>
      <c r="J12" s="399"/>
      <c r="K12" s="399"/>
      <c r="L12" s="399"/>
      <c r="M12" s="399"/>
      <c r="N12" s="399"/>
      <c r="O12" s="400"/>
    </row>
    <row r="13" spans="1:15" ht="15" customHeight="1" x14ac:dyDescent="0.25">
      <c r="A13" s="417"/>
      <c r="B13" s="401"/>
      <c r="C13" s="402"/>
      <c r="D13" s="402"/>
      <c r="E13" s="402"/>
      <c r="F13" s="402"/>
      <c r="G13" s="402"/>
      <c r="H13" s="402"/>
      <c r="I13" s="402"/>
      <c r="J13" s="402"/>
      <c r="K13" s="402"/>
      <c r="L13" s="402"/>
      <c r="M13" s="402"/>
      <c r="N13" s="402"/>
      <c r="O13" s="403"/>
    </row>
    <row r="14" spans="1:15" ht="15" customHeight="1" thickBot="1" x14ac:dyDescent="0.3">
      <c r="A14" s="418"/>
      <c r="B14" s="404"/>
      <c r="C14" s="405"/>
      <c r="D14" s="405"/>
      <c r="E14" s="405"/>
      <c r="F14" s="405"/>
      <c r="G14" s="405"/>
      <c r="H14" s="405"/>
      <c r="I14" s="405"/>
      <c r="J14" s="405"/>
      <c r="K14" s="405"/>
      <c r="L14" s="405"/>
      <c r="M14" s="405"/>
      <c r="N14" s="405"/>
      <c r="O14" s="406"/>
    </row>
    <row r="15" spans="1:15" ht="9" customHeight="1" thickBot="1" x14ac:dyDescent="0.3">
      <c r="A15" s="14"/>
      <c r="B15" s="75"/>
      <c r="C15" s="15"/>
      <c r="D15" s="15"/>
      <c r="E15" s="15"/>
      <c r="F15" s="15"/>
      <c r="G15" s="16"/>
      <c r="H15" s="16"/>
      <c r="I15" s="16"/>
      <c r="J15" s="16"/>
      <c r="K15" s="16"/>
      <c r="L15" s="17"/>
      <c r="M15" s="17"/>
      <c r="N15" s="17"/>
      <c r="O15" s="17"/>
    </row>
    <row r="16" spans="1:15" s="18" customFormat="1" ht="37.5" customHeight="1" thickBot="1" x14ac:dyDescent="0.3">
      <c r="A16" s="50" t="s">
        <v>4</v>
      </c>
      <c r="B16" s="407" t="s">
        <v>175</v>
      </c>
      <c r="C16" s="407"/>
      <c r="D16" s="407"/>
      <c r="E16" s="407"/>
      <c r="F16" s="407"/>
      <c r="G16" s="412" t="s">
        <v>5</v>
      </c>
      <c r="H16" s="412"/>
      <c r="I16" s="407" t="s">
        <v>177</v>
      </c>
      <c r="J16" s="407"/>
      <c r="K16" s="407"/>
      <c r="L16" s="407"/>
      <c r="M16" s="407"/>
      <c r="N16" s="407"/>
      <c r="O16" s="407"/>
    </row>
    <row r="17" spans="1:15" ht="9" customHeight="1" x14ac:dyDescent="0.25">
      <c r="A17" s="14"/>
      <c r="B17" s="204"/>
      <c r="C17" s="208"/>
      <c r="D17" s="208"/>
      <c r="E17" s="208"/>
      <c r="F17" s="208"/>
      <c r="G17" s="16"/>
      <c r="H17" s="16"/>
      <c r="I17" s="16"/>
      <c r="J17" s="16"/>
      <c r="K17" s="16"/>
      <c r="L17" s="17"/>
      <c r="M17" s="17"/>
      <c r="N17" s="17"/>
      <c r="O17" s="17"/>
    </row>
    <row r="18" spans="1:15" ht="56.25" customHeight="1" x14ac:dyDescent="0.25">
      <c r="A18" s="50" t="s">
        <v>6</v>
      </c>
      <c r="B18" s="414" t="s">
        <v>176</v>
      </c>
      <c r="C18" s="414"/>
      <c r="D18" s="414"/>
      <c r="E18" s="414"/>
      <c r="F18" s="203" t="s">
        <v>7</v>
      </c>
      <c r="G18" s="413" t="s">
        <v>178</v>
      </c>
      <c r="H18" s="413"/>
      <c r="I18" s="413"/>
      <c r="J18" s="203" t="s">
        <v>8</v>
      </c>
      <c r="K18" s="407" t="s">
        <v>179</v>
      </c>
      <c r="L18" s="407"/>
      <c r="M18" s="407"/>
      <c r="N18" s="407"/>
      <c r="O18" s="407"/>
    </row>
    <row r="19" spans="1:15" ht="9" customHeight="1" x14ac:dyDescent="0.25">
      <c r="A19" s="5"/>
      <c r="B19" s="2"/>
      <c r="C19" s="415"/>
      <c r="D19" s="415"/>
      <c r="E19" s="415"/>
      <c r="F19" s="415"/>
      <c r="G19" s="415"/>
      <c r="H19" s="415"/>
      <c r="I19" s="415"/>
      <c r="J19" s="415"/>
      <c r="K19" s="415"/>
      <c r="L19" s="415"/>
      <c r="M19" s="415"/>
      <c r="N19" s="415"/>
      <c r="O19" s="415"/>
    </row>
    <row r="20" spans="1:15" ht="16.5" customHeight="1" thickBot="1" x14ac:dyDescent="0.3">
      <c r="A20" s="73"/>
      <c r="B20" s="74"/>
      <c r="C20" s="74"/>
      <c r="D20" s="74"/>
      <c r="E20" s="74"/>
      <c r="F20" s="74"/>
      <c r="G20" s="74"/>
      <c r="H20" s="74"/>
      <c r="I20" s="74"/>
      <c r="J20" s="74"/>
      <c r="K20" s="74"/>
      <c r="L20" s="74"/>
      <c r="M20" s="74"/>
      <c r="N20" s="74"/>
      <c r="O20" s="74"/>
    </row>
    <row r="21" spans="1:15" ht="32.1" customHeight="1" thickBot="1" x14ac:dyDescent="0.3">
      <c r="A21" s="395" t="s">
        <v>9</v>
      </c>
      <c r="B21" s="396"/>
      <c r="C21" s="396"/>
      <c r="D21" s="396"/>
      <c r="E21" s="396"/>
      <c r="F21" s="396"/>
      <c r="G21" s="396"/>
      <c r="H21" s="396"/>
      <c r="I21" s="396"/>
      <c r="J21" s="396"/>
      <c r="K21" s="396"/>
      <c r="L21" s="396"/>
      <c r="M21" s="396"/>
      <c r="N21" s="396"/>
      <c r="O21" s="397"/>
    </row>
    <row r="22" spans="1:15" ht="32.1" customHeight="1" thickBot="1" x14ac:dyDescent="0.3">
      <c r="A22" s="395" t="s">
        <v>65</v>
      </c>
      <c r="B22" s="396"/>
      <c r="C22" s="396"/>
      <c r="D22" s="396"/>
      <c r="E22" s="396"/>
      <c r="F22" s="396"/>
      <c r="G22" s="396"/>
      <c r="H22" s="396"/>
      <c r="I22" s="396"/>
      <c r="J22" s="396"/>
      <c r="K22" s="396"/>
      <c r="L22" s="396"/>
      <c r="M22" s="396"/>
      <c r="N22" s="396"/>
      <c r="O22" s="397"/>
    </row>
    <row r="23" spans="1:15" ht="32.1" customHeight="1"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ht="32.1" customHeight="1" x14ac:dyDescent="0.25">
      <c r="A24" s="21" t="s">
        <v>10</v>
      </c>
      <c r="B24" s="209">
        <v>656087070</v>
      </c>
      <c r="C24" s="210"/>
      <c r="D24" s="209">
        <v>61371000</v>
      </c>
      <c r="E24" s="209">
        <v>166100929</v>
      </c>
      <c r="F24" s="209">
        <v>65784173</v>
      </c>
      <c r="G24" s="209">
        <v>1080000</v>
      </c>
      <c r="H24" s="211"/>
      <c r="I24" s="211"/>
      <c r="J24" s="212">
        <v>381000</v>
      </c>
      <c r="K24" s="212">
        <v>191200</v>
      </c>
      <c r="L24" s="211"/>
      <c r="M24" s="211"/>
      <c r="N24" s="213">
        <f>B24+C24+D24+E24+F24+G24+H24+I24+J24+K24+L24+M24</f>
        <v>950995372</v>
      </c>
      <c r="O24" s="214"/>
    </row>
    <row r="25" spans="1:15" ht="32.1" customHeight="1" x14ac:dyDescent="0.25">
      <c r="A25" s="21" t="s">
        <v>11</v>
      </c>
      <c r="B25" s="209">
        <v>428846683</v>
      </c>
      <c r="C25" s="209">
        <f>619031299-B25</f>
        <v>190184616</v>
      </c>
      <c r="D25" s="209">
        <f>620167426-B25-C25</f>
        <v>1136127</v>
      </c>
      <c r="E25" s="209">
        <f>606246767-B25-C25-D25</f>
        <v>-13920659</v>
      </c>
      <c r="F25" s="210"/>
      <c r="G25" s="210"/>
      <c r="H25" s="215"/>
      <c r="I25" s="215"/>
      <c r="J25" s="215"/>
      <c r="K25" s="215"/>
      <c r="L25" s="215"/>
      <c r="M25" s="215"/>
      <c r="N25" s="216">
        <f t="shared" ref="N25:N29" si="0">B25+C25+D25+E25+F25+G25+H25+I25+J25+K25+L25+M25</f>
        <v>606246767</v>
      </c>
      <c r="O25" s="217">
        <f>N25/N24</f>
        <v>0.63748655866224346</v>
      </c>
    </row>
    <row r="26" spans="1:15" ht="32.1" customHeight="1" x14ac:dyDescent="0.25">
      <c r="A26" s="21" t="s">
        <v>12</v>
      </c>
      <c r="B26" s="209">
        <v>462190</v>
      </c>
      <c r="C26" s="209">
        <f>5965166-B26</f>
        <v>5502976</v>
      </c>
      <c r="D26" s="209">
        <f>44932730-B26-C26</f>
        <v>38967564</v>
      </c>
      <c r="E26" s="209">
        <f>101055625-B26-C26-D26</f>
        <v>56122895</v>
      </c>
      <c r="F26" s="210"/>
      <c r="G26" s="210"/>
      <c r="H26" s="215"/>
      <c r="I26" s="218"/>
      <c r="J26" s="218"/>
      <c r="K26" s="218"/>
      <c r="L26" s="218"/>
      <c r="M26" s="218"/>
      <c r="N26" s="216">
        <f t="shared" si="0"/>
        <v>101055625</v>
      </c>
      <c r="O26" s="219"/>
    </row>
    <row r="27" spans="1:15" ht="32.1" customHeight="1" x14ac:dyDescent="0.25">
      <c r="A27" s="21" t="s">
        <v>68</v>
      </c>
      <c r="B27" s="220">
        <v>14808727</v>
      </c>
      <c r="C27" s="209">
        <v>47300219</v>
      </c>
      <c r="D27" s="209">
        <v>10921809</v>
      </c>
      <c r="E27" s="210"/>
      <c r="F27" s="210"/>
      <c r="G27" s="210"/>
      <c r="H27" s="215"/>
      <c r="I27" s="215"/>
      <c r="J27" s="215"/>
      <c r="K27" s="215"/>
      <c r="L27" s="215"/>
      <c r="M27" s="215"/>
      <c r="N27" s="216">
        <f t="shared" si="0"/>
        <v>73030755</v>
      </c>
      <c r="O27" s="219"/>
    </row>
    <row r="28" spans="1:15" ht="32.1" customHeight="1" x14ac:dyDescent="0.25">
      <c r="A28" s="21" t="s">
        <v>69</v>
      </c>
      <c r="B28" s="221">
        <v>0</v>
      </c>
      <c r="C28" s="221">
        <v>0</v>
      </c>
      <c r="D28" s="221"/>
      <c r="E28" s="221">
        <v>0</v>
      </c>
      <c r="F28" s="221">
        <v>0</v>
      </c>
      <c r="G28" s="221">
        <v>0</v>
      </c>
      <c r="H28" s="222">
        <v>0</v>
      </c>
      <c r="I28" s="222">
        <v>0</v>
      </c>
      <c r="J28" s="222">
        <v>0</v>
      </c>
      <c r="K28" s="222">
        <v>0</v>
      </c>
      <c r="L28" s="222">
        <v>0</v>
      </c>
      <c r="M28" s="222">
        <v>0</v>
      </c>
      <c r="N28" s="216">
        <f t="shared" si="0"/>
        <v>0</v>
      </c>
      <c r="O28" s="219"/>
    </row>
    <row r="29" spans="1:15" ht="32.1" customHeight="1" thickBot="1" x14ac:dyDescent="0.3">
      <c r="A29" s="22" t="s">
        <v>13</v>
      </c>
      <c r="B29" s="223">
        <v>21266879</v>
      </c>
      <c r="C29" s="209">
        <f>57154754-B29</f>
        <v>35887875</v>
      </c>
      <c r="D29" s="209">
        <f>57387675-B29-C29</f>
        <v>232921</v>
      </c>
      <c r="E29" s="209">
        <f>70755648-B29-C29-D29</f>
        <v>13367973</v>
      </c>
      <c r="F29" s="210"/>
      <c r="G29" s="210"/>
      <c r="H29" s="224"/>
      <c r="I29" s="224"/>
      <c r="J29" s="224"/>
      <c r="K29" s="224"/>
      <c r="L29" s="224"/>
      <c r="M29" s="224"/>
      <c r="N29" s="225">
        <f t="shared" si="0"/>
        <v>70755648</v>
      </c>
      <c r="O29" s="226">
        <f>N29/N27</f>
        <v>0.96884727537049287</v>
      </c>
    </row>
    <row r="30" spans="1:15" s="23" customFormat="1" ht="16.5" customHeight="1" x14ac:dyDescent="0.2"/>
    <row r="31" spans="1:15" s="23" customFormat="1" ht="17.25" customHeight="1" x14ac:dyDescent="0.2"/>
    <row r="32" spans="1:15" ht="5.25" customHeight="1" thickBot="1" x14ac:dyDescent="0.3"/>
    <row r="33" spans="1:13" ht="48" customHeight="1" thickBot="1" x14ac:dyDescent="0.3">
      <c r="A33" s="366" t="s">
        <v>70</v>
      </c>
      <c r="B33" s="367"/>
      <c r="C33" s="367"/>
      <c r="D33" s="367"/>
      <c r="E33" s="367"/>
      <c r="F33" s="367"/>
      <c r="G33" s="367"/>
      <c r="H33" s="367"/>
      <c r="I33" s="368"/>
      <c r="J33" s="27"/>
    </row>
    <row r="34" spans="1:13" ht="50.25" customHeight="1" thickBot="1" x14ac:dyDescent="0.3">
      <c r="A34" s="36" t="s">
        <v>71</v>
      </c>
      <c r="B34" s="369" t="str">
        <f>+B12</f>
        <v>Realizar el 100% de atenciones psicosociales (valoraciones iniciales, asesoría, seguimientos y cierres) a mujeres que realizan actividades sexuales pagadas.</v>
      </c>
      <c r="C34" s="370"/>
      <c r="D34" s="370"/>
      <c r="E34" s="370"/>
      <c r="F34" s="370"/>
      <c r="G34" s="370"/>
      <c r="H34" s="370"/>
      <c r="I34" s="371"/>
      <c r="J34" s="25"/>
      <c r="M34" s="186"/>
    </row>
    <row r="35" spans="1:13" ht="27.95" customHeight="1" thickBot="1" x14ac:dyDescent="0.3">
      <c r="A35" s="360" t="s">
        <v>14</v>
      </c>
      <c r="B35" s="82">
        <v>2024</v>
      </c>
      <c r="C35" s="82">
        <v>2025</v>
      </c>
      <c r="D35" s="82">
        <v>2026</v>
      </c>
      <c r="E35" s="82">
        <v>2027</v>
      </c>
      <c r="F35" s="82" t="s">
        <v>72</v>
      </c>
      <c r="G35" s="380" t="s">
        <v>15</v>
      </c>
      <c r="H35" s="380"/>
      <c r="I35" s="380"/>
      <c r="J35" s="25"/>
      <c r="M35" s="186"/>
    </row>
    <row r="36" spans="1:13" ht="50.25" customHeight="1" thickBot="1" x14ac:dyDescent="0.3">
      <c r="A36" s="361"/>
      <c r="B36" s="227">
        <v>1</v>
      </c>
      <c r="C36" s="227">
        <v>1</v>
      </c>
      <c r="D36" s="227">
        <v>1</v>
      </c>
      <c r="E36" s="227">
        <v>1</v>
      </c>
      <c r="F36" s="228">
        <v>1</v>
      </c>
      <c r="G36" s="380"/>
      <c r="H36" s="380"/>
      <c r="I36" s="380"/>
      <c r="J36" s="25"/>
      <c r="M36" s="187"/>
    </row>
    <row r="37" spans="1:13" ht="52.5" customHeight="1" thickBot="1" x14ac:dyDescent="0.3">
      <c r="A37" s="37" t="s">
        <v>16</v>
      </c>
      <c r="B37" s="372">
        <v>0.3</v>
      </c>
      <c r="C37" s="373"/>
      <c r="D37" s="376" t="s">
        <v>73</v>
      </c>
      <c r="E37" s="377"/>
      <c r="F37" s="377"/>
      <c r="G37" s="377"/>
      <c r="H37" s="377"/>
      <c r="I37" s="378"/>
    </row>
    <row r="38" spans="1:13" s="26" customFormat="1" ht="80.099999999999994" customHeight="1" thickBot="1" x14ac:dyDescent="0.3">
      <c r="A38" s="360" t="s">
        <v>74</v>
      </c>
      <c r="B38" s="37" t="s">
        <v>75</v>
      </c>
      <c r="C38" s="36" t="s">
        <v>26</v>
      </c>
      <c r="D38" s="343" t="s">
        <v>27</v>
      </c>
      <c r="E38" s="344"/>
      <c r="F38" s="343" t="s">
        <v>28</v>
      </c>
      <c r="G38" s="344"/>
      <c r="H38" s="38" t="s">
        <v>29</v>
      </c>
      <c r="I38" s="40" t="s">
        <v>30</v>
      </c>
      <c r="M38" s="188"/>
    </row>
    <row r="39" spans="1:13" ht="239.1" customHeight="1" thickBot="1" x14ac:dyDescent="0.3">
      <c r="A39" s="361"/>
      <c r="B39" s="229">
        <v>1</v>
      </c>
      <c r="C39" s="230">
        <v>1</v>
      </c>
      <c r="D39" s="362" t="s">
        <v>180</v>
      </c>
      <c r="E39" s="363"/>
      <c r="F39" s="362" t="s">
        <v>181</v>
      </c>
      <c r="G39" s="363"/>
      <c r="H39" s="28" t="s">
        <v>182</v>
      </c>
      <c r="I39" s="29" t="s">
        <v>183</v>
      </c>
      <c r="M39" s="186"/>
    </row>
    <row r="40" spans="1:13" s="26" customFormat="1" ht="68.099999999999994" customHeight="1" thickBot="1" x14ac:dyDescent="0.3">
      <c r="A40" s="360" t="s">
        <v>76</v>
      </c>
      <c r="B40" s="39" t="s">
        <v>75</v>
      </c>
      <c r="C40" s="38" t="s">
        <v>26</v>
      </c>
      <c r="D40" s="343" t="s">
        <v>27</v>
      </c>
      <c r="E40" s="344"/>
      <c r="F40" s="343" t="s">
        <v>28</v>
      </c>
      <c r="G40" s="344"/>
      <c r="H40" s="38" t="s">
        <v>29</v>
      </c>
      <c r="I40" s="40" t="s">
        <v>30</v>
      </c>
    </row>
    <row r="41" spans="1:13" ht="210" customHeight="1" thickBot="1" x14ac:dyDescent="0.3">
      <c r="A41" s="361"/>
      <c r="B41" s="229">
        <v>1</v>
      </c>
      <c r="C41" s="230">
        <v>1</v>
      </c>
      <c r="D41" s="362" t="s">
        <v>184</v>
      </c>
      <c r="E41" s="363"/>
      <c r="F41" s="362" t="s">
        <v>185</v>
      </c>
      <c r="G41" s="363"/>
      <c r="H41" s="28" t="s">
        <v>182</v>
      </c>
      <c r="I41" s="29" t="s">
        <v>186</v>
      </c>
    </row>
    <row r="42" spans="1:13" s="26" customFormat="1" ht="71.099999999999994" customHeight="1" thickBot="1" x14ac:dyDescent="0.3">
      <c r="A42" s="360" t="s">
        <v>77</v>
      </c>
      <c r="B42" s="39" t="s">
        <v>75</v>
      </c>
      <c r="C42" s="38" t="s">
        <v>26</v>
      </c>
      <c r="D42" s="343" t="s">
        <v>27</v>
      </c>
      <c r="E42" s="344"/>
      <c r="F42" s="343" t="s">
        <v>28</v>
      </c>
      <c r="G42" s="344"/>
      <c r="H42" s="38" t="s">
        <v>29</v>
      </c>
      <c r="I42" s="40" t="s">
        <v>30</v>
      </c>
    </row>
    <row r="43" spans="1:13" ht="350.1" customHeight="1" thickBot="1" x14ac:dyDescent="0.3">
      <c r="A43" s="361"/>
      <c r="B43" s="231">
        <v>1</v>
      </c>
      <c r="C43" s="232">
        <v>1</v>
      </c>
      <c r="D43" s="374" t="s">
        <v>187</v>
      </c>
      <c r="E43" s="375"/>
      <c r="F43" s="379" t="s">
        <v>314</v>
      </c>
      <c r="G43" s="375"/>
      <c r="H43" s="233" t="s">
        <v>182</v>
      </c>
      <c r="I43" s="234" t="s">
        <v>188</v>
      </c>
    </row>
    <row r="44" spans="1:13" s="26" customFormat="1" ht="84" customHeight="1" thickBot="1" x14ac:dyDescent="0.3">
      <c r="A44" s="360" t="s">
        <v>78</v>
      </c>
      <c r="B44" s="39" t="s">
        <v>75</v>
      </c>
      <c r="C44" s="39" t="s">
        <v>26</v>
      </c>
      <c r="D44" s="343" t="s">
        <v>27</v>
      </c>
      <c r="E44" s="344"/>
      <c r="F44" s="343" t="s">
        <v>28</v>
      </c>
      <c r="G44" s="344"/>
      <c r="H44" s="38" t="s">
        <v>29</v>
      </c>
      <c r="I44" s="38" t="s">
        <v>30</v>
      </c>
    </row>
    <row r="45" spans="1:13" ht="408" customHeight="1" thickBot="1" x14ac:dyDescent="0.3">
      <c r="A45" s="361"/>
      <c r="B45" s="229">
        <v>1</v>
      </c>
      <c r="C45" s="235">
        <v>1</v>
      </c>
      <c r="D45" s="364" t="s">
        <v>189</v>
      </c>
      <c r="E45" s="365"/>
      <c r="F45" s="364" t="s">
        <v>313</v>
      </c>
      <c r="G45" s="365"/>
      <c r="H45" s="46" t="s">
        <v>182</v>
      </c>
      <c r="I45" s="29" t="s">
        <v>188</v>
      </c>
    </row>
    <row r="46" spans="1:13" s="26" customFormat="1" ht="47.25" customHeight="1" thickBot="1" x14ac:dyDescent="0.3">
      <c r="A46" s="360" t="s">
        <v>79</v>
      </c>
      <c r="B46" s="39" t="s">
        <v>75</v>
      </c>
      <c r="C46" s="38" t="s">
        <v>26</v>
      </c>
      <c r="D46" s="343" t="s">
        <v>27</v>
      </c>
      <c r="E46" s="344"/>
      <c r="F46" s="343" t="s">
        <v>28</v>
      </c>
      <c r="G46" s="344"/>
      <c r="H46" s="38" t="s">
        <v>29</v>
      </c>
      <c r="I46" s="40" t="s">
        <v>30</v>
      </c>
    </row>
    <row r="47" spans="1:13" ht="120.75" customHeight="1" thickBot="1" x14ac:dyDescent="0.3">
      <c r="A47" s="361"/>
      <c r="B47" s="229">
        <v>1</v>
      </c>
      <c r="C47" s="31"/>
      <c r="D47" s="345"/>
      <c r="E47" s="347"/>
      <c r="F47" s="345"/>
      <c r="G47" s="347"/>
      <c r="H47" s="28"/>
      <c r="I47" s="30"/>
    </row>
    <row r="48" spans="1:13" s="26" customFormat="1" ht="52.5" customHeight="1" thickBot="1" x14ac:dyDescent="0.3">
      <c r="A48" s="360" t="s">
        <v>80</v>
      </c>
      <c r="B48" s="39" t="s">
        <v>75</v>
      </c>
      <c r="C48" s="38" t="s">
        <v>26</v>
      </c>
      <c r="D48" s="343" t="s">
        <v>27</v>
      </c>
      <c r="E48" s="344"/>
      <c r="F48" s="343" t="s">
        <v>28</v>
      </c>
      <c r="G48" s="344"/>
      <c r="H48" s="38" t="s">
        <v>29</v>
      </c>
      <c r="I48" s="40" t="s">
        <v>30</v>
      </c>
    </row>
    <row r="49" spans="1:9" ht="120.75" customHeight="1" thickBot="1" x14ac:dyDescent="0.3">
      <c r="A49" s="361"/>
      <c r="B49" s="252">
        <v>1</v>
      </c>
      <c r="C49" s="32"/>
      <c r="D49" s="345"/>
      <c r="E49" s="347"/>
      <c r="F49" s="345"/>
      <c r="G49" s="347"/>
      <c r="H49" s="28"/>
      <c r="I49" s="30"/>
    </row>
    <row r="50" spans="1:9" ht="35.1" customHeight="1" thickBot="1" x14ac:dyDescent="0.3">
      <c r="A50" s="360" t="s">
        <v>81</v>
      </c>
      <c r="B50" s="37" t="s">
        <v>75</v>
      </c>
      <c r="C50" s="36" t="s">
        <v>26</v>
      </c>
      <c r="D50" s="343" t="s">
        <v>27</v>
      </c>
      <c r="E50" s="344"/>
      <c r="F50" s="343" t="s">
        <v>28</v>
      </c>
      <c r="G50" s="344"/>
      <c r="H50" s="38" t="s">
        <v>29</v>
      </c>
      <c r="I50" s="40" t="s">
        <v>30</v>
      </c>
    </row>
    <row r="51" spans="1:9" ht="120.75" customHeight="1" thickBot="1" x14ac:dyDescent="0.3">
      <c r="A51" s="361"/>
      <c r="B51" s="252">
        <v>1</v>
      </c>
      <c r="C51" s="32"/>
      <c r="D51" s="345"/>
      <c r="E51" s="346"/>
      <c r="F51" s="345"/>
      <c r="G51" s="347"/>
      <c r="H51" s="28"/>
      <c r="I51" s="30"/>
    </row>
    <row r="52" spans="1:9" ht="35.1" customHeight="1" thickBot="1" x14ac:dyDescent="0.3">
      <c r="A52" s="360" t="s">
        <v>82</v>
      </c>
      <c r="B52" s="37" t="s">
        <v>75</v>
      </c>
      <c r="C52" s="36" t="s">
        <v>26</v>
      </c>
      <c r="D52" s="343" t="s">
        <v>27</v>
      </c>
      <c r="E52" s="344"/>
      <c r="F52" s="343" t="s">
        <v>28</v>
      </c>
      <c r="G52" s="344"/>
      <c r="H52" s="38" t="s">
        <v>29</v>
      </c>
      <c r="I52" s="40" t="s">
        <v>30</v>
      </c>
    </row>
    <row r="53" spans="1:9" ht="120.75" customHeight="1" thickBot="1" x14ac:dyDescent="0.3">
      <c r="A53" s="361"/>
      <c r="B53" s="252">
        <v>1</v>
      </c>
      <c r="C53" s="32"/>
      <c r="D53" s="345"/>
      <c r="E53" s="346"/>
      <c r="F53" s="345"/>
      <c r="G53" s="347"/>
      <c r="H53" s="47"/>
      <c r="I53" s="30"/>
    </row>
    <row r="54" spans="1:9" ht="35.1" customHeight="1" thickBot="1" x14ac:dyDescent="0.3">
      <c r="A54" s="360" t="s">
        <v>83</v>
      </c>
      <c r="B54" s="37" t="s">
        <v>75</v>
      </c>
      <c r="C54" s="36" t="s">
        <v>26</v>
      </c>
      <c r="D54" s="343" t="s">
        <v>27</v>
      </c>
      <c r="E54" s="344"/>
      <c r="F54" s="343" t="s">
        <v>28</v>
      </c>
      <c r="G54" s="344"/>
      <c r="H54" s="38" t="s">
        <v>29</v>
      </c>
      <c r="I54" s="40" t="s">
        <v>30</v>
      </c>
    </row>
    <row r="55" spans="1:9" ht="120.75" customHeight="1" thickBot="1" x14ac:dyDescent="0.3">
      <c r="A55" s="361"/>
      <c r="B55" s="252">
        <v>1</v>
      </c>
      <c r="C55" s="32"/>
      <c r="D55" s="345"/>
      <c r="E55" s="347"/>
      <c r="F55" s="345"/>
      <c r="G55" s="347"/>
      <c r="H55" s="28"/>
      <c r="I55" s="28"/>
    </row>
    <row r="56" spans="1:9" ht="35.1" customHeight="1" thickBot="1" x14ac:dyDescent="0.3">
      <c r="A56" s="360" t="s">
        <v>84</v>
      </c>
      <c r="B56" s="37" t="s">
        <v>75</v>
      </c>
      <c r="C56" s="36" t="s">
        <v>26</v>
      </c>
      <c r="D56" s="343" t="s">
        <v>27</v>
      </c>
      <c r="E56" s="344"/>
      <c r="F56" s="343" t="s">
        <v>28</v>
      </c>
      <c r="G56" s="344"/>
      <c r="H56" s="38" t="s">
        <v>29</v>
      </c>
      <c r="I56" s="40" t="s">
        <v>30</v>
      </c>
    </row>
    <row r="57" spans="1:9" ht="120.75" customHeight="1" thickBot="1" x14ac:dyDescent="0.3">
      <c r="A57" s="361"/>
      <c r="B57" s="252">
        <v>1</v>
      </c>
      <c r="C57" s="32"/>
      <c r="D57" s="345"/>
      <c r="E57" s="347"/>
      <c r="F57" s="345"/>
      <c r="G57" s="347"/>
      <c r="H57" s="28"/>
      <c r="I57" s="30"/>
    </row>
    <row r="58" spans="1:9" ht="35.1" customHeight="1" thickBot="1" x14ac:dyDescent="0.3">
      <c r="A58" s="360" t="s">
        <v>85</v>
      </c>
      <c r="B58" s="37" t="s">
        <v>75</v>
      </c>
      <c r="C58" s="36" t="s">
        <v>26</v>
      </c>
      <c r="D58" s="343" t="s">
        <v>27</v>
      </c>
      <c r="E58" s="344"/>
      <c r="F58" s="343" t="s">
        <v>28</v>
      </c>
      <c r="G58" s="344"/>
      <c r="H58" s="38" t="s">
        <v>29</v>
      </c>
      <c r="I58" s="40" t="s">
        <v>30</v>
      </c>
    </row>
    <row r="59" spans="1:9" ht="120.75" customHeight="1" thickBot="1" x14ac:dyDescent="0.3">
      <c r="A59" s="361"/>
      <c r="B59" s="252">
        <v>1</v>
      </c>
      <c r="C59" s="32"/>
      <c r="D59" s="345"/>
      <c r="E59" s="347"/>
      <c r="F59" s="346"/>
      <c r="G59" s="346"/>
      <c r="H59" s="28"/>
      <c r="I59" s="28"/>
    </row>
    <row r="60" spans="1:9" ht="35.1" customHeight="1" thickBot="1" x14ac:dyDescent="0.3">
      <c r="A60" s="360" t="s">
        <v>86</v>
      </c>
      <c r="B60" s="37" t="s">
        <v>75</v>
      </c>
      <c r="C60" s="36" t="s">
        <v>26</v>
      </c>
      <c r="D60" s="343" t="s">
        <v>27</v>
      </c>
      <c r="E60" s="344"/>
      <c r="F60" s="343" t="s">
        <v>28</v>
      </c>
      <c r="G60" s="344"/>
      <c r="H60" s="38" t="s">
        <v>29</v>
      </c>
      <c r="I60" s="40" t="s">
        <v>30</v>
      </c>
    </row>
    <row r="61" spans="1:9" ht="120.75" customHeight="1" thickBot="1" x14ac:dyDescent="0.3">
      <c r="A61" s="361"/>
      <c r="B61" s="252">
        <v>1</v>
      </c>
      <c r="C61" s="32"/>
      <c r="D61" s="345"/>
      <c r="E61" s="347"/>
      <c r="F61" s="345"/>
      <c r="G61" s="347"/>
      <c r="H61" s="28"/>
      <c r="I61" s="28"/>
    </row>
    <row r="62" spans="1:9" x14ac:dyDescent="0.25">
      <c r="B62" s="177">
        <f>+B47+B43+B41+B45+B49+B51+B53+B55+B57+B59+B61</f>
        <v>11</v>
      </c>
    </row>
    <row r="64" spans="1:9" s="25" customFormat="1" ht="30" customHeight="1" x14ac:dyDescent="0.25">
      <c r="A64" s="1"/>
      <c r="B64" s="1"/>
      <c r="C64" s="1"/>
      <c r="D64" s="1"/>
      <c r="E64" s="1"/>
      <c r="F64" s="1"/>
      <c r="G64" s="1"/>
      <c r="H64" s="1"/>
      <c r="I64" s="1"/>
    </row>
    <row r="65" spans="1:9" ht="34.5" customHeight="1" x14ac:dyDescent="0.25">
      <c r="A65" s="428" t="s">
        <v>17</v>
      </c>
      <c r="B65" s="428"/>
      <c r="C65" s="428"/>
      <c r="D65" s="428"/>
      <c r="E65" s="428"/>
      <c r="F65" s="428"/>
      <c r="G65" s="428"/>
      <c r="H65" s="428"/>
      <c r="I65" s="428"/>
    </row>
    <row r="66" spans="1:9" ht="114.95" customHeight="1" x14ac:dyDescent="0.25">
      <c r="A66" s="41" t="s">
        <v>18</v>
      </c>
      <c r="B66" s="357" t="s">
        <v>215</v>
      </c>
      <c r="C66" s="358"/>
      <c r="D66" s="357" t="s">
        <v>216</v>
      </c>
      <c r="E66" s="358"/>
      <c r="F66" s="357" t="s">
        <v>217</v>
      </c>
      <c r="G66" s="358"/>
      <c r="H66" s="429" t="s">
        <v>90</v>
      </c>
      <c r="I66" s="430"/>
    </row>
    <row r="67" spans="1:9" ht="45.75" customHeight="1" x14ac:dyDescent="0.25">
      <c r="A67" s="41" t="s">
        <v>91</v>
      </c>
      <c r="B67" s="433">
        <v>0.15</v>
      </c>
      <c r="C67" s="434"/>
      <c r="D67" s="433">
        <v>0.1</v>
      </c>
      <c r="E67" s="434"/>
      <c r="F67" s="433">
        <v>0.05</v>
      </c>
      <c r="G67" s="434"/>
      <c r="H67" s="435"/>
      <c r="I67" s="436"/>
    </row>
    <row r="68" spans="1:9" ht="30" customHeight="1" x14ac:dyDescent="0.25">
      <c r="A68" s="425" t="s">
        <v>49</v>
      </c>
      <c r="B68" s="87" t="s">
        <v>25</v>
      </c>
      <c r="C68" s="87" t="s">
        <v>26</v>
      </c>
      <c r="D68" s="87" t="s">
        <v>25</v>
      </c>
      <c r="E68" s="87" t="s">
        <v>26</v>
      </c>
      <c r="F68" s="87" t="s">
        <v>25</v>
      </c>
      <c r="G68" s="87" t="s">
        <v>26</v>
      </c>
      <c r="H68" s="87" t="s">
        <v>25</v>
      </c>
      <c r="I68" s="87" t="s">
        <v>26</v>
      </c>
    </row>
    <row r="69" spans="1:9" ht="30" customHeight="1" x14ac:dyDescent="0.25">
      <c r="A69" s="426"/>
      <c r="B69" s="253">
        <v>8.3299999999999999E-2</v>
      </c>
      <c r="C69" s="253">
        <v>8.3299999999999999E-2</v>
      </c>
      <c r="D69" s="253">
        <v>0.02</v>
      </c>
      <c r="E69" s="43">
        <v>0.02</v>
      </c>
      <c r="F69" s="48">
        <v>0</v>
      </c>
      <c r="G69" s="43">
        <v>0</v>
      </c>
      <c r="H69" s="48"/>
      <c r="I69" s="43"/>
    </row>
    <row r="70" spans="1:9" ht="180.95" customHeight="1" x14ac:dyDescent="0.25">
      <c r="A70" s="41" t="s">
        <v>92</v>
      </c>
      <c r="B70" s="352" t="s">
        <v>218</v>
      </c>
      <c r="C70" s="353"/>
      <c r="D70" s="339" t="s">
        <v>219</v>
      </c>
      <c r="E70" s="340"/>
      <c r="F70" s="339" t="s">
        <v>220</v>
      </c>
      <c r="G70" s="340"/>
      <c r="H70" s="431"/>
      <c r="I70" s="432"/>
    </row>
    <row r="71" spans="1:9" ht="80.099999999999994" customHeight="1" x14ac:dyDescent="0.25">
      <c r="A71" s="41" t="s">
        <v>93</v>
      </c>
      <c r="B71" s="348" t="s">
        <v>221</v>
      </c>
      <c r="C71" s="349"/>
      <c r="D71" s="348" t="s">
        <v>222</v>
      </c>
      <c r="E71" s="349"/>
      <c r="F71" s="350"/>
      <c r="G71" s="351"/>
      <c r="H71" s="337"/>
      <c r="I71" s="338"/>
    </row>
    <row r="72" spans="1:9" ht="30.75" customHeight="1" x14ac:dyDescent="0.25">
      <c r="A72" s="425" t="s">
        <v>50</v>
      </c>
      <c r="B72" s="87" t="s">
        <v>25</v>
      </c>
      <c r="C72" s="87" t="s">
        <v>26</v>
      </c>
      <c r="D72" s="87" t="s">
        <v>25</v>
      </c>
      <c r="E72" s="87" t="s">
        <v>26</v>
      </c>
      <c r="F72" s="87" t="s">
        <v>25</v>
      </c>
      <c r="G72" s="87" t="s">
        <v>26</v>
      </c>
      <c r="H72" s="87" t="s">
        <v>25</v>
      </c>
      <c r="I72" s="87" t="s">
        <v>26</v>
      </c>
    </row>
    <row r="73" spans="1:9" ht="30.75" customHeight="1" x14ac:dyDescent="0.25">
      <c r="A73" s="426"/>
      <c r="B73" s="253">
        <v>8.3299999999999999E-2</v>
      </c>
      <c r="C73" s="253">
        <v>8.3299999999999999E-2</v>
      </c>
      <c r="D73" s="253">
        <v>0.03</v>
      </c>
      <c r="E73" s="43">
        <v>0.03</v>
      </c>
      <c r="F73" s="48">
        <v>0.02</v>
      </c>
      <c r="G73" s="43">
        <v>0.02</v>
      </c>
      <c r="H73" s="48"/>
      <c r="I73" s="44"/>
    </row>
    <row r="74" spans="1:9" ht="215.1" customHeight="1" x14ac:dyDescent="0.25">
      <c r="A74" s="41" t="s">
        <v>92</v>
      </c>
      <c r="B74" s="354" t="s">
        <v>223</v>
      </c>
      <c r="C74" s="349"/>
      <c r="D74" s="354" t="s">
        <v>224</v>
      </c>
      <c r="E74" s="349"/>
      <c r="F74" s="339" t="s">
        <v>225</v>
      </c>
      <c r="G74" s="340"/>
      <c r="H74" s="381"/>
      <c r="I74" s="382"/>
    </row>
    <row r="75" spans="1:9" ht="96" customHeight="1" x14ac:dyDescent="0.25">
      <c r="A75" s="41" t="s">
        <v>93</v>
      </c>
      <c r="B75" s="348" t="s">
        <v>221</v>
      </c>
      <c r="C75" s="349"/>
      <c r="D75" s="348" t="s">
        <v>222</v>
      </c>
      <c r="E75" s="349"/>
      <c r="F75" s="350" t="s">
        <v>226</v>
      </c>
      <c r="G75" s="351"/>
      <c r="H75" s="337"/>
      <c r="I75" s="338"/>
    </row>
    <row r="76" spans="1:9" ht="30.75" customHeight="1" x14ac:dyDescent="0.25">
      <c r="A76" s="425" t="s">
        <v>51</v>
      </c>
      <c r="B76" s="87" t="s">
        <v>25</v>
      </c>
      <c r="C76" s="87" t="s">
        <v>26</v>
      </c>
      <c r="D76" s="87" t="s">
        <v>25</v>
      </c>
      <c r="E76" s="87" t="s">
        <v>26</v>
      </c>
      <c r="F76" s="87" t="s">
        <v>25</v>
      </c>
      <c r="G76" s="87" t="s">
        <v>26</v>
      </c>
      <c r="H76" s="87" t="s">
        <v>25</v>
      </c>
      <c r="I76" s="87" t="s">
        <v>26</v>
      </c>
    </row>
    <row r="77" spans="1:9" ht="30.75" customHeight="1" x14ac:dyDescent="0.25">
      <c r="A77" s="426"/>
      <c r="B77" s="253">
        <v>8.3299999999999999E-2</v>
      </c>
      <c r="C77" s="253">
        <v>8.3299999999999999E-2</v>
      </c>
      <c r="D77" s="253">
        <v>0.03</v>
      </c>
      <c r="E77" s="43">
        <v>0.03</v>
      </c>
      <c r="F77" s="48">
        <v>0.05</v>
      </c>
      <c r="G77" s="43">
        <v>0.05</v>
      </c>
      <c r="H77" s="48"/>
      <c r="I77" s="44"/>
    </row>
    <row r="78" spans="1:9" ht="255" customHeight="1" x14ac:dyDescent="0.25">
      <c r="A78" s="41" t="s">
        <v>92</v>
      </c>
      <c r="B78" s="352" t="s">
        <v>227</v>
      </c>
      <c r="C78" s="353"/>
      <c r="D78" s="354" t="s">
        <v>228</v>
      </c>
      <c r="E78" s="349"/>
      <c r="F78" s="355" t="s">
        <v>229</v>
      </c>
      <c r="G78" s="356"/>
      <c r="H78" s="337"/>
      <c r="I78" s="338"/>
    </row>
    <row r="79" spans="1:9" ht="99.95" customHeight="1" x14ac:dyDescent="0.25">
      <c r="A79" s="41" t="s">
        <v>93</v>
      </c>
      <c r="B79" s="348" t="s">
        <v>230</v>
      </c>
      <c r="C79" s="349"/>
      <c r="D79" s="348" t="s">
        <v>231</v>
      </c>
      <c r="E79" s="349"/>
      <c r="F79" s="348" t="s">
        <v>232</v>
      </c>
      <c r="G79" s="338"/>
      <c r="H79" s="337"/>
      <c r="I79" s="338"/>
    </row>
    <row r="80" spans="1:9" ht="30.75" customHeight="1" x14ac:dyDescent="0.25">
      <c r="A80" s="425" t="s">
        <v>52</v>
      </c>
      <c r="B80" s="87" t="s">
        <v>25</v>
      </c>
      <c r="C80" s="87" t="s">
        <v>26</v>
      </c>
      <c r="D80" s="87" t="s">
        <v>25</v>
      </c>
      <c r="E80" s="87" t="s">
        <v>26</v>
      </c>
      <c r="F80" s="87" t="s">
        <v>25</v>
      </c>
      <c r="G80" s="87" t="s">
        <v>26</v>
      </c>
      <c r="H80" s="87" t="s">
        <v>25</v>
      </c>
      <c r="I80" s="87" t="s">
        <v>26</v>
      </c>
    </row>
    <row r="81" spans="1:9" ht="30.75" customHeight="1" x14ac:dyDescent="0.25">
      <c r="A81" s="426"/>
      <c r="B81" s="253">
        <v>8.3299999999999999E-2</v>
      </c>
      <c r="C81" s="253">
        <v>8.3299999999999999E-2</v>
      </c>
      <c r="D81" s="253">
        <v>0.09</v>
      </c>
      <c r="E81" s="43">
        <v>0.09</v>
      </c>
      <c r="F81" s="48">
        <v>0.09</v>
      </c>
      <c r="G81" s="43">
        <v>0.09</v>
      </c>
      <c r="H81" s="48"/>
      <c r="I81" s="44"/>
    </row>
    <row r="82" spans="1:9" ht="315" customHeight="1" x14ac:dyDescent="0.25">
      <c r="A82" s="41" t="s">
        <v>92</v>
      </c>
      <c r="B82" s="339" t="s">
        <v>233</v>
      </c>
      <c r="C82" s="340"/>
      <c r="D82" s="341" t="s">
        <v>234</v>
      </c>
      <c r="E82" s="342"/>
      <c r="F82" s="339" t="s">
        <v>315</v>
      </c>
      <c r="G82" s="340"/>
      <c r="H82" s="337"/>
      <c r="I82" s="338"/>
    </row>
    <row r="83" spans="1:9" ht="63" customHeight="1" x14ac:dyDescent="0.25">
      <c r="A83" s="41" t="s">
        <v>93</v>
      </c>
      <c r="B83" s="348" t="s">
        <v>316</v>
      </c>
      <c r="C83" s="437"/>
      <c r="D83" s="348" t="s">
        <v>317</v>
      </c>
      <c r="E83" s="349"/>
      <c r="F83" s="348" t="s">
        <v>318</v>
      </c>
      <c r="G83" s="338"/>
      <c r="H83" s="337"/>
      <c r="I83" s="338"/>
    </row>
    <row r="84" spans="1:9" ht="30" customHeight="1" x14ac:dyDescent="0.25">
      <c r="A84" s="425" t="s">
        <v>54</v>
      </c>
      <c r="B84" s="87" t="s">
        <v>25</v>
      </c>
      <c r="C84" s="87" t="s">
        <v>26</v>
      </c>
      <c r="D84" s="87" t="s">
        <v>25</v>
      </c>
      <c r="E84" s="87" t="s">
        <v>26</v>
      </c>
      <c r="F84" s="87" t="s">
        <v>25</v>
      </c>
      <c r="G84" s="87" t="s">
        <v>26</v>
      </c>
      <c r="H84" s="87" t="s">
        <v>25</v>
      </c>
      <c r="I84" s="87" t="s">
        <v>26</v>
      </c>
    </row>
    <row r="85" spans="1:9" ht="30" customHeight="1" x14ac:dyDescent="0.25">
      <c r="A85" s="426"/>
      <c r="B85" s="253">
        <v>8.3299999999999999E-2</v>
      </c>
      <c r="C85" s="43"/>
      <c r="D85" s="253">
        <v>0.09</v>
      </c>
      <c r="E85" s="43"/>
      <c r="F85" s="48">
        <v>0.09</v>
      </c>
      <c r="G85" s="43"/>
      <c r="H85" s="48"/>
      <c r="I85" s="44"/>
    </row>
    <row r="86" spans="1:9" ht="80.25" customHeight="1" x14ac:dyDescent="0.25">
      <c r="A86" s="41" t="s">
        <v>92</v>
      </c>
      <c r="B86" s="359"/>
      <c r="C86" s="359"/>
      <c r="D86" s="359"/>
      <c r="E86" s="359"/>
      <c r="F86" s="359"/>
      <c r="G86" s="359"/>
      <c r="H86" s="359"/>
      <c r="I86" s="359"/>
    </row>
    <row r="87" spans="1:9" ht="80.25" customHeight="1" x14ac:dyDescent="0.25">
      <c r="A87" s="41" t="s">
        <v>93</v>
      </c>
      <c r="B87" s="334"/>
      <c r="C87" s="335"/>
      <c r="D87" s="334"/>
      <c r="E87" s="335"/>
      <c r="F87" s="334"/>
      <c r="G87" s="335"/>
      <c r="H87" s="334"/>
      <c r="I87" s="335"/>
    </row>
    <row r="88" spans="1:9" ht="29.25" customHeight="1" x14ac:dyDescent="0.25">
      <c r="A88" s="425" t="s">
        <v>55</v>
      </c>
      <c r="B88" s="87" t="s">
        <v>25</v>
      </c>
      <c r="C88" s="87" t="s">
        <v>26</v>
      </c>
      <c r="D88" s="87" t="s">
        <v>25</v>
      </c>
      <c r="E88" s="87" t="s">
        <v>26</v>
      </c>
      <c r="F88" s="87" t="s">
        <v>25</v>
      </c>
      <c r="G88" s="87" t="s">
        <v>26</v>
      </c>
      <c r="H88" s="87" t="s">
        <v>25</v>
      </c>
      <c r="I88" s="87" t="s">
        <v>26</v>
      </c>
    </row>
    <row r="89" spans="1:9" ht="29.25" customHeight="1" x14ac:dyDescent="0.25">
      <c r="A89" s="426"/>
      <c r="B89" s="253">
        <v>8.3299999999999999E-2</v>
      </c>
      <c r="C89" s="43"/>
      <c r="D89" s="253">
        <v>0.09</v>
      </c>
      <c r="E89" s="43"/>
      <c r="F89" s="48">
        <v>0.1</v>
      </c>
      <c r="G89" s="43"/>
      <c r="H89" s="48"/>
      <c r="I89" s="44"/>
    </row>
    <row r="90" spans="1:9" ht="80.25" customHeight="1" x14ac:dyDescent="0.25">
      <c r="A90" s="41" t="s">
        <v>92</v>
      </c>
      <c r="B90" s="333"/>
      <c r="C90" s="333"/>
      <c r="D90" s="333"/>
      <c r="E90" s="333"/>
      <c r="F90" s="333"/>
      <c r="G90" s="333"/>
      <c r="H90" s="333"/>
      <c r="I90" s="333"/>
    </row>
    <row r="91" spans="1:9" ht="80.25" customHeight="1" x14ac:dyDescent="0.25">
      <c r="A91" s="41" t="s">
        <v>93</v>
      </c>
      <c r="B91" s="334"/>
      <c r="C91" s="335"/>
      <c r="D91" s="334"/>
      <c r="E91" s="335"/>
      <c r="F91" s="334"/>
      <c r="G91" s="335"/>
      <c r="H91" s="334"/>
      <c r="I91" s="335"/>
    </row>
    <row r="92" spans="1:9" ht="24.95" customHeight="1" x14ac:dyDescent="0.25">
      <c r="A92" s="425" t="s">
        <v>56</v>
      </c>
      <c r="B92" s="87" t="s">
        <v>25</v>
      </c>
      <c r="C92" s="87" t="s">
        <v>26</v>
      </c>
      <c r="D92" s="87" t="s">
        <v>25</v>
      </c>
      <c r="E92" s="87" t="s">
        <v>26</v>
      </c>
      <c r="F92" s="87" t="s">
        <v>25</v>
      </c>
      <c r="G92" s="87" t="s">
        <v>26</v>
      </c>
      <c r="H92" s="87" t="s">
        <v>25</v>
      </c>
      <c r="I92" s="87" t="s">
        <v>26</v>
      </c>
    </row>
    <row r="93" spans="1:9" ht="24.95" customHeight="1" x14ac:dyDescent="0.25">
      <c r="A93" s="426"/>
      <c r="B93" s="253">
        <v>8.3299999999999999E-2</v>
      </c>
      <c r="C93" s="43"/>
      <c r="D93" s="253">
        <v>0.1</v>
      </c>
      <c r="E93" s="43"/>
      <c r="F93" s="48">
        <v>0.1</v>
      </c>
      <c r="G93" s="43"/>
      <c r="H93" s="48"/>
      <c r="I93" s="44"/>
    </row>
    <row r="94" spans="1:9" ht="80.25" customHeight="1" x14ac:dyDescent="0.25">
      <c r="A94" s="41" t="s">
        <v>92</v>
      </c>
      <c r="B94" s="333"/>
      <c r="C94" s="333"/>
      <c r="D94" s="333"/>
      <c r="E94" s="333"/>
      <c r="F94" s="333"/>
      <c r="G94" s="333"/>
      <c r="H94" s="333"/>
      <c r="I94" s="333"/>
    </row>
    <row r="95" spans="1:9" ht="80.25" customHeight="1" x14ac:dyDescent="0.25">
      <c r="A95" s="41" t="s">
        <v>93</v>
      </c>
      <c r="B95" s="334"/>
      <c r="C95" s="335"/>
      <c r="D95" s="334"/>
      <c r="E95" s="335"/>
      <c r="F95" s="334"/>
      <c r="G95" s="335"/>
      <c r="H95" s="334"/>
      <c r="I95" s="335"/>
    </row>
    <row r="96" spans="1:9" ht="24.95" customHeight="1" x14ac:dyDescent="0.25">
      <c r="A96" s="425" t="s">
        <v>57</v>
      </c>
      <c r="B96" s="87" t="s">
        <v>25</v>
      </c>
      <c r="C96" s="87" t="s">
        <v>26</v>
      </c>
      <c r="D96" s="87" t="s">
        <v>25</v>
      </c>
      <c r="E96" s="87" t="s">
        <v>26</v>
      </c>
      <c r="F96" s="87" t="s">
        <v>25</v>
      </c>
      <c r="G96" s="87" t="s">
        <v>26</v>
      </c>
      <c r="H96" s="87" t="s">
        <v>25</v>
      </c>
      <c r="I96" s="87" t="s">
        <v>26</v>
      </c>
    </row>
    <row r="97" spans="1:9" ht="24.95" customHeight="1" x14ac:dyDescent="0.25">
      <c r="A97" s="426"/>
      <c r="B97" s="253">
        <v>8.3299999999999999E-2</v>
      </c>
      <c r="C97" s="43"/>
      <c r="D97" s="253">
        <v>0.1</v>
      </c>
      <c r="E97" s="43"/>
      <c r="F97" s="48">
        <v>0.1</v>
      </c>
      <c r="G97" s="43"/>
      <c r="H97" s="48"/>
      <c r="I97" s="44"/>
    </row>
    <row r="98" spans="1:9" ht="80.25" customHeight="1" x14ac:dyDescent="0.25">
      <c r="A98" s="41" t="s">
        <v>92</v>
      </c>
      <c r="B98" s="333"/>
      <c r="C98" s="333"/>
      <c r="D98" s="333"/>
      <c r="E98" s="333"/>
      <c r="F98" s="333"/>
      <c r="G98" s="333"/>
      <c r="H98" s="333"/>
      <c r="I98" s="333"/>
    </row>
    <row r="99" spans="1:9" ht="80.25" customHeight="1" x14ac:dyDescent="0.25">
      <c r="A99" s="41" t="s">
        <v>93</v>
      </c>
      <c r="B99" s="334"/>
      <c r="C99" s="335"/>
      <c r="D99" s="334"/>
      <c r="E99" s="335"/>
      <c r="F99" s="334"/>
      <c r="G99" s="335"/>
      <c r="H99" s="334"/>
      <c r="I99" s="335"/>
    </row>
    <row r="100" spans="1:9" ht="24.95" customHeight="1" x14ac:dyDescent="0.25">
      <c r="A100" s="425" t="s">
        <v>59</v>
      </c>
      <c r="B100" s="87" t="s">
        <v>25</v>
      </c>
      <c r="C100" s="87" t="s">
        <v>26</v>
      </c>
      <c r="D100" s="87" t="s">
        <v>25</v>
      </c>
      <c r="E100" s="87" t="s">
        <v>26</v>
      </c>
      <c r="F100" s="87" t="s">
        <v>25</v>
      </c>
      <c r="G100" s="87" t="s">
        <v>26</v>
      </c>
      <c r="H100" s="87" t="s">
        <v>25</v>
      </c>
      <c r="I100" s="87" t="s">
        <v>26</v>
      </c>
    </row>
    <row r="101" spans="1:9" ht="24.95" customHeight="1" x14ac:dyDescent="0.25">
      <c r="A101" s="426"/>
      <c r="B101" s="253">
        <v>8.3299999999999999E-2</v>
      </c>
      <c r="C101" s="43"/>
      <c r="D101" s="253">
        <v>0.1</v>
      </c>
      <c r="E101" s="43"/>
      <c r="F101" s="48">
        <v>0.1</v>
      </c>
      <c r="G101" s="43"/>
      <c r="H101" s="48"/>
      <c r="I101" s="44"/>
    </row>
    <row r="102" spans="1:9" ht="80.25" customHeight="1" x14ac:dyDescent="0.25">
      <c r="A102" s="41" t="s">
        <v>92</v>
      </c>
      <c r="B102" s="333"/>
      <c r="C102" s="333"/>
      <c r="D102" s="333"/>
      <c r="E102" s="333"/>
      <c r="F102" s="333"/>
      <c r="G102" s="333"/>
      <c r="H102" s="333"/>
      <c r="I102" s="333"/>
    </row>
    <row r="103" spans="1:9" ht="80.25" customHeight="1" x14ac:dyDescent="0.25">
      <c r="A103" s="41" t="s">
        <v>93</v>
      </c>
      <c r="B103" s="334"/>
      <c r="C103" s="335"/>
      <c r="D103" s="334"/>
      <c r="E103" s="335"/>
      <c r="F103" s="334"/>
      <c r="G103" s="335"/>
      <c r="H103" s="334"/>
      <c r="I103" s="335"/>
    </row>
    <row r="104" spans="1:9" ht="24.95" customHeight="1" x14ac:dyDescent="0.25">
      <c r="A104" s="425" t="s">
        <v>60</v>
      </c>
      <c r="B104" s="87" t="s">
        <v>25</v>
      </c>
      <c r="C104" s="87" t="s">
        <v>26</v>
      </c>
      <c r="D104" s="87" t="s">
        <v>25</v>
      </c>
      <c r="E104" s="87" t="s">
        <v>26</v>
      </c>
      <c r="F104" s="87" t="s">
        <v>25</v>
      </c>
      <c r="G104" s="87" t="s">
        <v>26</v>
      </c>
      <c r="H104" s="87" t="s">
        <v>25</v>
      </c>
      <c r="I104" s="87" t="s">
        <v>26</v>
      </c>
    </row>
    <row r="105" spans="1:9" ht="24.95" customHeight="1" x14ac:dyDescent="0.25">
      <c r="A105" s="426"/>
      <c r="B105" s="253">
        <v>8.3299999999999999E-2</v>
      </c>
      <c r="C105" s="43"/>
      <c r="D105" s="253">
        <v>0.15</v>
      </c>
      <c r="E105" s="43"/>
      <c r="F105" s="48">
        <v>0.15</v>
      </c>
      <c r="G105" s="43"/>
      <c r="H105" s="48"/>
      <c r="I105" s="44"/>
    </row>
    <row r="106" spans="1:9" ht="80.25" customHeight="1" x14ac:dyDescent="0.25">
      <c r="A106" s="41" t="s">
        <v>92</v>
      </c>
      <c r="B106" s="333"/>
      <c r="C106" s="333"/>
      <c r="D106" s="333"/>
      <c r="E106" s="333"/>
      <c r="F106" s="333"/>
      <c r="G106" s="333"/>
      <c r="H106" s="333"/>
      <c r="I106" s="333"/>
    </row>
    <row r="107" spans="1:9" ht="80.25" customHeight="1" x14ac:dyDescent="0.25">
      <c r="A107" s="41" t="s">
        <v>93</v>
      </c>
      <c r="B107" s="334"/>
      <c r="C107" s="335"/>
      <c r="D107" s="334"/>
      <c r="E107" s="335"/>
      <c r="F107" s="334"/>
      <c r="G107" s="335"/>
      <c r="H107" s="334"/>
      <c r="I107" s="335"/>
    </row>
    <row r="108" spans="1:9" ht="24.95" customHeight="1" x14ac:dyDescent="0.25">
      <c r="A108" s="425" t="s">
        <v>61</v>
      </c>
      <c r="B108" s="87" t="s">
        <v>25</v>
      </c>
      <c r="C108" s="87" t="s">
        <v>26</v>
      </c>
      <c r="D108" s="87" t="s">
        <v>25</v>
      </c>
      <c r="E108" s="87" t="s">
        <v>26</v>
      </c>
      <c r="F108" s="87" t="s">
        <v>25</v>
      </c>
      <c r="G108" s="87" t="s">
        <v>26</v>
      </c>
      <c r="H108" s="87" t="s">
        <v>25</v>
      </c>
      <c r="I108" s="87" t="s">
        <v>26</v>
      </c>
    </row>
    <row r="109" spans="1:9" ht="24.95" customHeight="1" x14ac:dyDescent="0.25">
      <c r="A109" s="426"/>
      <c r="B109" s="253">
        <v>8.3299999999999999E-2</v>
      </c>
      <c r="C109" s="43"/>
      <c r="D109" s="253">
        <v>0.15</v>
      </c>
      <c r="E109" s="43"/>
      <c r="F109" s="48">
        <v>0.15</v>
      </c>
      <c r="G109" s="43"/>
      <c r="H109" s="48"/>
      <c r="I109" s="44"/>
    </row>
    <row r="110" spans="1:9" ht="80.25" customHeight="1" x14ac:dyDescent="0.25">
      <c r="A110" s="41" t="s">
        <v>92</v>
      </c>
      <c r="B110" s="333"/>
      <c r="C110" s="333"/>
      <c r="D110" s="333"/>
      <c r="E110" s="333"/>
      <c r="F110" s="333"/>
      <c r="G110" s="333"/>
      <c r="H110" s="333"/>
      <c r="I110" s="333"/>
    </row>
    <row r="111" spans="1:9" ht="80.25" customHeight="1" x14ac:dyDescent="0.25">
      <c r="A111" s="41" t="s">
        <v>93</v>
      </c>
      <c r="B111" s="334"/>
      <c r="C111" s="335"/>
      <c r="D111" s="334"/>
      <c r="E111" s="335"/>
      <c r="F111" s="334"/>
      <c r="G111" s="335"/>
      <c r="H111" s="334"/>
      <c r="I111" s="335"/>
    </row>
    <row r="112" spans="1:9" ht="24.95" customHeight="1" x14ac:dyDescent="0.25">
      <c r="A112" s="425" t="s">
        <v>62</v>
      </c>
      <c r="B112" s="87" t="s">
        <v>25</v>
      </c>
      <c r="C112" s="87" t="s">
        <v>26</v>
      </c>
      <c r="D112" s="87" t="s">
        <v>25</v>
      </c>
      <c r="E112" s="87" t="s">
        <v>26</v>
      </c>
      <c r="F112" s="87" t="s">
        <v>25</v>
      </c>
      <c r="G112" s="87" t="s">
        <v>26</v>
      </c>
      <c r="H112" s="87" t="s">
        <v>25</v>
      </c>
      <c r="I112" s="87" t="s">
        <v>26</v>
      </c>
    </row>
    <row r="113" spans="1:9" ht="24.95" customHeight="1" x14ac:dyDescent="0.25">
      <c r="A113" s="426"/>
      <c r="B113" s="253">
        <v>8.3299999999999999E-2</v>
      </c>
      <c r="C113" s="43"/>
      <c r="D113" s="253">
        <v>0.05</v>
      </c>
      <c r="E113" s="43"/>
      <c r="F113" s="48">
        <v>0.05</v>
      </c>
      <c r="G113" s="43"/>
      <c r="H113" s="166"/>
      <c r="I113" s="167"/>
    </row>
    <row r="114" spans="1:9" ht="80.25" customHeight="1" x14ac:dyDescent="0.25">
      <c r="A114" s="41" t="s">
        <v>92</v>
      </c>
      <c r="B114" s="336"/>
      <c r="C114" s="336"/>
      <c r="D114" s="336"/>
      <c r="E114" s="336"/>
      <c r="F114" s="336"/>
      <c r="G114" s="336"/>
      <c r="H114" s="336"/>
      <c r="I114" s="336"/>
    </row>
    <row r="115" spans="1:9" ht="80.25" customHeight="1" x14ac:dyDescent="0.25">
      <c r="A115" s="41" t="s">
        <v>93</v>
      </c>
      <c r="B115" s="334"/>
      <c r="C115" s="335"/>
      <c r="D115" s="334"/>
      <c r="E115" s="335"/>
      <c r="F115" s="334"/>
      <c r="G115" s="335"/>
      <c r="H115" s="334"/>
      <c r="I115" s="335"/>
    </row>
    <row r="116" spans="1:9" ht="16.5" x14ac:dyDescent="0.25">
      <c r="A116" s="42" t="s">
        <v>94</v>
      </c>
      <c r="B116" s="45">
        <f t="shared" ref="B116:I116" si="1">(B69+B73+B77+B81+B85+B89+B93+B97+B101+B105+B109+B113)</f>
        <v>0.99960000000000016</v>
      </c>
      <c r="C116" s="45">
        <f t="shared" si="1"/>
        <v>0.3332</v>
      </c>
      <c r="D116" s="45">
        <f t="shared" si="1"/>
        <v>1</v>
      </c>
      <c r="E116" s="45">
        <f t="shared" si="1"/>
        <v>0.16999999999999998</v>
      </c>
      <c r="F116" s="45">
        <f t="shared" si="1"/>
        <v>1</v>
      </c>
      <c r="G116" s="45">
        <f t="shared" si="1"/>
        <v>0.16</v>
      </c>
      <c r="H116" s="45">
        <f t="shared" si="1"/>
        <v>0</v>
      </c>
      <c r="I116" s="45">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4" type="noConversion"/>
  <dataValidations count="1">
    <dataValidation type="list" allowBlank="1" showInputMessage="1" showErrorMessage="1" sqref="H35:I36" xr:uid="{F73DB0EB-ABC7-4FC5-ADE4-B2ADA3B0391D}">
      <formula1>#REF!</formula1>
    </dataValidation>
  </dataValidations>
  <hyperlinks>
    <hyperlink ref="B71" r:id="rId1" xr:uid="{F11CDAAA-BA81-294D-95B8-E765354CE5E2}"/>
    <hyperlink ref="D71" r:id="rId2" xr:uid="{BE818798-EA62-A746-BC01-ADE3EAA7EE44}"/>
    <hyperlink ref="B75" r:id="rId3" xr:uid="{CDB00CC4-0B0C-5545-B415-51421DF6EDD6}"/>
    <hyperlink ref="D75" r:id="rId4" xr:uid="{BA3A41DA-9579-CA46-9E53-139B6CB9F325}"/>
    <hyperlink ref="F75" r:id="rId5" xr:uid="{ABC8C08A-4206-0D42-A3F0-2B8AA8B5E1B0}"/>
    <hyperlink ref="B79" r:id="rId6" xr:uid="{AFBF8911-51DF-104D-B9A6-3395606D3782}"/>
    <hyperlink ref="D79" r:id="rId7" xr:uid="{1172CA1A-CB09-BD42-A808-E4B093CA9D29}"/>
    <hyperlink ref="F79" r:id="rId8" xr:uid="{9101EABE-F9FA-8340-9564-6718F1C59ABA}"/>
    <hyperlink ref="B83" r:id="rId9" xr:uid="{EECF6213-D890-354D-971F-9C71800BE123}"/>
    <hyperlink ref="D83" r:id="rId10" xr:uid="{3CCF1C43-94FA-FD4A-AF0F-9C5A0FD9EC78}"/>
    <hyperlink ref="F83" r:id="rId11" xr:uid="{7EC9EAF0-9720-CD4B-BA08-066D6CA078D9}"/>
  </hyperlinks>
  <pageMargins left="0.25" right="0.25" top="0.75" bottom="0.75" header="0.3" footer="0.3"/>
  <pageSetup scale="21" orientation="landscape" r:id="rId12"/>
  <drawing r:id="rId13"/>
  <legacyDrawing r:id="rId1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6A7C9-7172-8D45-B451-8BD7B9CD4885}">
  <sheetPr>
    <tabColor theme="5" tint="0.59999389629810485"/>
  </sheetPr>
  <dimension ref="A1:O119"/>
  <sheetViews>
    <sheetView topLeftCell="D9" zoomScale="70" zoomScaleNormal="70" workbookViewId="0">
      <selection activeCell="D29" sqref="D29"/>
    </sheetView>
  </sheetViews>
  <sheetFormatPr baseColWidth="10" defaultRowHeight="15" x14ac:dyDescent="0.25"/>
  <cols>
    <col min="1" max="1" width="38" bestFit="1" customWidth="1"/>
    <col min="2" max="2" width="44.28515625" customWidth="1"/>
    <col min="3" max="3" width="40.85546875" customWidth="1"/>
    <col min="4" max="4" width="46.140625" customWidth="1"/>
    <col min="5" max="5" width="46.28515625" customWidth="1"/>
    <col min="6" max="6" width="32.85546875" customWidth="1"/>
    <col min="7" max="7" width="31" customWidth="1"/>
    <col min="8" max="8" width="73.28515625" bestFit="1" customWidth="1"/>
    <col min="9" max="9" width="69.85546875" customWidth="1"/>
    <col min="10" max="10" width="10.7109375" bestFit="1" customWidth="1"/>
    <col min="12" max="12" width="18.7109375" customWidth="1"/>
    <col min="13" max="13" width="10" bestFit="1" customWidth="1"/>
    <col min="14" max="14" width="19.42578125" customWidth="1"/>
    <col min="15" max="15" width="12.28515625" bestFit="1" customWidth="1"/>
  </cols>
  <sheetData>
    <row r="1" spans="1:15" s="76" customFormat="1" ht="16.5" thickBot="1" x14ac:dyDescent="0.3">
      <c r="A1" s="408"/>
      <c r="B1" s="386" t="s">
        <v>43</v>
      </c>
      <c r="C1" s="387"/>
      <c r="D1" s="387"/>
      <c r="E1" s="387"/>
      <c r="F1" s="387"/>
      <c r="G1" s="387"/>
      <c r="H1" s="387"/>
      <c r="I1" s="387"/>
      <c r="J1" s="387"/>
      <c r="K1" s="387"/>
      <c r="L1" s="388"/>
      <c r="M1" s="383" t="s">
        <v>161</v>
      </c>
      <c r="N1" s="384"/>
      <c r="O1" s="385"/>
    </row>
    <row r="2" spans="1:15" s="76" customFormat="1" ht="16.5" thickBot="1" x14ac:dyDescent="0.3">
      <c r="A2" s="409"/>
      <c r="B2" s="389" t="s">
        <v>44</v>
      </c>
      <c r="C2" s="390"/>
      <c r="D2" s="390"/>
      <c r="E2" s="390"/>
      <c r="F2" s="390"/>
      <c r="G2" s="390"/>
      <c r="H2" s="390"/>
      <c r="I2" s="390"/>
      <c r="J2" s="390"/>
      <c r="K2" s="390"/>
      <c r="L2" s="391"/>
      <c r="M2" s="383" t="s">
        <v>162</v>
      </c>
      <c r="N2" s="384"/>
      <c r="O2" s="385"/>
    </row>
    <row r="3" spans="1:15" s="76" customFormat="1" ht="16.5" thickBot="1" x14ac:dyDescent="0.3">
      <c r="A3" s="409"/>
      <c r="B3" s="389" t="s">
        <v>0</v>
      </c>
      <c r="C3" s="390"/>
      <c r="D3" s="390"/>
      <c r="E3" s="390"/>
      <c r="F3" s="390"/>
      <c r="G3" s="390"/>
      <c r="H3" s="390"/>
      <c r="I3" s="390"/>
      <c r="J3" s="390"/>
      <c r="K3" s="390"/>
      <c r="L3" s="391"/>
      <c r="M3" s="383" t="s">
        <v>163</v>
      </c>
      <c r="N3" s="384"/>
      <c r="O3" s="385"/>
    </row>
    <row r="4" spans="1:15" s="76" customFormat="1" ht="16.5" thickBot="1" x14ac:dyDescent="0.3">
      <c r="A4" s="410"/>
      <c r="B4" s="392" t="s">
        <v>45</v>
      </c>
      <c r="C4" s="393"/>
      <c r="D4" s="393"/>
      <c r="E4" s="393"/>
      <c r="F4" s="393"/>
      <c r="G4" s="393"/>
      <c r="H4" s="393"/>
      <c r="I4" s="393"/>
      <c r="J4" s="393"/>
      <c r="K4" s="393"/>
      <c r="L4" s="394"/>
      <c r="M4" s="383" t="s">
        <v>164</v>
      </c>
      <c r="N4" s="384"/>
      <c r="O4" s="385"/>
    </row>
    <row r="5" spans="1:15" s="76" customFormat="1" ht="16.5" thickBot="1" x14ac:dyDescent="0.3">
      <c r="A5" s="77"/>
      <c r="B5" s="78"/>
      <c r="C5" s="78"/>
      <c r="D5" s="78"/>
      <c r="E5" s="78"/>
      <c r="F5" s="78"/>
      <c r="G5" s="78"/>
      <c r="H5" s="78"/>
      <c r="I5" s="78"/>
      <c r="J5" s="78"/>
      <c r="K5" s="78"/>
      <c r="L5" s="78"/>
      <c r="M5" s="79"/>
      <c r="N5" s="79"/>
      <c r="O5" s="79"/>
    </row>
    <row r="6" spans="1:15" s="1" customFormat="1" ht="18.75" thickBot="1" x14ac:dyDescent="0.3">
      <c r="A6" s="50" t="s">
        <v>47</v>
      </c>
      <c r="B6" s="419" t="s">
        <v>171</v>
      </c>
      <c r="C6" s="420"/>
      <c r="D6" s="420"/>
      <c r="E6" s="420"/>
      <c r="F6" s="420"/>
      <c r="G6" s="420"/>
      <c r="H6" s="420"/>
      <c r="I6" s="420"/>
      <c r="J6" s="420"/>
      <c r="K6" s="421"/>
      <c r="L6" s="154" t="s">
        <v>48</v>
      </c>
      <c r="M6" s="422" t="s">
        <v>172</v>
      </c>
      <c r="N6" s="423"/>
      <c r="O6" s="424"/>
    </row>
    <row r="7" spans="1:15" s="76" customFormat="1" ht="16.5" thickBot="1" x14ac:dyDescent="0.3">
      <c r="A7" s="77"/>
      <c r="B7" s="78"/>
      <c r="C7" s="78"/>
      <c r="D7" s="78"/>
      <c r="E7" s="78"/>
      <c r="F7" s="78"/>
      <c r="G7" s="78"/>
      <c r="H7" s="78"/>
      <c r="I7" s="78"/>
      <c r="J7" s="78"/>
      <c r="K7" s="78"/>
      <c r="L7" s="78"/>
      <c r="M7" s="79"/>
      <c r="N7" s="79"/>
      <c r="O7" s="79"/>
    </row>
    <row r="8" spans="1:15" s="76" customFormat="1" ht="18.75" thickBot="1" x14ac:dyDescent="0.3">
      <c r="A8" s="412" t="s">
        <v>2</v>
      </c>
      <c r="B8" s="154" t="s">
        <v>49</v>
      </c>
      <c r="C8" s="205">
        <v>45688</v>
      </c>
      <c r="D8" s="154" t="s">
        <v>50</v>
      </c>
      <c r="E8" s="206">
        <v>45716</v>
      </c>
      <c r="F8" s="154" t="s">
        <v>51</v>
      </c>
      <c r="G8" s="205">
        <v>45747</v>
      </c>
      <c r="H8" s="154" t="s">
        <v>52</v>
      </c>
      <c r="I8" s="207">
        <v>45777</v>
      </c>
      <c r="J8" s="397" t="s">
        <v>3</v>
      </c>
      <c r="K8" s="411"/>
      <c r="L8" s="153" t="s">
        <v>53</v>
      </c>
      <c r="M8" s="427"/>
      <c r="N8" s="427"/>
      <c r="O8" s="427"/>
    </row>
    <row r="9" spans="1:15" s="76" customFormat="1" ht="18.75" thickBot="1" x14ac:dyDescent="0.3">
      <c r="A9" s="412"/>
      <c r="B9" s="155" t="s">
        <v>54</v>
      </c>
      <c r="C9" s="124"/>
      <c r="D9" s="154" t="s">
        <v>55</v>
      </c>
      <c r="E9" s="125"/>
      <c r="F9" s="154" t="s">
        <v>56</v>
      </c>
      <c r="G9" s="125"/>
      <c r="H9" s="154" t="s">
        <v>57</v>
      </c>
      <c r="I9" s="123"/>
      <c r="J9" s="397"/>
      <c r="K9" s="411"/>
      <c r="L9" s="153" t="s">
        <v>58</v>
      </c>
      <c r="M9" s="427"/>
      <c r="N9" s="427"/>
      <c r="O9" s="427"/>
    </row>
    <row r="10" spans="1:15" s="76" customFormat="1" ht="18.75" thickBot="1" x14ac:dyDescent="0.3">
      <c r="A10" s="412"/>
      <c r="B10" s="154" t="s">
        <v>59</v>
      </c>
      <c r="C10" s="121"/>
      <c r="D10" s="154" t="s">
        <v>60</v>
      </c>
      <c r="E10" s="125"/>
      <c r="F10" s="154" t="s">
        <v>61</v>
      </c>
      <c r="G10" s="125"/>
      <c r="H10" s="154" t="s">
        <v>62</v>
      </c>
      <c r="I10" s="123"/>
      <c r="J10" s="397"/>
      <c r="K10" s="411"/>
      <c r="L10" s="153" t="s">
        <v>63</v>
      </c>
      <c r="M10" s="427" t="s">
        <v>173</v>
      </c>
      <c r="N10" s="427"/>
      <c r="O10" s="427"/>
    </row>
    <row r="11" spans="1:15" s="1" customFormat="1" ht="15.75" thickBot="1" x14ac:dyDescent="0.3">
      <c r="A11" s="6"/>
      <c r="B11" s="7"/>
      <c r="C11" s="7"/>
      <c r="D11" s="9"/>
      <c r="E11" s="8"/>
      <c r="F11" s="8"/>
      <c r="G11" s="198"/>
      <c r="H11" s="198"/>
      <c r="I11" s="10"/>
      <c r="J11" s="10"/>
      <c r="K11" s="7"/>
      <c r="L11" s="7"/>
      <c r="M11" s="7"/>
      <c r="N11" s="7"/>
      <c r="O11" s="7"/>
    </row>
    <row r="12" spans="1:15" s="1" customFormat="1" ht="14.25" x14ac:dyDescent="0.25">
      <c r="A12" s="416" t="s">
        <v>64</v>
      </c>
      <c r="B12" s="398" t="s">
        <v>190</v>
      </c>
      <c r="C12" s="399"/>
      <c r="D12" s="399"/>
      <c r="E12" s="399"/>
      <c r="F12" s="399"/>
      <c r="G12" s="399"/>
      <c r="H12" s="399"/>
      <c r="I12" s="399"/>
      <c r="J12" s="399"/>
      <c r="K12" s="399"/>
      <c r="L12" s="399"/>
      <c r="M12" s="399"/>
      <c r="N12" s="399"/>
      <c r="O12" s="400"/>
    </row>
    <row r="13" spans="1:15" s="1" customFormat="1" ht="14.25" x14ac:dyDescent="0.25">
      <c r="A13" s="417"/>
      <c r="B13" s="401"/>
      <c r="C13" s="402"/>
      <c r="D13" s="402"/>
      <c r="E13" s="402"/>
      <c r="F13" s="402"/>
      <c r="G13" s="402"/>
      <c r="H13" s="402"/>
      <c r="I13" s="402"/>
      <c r="J13" s="402"/>
      <c r="K13" s="402"/>
      <c r="L13" s="402"/>
      <c r="M13" s="402"/>
      <c r="N13" s="402"/>
      <c r="O13" s="403"/>
    </row>
    <row r="14" spans="1:15" s="1" customFormat="1" thickBot="1" x14ac:dyDescent="0.3">
      <c r="A14" s="418"/>
      <c r="B14" s="404"/>
      <c r="C14" s="405"/>
      <c r="D14" s="405"/>
      <c r="E14" s="405"/>
      <c r="F14" s="405"/>
      <c r="G14" s="405"/>
      <c r="H14" s="405"/>
      <c r="I14" s="405"/>
      <c r="J14" s="405"/>
      <c r="K14" s="405"/>
      <c r="L14" s="405"/>
      <c r="M14" s="405"/>
      <c r="N14" s="405"/>
      <c r="O14" s="406"/>
    </row>
    <row r="15" spans="1:15" s="1" customFormat="1" ht="15.75" thickBot="1" x14ac:dyDescent="0.3">
      <c r="A15" s="14"/>
      <c r="B15" s="75"/>
      <c r="C15" s="15"/>
      <c r="D15" s="15"/>
      <c r="E15" s="15"/>
      <c r="F15" s="15"/>
      <c r="G15" s="16"/>
      <c r="H15" s="16"/>
      <c r="I15" s="16"/>
      <c r="J15" s="16"/>
      <c r="K15" s="16"/>
      <c r="L15" s="17"/>
      <c r="M15" s="17"/>
      <c r="N15" s="17"/>
      <c r="O15" s="17"/>
    </row>
    <row r="16" spans="1:15" s="18" customFormat="1" ht="30.95" customHeight="1" thickBot="1" x14ac:dyDescent="0.3">
      <c r="A16" s="50" t="s">
        <v>4</v>
      </c>
      <c r="B16" s="450" t="s">
        <v>175</v>
      </c>
      <c r="C16" s="450"/>
      <c r="D16" s="450"/>
      <c r="E16" s="450"/>
      <c r="F16" s="450"/>
      <c r="G16" s="412" t="s">
        <v>5</v>
      </c>
      <c r="H16" s="412"/>
      <c r="I16" s="407" t="s">
        <v>191</v>
      </c>
      <c r="J16" s="407"/>
      <c r="K16" s="407"/>
      <c r="L16" s="407"/>
      <c r="M16" s="407"/>
      <c r="N16" s="407"/>
      <c r="O16" s="407"/>
    </row>
    <row r="17" spans="1:15" s="1" customFormat="1" ht="15.75" thickBot="1" x14ac:dyDescent="0.3">
      <c r="A17" s="14"/>
      <c r="B17" s="16"/>
      <c r="C17" s="15"/>
      <c r="D17" s="15"/>
      <c r="E17" s="15"/>
      <c r="F17" s="15"/>
      <c r="G17" s="16"/>
      <c r="H17" s="16"/>
      <c r="I17" s="16"/>
      <c r="J17" s="16"/>
      <c r="K17" s="16"/>
      <c r="L17" s="17"/>
      <c r="M17" s="17"/>
      <c r="N17" s="17"/>
      <c r="O17" s="17"/>
    </row>
    <row r="18" spans="1:15" s="1" customFormat="1" ht="30.95" customHeight="1" thickBot="1" x14ac:dyDescent="0.3">
      <c r="A18" s="50" t="s">
        <v>6</v>
      </c>
      <c r="B18" s="451" t="s">
        <v>176</v>
      </c>
      <c r="C18" s="451"/>
      <c r="D18" s="451"/>
      <c r="E18" s="451"/>
      <c r="F18" s="50" t="s">
        <v>7</v>
      </c>
      <c r="G18" s="452" t="s">
        <v>178</v>
      </c>
      <c r="H18" s="452"/>
      <c r="I18" s="452"/>
      <c r="J18" s="50" t="s">
        <v>8</v>
      </c>
      <c r="K18" s="450" t="s">
        <v>179</v>
      </c>
      <c r="L18" s="450"/>
      <c r="M18" s="450"/>
      <c r="N18" s="450"/>
      <c r="O18" s="450"/>
    </row>
    <row r="19" spans="1:15" s="1" customFormat="1" x14ac:dyDescent="0.25">
      <c r="A19" s="5"/>
      <c r="B19" s="2"/>
      <c r="C19" s="415"/>
      <c r="D19" s="415"/>
      <c r="E19" s="415"/>
      <c r="F19" s="415"/>
      <c r="G19" s="415"/>
      <c r="H19" s="415"/>
      <c r="I19" s="415"/>
      <c r="J19" s="415"/>
      <c r="K19" s="415"/>
      <c r="L19" s="415"/>
      <c r="M19" s="415"/>
      <c r="N19" s="415"/>
      <c r="O19" s="415"/>
    </row>
    <row r="20" spans="1:15" s="1" customFormat="1" thickBot="1" x14ac:dyDescent="0.3">
      <c r="A20" s="73"/>
      <c r="B20" s="74"/>
      <c r="C20" s="74"/>
      <c r="D20" s="74"/>
      <c r="E20" s="74"/>
      <c r="F20" s="74"/>
      <c r="G20" s="74"/>
      <c r="H20" s="74"/>
      <c r="I20" s="74"/>
      <c r="J20" s="74"/>
      <c r="K20" s="74"/>
      <c r="L20" s="74"/>
      <c r="M20" s="74"/>
      <c r="N20" s="74"/>
      <c r="O20" s="74"/>
    </row>
    <row r="21" spans="1:15" s="1" customFormat="1" ht="15.75" thickBot="1" x14ac:dyDescent="0.3">
      <c r="A21" s="395" t="s">
        <v>9</v>
      </c>
      <c r="B21" s="396"/>
      <c r="C21" s="396"/>
      <c r="D21" s="396"/>
      <c r="E21" s="396"/>
      <c r="F21" s="396"/>
      <c r="G21" s="396"/>
      <c r="H21" s="396"/>
      <c r="I21" s="396"/>
      <c r="J21" s="396"/>
      <c r="K21" s="396"/>
      <c r="L21" s="396"/>
      <c r="M21" s="396"/>
      <c r="N21" s="396"/>
      <c r="O21" s="397"/>
    </row>
    <row r="22" spans="1:15" s="1" customFormat="1" ht="15.75" thickBot="1" x14ac:dyDescent="0.3">
      <c r="A22" s="395" t="s">
        <v>65</v>
      </c>
      <c r="B22" s="396"/>
      <c r="C22" s="396"/>
      <c r="D22" s="396"/>
      <c r="E22" s="396"/>
      <c r="F22" s="396"/>
      <c r="G22" s="396"/>
      <c r="H22" s="396"/>
      <c r="I22" s="396"/>
      <c r="J22" s="396"/>
      <c r="K22" s="396"/>
      <c r="L22" s="396"/>
      <c r="M22" s="396"/>
      <c r="N22" s="396"/>
      <c r="O22" s="397"/>
    </row>
    <row r="23" spans="1:15" s="1" customFormat="1" ht="45.75"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s="1" customFormat="1" ht="30" x14ac:dyDescent="0.2">
      <c r="A24" s="21" t="s">
        <v>10</v>
      </c>
      <c r="B24" s="218">
        <v>554233861</v>
      </c>
      <c r="C24" s="218">
        <v>1757000</v>
      </c>
      <c r="D24" s="218">
        <v>63201000</v>
      </c>
      <c r="E24" s="218">
        <v>132772690</v>
      </c>
      <c r="F24" s="218">
        <v>11116582</v>
      </c>
      <c r="G24" s="218">
        <v>1113000</v>
      </c>
      <c r="H24" s="236"/>
      <c r="I24" s="236"/>
      <c r="J24" s="218">
        <v>393000</v>
      </c>
      <c r="K24" s="218">
        <v>196600</v>
      </c>
      <c r="L24" s="236"/>
      <c r="M24" s="236"/>
      <c r="N24" s="237">
        <f>B24+C24+D24+E24+F24+G24+H24+I24+J24+K24+L24+M24</f>
        <v>764783733</v>
      </c>
      <c r="O24" s="238"/>
    </row>
    <row r="25" spans="1:15" s="1" customFormat="1" x14ac:dyDescent="0.2">
      <c r="A25" s="21" t="s">
        <v>11</v>
      </c>
      <c r="B25" s="218">
        <v>425058834</v>
      </c>
      <c r="C25" s="218">
        <f>518772055-B25</f>
        <v>93713221</v>
      </c>
      <c r="D25" s="218">
        <f>519536101-B25-C25</f>
        <v>764046</v>
      </c>
      <c r="E25" s="218">
        <f>511412441-B25-C25-D25</f>
        <v>-8123660</v>
      </c>
      <c r="F25" s="215"/>
      <c r="G25" s="215"/>
      <c r="H25" s="239"/>
      <c r="I25" s="239"/>
      <c r="J25" s="239"/>
      <c r="K25" s="239"/>
      <c r="L25" s="239"/>
      <c r="M25" s="239"/>
      <c r="N25" s="240">
        <f t="shared" ref="N25:N29" si="0">B25+C25+D25+E25+F25+G25+H25+I25+J25+K25+L25+M25</f>
        <v>511412441</v>
      </c>
      <c r="O25" s="241">
        <f>N25/N24</f>
        <v>0.66870203814860696</v>
      </c>
    </row>
    <row r="26" spans="1:15" s="1" customFormat="1" x14ac:dyDescent="0.25">
      <c r="A26" s="21" t="s">
        <v>12</v>
      </c>
      <c r="B26" s="215"/>
      <c r="C26" s="218">
        <f>3702706</f>
        <v>3702706</v>
      </c>
      <c r="D26" s="218">
        <f>37590285-B26-C26</f>
        <v>33887579</v>
      </c>
      <c r="E26" s="218">
        <f>94496054-B26-C26-D26</f>
        <v>56905769</v>
      </c>
      <c r="F26" s="215"/>
      <c r="G26" s="218"/>
      <c r="H26" s="218"/>
      <c r="I26" s="218"/>
      <c r="J26" s="218"/>
      <c r="K26" s="218"/>
      <c r="L26" s="218"/>
      <c r="M26" s="218"/>
      <c r="N26" s="240">
        <f t="shared" si="0"/>
        <v>94496054</v>
      </c>
      <c r="O26" s="242"/>
    </row>
    <row r="27" spans="1:15" s="1" customFormat="1" x14ac:dyDescent="0.2">
      <c r="A27" s="21" t="s">
        <v>68</v>
      </c>
      <c r="B27" s="218">
        <v>16232086</v>
      </c>
      <c r="C27" s="218">
        <v>31702762</v>
      </c>
      <c r="D27" s="218">
        <v>4305058</v>
      </c>
      <c r="E27" s="215"/>
      <c r="F27" s="215"/>
      <c r="G27" s="215"/>
      <c r="H27" s="239"/>
      <c r="I27" s="239"/>
      <c r="J27" s="239"/>
      <c r="K27" s="239"/>
      <c r="L27" s="239"/>
      <c r="M27" s="239"/>
      <c r="N27" s="240">
        <f t="shared" si="0"/>
        <v>52239906</v>
      </c>
      <c r="O27" s="242"/>
    </row>
    <row r="28" spans="1:15" s="1" customFormat="1" x14ac:dyDescent="0.25">
      <c r="A28" s="21" t="s">
        <v>69</v>
      </c>
      <c r="B28" s="215"/>
      <c r="C28" s="215"/>
      <c r="D28" s="215"/>
      <c r="E28" s="215"/>
      <c r="F28" s="215"/>
      <c r="G28" s="215"/>
      <c r="H28" s="215"/>
      <c r="I28" s="215"/>
      <c r="J28" s="215"/>
      <c r="K28" s="215"/>
      <c r="L28" s="215"/>
      <c r="M28" s="215"/>
      <c r="N28" s="240">
        <f>SUM(B28:M28)</f>
        <v>0</v>
      </c>
      <c r="O28" s="242"/>
    </row>
    <row r="29" spans="1:15" s="1" customFormat="1" ht="15.75" thickBot="1" x14ac:dyDescent="0.3">
      <c r="A29" s="22" t="s">
        <v>13</v>
      </c>
      <c r="B29" s="243">
        <v>8104582</v>
      </c>
      <c r="C29" s="243">
        <v>31763339</v>
      </c>
      <c r="D29" s="243">
        <f>40347099-B29-C29</f>
        <v>479178</v>
      </c>
      <c r="E29" s="243">
        <f>50407099-B29-C29-D29</f>
        <v>10060000</v>
      </c>
      <c r="F29" s="244"/>
      <c r="G29" s="244"/>
      <c r="H29" s="244"/>
      <c r="I29" s="244"/>
      <c r="J29" s="244"/>
      <c r="K29" s="244"/>
      <c r="L29" s="244"/>
      <c r="M29" s="244"/>
      <c r="N29" s="245">
        <f t="shared" si="0"/>
        <v>50407099</v>
      </c>
      <c r="O29" s="246">
        <f>N29/N27</f>
        <v>0.96491557622634316</v>
      </c>
    </row>
    <row r="30" spans="1:15" s="23" customFormat="1" ht="14.25" x14ac:dyDescent="0.2"/>
    <row r="31" spans="1:15" s="23" customFormat="1" ht="14.25" x14ac:dyDescent="0.2"/>
    <row r="32" spans="1:15" s="1" customFormat="1" thickBot="1" x14ac:dyDescent="0.3"/>
    <row r="33" spans="1:13" s="1" customFormat="1" ht="18.75" thickBot="1" x14ac:dyDescent="0.3">
      <c r="A33" s="366" t="s">
        <v>70</v>
      </c>
      <c r="B33" s="367"/>
      <c r="C33" s="367"/>
      <c r="D33" s="367"/>
      <c r="E33" s="367"/>
      <c r="F33" s="367"/>
      <c r="G33" s="367"/>
      <c r="H33" s="367"/>
      <c r="I33" s="368"/>
      <c r="J33" s="27"/>
    </row>
    <row r="34" spans="1:13" s="1" customFormat="1" ht="24.95" customHeight="1" thickBot="1" x14ac:dyDescent="0.3">
      <c r="A34" s="36" t="s">
        <v>71</v>
      </c>
      <c r="B34" s="369" t="str">
        <f>+B12</f>
        <v>Realizar el 100% de atenciones jurídicas (orientación, asesoría y representación jurídica) a mujeres que realizan actividades sexuales pagadas</v>
      </c>
      <c r="C34" s="370"/>
      <c r="D34" s="370"/>
      <c r="E34" s="370"/>
      <c r="F34" s="370"/>
      <c r="G34" s="370"/>
      <c r="H34" s="370"/>
      <c r="I34" s="371"/>
      <c r="J34" s="25"/>
      <c r="M34" s="186"/>
    </row>
    <row r="35" spans="1:13" s="1" customFormat="1" ht="17.25" thickBot="1" x14ac:dyDescent="0.3">
      <c r="A35" s="360" t="s">
        <v>14</v>
      </c>
      <c r="B35" s="82">
        <v>2024</v>
      </c>
      <c r="C35" s="82">
        <v>2025</v>
      </c>
      <c r="D35" s="82">
        <v>2026</v>
      </c>
      <c r="E35" s="82">
        <v>2027</v>
      </c>
      <c r="F35" s="82" t="s">
        <v>72</v>
      </c>
      <c r="G35" s="380" t="s">
        <v>15</v>
      </c>
      <c r="H35" s="380"/>
      <c r="I35" s="380"/>
      <c r="J35" s="25"/>
      <c r="M35" s="186"/>
    </row>
    <row r="36" spans="1:13" s="1" customFormat="1" ht="17.25" thickBot="1" x14ac:dyDescent="0.3">
      <c r="A36" s="361"/>
      <c r="B36" s="247">
        <v>1</v>
      </c>
      <c r="C36" s="247">
        <v>1</v>
      </c>
      <c r="D36" s="247">
        <v>1</v>
      </c>
      <c r="E36" s="247">
        <v>1</v>
      </c>
      <c r="F36" s="248">
        <v>1</v>
      </c>
      <c r="G36" s="380"/>
      <c r="H36" s="380"/>
      <c r="I36" s="380"/>
      <c r="J36" s="25"/>
      <c r="M36" s="187"/>
    </row>
    <row r="37" spans="1:13" s="1" customFormat="1" ht="17.25" thickBot="1" x14ac:dyDescent="0.3">
      <c r="A37" s="37" t="s">
        <v>16</v>
      </c>
      <c r="B37" s="372">
        <v>0.3</v>
      </c>
      <c r="C37" s="373"/>
      <c r="D37" s="376" t="s">
        <v>73</v>
      </c>
      <c r="E37" s="377"/>
      <c r="F37" s="377"/>
      <c r="G37" s="377"/>
      <c r="H37" s="377"/>
      <c r="I37" s="378"/>
    </row>
    <row r="38" spans="1:13" s="26" customFormat="1" ht="63.95" customHeight="1" thickBot="1" x14ac:dyDescent="0.3">
      <c r="A38" s="360" t="s">
        <v>74</v>
      </c>
      <c r="B38" s="37" t="s">
        <v>75</v>
      </c>
      <c r="C38" s="36" t="s">
        <v>26</v>
      </c>
      <c r="D38" s="343" t="s">
        <v>27</v>
      </c>
      <c r="E38" s="344"/>
      <c r="F38" s="343" t="s">
        <v>28</v>
      </c>
      <c r="G38" s="344"/>
      <c r="H38" s="38" t="s">
        <v>29</v>
      </c>
      <c r="I38" s="40" t="s">
        <v>30</v>
      </c>
      <c r="M38" s="188"/>
    </row>
    <row r="39" spans="1:13" s="1" customFormat="1" ht="149.25" thickBot="1" x14ac:dyDescent="0.3">
      <c r="A39" s="361"/>
      <c r="B39" s="249">
        <v>1</v>
      </c>
      <c r="C39" s="250">
        <v>1</v>
      </c>
      <c r="D39" s="362" t="s">
        <v>193</v>
      </c>
      <c r="E39" s="363"/>
      <c r="F39" s="362" t="s">
        <v>194</v>
      </c>
      <c r="G39" s="363"/>
      <c r="H39" s="28" t="s">
        <v>182</v>
      </c>
      <c r="I39" s="29" t="s">
        <v>195</v>
      </c>
      <c r="M39" s="186"/>
    </row>
    <row r="40" spans="1:13" s="26" customFormat="1" ht="63" customHeight="1" thickBot="1" x14ac:dyDescent="0.3">
      <c r="A40" s="360" t="s">
        <v>76</v>
      </c>
      <c r="B40" s="39" t="s">
        <v>75</v>
      </c>
      <c r="C40" s="38" t="s">
        <v>26</v>
      </c>
      <c r="D40" s="343" t="s">
        <v>27</v>
      </c>
      <c r="E40" s="344"/>
      <c r="F40" s="343" t="s">
        <v>28</v>
      </c>
      <c r="G40" s="344"/>
      <c r="H40" s="38" t="s">
        <v>29</v>
      </c>
      <c r="I40" s="40" t="s">
        <v>30</v>
      </c>
    </row>
    <row r="41" spans="1:13" s="1" customFormat="1" ht="243" customHeight="1" thickBot="1" x14ac:dyDescent="0.3">
      <c r="A41" s="361"/>
      <c r="B41" s="229">
        <v>1</v>
      </c>
      <c r="C41" s="235">
        <v>1</v>
      </c>
      <c r="D41" s="362" t="s">
        <v>196</v>
      </c>
      <c r="E41" s="363"/>
      <c r="F41" s="448" t="s">
        <v>197</v>
      </c>
      <c r="G41" s="449"/>
      <c r="H41" s="28" t="s">
        <v>182</v>
      </c>
      <c r="I41" s="29" t="s">
        <v>198</v>
      </c>
    </row>
    <row r="42" spans="1:13" s="26" customFormat="1" ht="44.1" customHeight="1" thickBot="1" x14ac:dyDescent="0.3">
      <c r="A42" s="360" t="s">
        <v>77</v>
      </c>
      <c r="B42" s="39" t="s">
        <v>75</v>
      </c>
      <c r="C42" s="38" t="s">
        <v>26</v>
      </c>
      <c r="D42" s="343" t="s">
        <v>27</v>
      </c>
      <c r="E42" s="344"/>
      <c r="F42" s="343" t="s">
        <v>28</v>
      </c>
      <c r="G42" s="344"/>
      <c r="H42" s="38" t="s">
        <v>29</v>
      </c>
      <c r="I42" s="40" t="s">
        <v>30</v>
      </c>
    </row>
    <row r="43" spans="1:13" s="1" customFormat="1" ht="293.10000000000002" customHeight="1" thickBot="1" x14ac:dyDescent="0.3">
      <c r="A43" s="361"/>
      <c r="B43" s="229">
        <v>1</v>
      </c>
      <c r="C43" s="235">
        <v>1</v>
      </c>
      <c r="D43" s="362" t="s">
        <v>199</v>
      </c>
      <c r="E43" s="363"/>
      <c r="F43" s="362" t="s">
        <v>200</v>
      </c>
      <c r="G43" s="363"/>
      <c r="H43" s="28" t="s">
        <v>182</v>
      </c>
      <c r="I43" s="29" t="s">
        <v>195</v>
      </c>
    </row>
    <row r="44" spans="1:13" s="26" customFormat="1" ht="65.099999999999994" customHeight="1" thickBot="1" x14ac:dyDescent="0.3">
      <c r="A44" s="360" t="s">
        <v>78</v>
      </c>
      <c r="B44" s="39" t="s">
        <v>75</v>
      </c>
      <c r="C44" s="39" t="s">
        <v>26</v>
      </c>
      <c r="D44" s="343" t="s">
        <v>27</v>
      </c>
      <c r="E44" s="344"/>
      <c r="F44" s="343" t="s">
        <v>28</v>
      </c>
      <c r="G44" s="344"/>
      <c r="H44" s="38" t="s">
        <v>29</v>
      </c>
      <c r="I44" s="38" t="s">
        <v>30</v>
      </c>
    </row>
    <row r="45" spans="1:13" s="1" customFormat="1" ht="387" customHeight="1" thickBot="1" x14ac:dyDescent="0.3">
      <c r="A45" s="361"/>
      <c r="B45" s="229">
        <v>1</v>
      </c>
      <c r="C45" s="235">
        <v>1</v>
      </c>
      <c r="D45" s="364" t="s">
        <v>201</v>
      </c>
      <c r="E45" s="365"/>
      <c r="F45" s="364" t="s">
        <v>235</v>
      </c>
      <c r="G45" s="365"/>
      <c r="H45" s="251" t="s">
        <v>182</v>
      </c>
      <c r="I45" s="29" t="s">
        <v>195</v>
      </c>
    </row>
    <row r="46" spans="1:13" s="26" customFormat="1" ht="33.75" thickBot="1" x14ac:dyDescent="0.3">
      <c r="A46" s="360" t="s">
        <v>79</v>
      </c>
      <c r="B46" s="39" t="s">
        <v>75</v>
      </c>
      <c r="C46" s="38" t="s">
        <v>26</v>
      </c>
      <c r="D46" s="343" t="s">
        <v>27</v>
      </c>
      <c r="E46" s="344"/>
      <c r="F46" s="343" t="s">
        <v>28</v>
      </c>
      <c r="G46" s="344"/>
      <c r="H46" s="38" t="s">
        <v>29</v>
      </c>
      <c r="I46" s="40" t="s">
        <v>30</v>
      </c>
    </row>
    <row r="47" spans="1:13" s="1" customFormat="1" ht="17.25" thickBot="1" x14ac:dyDescent="0.3">
      <c r="A47" s="361"/>
      <c r="B47" s="229">
        <v>1</v>
      </c>
      <c r="C47" s="31"/>
      <c r="D47" s="345"/>
      <c r="E47" s="347"/>
      <c r="F47" s="345"/>
      <c r="G47" s="347"/>
      <c r="H47" s="28"/>
      <c r="I47" s="30"/>
    </row>
    <row r="48" spans="1:13" s="26" customFormat="1" ht="33.75" thickBot="1" x14ac:dyDescent="0.3">
      <c r="A48" s="360" t="s">
        <v>80</v>
      </c>
      <c r="B48" s="39" t="s">
        <v>75</v>
      </c>
      <c r="C48" s="38" t="s">
        <v>26</v>
      </c>
      <c r="D48" s="343" t="s">
        <v>27</v>
      </c>
      <c r="E48" s="344"/>
      <c r="F48" s="343" t="s">
        <v>28</v>
      </c>
      <c r="G48" s="344"/>
      <c r="H48" s="38" t="s">
        <v>29</v>
      </c>
      <c r="I48" s="40" t="s">
        <v>30</v>
      </c>
    </row>
    <row r="49" spans="1:9" s="1" customFormat="1" ht="17.25" thickBot="1" x14ac:dyDescent="0.3">
      <c r="A49" s="361"/>
      <c r="B49" s="252">
        <v>1</v>
      </c>
      <c r="C49" s="32"/>
      <c r="D49" s="345"/>
      <c r="E49" s="347"/>
      <c r="F49" s="345"/>
      <c r="G49" s="347"/>
      <c r="H49" s="28"/>
      <c r="I49" s="30"/>
    </row>
    <row r="50" spans="1:9" s="1" customFormat="1" ht="33.75" thickBot="1" x14ac:dyDescent="0.3">
      <c r="A50" s="360" t="s">
        <v>81</v>
      </c>
      <c r="B50" s="37" t="s">
        <v>75</v>
      </c>
      <c r="C50" s="36" t="s">
        <v>26</v>
      </c>
      <c r="D50" s="343" t="s">
        <v>27</v>
      </c>
      <c r="E50" s="344"/>
      <c r="F50" s="343" t="s">
        <v>28</v>
      </c>
      <c r="G50" s="344"/>
      <c r="H50" s="38" t="s">
        <v>29</v>
      </c>
      <c r="I50" s="40" t="s">
        <v>30</v>
      </c>
    </row>
    <row r="51" spans="1:9" s="1" customFormat="1" ht="17.25" thickBot="1" x14ac:dyDescent="0.3">
      <c r="A51" s="361"/>
      <c r="B51" s="252">
        <v>1</v>
      </c>
      <c r="C51" s="32"/>
      <c r="D51" s="345"/>
      <c r="E51" s="346"/>
      <c r="F51" s="345"/>
      <c r="G51" s="347"/>
      <c r="H51" s="28"/>
      <c r="I51" s="30"/>
    </row>
    <row r="52" spans="1:9" s="1" customFormat="1" ht="33.75" thickBot="1" x14ac:dyDescent="0.3">
      <c r="A52" s="360" t="s">
        <v>82</v>
      </c>
      <c r="B52" s="37" t="s">
        <v>75</v>
      </c>
      <c r="C52" s="36" t="s">
        <v>26</v>
      </c>
      <c r="D52" s="343" t="s">
        <v>27</v>
      </c>
      <c r="E52" s="344"/>
      <c r="F52" s="343" t="s">
        <v>28</v>
      </c>
      <c r="G52" s="344"/>
      <c r="H52" s="38" t="s">
        <v>29</v>
      </c>
      <c r="I52" s="40" t="s">
        <v>30</v>
      </c>
    </row>
    <row r="53" spans="1:9" s="1" customFormat="1" ht="17.25" thickBot="1" x14ac:dyDescent="0.3">
      <c r="A53" s="361"/>
      <c r="B53" s="252">
        <v>1</v>
      </c>
      <c r="C53" s="32"/>
      <c r="D53" s="345"/>
      <c r="E53" s="346"/>
      <c r="F53" s="345"/>
      <c r="G53" s="347"/>
      <c r="H53" s="47"/>
      <c r="I53" s="30"/>
    </row>
    <row r="54" spans="1:9" s="1" customFormat="1" ht="33.75" thickBot="1" x14ac:dyDescent="0.3">
      <c r="A54" s="360" t="s">
        <v>83</v>
      </c>
      <c r="B54" s="37" t="s">
        <v>75</v>
      </c>
      <c r="C54" s="36" t="s">
        <v>26</v>
      </c>
      <c r="D54" s="343" t="s">
        <v>27</v>
      </c>
      <c r="E54" s="344"/>
      <c r="F54" s="343" t="s">
        <v>28</v>
      </c>
      <c r="G54" s="344"/>
      <c r="H54" s="38" t="s">
        <v>29</v>
      </c>
      <c r="I54" s="40" t="s">
        <v>30</v>
      </c>
    </row>
    <row r="55" spans="1:9" s="1" customFormat="1" ht="17.25" thickBot="1" x14ac:dyDescent="0.3">
      <c r="A55" s="361"/>
      <c r="B55" s="252">
        <v>1</v>
      </c>
      <c r="C55" s="32"/>
      <c r="D55" s="345"/>
      <c r="E55" s="347"/>
      <c r="F55" s="345"/>
      <c r="G55" s="347"/>
      <c r="H55" s="28"/>
      <c r="I55" s="28"/>
    </row>
    <row r="56" spans="1:9" s="1" customFormat="1" ht="33.75" thickBot="1" x14ac:dyDescent="0.3">
      <c r="A56" s="360" t="s">
        <v>84</v>
      </c>
      <c r="B56" s="37" t="s">
        <v>75</v>
      </c>
      <c r="C56" s="36" t="s">
        <v>26</v>
      </c>
      <c r="D56" s="343" t="s">
        <v>27</v>
      </c>
      <c r="E56" s="344"/>
      <c r="F56" s="343" t="s">
        <v>28</v>
      </c>
      <c r="G56" s="344"/>
      <c r="H56" s="38" t="s">
        <v>29</v>
      </c>
      <c r="I56" s="40" t="s">
        <v>30</v>
      </c>
    </row>
    <row r="57" spans="1:9" s="1" customFormat="1" ht="17.25" thickBot="1" x14ac:dyDescent="0.3">
      <c r="A57" s="361"/>
      <c r="B57" s="252">
        <v>1</v>
      </c>
      <c r="C57" s="32"/>
      <c r="D57" s="345"/>
      <c r="E57" s="347"/>
      <c r="F57" s="345"/>
      <c r="G57" s="347"/>
      <c r="H57" s="28"/>
      <c r="I57" s="30"/>
    </row>
    <row r="58" spans="1:9" s="1" customFormat="1" ht="33.75" thickBot="1" x14ac:dyDescent="0.3">
      <c r="A58" s="360" t="s">
        <v>85</v>
      </c>
      <c r="B58" s="37" t="s">
        <v>75</v>
      </c>
      <c r="C58" s="36" t="s">
        <v>26</v>
      </c>
      <c r="D58" s="343" t="s">
        <v>27</v>
      </c>
      <c r="E58" s="344"/>
      <c r="F58" s="343" t="s">
        <v>28</v>
      </c>
      <c r="G58" s="344"/>
      <c r="H58" s="38" t="s">
        <v>29</v>
      </c>
      <c r="I58" s="40" t="s">
        <v>30</v>
      </c>
    </row>
    <row r="59" spans="1:9" s="1" customFormat="1" ht="17.25" thickBot="1" x14ac:dyDescent="0.3">
      <c r="A59" s="361"/>
      <c r="B59" s="252">
        <v>1</v>
      </c>
      <c r="C59" s="32"/>
      <c r="D59" s="345"/>
      <c r="E59" s="347"/>
      <c r="F59" s="346"/>
      <c r="G59" s="346"/>
      <c r="H59" s="28"/>
      <c r="I59" s="28"/>
    </row>
    <row r="60" spans="1:9" s="1" customFormat="1" ht="33.75" thickBot="1" x14ac:dyDescent="0.3">
      <c r="A60" s="360" t="s">
        <v>86</v>
      </c>
      <c r="B60" s="37" t="s">
        <v>75</v>
      </c>
      <c r="C60" s="36" t="s">
        <v>26</v>
      </c>
      <c r="D60" s="343" t="s">
        <v>27</v>
      </c>
      <c r="E60" s="344"/>
      <c r="F60" s="343" t="s">
        <v>28</v>
      </c>
      <c r="G60" s="344"/>
      <c r="H60" s="38" t="s">
        <v>29</v>
      </c>
      <c r="I60" s="40" t="s">
        <v>30</v>
      </c>
    </row>
    <row r="61" spans="1:9" s="1" customFormat="1" ht="17.25" thickBot="1" x14ac:dyDescent="0.3">
      <c r="A61" s="361"/>
      <c r="B61" s="252">
        <v>1</v>
      </c>
      <c r="C61" s="32"/>
      <c r="D61" s="345"/>
      <c r="E61" s="347"/>
      <c r="F61" s="345"/>
      <c r="G61" s="347"/>
      <c r="H61" s="28"/>
      <c r="I61" s="28"/>
    </row>
    <row r="62" spans="1:9" s="1" customFormat="1" ht="14.25" x14ac:dyDescent="0.25">
      <c r="B62" s="177"/>
    </row>
    <row r="63" spans="1:9" s="1" customFormat="1" ht="14.25" x14ac:dyDescent="0.25"/>
    <row r="64" spans="1:9" s="25" customFormat="1" x14ac:dyDescent="0.25">
      <c r="A64" s="1"/>
      <c r="B64" s="1"/>
      <c r="C64" s="1"/>
      <c r="D64" s="1"/>
      <c r="E64" s="1"/>
      <c r="F64" s="1"/>
      <c r="G64" s="1"/>
      <c r="H64" s="1"/>
      <c r="I64" s="1"/>
    </row>
    <row r="65" spans="1:9" s="1" customFormat="1" ht="27" customHeight="1" x14ac:dyDescent="0.25">
      <c r="A65" s="428" t="s">
        <v>17</v>
      </c>
      <c r="B65" s="428"/>
      <c r="C65" s="428"/>
      <c r="D65" s="428"/>
      <c r="E65" s="428"/>
      <c r="F65" s="428"/>
      <c r="G65" s="428"/>
      <c r="H65" s="428"/>
      <c r="I65" s="428"/>
    </row>
    <row r="66" spans="1:9" s="1" customFormat="1" ht="30" customHeight="1" x14ac:dyDescent="0.25">
      <c r="A66" s="41" t="s">
        <v>18</v>
      </c>
      <c r="B66" s="357" t="s">
        <v>87</v>
      </c>
      <c r="C66" s="358"/>
      <c r="D66" s="357" t="s">
        <v>88</v>
      </c>
      <c r="E66" s="358"/>
      <c r="F66" s="357" t="s">
        <v>89</v>
      </c>
      <c r="G66" s="358"/>
      <c r="H66" s="429" t="s">
        <v>90</v>
      </c>
      <c r="I66" s="430"/>
    </row>
    <row r="67" spans="1:9" s="1" customFormat="1" ht="138" customHeight="1" x14ac:dyDescent="0.25">
      <c r="A67" s="41" t="s">
        <v>91</v>
      </c>
      <c r="B67" s="357" t="s">
        <v>202</v>
      </c>
      <c r="C67" s="358"/>
      <c r="D67" s="357" t="s">
        <v>203</v>
      </c>
      <c r="E67" s="358"/>
      <c r="F67" s="435"/>
      <c r="G67" s="436"/>
      <c r="H67" s="435"/>
      <c r="I67" s="436"/>
    </row>
    <row r="68" spans="1:9" s="1" customFormat="1" ht="16.5" x14ac:dyDescent="0.25">
      <c r="A68" s="425" t="s">
        <v>49</v>
      </c>
      <c r="B68" s="87" t="s">
        <v>25</v>
      </c>
      <c r="C68" s="87" t="s">
        <v>26</v>
      </c>
      <c r="D68" s="87" t="s">
        <v>25</v>
      </c>
      <c r="E68" s="87" t="s">
        <v>26</v>
      </c>
      <c r="F68" s="87" t="s">
        <v>25</v>
      </c>
      <c r="G68" s="87" t="s">
        <v>26</v>
      </c>
      <c r="H68" s="87" t="s">
        <v>25</v>
      </c>
      <c r="I68" s="87" t="s">
        <v>26</v>
      </c>
    </row>
    <row r="69" spans="1:9" s="1" customFormat="1" ht="16.5" x14ac:dyDescent="0.25">
      <c r="A69" s="426"/>
      <c r="B69" s="253">
        <v>8.3299999999999999E-2</v>
      </c>
      <c r="C69" s="253">
        <v>8.3299999999999999E-2</v>
      </c>
      <c r="D69" s="253">
        <v>0</v>
      </c>
      <c r="E69" s="43">
        <v>0</v>
      </c>
      <c r="F69" s="43"/>
      <c r="G69" s="43"/>
      <c r="H69" s="48"/>
      <c r="I69" s="43"/>
    </row>
    <row r="70" spans="1:9" s="1" customFormat="1" ht="162.94999999999999" customHeight="1" x14ac:dyDescent="0.25">
      <c r="A70" s="41" t="s">
        <v>92</v>
      </c>
      <c r="B70" s="352" t="s">
        <v>204</v>
      </c>
      <c r="C70" s="353"/>
      <c r="D70" s="339" t="s">
        <v>205</v>
      </c>
      <c r="E70" s="340"/>
      <c r="F70" s="445"/>
      <c r="G70" s="446"/>
      <c r="H70" s="431"/>
      <c r="I70" s="432"/>
    </row>
    <row r="71" spans="1:9" s="1" customFormat="1" ht="60.95" customHeight="1" x14ac:dyDescent="0.25">
      <c r="A71" s="41" t="s">
        <v>93</v>
      </c>
      <c r="B71" s="348" t="s">
        <v>206</v>
      </c>
      <c r="C71" s="349"/>
      <c r="D71" s="350"/>
      <c r="E71" s="447"/>
      <c r="F71" s="354"/>
      <c r="G71" s="349"/>
      <c r="H71" s="337"/>
      <c r="I71" s="338"/>
    </row>
    <row r="72" spans="1:9" s="1" customFormat="1" ht="16.5" x14ac:dyDescent="0.25">
      <c r="A72" s="425" t="s">
        <v>50</v>
      </c>
      <c r="B72" s="87" t="s">
        <v>25</v>
      </c>
      <c r="C72" s="87" t="s">
        <v>26</v>
      </c>
      <c r="D72" s="87" t="s">
        <v>25</v>
      </c>
      <c r="E72" s="87" t="s">
        <v>26</v>
      </c>
      <c r="F72" s="87" t="s">
        <v>25</v>
      </c>
      <c r="G72" s="87" t="s">
        <v>26</v>
      </c>
      <c r="H72" s="87" t="s">
        <v>25</v>
      </c>
      <c r="I72" s="87" t="s">
        <v>26</v>
      </c>
    </row>
    <row r="73" spans="1:9" s="1" customFormat="1" ht="16.5" x14ac:dyDescent="0.25">
      <c r="A73" s="426"/>
      <c r="B73" s="253">
        <v>8.3299999999999999E-2</v>
      </c>
      <c r="C73" s="253">
        <v>8.3299999999999999E-2</v>
      </c>
      <c r="D73" s="253">
        <v>0</v>
      </c>
      <c r="E73" s="43">
        <v>0.05</v>
      </c>
      <c r="F73" s="43"/>
      <c r="G73" s="44"/>
      <c r="H73" s="48"/>
      <c r="I73" s="44"/>
    </row>
    <row r="74" spans="1:9" s="1" customFormat="1" ht="174" customHeight="1" x14ac:dyDescent="0.25">
      <c r="A74" s="41" t="s">
        <v>92</v>
      </c>
      <c r="B74" s="352" t="s">
        <v>207</v>
      </c>
      <c r="C74" s="353"/>
      <c r="D74" s="444" t="s">
        <v>208</v>
      </c>
      <c r="E74" s="382"/>
      <c r="F74" s="445"/>
      <c r="G74" s="446"/>
      <c r="H74" s="381"/>
      <c r="I74" s="382"/>
    </row>
    <row r="75" spans="1:9" s="1" customFormat="1" ht="72.95" customHeight="1" x14ac:dyDescent="0.25">
      <c r="A75" s="41" t="s">
        <v>93</v>
      </c>
      <c r="B75" s="348" t="s">
        <v>206</v>
      </c>
      <c r="C75" s="349"/>
      <c r="D75" s="348" t="s">
        <v>206</v>
      </c>
      <c r="E75" s="349"/>
      <c r="F75" s="354"/>
      <c r="G75" s="349"/>
      <c r="H75" s="337"/>
      <c r="I75" s="338"/>
    </row>
    <row r="76" spans="1:9" s="1" customFormat="1" ht="16.5" x14ac:dyDescent="0.25">
      <c r="A76" s="425" t="s">
        <v>51</v>
      </c>
      <c r="B76" s="87" t="s">
        <v>25</v>
      </c>
      <c r="C76" s="87" t="s">
        <v>26</v>
      </c>
      <c r="D76" s="87" t="s">
        <v>25</v>
      </c>
      <c r="E76" s="87" t="s">
        <v>26</v>
      </c>
      <c r="F76" s="87" t="s">
        <v>25</v>
      </c>
      <c r="G76" s="87" t="s">
        <v>26</v>
      </c>
      <c r="H76" s="87" t="s">
        <v>25</v>
      </c>
      <c r="I76" s="87" t="s">
        <v>26</v>
      </c>
    </row>
    <row r="77" spans="1:9" s="1" customFormat="1" ht="16.5" x14ac:dyDescent="0.25">
      <c r="A77" s="426"/>
      <c r="B77" s="253">
        <v>8.3299999999999999E-2</v>
      </c>
      <c r="C77" s="253">
        <v>8.3299999999999999E-2</v>
      </c>
      <c r="D77" s="253">
        <v>0.05</v>
      </c>
      <c r="E77" s="43">
        <v>0.05</v>
      </c>
      <c r="F77" s="43"/>
      <c r="G77" s="44"/>
      <c r="H77" s="48"/>
      <c r="I77" s="44"/>
    </row>
    <row r="78" spans="1:9" s="1" customFormat="1" ht="234.95" customHeight="1" x14ac:dyDescent="0.25">
      <c r="A78" s="41" t="s">
        <v>92</v>
      </c>
      <c r="B78" s="352" t="s">
        <v>209</v>
      </c>
      <c r="C78" s="353"/>
      <c r="D78" s="354" t="s">
        <v>210</v>
      </c>
      <c r="E78" s="441"/>
      <c r="F78" s="442"/>
      <c r="G78" s="443"/>
      <c r="H78" s="337"/>
      <c r="I78" s="338"/>
    </row>
    <row r="79" spans="1:9" s="1" customFormat="1" ht="56.1" customHeight="1" x14ac:dyDescent="0.25">
      <c r="A79" s="41" t="s">
        <v>93</v>
      </c>
      <c r="B79" s="348" t="s">
        <v>211</v>
      </c>
      <c r="C79" s="349"/>
      <c r="D79" s="348" t="s">
        <v>212</v>
      </c>
      <c r="E79" s="349"/>
      <c r="F79" s="442"/>
      <c r="G79" s="443"/>
      <c r="H79" s="337"/>
      <c r="I79" s="338"/>
    </row>
    <row r="80" spans="1:9" s="1" customFormat="1" ht="16.5" x14ac:dyDescent="0.25">
      <c r="A80" s="425" t="s">
        <v>52</v>
      </c>
      <c r="B80" s="87" t="s">
        <v>25</v>
      </c>
      <c r="C80" s="87" t="s">
        <v>26</v>
      </c>
      <c r="D80" s="87" t="s">
        <v>25</v>
      </c>
      <c r="E80" s="87" t="s">
        <v>26</v>
      </c>
      <c r="F80" s="87" t="s">
        <v>25</v>
      </c>
      <c r="G80" s="87" t="s">
        <v>26</v>
      </c>
      <c r="H80" s="87" t="s">
        <v>25</v>
      </c>
      <c r="I80" s="87" t="s">
        <v>26</v>
      </c>
    </row>
    <row r="81" spans="1:9" s="1" customFormat="1" ht="16.5" x14ac:dyDescent="0.25">
      <c r="A81" s="426"/>
      <c r="B81" s="253">
        <v>8.3299999999999999E-2</v>
      </c>
      <c r="C81" s="253">
        <v>8.3299999999999999E-2</v>
      </c>
      <c r="D81" s="253">
        <v>0.1</v>
      </c>
      <c r="E81" s="43">
        <v>0.1</v>
      </c>
      <c r="F81" s="43"/>
      <c r="G81" s="44"/>
      <c r="H81" s="48"/>
      <c r="I81" s="44"/>
    </row>
    <row r="82" spans="1:9" s="1" customFormat="1" ht="270" customHeight="1" x14ac:dyDescent="0.25">
      <c r="A82" s="41" t="s">
        <v>92</v>
      </c>
      <c r="B82" s="352" t="s">
        <v>213</v>
      </c>
      <c r="C82" s="353"/>
      <c r="D82" s="339" t="s">
        <v>214</v>
      </c>
      <c r="E82" s="340"/>
      <c r="F82" s="431"/>
      <c r="G82" s="356"/>
      <c r="H82" s="337"/>
      <c r="I82" s="338"/>
    </row>
    <row r="83" spans="1:9" s="1" customFormat="1" ht="66" customHeight="1" x14ac:dyDescent="0.25">
      <c r="A83" s="41" t="s">
        <v>93</v>
      </c>
      <c r="B83" s="440" t="s">
        <v>326</v>
      </c>
      <c r="C83" s="437"/>
      <c r="D83" s="348" t="s">
        <v>327</v>
      </c>
      <c r="E83" s="349"/>
      <c r="F83" s="337"/>
      <c r="G83" s="338"/>
      <c r="H83" s="337"/>
      <c r="I83" s="338"/>
    </row>
    <row r="84" spans="1:9" s="1" customFormat="1" ht="16.5" x14ac:dyDescent="0.25">
      <c r="A84" s="425" t="s">
        <v>54</v>
      </c>
      <c r="B84" s="87" t="s">
        <v>25</v>
      </c>
      <c r="C84" s="87" t="s">
        <v>26</v>
      </c>
      <c r="D84" s="87" t="s">
        <v>25</v>
      </c>
      <c r="E84" s="87" t="s">
        <v>26</v>
      </c>
      <c r="F84" s="87" t="s">
        <v>25</v>
      </c>
      <c r="G84" s="87" t="s">
        <v>26</v>
      </c>
      <c r="H84" s="87" t="s">
        <v>25</v>
      </c>
      <c r="I84" s="87" t="s">
        <v>26</v>
      </c>
    </row>
    <row r="85" spans="1:9" s="1" customFormat="1" ht="16.5" x14ac:dyDescent="0.25">
      <c r="A85" s="426"/>
      <c r="B85" s="253">
        <v>8.3299999999999999E-2</v>
      </c>
      <c r="C85" s="43"/>
      <c r="D85" s="253">
        <v>0.1</v>
      </c>
      <c r="E85" s="43"/>
      <c r="F85" s="43"/>
      <c r="G85" s="44"/>
      <c r="H85" s="48"/>
      <c r="I85" s="44"/>
    </row>
    <row r="86" spans="1:9" s="1" customFormat="1" ht="49.5" x14ac:dyDescent="0.25">
      <c r="A86" s="41" t="s">
        <v>92</v>
      </c>
      <c r="B86" s="359"/>
      <c r="C86" s="359"/>
      <c r="D86" s="359"/>
      <c r="E86" s="359"/>
      <c r="F86" s="334"/>
      <c r="G86" s="335"/>
      <c r="H86" s="359"/>
      <c r="I86" s="359"/>
    </row>
    <row r="87" spans="1:9" s="1" customFormat="1" ht="16.5" x14ac:dyDescent="0.25">
      <c r="A87" s="41" t="s">
        <v>93</v>
      </c>
      <c r="B87" s="334"/>
      <c r="C87" s="335"/>
      <c r="D87" s="334"/>
      <c r="E87" s="335"/>
      <c r="F87" s="334"/>
      <c r="G87" s="335"/>
      <c r="H87" s="334"/>
      <c r="I87" s="335"/>
    </row>
    <row r="88" spans="1:9" s="1" customFormat="1" ht="16.5" x14ac:dyDescent="0.25">
      <c r="A88" s="425" t="s">
        <v>55</v>
      </c>
      <c r="B88" s="87" t="s">
        <v>25</v>
      </c>
      <c r="C88" s="87" t="s">
        <v>26</v>
      </c>
      <c r="D88" s="87" t="s">
        <v>25</v>
      </c>
      <c r="E88" s="87" t="s">
        <v>26</v>
      </c>
      <c r="F88" s="87" t="s">
        <v>25</v>
      </c>
      <c r="G88" s="87" t="s">
        <v>26</v>
      </c>
      <c r="H88" s="87" t="s">
        <v>25</v>
      </c>
      <c r="I88" s="87" t="s">
        <v>26</v>
      </c>
    </row>
    <row r="89" spans="1:9" s="1" customFormat="1" ht="16.5" x14ac:dyDescent="0.25">
      <c r="A89" s="426"/>
      <c r="B89" s="253">
        <v>8.3299999999999999E-2</v>
      </c>
      <c r="C89" s="43"/>
      <c r="D89" s="253">
        <v>0.1</v>
      </c>
      <c r="E89" s="43"/>
      <c r="F89" s="43"/>
      <c r="G89" s="44"/>
      <c r="H89" s="48"/>
      <c r="I89" s="44"/>
    </row>
    <row r="90" spans="1:9" s="1" customFormat="1" ht="49.5" x14ac:dyDescent="0.25">
      <c r="A90" s="41" t="s">
        <v>92</v>
      </c>
      <c r="B90" s="333"/>
      <c r="C90" s="333"/>
      <c r="D90" s="333"/>
      <c r="E90" s="333"/>
      <c r="F90" s="438"/>
      <c r="G90" s="439"/>
      <c r="H90" s="333"/>
      <c r="I90" s="333"/>
    </row>
    <row r="91" spans="1:9" s="1" customFormat="1" ht="16.5" x14ac:dyDescent="0.25">
      <c r="A91" s="41" t="s">
        <v>93</v>
      </c>
      <c r="B91" s="334"/>
      <c r="C91" s="335"/>
      <c r="D91" s="334"/>
      <c r="E91" s="335"/>
      <c r="F91" s="334"/>
      <c r="G91" s="335"/>
      <c r="H91" s="334"/>
      <c r="I91" s="335"/>
    </row>
    <row r="92" spans="1:9" s="1" customFormat="1" ht="16.5" x14ac:dyDescent="0.25">
      <c r="A92" s="425" t="s">
        <v>56</v>
      </c>
      <c r="B92" s="87" t="s">
        <v>25</v>
      </c>
      <c r="C92" s="87" t="s">
        <v>26</v>
      </c>
      <c r="D92" s="87" t="s">
        <v>25</v>
      </c>
      <c r="E92" s="87" t="s">
        <v>26</v>
      </c>
      <c r="F92" s="87" t="s">
        <v>25</v>
      </c>
      <c r="G92" s="87" t="s">
        <v>26</v>
      </c>
      <c r="H92" s="87" t="s">
        <v>25</v>
      </c>
      <c r="I92" s="87" t="s">
        <v>26</v>
      </c>
    </row>
    <row r="93" spans="1:9" s="1" customFormat="1" ht="16.5" x14ac:dyDescent="0.25">
      <c r="A93" s="426"/>
      <c r="B93" s="253">
        <v>8.3299999999999999E-2</v>
      </c>
      <c r="C93" s="43"/>
      <c r="D93" s="253">
        <v>0.1</v>
      </c>
      <c r="E93" s="43"/>
      <c r="F93" s="43"/>
      <c r="G93" s="44"/>
      <c r="H93" s="48"/>
      <c r="I93" s="44"/>
    </row>
    <row r="94" spans="1:9" s="1" customFormat="1" ht="49.5" x14ac:dyDescent="0.25">
      <c r="A94" s="41" t="s">
        <v>92</v>
      </c>
      <c r="B94" s="333"/>
      <c r="C94" s="333"/>
      <c r="D94" s="333"/>
      <c r="E94" s="333"/>
      <c r="F94" s="438"/>
      <c r="G94" s="439"/>
      <c r="H94" s="333"/>
      <c r="I94" s="333"/>
    </row>
    <row r="95" spans="1:9" s="1" customFormat="1" ht="16.5" x14ac:dyDescent="0.25">
      <c r="A95" s="41" t="s">
        <v>93</v>
      </c>
      <c r="B95" s="334"/>
      <c r="C95" s="335"/>
      <c r="D95" s="334"/>
      <c r="E95" s="335"/>
      <c r="F95" s="334"/>
      <c r="G95" s="335"/>
      <c r="H95" s="334"/>
      <c r="I95" s="335"/>
    </row>
    <row r="96" spans="1:9" s="1" customFormat="1" ht="16.5" x14ac:dyDescent="0.25">
      <c r="A96" s="425" t="s">
        <v>57</v>
      </c>
      <c r="B96" s="87" t="s">
        <v>25</v>
      </c>
      <c r="C96" s="87" t="s">
        <v>26</v>
      </c>
      <c r="D96" s="87" t="s">
        <v>25</v>
      </c>
      <c r="E96" s="87" t="s">
        <v>26</v>
      </c>
      <c r="F96" s="87" t="s">
        <v>25</v>
      </c>
      <c r="G96" s="87" t="s">
        <v>26</v>
      </c>
      <c r="H96" s="87" t="s">
        <v>25</v>
      </c>
      <c r="I96" s="87" t="s">
        <v>26</v>
      </c>
    </row>
    <row r="97" spans="1:9" s="1" customFormat="1" ht="16.5" x14ac:dyDescent="0.25">
      <c r="A97" s="426"/>
      <c r="B97" s="253">
        <v>8.3299999999999999E-2</v>
      </c>
      <c r="C97" s="43"/>
      <c r="D97" s="253">
        <v>0.1</v>
      </c>
      <c r="E97" s="43"/>
      <c r="F97" s="43"/>
      <c r="G97" s="44"/>
      <c r="H97" s="48"/>
      <c r="I97" s="44"/>
    </row>
    <row r="98" spans="1:9" s="1" customFormat="1" ht="49.5" x14ac:dyDescent="0.25">
      <c r="A98" s="41" t="s">
        <v>92</v>
      </c>
      <c r="B98" s="333"/>
      <c r="C98" s="333"/>
      <c r="D98" s="333"/>
      <c r="E98" s="333"/>
      <c r="F98" s="333"/>
      <c r="G98" s="333"/>
      <c r="H98" s="333"/>
      <c r="I98" s="333"/>
    </row>
    <row r="99" spans="1:9" s="1" customFormat="1" ht="16.5" x14ac:dyDescent="0.25">
      <c r="A99" s="41" t="s">
        <v>93</v>
      </c>
      <c r="B99" s="334"/>
      <c r="C99" s="335"/>
      <c r="D99" s="334"/>
      <c r="E99" s="335"/>
      <c r="F99" s="334"/>
      <c r="G99" s="335"/>
      <c r="H99" s="334"/>
      <c r="I99" s="335"/>
    </row>
    <row r="100" spans="1:9" s="1" customFormat="1" ht="16.5" x14ac:dyDescent="0.25">
      <c r="A100" s="425" t="s">
        <v>59</v>
      </c>
      <c r="B100" s="87" t="s">
        <v>25</v>
      </c>
      <c r="C100" s="87" t="s">
        <v>26</v>
      </c>
      <c r="D100" s="87" t="s">
        <v>25</v>
      </c>
      <c r="E100" s="87" t="s">
        <v>26</v>
      </c>
      <c r="F100" s="87" t="s">
        <v>25</v>
      </c>
      <c r="G100" s="87" t="s">
        <v>26</v>
      </c>
      <c r="H100" s="87" t="s">
        <v>25</v>
      </c>
      <c r="I100" s="87" t="s">
        <v>26</v>
      </c>
    </row>
    <row r="101" spans="1:9" s="1" customFormat="1" ht="16.5" x14ac:dyDescent="0.25">
      <c r="A101" s="426"/>
      <c r="B101" s="253">
        <v>8.3299999999999999E-2</v>
      </c>
      <c r="C101" s="43"/>
      <c r="D101" s="253">
        <v>0.15</v>
      </c>
      <c r="E101" s="43"/>
      <c r="F101" s="43"/>
      <c r="G101" s="44"/>
      <c r="H101" s="48"/>
      <c r="I101" s="44"/>
    </row>
    <row r="102" spans="1:9" s="1" customFormat="1" ht="49.5" x14ac:dyDescent="0.25">
      <c r="A102" s="41" t="s">
        <v>92</v>
      </c>
      <c r="B102" s="333"/>
      <c r="C102" s="333"/>
      <c r="D102" s="333"/>
      <c r="E102" s="333"/>
      <c r="F102" s="333"/>
      <c r="G102" s="333"/>
      <c r="H102" s="333"/>
      <c r="I102" s="333"/>
    </row>
    <row r="103" spans="1:9" s="1" customFormat="1" ht="16.5" x14ac:dyDescent="0.25">
      <c r="A103" s="41" t="s">
        <v>93</v>
      </c>
      <c r="B103" s="334"/>
      <c r="C103" s="335"/>
      <c r="D103" s="334"/>
      <c r="E103" s="335"/>
      <c r="F103" s="334"/>
      <c r="G103" s="335"/>
      <c r="H103" s="334"/>
      <c r="I103" s="335"/>
    </row>
    <row r="104" spans="1:9" s="1" customFormat="1" ht="16.5" x14ac:dyDescent="0.25">
      <c r="A104" s="425" t="s">
        <v>60</v>
      </c>
      <c r="B104" s="87" t="s">
        <v>25</v>
      </c>
      <c r="C104" s="87" t="s">
        <v>26</v>
      </c>
      <c r="D104" s="87" t="s">
        <v>25</v>
      </c>
      <c r="E104" s="87" t="s">
        <v>26</v>
      </c>
      <c r="F104" s="87" t="s">
        <v>25</v>
      </c>
      <c r="G104" s="87" t="s">
        <v>26</v>
      </c>
      <c r="H104" s="87" t="s">
        <v>25</v>
      </c>
      <c r="I104" s="87" t="s">
        <v>26</v>
      </c>
    </row>
    <row r="105" spans="1:9" s="1" customFormat="1" ht="16.5" x14ac:dyDescent="0.25">
      <c r="A105" s="426"/>
      <c r="B105" s="253">
        <v>8.3299999999999999E-2</v>
      </c>
      <c r="C105" s="43"/>
      <c r="D105" s="253">
        <v>0.15</v>
      </c>
      <c r="E105" s="43"/>
      <c r="F105" s="43"/>
      <c r="G105" s="44"/>
      <c r="H105" s="48"/>
      <c r="I105" s="44"/>
    </row>
    <row r="106" spans="1:9" s="1" customFormat="1" ht="49.5" x14ac:dyDescent="0.25">
      <c r="A106" s="41" t="s">
        <v>92</v>
      </c>
      <c r="B106" s="333"/>
      <c r="C106" s="333"/>
      <c r="D106" s="333"/>
      <c r="E106" s="333"/>
      <c r="F106" s="333"/>
      <c r="G106" s="333"/>
      <c r="H106" s="333"/>
      <c r="I106" s="333"/>
    </row>
    <row r="107" spans="1:9" s="1" customFormat="1" ht="16.5" x14ac:dyDescent="0.25">
      <c r="A107" s="41" t="s">
        <v>93</v>
      </c>
      <c r="B107" s="334"/>
      <c r="C107" s="335"/>
      <c r="D107" s="334"/>
      <c r="E107" s="335"/>
      <c r="F107" s="334"/>
      <c r="G107" s="335"/>
      <c r="H107" s="334"/>
      <c r="I107" s="335"/>
    </row>
    <row r="108" spans="1:9" s="1" customFormat="1" ht="16.5" x14ac:dyDescent="0.25">
      <c r="A108" s="425" t="s">
        <v>61</v>
      </c>
      <c r="B108" s="87" t="s">
        <v>25</v>
      </c>
      <c r="C108" s="87" t="s">
        <v>26</v>
      </c>
      <c r="D108" s="87" t="s">
        <v>25</v>
      </c>
      <c r="E108" s="87" t="s">
        <v>26</v>
      </c>
      <c r="F108" s="87" t="s">
        <v>25</v>
      </c>
      <c r="G108" s="87" t="s">
        <v>26</v>
      </c>
      <c r="H108" s="87" t="s">
        <v>25</v>
      </c>
      <c r="I108" s="87" t="s">
        <v>26</v>
      </c>
    </row>
    <row r="109" spans="1:9" s="1" customFormat="1" ht="16.5" x14ac:dyDescent="0.25">
      <c r="A109" s="426"/>
      <c r="B109" s="253">
        <v>8.3299999999999999E-2</v>
      </c>
      <c r="C109" s="43"/>
      <c r="D109" s="253">
        <v>0.15</v>
      </c>
      <c r="E109" s="43"/>
      <c r="F109" s="43"/>
      <c r="G109" s="44"/>
      <c r="H109" s="48"/>
      <c r="I109" s="44"/>
    </row>
    <row r="110" spans="1:9" s="1" customFormat="1" ht="49.5" x14ac:dyDescent="0.25">
      <c r="A110" s="41" t="s">
        <v>92</v>
      </c>
      <c r="B110" s="333"/>
      <c r="C110" s="333"/>
      <c r="D110" s="333"/>
      <c r="E110" s="333"/>
      <c r="F110" s="333"/>
      <c r="G110" s="333"/>
      <c r="H110" s="333"/>
      <c r="I110" s="333"/>
    </row>
    <row r="111" spans="1:9" s="1" customFormat="1" ht="16.5" x14ac:dyDescent="0.25">
      <c r="A111" s="41" t="s">
        <v>93</v>
      </c>
      <c r="B111" s="334"/>
      <c r="C111" s="335"/>
      <c r="D111" s="334"/>
      <c r="E111" s="335"/>
      <c r="F111" s="334"/>
      <c r="G111" s="335"/>
      <c r="H111" s="334"/>
      <c r="I111" s="335"/>
    </row>
    <row r="112" spans="1:9" s="1" customFormat="1" ht="16.5" x14ac:dyDescent="0.25">
      <c r="A112" s="425" t="s">
        <v>62</v>
      </c>
      <c r="B112" s="87" t="s">
        <v>25</v>
      </c>
      <c r="C112" s="87" t="s">
        <v>26</v>
      </c>
      <c r="D112" s="87" t="s">
        <v>25</v>
      </c>
      <c r="E112" s="87" t="s">
        <v>26</v>
      </c>
      <c r="F112" s="87" t="s">
        <v>25</v>
      </c>
      <c r="G112" s="87" t="s">
        <v>26</v>
      </c>
      <c r="H112" s="87" t="s">
        <v>25</v>
      </c>
      <c r="I112" s="87" t="s">
        <v>26</v>
      </c>
    </row>
    <row r="113" spans="1:9" s="1" customFormat="1" ht="16.5" x14ac:dyDescent="0.25">
      <c r="A113" s="426"/>
      <c r="B113" s="253">
        <v>8.3299999999999999E-2</v>
      </c>
      <c r="C113" s="43"/>
      <c r="D113" s="253">
        <v>0</v>
      </c>
      <c r="E113" s="43"/>
      <c r="F113" s="43"/>
      <c r="G113" s="167"/>
      <c r="H113" s="166"/>
      <c r="I113" s="167"/>
    </row>
    <row r="114" spans="1:9" s="1" customFormat="1" ht="49.5" x14ac:dyDescent="0.25">
      <c r="A114" s="41" t="s">
        <v>92</v>
      </c>
      <c r="B114" s="336"/>
      <c r="C114" s="336"/>
      <c r="D114" s="336"/>
      <c r="E114" s="336"/>
      <c r="F114" s="336"/>
      <c r="G114" s="336"/>
      <c r="H114" s="336"/>
      <c r="I114" s="336"/>
    </row>
    <row r="115" spans="1:9" s="1" customFormat="1" ht="16.5" x14ac:dyDescent="0.25">
      <c r="A115" s="41" t="s">
        <v>93</v>
      </c>
      <c r="B115" s="334"/>
      <c r="C115" s="335"/>
      <c r="D115" s="334"/>
      <c r="E115" s="335"/>
      <c r="F115" s="334"/>
      <c r="G115" s="335"/>
      <c r="H115" s="334"/>
      <c r="I115" s="335"/>
    </row>
    <row r="116" spans="1:9" s="1" customFormat="1" ht="16.5" x14ac:dyDescent="0.25">
      <c r="A116" s="42" t="s">
        <v>94</v>
      </c>
      <c r="B116" s="45">
        <f t="shared" ref="B116:I116" si="1">(B69+B73+B77+B81+B85+B89+B93+B97+B101+B105+B109+B113)</f>
        <v>0.99960000000000016</v>
      </c>
      <c r="C116" s="45">
        <f t="shared" si="1"/>
        <v>0.3332</v>
      </c>
      <c r="D116" s="45">
        <f t="shared" si="1"/>
        <v>1</v>
      </c>
      <c r="E116" s="45">
        <f t="shared" si="1"/>
        <v>0.2</v>
      </c>
      <c r="F116" s="45">
        <f t="shared" si="1"/>
        <v>0</v>
      </c>
      <c r="G116" s="45">
        <f t="shared" si="1"/>
        <v>0</v>
      </c>
      <c r="H116" s="45">
        <f t="shared" si="1"/>
        <v>0</v>
      </c>
      <c r="I116" s="45">
        <f t="shared" si="1"/>
        <v>0</v>
      </c>
    </row>
    <row r="117" spans="1:9" s="1" customFormat="1" ht="14.25" x14ac:dyDescent="0.25"/>
    <row r="118" spans="1:9" s="1" customFormat="1" ht="14.25" x14ac:dyDescent="0.25"/>
    <row r="119" spans="1:9" s="1" customFormat="1" ht="14.25"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843BDED3-F837-A341-8D2D-6E7464E37DCE}">
      <formula1>#REF!</formula1>
    </dataValidation>
  </dataValidations>
  <hyperlinks>
    <hyperlink ref="B75" r:id="rId1" xr:uid="{637DD7B4-7E12-D94A-A71C-064F6F1A4756}"/>
    <hyperlink ref="D75" r:id="rId2" xr:uid="{51565BAC-2667-8D4A-99D7-249067BCD6A0}"/>
    <hyperlink ref="B71" r:id="rId3" xr:uid="{6DA9925B-82B1-BE46-B475-9A1B0FF0001C}"/>
    <hyperlink ref="B79" r:id="rId4" xr:uid="{2B5E4A28-019C-EE4E-A6A1-D77216AF9C61}"/>
    <hyperlink ref="D79" r:id="rId5" xr:uid="{C842CA54-F6E4-6847-8B5E-D1B9B29C894F}"/>
    <hyperlink ref="B83" r:id="rId6" xr:uid="{274146AC-8576-C34A-93F0-99CDE42E4A22}"/>
    <hyperlink ref="D83" r:id="rId7" xr:uid="{AB81DACF-5E3A-8444-9849-36038BAEB78D}"/>
  </hyperlinks>
  <pageMargins left="0.7" right="0.7" top="0.75" bottom="0.75" header="0.3" footer="0.3"/>
  <drawing r:id="rId8"/>
  <legacyDrawing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63EB9-23B9-1946-A6B5-63F9707FC48E}">
  <sheetPr>
    <tabColor theme="5" tint="0.59999389629810485"/>
  </sheetPr>
  <dimension ref="A1:O119"/>
  <sheetViews>
    <sheetView zoomScale="70" zoomScaleNormal="70" workbookViewId="0">
      <selection activeCell="F29" sqref="F29"/>
    </sheetView>
  </sheetViews>
  <sheetFormatPr baseColWidth="10" defaultRowHeight="15" x14ac:dyDescent="0.25"/>
  <cols>
    <col min="1" max="1" width="38" bestFit="1" customWidth="1"/>
    <col min="2" max="2" width="51.85546875" customWidth="1"/>
    <col min="3" max="3" width="50.28515625" customWidth="1"/>
    <col min="4" max="4" width="38.42578125" customWidth="1"/>
    <col min="5" max="5" width="54" customWidth="1"/>
    <col min="6" max="6" width="20.7109375" bestFit="1" customWidth="1"/>
    <col min="7" max="7" width="54.42578125" customWidth="1"/>
    <col min="8" max="8" width="76.7109375" bestFit="1" customWidth="1"/>
    <col min="9" max="9" width="61.42578125" customWidth="1"/>
    <col min="10" max="10" width="10.7109375" bestFit="1" customWidth="1"/>
    <col min="11" max="11" width="8.28515625" customWidth="1"/>
    <col min="12" max="12" width="15.85546875" bestFit="1" customWidth="1"/>
    <col min="13" max="13" width="10" bestFit="1" customWidth="1"/>
    <col min="14" max="14" width="18.5703125" customWidth="1"/>
    <col min="15" max="15" width="19" customWidth="1"/>
  </cols>
  <sheetData>
    <row r="1" spans="1:15" s="76" customFormat="1" ht="22.35" customHeight="1" thickBot="1" x14ac:dyDescent="0.3">
      <c r="A1" s="408"/>
      <c r="B1" s="386" t="s">
        <v>43</v>
      </c>
      <c r="C1" s="387"/>
      <c r="D1" s="387"/>
      <c r="E1" s="387"/>
      <c r="F1" s="387"/>
      <c r="G1" s="387"/>
      <c r="H1" s="387"/>
      <c r="I1" s="387"/>
      <c r="J1" s="387"/>
      <c r="K1" s="387"/>
      <c r="L1" s="388"/>
      <c r="M1" s="383" t="s">
        <v>161</v>
      </c>
      <c r="N1" s="384"/>
      <c r="O1" s="385"/>
    </row>
    <row r="2" spans="1:15" s="76" customFormat="1" ht="18" customHeight="1" thickBot="1" x14ac:dyDescent="0.3">
      <c r="A2" s="409"/>
      <c r="B2" s="389" t="s">
        <v>44</v>
      </c>
      <c r="C2" s="390"/>
      <c r="D2" s="390"/>
      <c r="E2" s="390"/>
      <c r="F2" s="390"/>
      <c r="G2" s="390"/>
      <c r="H2" s="390"/>
      <c r="I2" s="390"/>
      <c r="J2" s="390"/>
      <c r="K2" s="390"/>
      <c r="L2" s="391"/>
      <c r="M2" s="383" t="s">
        <v>162</v>
      </c>
      <c r="N2" s="384"/>
      <c r="O2" s="385"/>
    </row>
    <row r="3" spans="1:15" s="76" customFormat="1" ht="16.5" thickBot="1" x14ac:dyDescent="0.3">
      <c r="A3" s="409"/>
      <c r="B3" s="389" t="s">
        <v>0</v>
      </c>
      <c r="C3" s="390"/>
      <c r="D3" s="390"/>
      <c r="E3" s="390"/>
      <c r="F3" s="390"/>
      <c r="G3" s="390"/>
      <c r="H3" s="390"/>
      <c r="I3" s="390"/>
      <c r="J3" s="390"/>
      <c r="K3" s="390"/>
      <c r="L3" s="391"/>
      <c r="M3" s="383" t="s">
        <v>163</v>
      </c>
      <c r="N3" s="384"/>
      <c r="O3" s="385"/>
    </row>
    <row r="4" spans="1:15" s="76" customFormat="1" ht="21.75" customHeight="1" thickBot="1" x14ac:dyDescent="0.3">
      <c r="A4" s="410"/>
      <c r="B4" s="392" t="s">
        <v>45</v>
      </c>
      <c r="C4" s="393"/>
      <c r="D4" s="393"/>
      <c r="E4" s="393"/>
      <c r="F4" s="393"/>
      <c r="G4" s="393"/>
      <c r="H4" s="393"/>
      <c r="I4" s="393"/>
      <c r="J4" s="393"/>
      <c r="K4" s="393"/>
      <c r="L4" s="394"/>
      <c r="M4" s="383" t="s">
        <v>164</v>
      </c>
      <c r="N4" s="384"/>
      <c r="O4" s="385"/>
    </row>
    <row r="5" spans="1:15" s="76" customFormat="1" ht="16.350000000000001" customHeight="1" thickBot="1" x14ac:dyDescent="0.3">
      <c r="A5" s="77"/>
      <c r="B5" s="78"/>
      <c r="C5" s="78"/>
      <c r="D5" s="78"/>
      <c r="E5" s="78"/>
      <c r="F5" s="78"/>
      <c r="G5" s="78"/>
      <c r="H5" s="78"/>
      <c r="I5" s="78"/>
      <c r="J5" s="78"/>
      <c r="K5" s="78"/>
      <c r="L5" s="78"/>
      <c r="M5" s="79"/>
      <c r="N5" s="79"/>
      <c r="O5" s="79"/>
    </row>
    <row r="6" spans="1:15" s="1" customFormat="1" ht="40.35" customHeight="1" thickBot="1" x14ac:dyDescent="0.3">
      <c r="A6" s="50" t="s">
        <v>47</v>
      </c>
      <c r="B6" s="419" t="s">
        <v>171</v>
      </c>
      <c r="C6" s="420"/>
      <c r="D6" s="420"/>
      <c r="E6" s="420"/>
      <c r="F6" s="420"/>
      <c r="G6" s="420"/>
      <c r="H6" s="420"/>
      <c r="I6" s="420"/>
      <c r="J6" s="420"/>
      <c r="K6" s="421"/>
      <c r="L6" s="154" t="s">
        <v>48</v>
      </c>
      <c r="M6" s="422" t="s">
        <v>172</v>
      </c>
      <c r="N6" s="423"/>
      <c r="O6" s="424"/>
    </row>
    <row r="7" spans="1:15" s="76" customFormat="1" ht="18" customHeight="1" thickBot="1" x14ac:dyDescent="0.3">
      <c r="A7" s="77"/>
      <c r="B7" s="78"/>
      <c r="C7" s="78"/>
      <c r="D7" s="78"/>
      <c r="E7" s="78"/>
      <c r="F7" s="78"/>
      <c r="G7" s="78"/>
      <c r="H7" s="78"/>
      <c r="I7" s="78"/>
      <c r="J7" s="78"/>
      <c r="K7" s="78"/>
      <c r="L7" s="78"/>
      <c r="M7" s="79"/>
      <c r="N7" s="79"/>
      <c r="O7" s="79"/>
    </row>
    <row r="8" spans="1:15" s="76" customFormat="1" ht="21.75" customHeight="1" thickBot="1" x14ac:dyDescent="0.3">
      <c r="A8" s="412" t="s">
        <v>2</v>
      </c>
      <c r="B8" s="154" t="s">
        <v>49</v>
      </c>
      <c r="C8" s="205">
        <v>45688</v>
      </c>
      <c r="D8" s="154" t="s">
        <v>50</v>
      </c>
      <c r="E8" s="206">
        <v>45716</v>
      </c>
      <c r="F8" s="154" t="s">
        <v>51</v>
      </c>
      <c r="G8" s="205">
        <v>45747</v>
      </c>
      <c r="H8" s="154" t="s">
        <v>52</v>
      </c>
      <c r="I8" s="207">
        <v>45777</v>
      </c>
      <c r="J8" s="397" t="s">
        <v>3</v>
      </c>
      <c r="K8" s="411"/>
      <c r="L8" s="153" t="s">
        <v>53</v>
      </c>
      <c r="M8" s="427"/>
      <c r="N8" s="427"/>
      <c r="O8" s="427"/>
    </row>
    <row r="9" spans="1:15" s="76" customFormat="1" ht="21.75" customHeight="1" thickBot="1" x14ac:dyDescent="0.3">
      <c r="A9" s="412"/>
      <c r="B9" s="155" t="s">
        <v>54</v>
      </c>
      <c r="C9" s="124"/>
      <c r="D9" s="154" t="s">
        <v>55</v>
      </c>
      <c r="E9" s="125"/>
      <c r="F9" s="154" t="s">
        <v>56</v>
      </c>
      <c r="G9" s="125"/>
      <c r="H9" s="154" t="s">
        <v>57</v>
      </c>
      <c r="I9" s="123"/>
      <c r="J9" s="397"/>
      <c r="K9" s="411"/>
      <c r="L9" s="153" t="s">
        <v>58</v>
      </c>
      <c r="M9" s="427"/>
      <c r="N9" s="427"/>
      <c r="O9" s="427"/>
    </row>
    <row r="10" spans="1:15" s="76" customFormat="1" ht="21.75" customHeight="1" thickBot="1" x14ac:dyDescent="0.3">
      <c r="A10" s="412"/>
      <c r="B10" s="154" t="s">
        <v>59</v>
      </c>
      <c r="C10" s="121"/>
      <c r="D10" s="154" t="s">
        <v>60</v>
      </c>
      <c r="E10" s="125"/>
      <c r="F10" s="154" t="s">
        <v>61</v>
      </c>
      <c r="G10" s="125"/>
      <c r="H10" s="154" t="s">
        <v>62</v>
      </c>
      <c r="I10" s="123"/>
      <c r="J10" s="397"/>
      <c r="K10" s="411"/>
      <c r="L10" s="153" t="s">
        <v>63</v>
      </c>
      <c r="M10" s="427" t="s">
        <v>173</v>
      </c>
      <c r="N10" s="427"/>
      <c r="O10" s="427"/>
    </row>
    <row r="11" spans="1:15" s="1" customFormat="1" ht="15" customHeight="1" thickBot="1" x14ac:dyDescent="0.3">
      <c r="A11" s="6"/>
      <c r="B11" s="7"/>
      <c r="C11" s="7"/>
      <c r="D11" s="9"/>
      <c r="E11" s="8"/>
      <c r="F11" s="8"/>
      <c r="G11" s="198"/>
      <c r="H11" s="198"/>
      <c r="I11" s="10"/>
      <c r="J11" s="10"/>
      <c r="K11" s="7"/>
      <c r="L11" s="7"/>
      <c r="M11" s="7"/>
      <c r="N11" s="7"/>
      <c r="O11" s="7"/>
    </row>
    <row r="12" spans="1:15" s="1" customFormat="1" ht="15" customHeight="1" x14ac:dyDescent="0.25">
      <c r="A12" s="416" t="s">
        <v>64</v>
      </c>
      <c r="B12" s="398" t="s">
        <v>236</v>
      </c>
      <c r="C12" s="399"/>
      <c r="D12" s="399"/>
      <c r="E12" s="399"/>
      <c r="F12" s="399"/>
      <c r="G12" s="399"/>
      <c r="H12" s="399"/>
      <c r="I12" s="399"/>
      <c r="J12" s="399"/>
      <c r="K12" s="399"/>
      <c r="L12" s="399"/>
      <c r="M12" s="399"/>
      <c r="N12" s="399"/>
      <c r="O12" s="400"/>
    </row>
    <row r="13" spans="1:15" s="1" customFormat="1" ht="15" customHeight="1" x14ac:dyDescent="0.25">
      <c r="A13" s="417"/>
      <c r="B13" s="401"/>
      <c r="C13" s="402"/>
      <c r="D13" s="402"/>
      <c r="E13" s="402"/>
      <c r="F13" s="402"/>
      <c r="G13" s="402"/>
      <c r="H13" s="402"/>
      <c r="I13" s="402"/>
      <c r="J13" s="402"/>
      <c r="K13" s="402"/>
      <c r="L13" s="402"/>
      <c r="M13" s="402"/>
      <c r="N13" s="402"/>
      <c r="O13" s="403"/>
    </row>
    <row r="14" spans="1:15" s="1" customFormat="1" ht="15" customHeight="1" thickBot="1" x14ac:dyDescent="0.3">
      <c r="A14" s="418"/>
      <c r="B14" s="404"/>
      <c r="C14" s="405"/>
      <c r="D14" s="405"/>
      <c r="E14" s="405"/>
      <c r="F14" s="405"/>
      <c r="G14" s="405"/>
      <c r="H14" s="405"/>
      <c r="I14" s="405"/>
      <c r="J14" s="405"/>
      <c r="K14" s="405"/>
      <c r="L14" s="405"/>
      <c r="M14" s="405"/>
      <c r="N14" s="405"/>
      <c r="O14" s="406"/>
    </row>
    <row r="15" spans="1:15" s="1" customFormat="1" ht="9" customHeight="1" thickBot="1" x14ac:dyDescent="0.3">
      <c r="A15" s="14"/>
      <c r="B15" s="75"/>
      <c r="C15" s="15"/>
      <c r="D15" s="15"/>
      <c r="E15" s="15"/>
      <c r="F15" s="15"/>
      <c r="G15" s="16"/>
      <c r="H15" s="16"/>
      <c r="I15" s="16"/>
      <c r="J15" s="16"/>
      <c r="K15" s="16"/>
      <c r="L15" s="17"/>
      <c r="M15" s="17"/>
      <c r="N15" s="17"/>
      <c r="O15" s="17"/>
    </row>
    <row r="16" spans="1:15" s="18" customFormat="1" ht="37.5" customHeight="1" thickBot="1" x14ac:dyDescent="0.3">
      <c r="A16" s="50" t="s">
        <v>4</v>
      </c>
      <c r="B16" s="450" t="s">
        <v>175</v>
      </c>
      <c r="C16" s="450"/>
      <c r="D16" s="450"/>
      <c r="E16" s="450"/>
      <c r="F16" s="450"/>
      <c r="G16" s="412" t="s">
        <v>5</v>
      </c>
      <c r="H16" s="412"/>
      <c r="I16" s="407" t="s">
        <v>237</v>
      </c>
      <c r="J16" s="407"/>
      <c r="K16" s="407"/>
      <c r="L16" s="407"/>
      <c r="M16" s="407"/>
      <c r="N16" s="407"/>
      <c r="O16" s="407"/>
    </row>
    <row r="17" spans="1:15" s="1" customFormat="1" ht="9" customHeight="1" thickBot="1" x14ac:dyDescent="0.3">
      <c r="A17" s="14"/>
      <c r="B17" s="16"/>
      <c r="C17" s="15"/>
      <c r="D17" s="15"/>
      <c r="E17" s="15"/>
      <c r="F17" s="15"/>
      <c r="G17" s="16"/>
      <c r="H17" s="16"/>
      <c r="I17" s="16"/>
      <c r="J17" s="16"/>
      <c r="K17" s="16"/>
      <c r="L17" s="17"/>
      <c r="M17" s="17"/>
      <c r="N17" s="17"/>
      <c r="O17" s="17"/>
    </row>
    <row r="18" spans="1:15" s="1" customFormat="1" ht="56.25" customHeight="1" thickBot="1" x14ac:dyDescent="0.3">
      <c r="A18" s="50" t="s">
        <v>6</v>
      </c>
      <c r="B18" s="451" t="s">
        <v>176</v>
      </c>
      <c r="C18" s="451"/>
      <c r="D18" s="451"/>
      <c r="E18" s="451"/>
      <c r="F18" s="50" t="s">
        <v>7</v>
      </c>
      <c r="G18" s="452" t="s">
        <v>178</v>
      </c>
      <c r="H18" s="452"/>
      <c r="I18" s="452"/>
      <c r="J18" s="50" t="s">
        <v>8</v>
      </c>
      <c r="K18" s="450" t="s">
        <v>179</v>
      </c>
      <c r="L18" s="450"/>
      <c r="M18" s="450"/>
      <c r="N18" s="450"/>
      <c r="O18" s="450"/>
    </row>
    <row r="19" spans="1:15" s="1" customFormat="1" ht="9" customHeight="1" x14ac:dyDescent="0.25">
      <c r="A19" s="5"/>
      <c r="B19" s="2"/>
      <c r="C19" s="415"/>
      <c r="D19" s="415"/>
      <c r="E19" s="415"/>
      <c r="F19" s="415"/>
      <c r="G19" s="415"/>
      <c r="H19" s="415"/>
      <c r="I19" s="415"/>
      <c r="J19" s="415"/>
      <c r="K19" s="415"/>
      <c r="L19" s="415"/>
      <c r="M19" s="415"/>
      <c r="N19" s="415"/>
      <c r="O19" s="415"/>
    </row>
    <row r="20" spans="1:15" s="1" customFormat="1" ht="16.5" customHeight="1" thickBot="1" x14ac:dyDescent="0.3">
      <c r="A20" s="73"/>
      <c r="B20" s="74"/>
      <c r="C20" s="74"/>
      <c r="D20" s="74"/>
      <c r="E20" s="74"/>
      <c r="F20" s="74"/>
      <c r="G20" s="74"/>
      <c r="H20" s="74"/>
      <c r="I20" s="74"/>
      <c r="J20" s="74"/>
      <c r="K20" s="74"/>
      <c r="L20" s="74"/>
      <c r="M20" s="74"/>
      <c r="N20" s="74"/>
      <c r="O20" s="74"/>
    </row>
    <row r="21" spans="1:15" s="1" customFormat="1" ht="32.1" customHeight="1" thickBot="1" x14ac:dyDescent="0.3">
      <c r="A21" s="395" t="s">
        <v>9</v>
      </c>
      <c r="B21" s="396"/>
      <c r="C21" s="396"/>
      <c r="D21" s="396"/>
      <c r="E21" s="396"/>
      <c r="F21" s="396"/>
      <c r="G21" s="396"/>
      <c r="H21" s="396"/>
      <c r="I21" s="396"/>
      <c r="J21" s="396"/>
      <c r="K21" s="396"/>
      <c r="L21" s="396"/>
      <c r="M21" s="396"/>
      <c r="N21" s="396"/>
      <c r="O21" s="397"/>
    </row>
    <row r="22" spans="1:15" s="1" customFormat="1" ht="32.1" customHeight="1" thickBot="1" x14ac:dyDescent="0.3">
      <c r="A22" s="395" t="s">
        <v>65</v>
      </c>
      <c r="B22" s="396"/>
      <c r="C22" s="396"/>
      <c r="D22" s="396"/>
      <c r="E22" s="396"/>
      <c r="F22" s="396"/>
      <c r="G22" s="396"/>
      <c r="H22" s="396"/>
      <c r="I22" s="396"/>
      <c r="J22" s="396"/>
      <c r="K22" s="396"/>
      <c r="L22" s="396"/>
      <c r="M22" s="396"/>
      <c r="N22" s="396"/>
      <c r="O22" s="397"/>
    </row>
    <row r="23" spans="1:15" s="1" customFormat="1" ht="32.1" customHeight="1"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s="1" customFormat="1" ht="32.1" customHeight="1" x14ac:dyDescent="0.25">
      <c r="A24" s="21" t="s">
        <v>10</v>
      </c>
      <c r="B24" s="222">
        <v>605746070</v>
      </c>
      <c r="C24" s="222">
        <v>1727000</v>
      </c>
      <c r="D24" s="222">
        <v>61371000</v>
      </c>
      <c r="E24" s="222">
        <v>134723625</v>
      </c>
      <c r="F24" s="222"/>
      <c r="G24" s="222">
        <v>1080000</v>
      </c>
      <c r="H24" s="222"/>
      <c r="I24" s="222"/>
      <c r="J24" s="222">
        <v>382000</v>
      </c>
      <c r="K24" s="222">
        <v>191200</v>
      </c>
      <c r="L24" s="222"/>
      <c r="M24" s="222"/>
      <c r="N24" s="254">
        <f>B24+C24+D24+E24+F24+G24+H24+I24+J24+K24+L24+M24</f>
        <v>805220895</v>
      </c>
      <c r="O24" s="255"/>
    </row>
    <row r="25" spans="1:15" s="1" customFormat="1" ht="32.1" customHeight="1" x14ac:dyDescent="0.25">
      <c r="A25" s="21" t="s">
        <v>11</v>
      </c>
      <c r="B25" s="222">
        <v>287192365</v>
      </c>
      <c r="C25" s="222">
        <f>556085211-B25</f>
        <v>268892846</v>
      </c>
      <c r="D25" s="222">
        <f>556757806-B25-C25</f>
        <v>672595</v>
      </c>
      <c r="E25" s="222">
        <f>545070425-B25-C25-D25</f>
        <v>-11687381</v>
      </c>
      <c r="F25" s="222"/>
      <c r="G25" s="222"/>
      <c r="H25" s="222"/>
      <c r="I25" s="222"/>
      <c r="J25" s="222"/>
      <c r="K25" s="222"/>
      <c r="L25" s="222"/>
      <c r="M25" s="222"/>
      <c r="N25" s="254">
        <f t="shared" ref="N25:N29" si="0">B25+C25+D25+E25+F25+G25+H25+I25+J25+K25+L25+M25</f>
        <v>545070425</v>
      </c>
      <c r="O25" s="256">
        <f>N25/N24</f>
        <v>0.67692036854061022</v>
      </c>
    </row>
    <row r="26" spans="1:15" s="1" customFormat="1" ht="32.1" customHeight="1" x14ac:dyDescent="0.25">
      <c r="A26" s="21" t="s">
        <v>12</v>
      </c>
      <c r="B26" s="222"/>
      <c r="C26" s="222">
        <f>3555095</f>
        <v>3555095</v>
      </c>
      <c r="D26" s="222">
        <f>39502633-B26-C26</f>
        <v>35947538</v>
      </c>
      <c r="E26" s="222">
        <f>85180852-B26-C26-D26</f>
        <v>45678219</v>
      </c>
      <c r="F26" s="222"/>
      <c r="G26" s="222"/>
      <c r="H26" s="222"/>
      <c r="I26" s="222"/>
      <c r="J26" s="222"/>
      <c r="K26" s="222"/>
      <c r="L26" s="222"/>
      <c r="M26" s="222"/>
      <c r="N26" s="254">
        <f t="shared" si="0"/>
        <v>85180852</v>
      </c>
      <c r="O26" s="257"/>
    </row>
    <row r="27" spans="1:15" s="1" customFormat="1" ht="32.1" customHeight="1" x14ac:dyDescent="0.25">
      <c r="A27" s="21" t="s">
        <v>68</v>
      </c>
      <c r="B27" s="222">
        <v>17126227</v>
      </c>
      <c r="C27" s="222">
        <v>40697664</v>
      </c>
      <c r="D27" s="222">
        <v>13901764</v>
      </c>
      <c r="E27" s="222"/>
      <c r="F27" s="222"/>
      <c r="G27" s="222"/>
      <c r="H27" s="222"/>
      <c r="I27" s="222"/>
      <c r="J27" s="222"/>
      <c r="K27" s="222"/>
      <c r="L27" s="222"/>
      <c r="M27" s="222"/>
      <c r="N27" s="254">
        <f t="shared" si="0"/>
        <v>71725655</v>
      </c>
      <c r="O27" s="257"/>
    </row>
    <row r="28" spans="1:15" s="1" customFormat="1" ht="32.1" customHeight="1" x14ac:dyDescent="0.25">
      <c r="A28" s="21" t="s">
        <v>69</v>
      </c>
      <c r="B28" s="222">
        <v>0</v>
      </c>
      <c r="C28" s="222"/>
      <c r="D28" s="222"/>
      <c r="E28" s="222"/>
      <c r="F28" s="222"/>
      <c r="G28" s="222"/>
      <c r="H28" s="222"/>
      <c r="I28" s="222"/>
      <c r="J28" s="222"/>
      <c r="K28" s="222"/>
      <c r="L28" s="222"/>
      <c r="M28" s="222"/>
      <c r="N28" s="254">
        <f t="shared" si="0"/>
        <v>0</v>
      </c>
      <c r="O28" s="257"/>
    </row>
    <row r="29" spans="1:15" s="1" customFormat="1" ht="32.1" customHeight="1" thickBot="1" x14ac:dyDescent="0.3">
      <c r="A29" s="22" t="s">
        <v>13</v>
      </c>
      <c r="B29" s="258">
        <v>18360525</v>
      </c>
      <c r="C29" s="258">
        <f>44174148-B29</f>
        <v>25813623</v>
      </c>
      <c r="D29" s="258">
        <v>124701</v>
      </c>
      <c r="E29" s="258">
        <f>69360788-B29-C29-D29</f>
        <v>25061939</v>
      </c>
      <c r="F29" s="258"/>
      <c r="G29" s="258"/>
      <c r="H29" s="258"/>
      <c r="I29" s="258"/>
      <c r="J29" s="258"/>
      <c r="K29" s="258"/>
      <c r="L29" s="258"/>
      <c r="M29" s="258"/>
      <c r="N29" s="259">
        <f t="shared" si="0"/>
        <v>69360788</v>
      </c>
      <c r="O29" s="260">
        <f>N29/N27</f>
        <v>0.96702899401894626</v>
      </c>
    </row>
    <row r="30" spans="1:15" s="23" customFormat="1" ht="16.5" customHeight="1" x14ac:dyDescent="0.2"/>
    <row r="31" spans="1:15" s="23" customFormat="1" ht="17.25" customHeight="1" x14ac:dyDescent="0.2"/>
    <row r="32" spans="1:15" s="1" customFormat="1" ht="5.25" customHeight="1" thickBot="1" x14ac:dyDescent="0.3"/>
    <row r="33" spans="1:13" s="1" customFormat="1" ht="48" customHeight="1" thickBot="1" x14ac:dyDescent="0.3">
      <c r="A33" s="366" t="s">
        <v>70</v>
      </c>
      <c r="B33" s="367"/>
      <c r="C33" s="367"/>
      <c r="D33" s="367"/>
      <c r="E33" s="367"/>
      <c r="F33" s="367"/>
      <c r="G33" s="367"/>
      <c r="H33" s="367"/>
      <c r="I33" s="368"/>
      <c r="J33" s="27"/>
    </row>
    <row r="34" spans="1:13" s="1" customFormat="1" ht="50.25" customHeight="1" thickBot="1" x14ac:dyDescent="0.3">
      <c r="A34" s="36" t="s">
        <v>71</v>
      </c>
      <c r="B34" s="369" t="str">
        <f>+B12</f>
        <v>Realizar el 100% de atenciones en intervención de trabajo social a mujeres que realizan actividades sexuales pagadas.</v>
      </c>
      <c r="C34" s="370"/>
      <c r="D34" s="370"/>
      <c r="E34" s="370"/>
      <c r="F34" s="370"/>
      <c r="G34" s="370"/>
      <c r="H34" s="370"/>
      <c r="I34" s="371"/>
      <c r="J34" s="25"/>
      <c r="M34" s="186"/>
    </row>
    <row r="35" spans="1:13" s="1" customFormat="1" ht="18.75" customHeight="1" thickBot="1" x14ac:dyDescent="0.3">
      <c r="A35" s="360" t="s">
        <v>14</v>
      </c>
      <c r="B35" s="82">
        <v>2024</v>
      </c>
      <c r="C35" s="82">
        <v>2025</v>
      </c>
      <c r="D35" s="82">
        <v>2026</v>
      </c>
      <c r="E35" s="82">
        <v>2027</v>
      </c>
      <c r="F35" s="82" t="s">
        <v>72</v>
      </c>
      <c r="G35" s="380" t="s">
        <v>15</v>
      </c>
      <c r="H35" s="380" t="s">
        <v>192</v>
      </c>
      <c r="I35" s="380"/>
      <c r="J35" s="25"/>
      <c r="M35" s="186"/>
    </row>
    <row r="36" spans="1:13" s="1" customFormat="1" ht="50.25" customHeight="1" thickBot="1" x14ac:dyDescent="0.3">
      <c r="A36" s="361"/>
      <c r="B36" s="247">
        <v>1</v>
      </c>
      <c r="C36" s="247">
        <v>1</v>
      </c>
      <c r="D36" s="247">
        <v>1</v>
      </c>
      <c r="E36" s="247">
        <v>1</v>
      </c>
      <c r="F36" s="248">
        <v>1</v>
      </c>
      <c r="G36" s="380"/>
      <c r="H36" s="380"/>
      <c r="I36" s="380"/>
      <c r="J36" s="25"/>
      <c r="M36" s="187"/>
    </row>
    <row r="37" spans="1:13" s="1" customFormat="1" ht="52.5" customHeight="1" thickBot="1" x14ac:dyDescent="0.3">
      <c r="A37" s="37" t="s">
        <v>16</v>
      </c>
      <c r="B37" s="372">
        <v>0.4</v>
      </c>
      <c r="C37" s="373"/>
      <c r="D37" s="376" t="s">
        <v>73</v>
      </c>
      <c r="E37" s="377"/>
      <c r="F37" s="377"/>
      <c r="G37" s="377"/>
      <c r="H37" s="377"/>
      <c r="I37" s="378"/>
    </row>
    <row r="38" spans="1:13" s="26" customFormat="1" ht="48" customHeight="1" thickBot="1" x14ac:dyDescent="0.3">
      <c r="A38" s="360" t="s">
        <v>74</v>
      </c>
      <c r="B38" s="37" t="s">
        <v>75</v>
      </c>
      <c r="C38" s="36" t="s">
        <v>26</v>
      </c>
      <c r="D38" s="343" t="s">
        <v>27</v>
      </c>
      <c r="E38" s="344"/>
      <c r="F38" s="343" t="s">
        <v>28</v>
      </c>
      <c r="G38" s="344"/>
      <c r="H38" s="38" t="s">
        <v>29</v>
      </c>
      <c r="I38" s="40" t="s">
        <v>30</v>
      </c>
      <c r="M38" s="188"/>
    </row>
    <row r="39" spans="1:13" s="1" customFormat="1" ht="168" customHeight="1" thickBot="1" x14ac:dyDescent="0.3">
      <c r="A39" s="361"/>
      <c r="B39" s="229">
        <v>1</v>
      </c>
      <c r="C39" s="235">
        <v>1</v>
      </c>
      <c r="D39" s="362" t="s">
        <v>238</v>
      </c>
      <c r="E39" s="363"/>
      <c r="F39" s="362" t="s">
        <v>239</v>
      </c>
      <c r="G39" s="363"/>
      <c r="H39" s="28" t="s">
        <v>182</v>
      </c>
      <c r="I39" s="29" t="s">
        <v>240</v>
      </c>
      <c r="M39" s="186"/>
    </row>
    <row r="40" spans="1:13" s="26" customFormat="1" ht="54" customHeight="1" thickBot="1" x14ac:dyDescent="0.3">
      <c r="A40" s="360" t="s">
        <v>76</v>
      </c>
      <c r="B40" s="39" t="s">
        <v>75</v>
      </c>
      <c r="C40" s="38" t="s">
        <v>26</v>
      </c>
      <c r="D40" s="343" t="s">
        <v>27</v>
      </c>
      <c r="E40" s="344"/>
      <c r="F40" s="343" t="s">
        <v>28</v>
      </c>
      <c r="G40" s="344"/>
      <c r="H40" s="38" t="s">
        <v>29</v>
      </c>
      <c r="I40" s="40" t="s">
        <v>30</v>
      </c>
    </row>
    <row r="41" spans="1:13" s="1" customFormat="1" ht="213" customHeight="1" thickBot="1" x14ac:dyDescent="0.3">
      <c r="A41" s="361"/>
      <c r="B41" s="229">
        <v>1</v>
      </c>
      <c r="C41" s="235">
        <v>1</v>
      </c>
      <c r="D41" s="362" t="s">
        <v>241</v>
      </c>
      <c r="E41" s="363"/>
      <c r="F41" s="362" t="s">
        <v>242</v>
      </c>
      <c r="G41" s="363"/>
      <c r="H41" s="28" t="s">
        <v>182</v>
      </c>
      <c r="I41" s="29" t="s">
        <v>240</v>
      </c>
    </row>
    <row r="42" spans="1:13" s="26" customFormat="1" ht="45" customHeight="1" thickBot="1" x14ac:dyDescent="0.3">
      <c r="A42" s="360" t="s">
        <v>77</v>
      </c>
      <c r="B42" s="39" t="s">
        <v>75</v>
      </c>
      <c r="C42" s="38" t="s">
        <v>26</v>
      </c>
      <c r="D42" s="343" t="s">
        <v>27</v>
      </c>
      <c r="E42" s="344"/>
      <c r="F42" s="343" t="s">
        <v>28</v>
      </c>
      <c r="G42" s="344"/>
      <c r="H42" s="38" t="s">
        <v>29</v>
      </c>
      <c r="I42" s="40" t="s">
        <v>30</v>
      </c>
    </row>
    <row r="43" spans="1:13" s="1" customFormat="1" ht="270.95" customHeight="1" thickBot="1" x14ac:dyDescent="0.3">
      <c r="A43" s="361"/>
      <c r="B43" s="229">
        <v>1</v>
      </c>
      <c r="C43" s="235">
        <v>1</v>
      </c>
      <c r="D43" s="362" t="s">
        <v>243</v>
      </c>
      <c r="E43" s="363"/>
      <c r="F43" s="362" t="s">
        <v>244</v>
      </c>
      <c r="G43" s="363"/>
      <c r="H43" s="28" t="s">
        <v>182</v>
      </c>
      <c r="I43" s="29" t="s">
        <v>240</v>
      </c>
    </row>
    <row r="44" spans="1:13" s="26" customFormat="1" ht="44.25" customHeight="1" thickBot="1" x14ac:dyDescent="0.3">
      <c r="A44" s="360" t="s">
        <v>78</v>
      </c>
      <c r="B44" s="39" t="s">
        <v>75</v>
      </c>
      <c r="C44" s="39" t="s">
        <v>26</v>
      </c>
      <c r="D44" s="343" t="s">
        <v>27</v>
      </c>
      <c r="E44" s="344"/>
      <c r="F44" s="343" t="s">
        <v>28</v>
      </c>
      <c r="G44" s="344"/>
      <c r="H44" s="38" t="s">
        <v>29</v>
      </c>
      <c r="I44" s="38" t="s">
        <v>30</v>
      </c>
    </row>
    <row r="45" spans="1:13" s="1" customFormat="1" ht="408" customHeight="1" thickBot="1" x14ac:dyDescent="0.3">
      <c r="A45" s="361"/>
      <c r="B45" s="229">
        <v>1</v>
      </c>
      <c r="C45" s="235">
        <v>1</v>
      </c>
      <c r="D45" s="364" t="s">
        <v>245</v>
      </c>
      <c r="E45" s="365"/>
      <c r="F45" s="364" t="s">
        <v>246</v>
      </c>
      <c r="G45" s="457"/>
      <c r="H45" s="261" t="s">
        <v>182</v>
      </c>
      <c r="I45" s="29" t="s">
        <v>240</v>
      </c>
    </row>
    <row r="46" spans="1:13" s="26" customFormat="1" ht="47.25" customHeight="1" thickBot="1" x14ac:dyDescent="0.3">
      <c r="A46" s="360" t="s">
        <v>79</v>
      </c>
      <c r="B46" s="39" t="s">
        <v>75</v>
      </c>
      <c r="C46" s="38" t="s">
        <v>26</v>
      </c>
      <c r="D46" s="343" t="s">
        <v>27</v>
      </c>
      <c r="E46" s="344"/>
      <c r="F46" s="343" t="s">
        <v>28</v>
      </c>
      <c r="G46" s="344"/>
      <c r="H46" s="38" t="s">
        <v>29</v>
      </c>
      <c r="I46" s="40" t="s">
        <v>30</v>
      </c>
    </row>
    <row r="47" spans="1:13" s="1" customFormat="1" ht="120.75" customHeight="1" thickBot="1" x14ac:dyDescent="0.3">
      <c r="A47" s="361"/>
      <c r="B47" s="229">
        <v>1</v>
      </c>
      <c r="C47" s="31"/>
      <c r="D47" s="345"/>
      <c r="E47" s="347"/>
      <c r="F47" s="345"/>
      <c r="G47" s="347"/>
      <c r="H47" s="28"/>
      <c r="I47" s="30"/>
    </row>
    <row r="48" spans="1:13" s="26" customFormat="1" ht="52.5" customHeight="1" thickBot="1" x14ac:dyDescent="0.3">
      <c r="A48" s="360" t="s">
        <v>80</v>
      </c>
      <c r="B48" s="39" t="s">
        <v>75</v>
      </c>
      <c r="C48" s="38" t="s">
        <v>26</v>
      </c>
      <c r="D48" s="343" t="s">
        <v>27</v>
      </c>
      <c r="E48" s="344"/>
      <c r="F48" s="343" t="s">
        <v>28</v>
      </c>
      <c r="G48" s="344"/>
      <c r="H48" s="38" t="s">
        <v>29</v>
      </c>
      <c r="I48" s="40" t="s">
        <v>30</v>
      </c>
    </row>
    <row r="49" spans="1:9" s="1" customFormat="1" ht="120.75" customHeight="1" thickBot="1" x14ac:dyDescent="0.3">
      <c r="A49" s="361"/>
      <c r="B49" s="252">
        <v>1</v>
      </c>
      <c r="C49" s="32"/>
      <c r="D49" s="345"/>
      <c r="E49" s="347"/>
      <c r="F49" s="345"/>
      <c r="G49" s="347"/>
      <c r="H49" s="28"/>
      <c r="I49" s="30"/>
    </row>
    <row r="50" spans="1:9" s="1" customFormat="1" ht="35.1" customHeight="1" thickBot="1" x14ac:dyDescent="0.3">
      <c r="A50" s="360" t="s">
        <v>81</v>
      </c>
      <c r="B50" s="37" t="s">
        <v>75</v>
      </c>
      <c r="C50" s="36" t="s">
        <v>26</v>
      </c>
      <c r="D50" s="343" t="s">
        <v>27</v>
      </c>
      <c r="E50" s="344"/>
      <c r="F50" s="343" t="s">
        <v>28</v>
      </c>
      <c r="G50" s="344"/>
      <c r="H50" s="38" t="s">
        <v>29</v>
      </c>
      <c r="I50" s="40" t="s">
        <v>30</v>
      </c>
    </row>
    <row r="51" spans="1:9" s="1" customFormat="1" ht="120.75" customHeight="1" thickBot="1" x14ac:dyDescent="0.3">
      <c r="A51" s="361"/>
      <c r="B51" s="252">
        <v>1</v>
      </c>
      <c r="C51" s="32"/>
      <c r="D51" s="345"/>
      <c r="E51" s="346"/>
      <c r="F51" s="345"/>
      <c r="G51" s="347"/>
      <c r="H51" s="28"/>
      <c r="I51" s="30"/>
    </row>
    <row r="52" spans="1:9" s="1" customFormat="1" ht="35.1" customHeight="1" thickBot="1" x14ac:dyDescent="0.3">
      <c r="A52" s="360" t="s">
        <v>82</v>
      </c>
      <c r="B52" s="37" t="s">
        <v>75</v>
      </c>
      <c r="C52" s="36" t="s">
        <v>26</v>
      </c>
      <c r="D52" s="343" t="s">
        <v>27</v>
      </c>
      <c r="E52" s="344"/>
      <c r="F52" s="343" t="s">
        <v>28</v>
      </c>
      <c r="G52" s="344"/>
      <c r="H52" s="38" t="s">
        <v>29</v>
      </c>
      <c r="I52" s="40" t="s">
        <v>30</v>
      </c>
    </row>
    <row r="53" spans="1:9" s="1" customFormat="1" ht="120.75" customHeight="1" thickBot="1" x14ac:dyDescent="0.3">
      <c r="A53" s="361"/>
      <c r="B53" s="252">
        <v>1</v>
      </c>
      <c r="C53" s="32"/>
      <c r="D53" s="345"/>
      <c r="E53" s="346"/>
      <c r="F53" s="345"/>
      <c r="G53" s="347"/>
      <c r="H53" s="47"/>
      <c r="I53" s="30"/>
    </row>
    <row r="54" spans="1:9" s="1" customFormat="1" ht="35.1" customHeight="1" thickBot="1" x14ac:dyDescent="0.3">
      <c r="A54" s="360" t="s">
        <v>83</v>
      </c>
      <c r="B54" s="37" t="s">
        <v>75</v>
      </c>
      <c r="C54" s="36" t="s">
        <v>26</v>
      </c>
      <c r="D54" s="343" t="s">
        <v>27</v>
      </c>
      <c r="E54" s="344"/>
      <c r="F54" s="343" t="s">
        <v>28</v>
      </c>
      <c r="G54" s="344"/>
      <c r="H54" s="38" t="s">
        <v>29</v>
      </c>
      <c r="I54" s="40" t="s">
        <v>30</v>
      </c>
    </row>
    <row r="55" spans="1:9" s="1" customFormat="1" ht="120.75" customHeight="1" thickBot="1" x14ac:dyDescent="0.3">
      <c r="A55" s="361"/>
      <c r="B55" s="252">
        <v>1</v>
      </c>
      <c r="C55" s="32"/>
      <c r="D55" s="345"/>
      <c r="E55" s="347"/>
      <c r="F55" s="345"/>
      <c r="G55" s="347"/>
      <c r="H55" s="28"/>
      <c r="I55" s="28"/>
    </row>
    <row r="56" spans="1:9" s="1" customFormat="1" ht="35.1" customHeight="1" thickBot="1" x14ac:dyDescent="0.3">
      <c r="A56" s="360" t="s">
        <v>84</v>
      </c>
      <c r="B56" s="37" t="s">
        <v>75</v>
      </c>
      <c r="C56" s="36" t="s">
        <v>26</v>
      </c>
      <c r="D56" s="343" t="s">
        <v>27</v>
      </c>
      <c r="E56" s="344"/>
      <c r="F56" s="343" t="s">
        <v>28</v>
      </c>
      <c r="G56" s="344"/>
      <c r="H56" s="38" t="s">
        <v>29</v>
      </c>
      <c r="I56" s="40" t="s">
        <v>30</v>
      </c>
    </row>
    <row r="57" spans="1:9" s="1" customFormat="1" ht="120.75" customHeight="1" thickBot="1" x14ac:dyDescent="0.3">
      <c r="A57" s="361"/>
      <c r="B57" s="252">
        <v>1</v>
      </c>
      <c r="C57" s="32"/>
      <c r="D57" s="345"/>
      <c r="E57" s="347"/>
      <c r="F57" s="345"/>
      <c r="G57" s="347"/>
      <c r="H57" s="28"/>
      <c r="I57" s="30"/>
    </row>
    <row r="58" spans="1:9" s="1" customFormat="1" ht="35.1" customHeight="1" thickBot="1" x14ac:dyDescent="0.3">
      <c r="A58" s="360" t="s">
        <v>85</v>
      </c>
      <c r="B58" s="37" t="s">
        <v>75</v>
      </c>
      <c r="C58" s="36" t="s">
        <v>26</v>
      </c>
      <c r="D58" s="343" t="s">
        <v>27</v>
      </c>
      <c r="E58" s="344"/>
      <c r="F58" s="343" t="s">
        <v>28</v>
      </c>
      <c r="G58" s="344"/>
      <c r="H58" s="38" t="s">
        <v>29</v>
      </c>
      <c r="I58" s="40" t="s">
        <v>30</v>
      </c>
    </row>
    <row r="59" spans="1:9" s="1" customFormat="1" ht="120.75" customHeight="1" thickBot="1" x14ac:dyDescent="0.3">
      <c r="A59" s="361"/>
      <c r="B59" s="252">
        <v>1</v>
      </c>
      <c r="C59" s="32"/>
      <c r="D59" s="345"/>
      <c r="E59" s="347"/>
      <c r="F59" s="346"/>
      <c r="G59" s="346"/>
      <c r="H59" s="28"/>
      <c r="I59" s="28"/>
    </row>
    <row r="60" spans="1:9" s="1" customFormat="1" ht="35.1" customHeight="1" thickBot="1" x14ac:dyDescent="0.3">
      <c r="A60" s="360" t="s">
        <v>86</v>
      </c>
      <c r="B60" s="37" t="s">
        <v>75</v>
      </c>
      <c r="C60" s="36" t="s">
        <v>26</v>
      </c>
      <c r="D60" s="343" t="s">
        <v>27</v>
      </c>
      <c r="E60" s="344"/>
      <c r="F60" s="343" t="s">
        <v>28</v>
      </c>
      <c r="G60" s="344"/>
      <c r="H60" s="38" t="s">
        <v>29</v>
      </c>
      <c r="I60" s="40" t="s">
        <v>30</v>
      </c>
    </row>
    <row r="61" spans="1:9" s="1" customFormat="1" ht="120.75" customHeight="1" thickBot="1" x14ac:dyDescent="0.3">
      <c r="A61" s="361"/>
      <c r="B61" s="293">
        <v>1</v>
      </c>
      <c r="C61" s="32"/>
      <c r="D61" s="345"/>
      <c r="E61" s="347"/>
      <c r="F61" s="345"/>
      <c r="G61" s="347"/>
      <c r="H61" s="28"/>
      <c r="I61" s="28"/>
    </row>
    <row r="62" spans="1:9" s="1" customFormat="1" ht="14.25" x14ac:dyDescent="0.25">
      <c r="B62" s="177"/>
    </row>
    <row r="63" spans="1:9" s="1" customFormat="1" ht="14.25" x14ac:dyDescent="0.25"/>
    <row r="64" spans="1:9" s="25" customFormat="1" ht="30" customHeight="1" x14ac:dyDescent="0.25">
      <c r="A64" s="1"/>
      <c r="B64" s="1"/>
      <c r="C64" s="1"/>
      <c r="D64" s="1"/>
      <c r="E64" s="1"/>
      <c r="F64" s="1"/>
      <c r="G64" s="1"/>
      <c r="H64" s="1"/>
      <c r="I64" s="1"/>
    </row>
    <row r="65" spans="1:9" s="1" customFormat="1" ht="34.5" customHeight="1" x14ac:dyDescent="0.25">
      <c r="A65" s="428" t="s">
        <v>17</v>
      </c>
      <c r="B65" s="428"/>
      <c r="C65" s="428"/>
      <c r="D65" s="428"/>
      <c r="E65" s="428"/>
      <c r="F65" s="428"/>
      <c r="G65" s="428"/>
      <c r="H65" s="428"/>
      <c r="I65" s="428"/>
    </row>
    <row r="66" spans="1:9" s="1" customFormat="1" ht="102.95" customHeight="1" x14ac:dyDescent="0.25">
      <c r="A66" s="41" t="s">
        <v>18</v>
      </c>
      <c r="B66" s="357" t="s">
        <v>247</v>
      </c>
      <c r="C66" s="358"/>
      <c r="D66" s="357" t="s">
        <v>248</v>
      </c>
      <c r="E66" s="358"/>
      <c r="F66" s="357" t="s">
        <v>249</v>
      </c>
      <c r="G66" s="358"/>
      <c r="H66" s="357"/>
      <c r="I66" s="358"/>
    </row>
    <row r="67" spans="1:9" s="1" customFormat="1" ht="45.75" customHeight="1" x14ac:dyDescent="0.25">
      <c r="A67" s="41" t="s">
        <v>91</v>
      </c>
      <c r="B67" s="433">
        <v>0.2</v>
      </c>
      <c r="C67" s="434"/>
      <c r="D67" s="433">
        <v>0.1</v>
      </c>
      <c r="E67" s="434"/>
      <c r="F67" s="433">
        <v>0.1</v>
      </c>
      <c r="G67" s="434"/>
      <c r="H67" s="455"/>
      <c r="I67" s="456"/>
    </row>
    <row r="68" spans="1:9" s="1" customFormat="1" ht="30" customHeight="1" x14ac:dyDescent="0.25">
      <c r="A68" s="425" t="s">
        <v>49</v>
      </c>
      <c r="B68" s="87" t="s">
        <v>25</v>
      </c>
      <c r="C68" s="87" t="s">
        <v>26</v>
      </c>
      <c r="D68" s="87" t="s">
        <v>25</v>
      </c>
      <c r="E68" s="87" t="s">
        <v>26</v>
      </c>
      <c r="F68" s="87" t="s">
        <v>25</v>
      </c>
      <c r="G68" s="87" t="s">
        <v>26</v>
      </c>
      <c r="H68" s="87" t="s">
        <v>25</v>
      </c>
      <c r="I68" s="87" t="s">
        <v>26</v>
      </c>
    </row>
    <row r="69" spans="1:9" s="1" customFormat="1" ht="30" customHeight="1" x14ac:dyDescent="0.25">
      <c r="A69" s="426"/>
      <c r="B69" s="253">
        <v>8.3299999999999999E-2</v>
      </c>
      <c r="C69" s="253">
        <v>8.3299999999999999E-2</v>
      </c>
      <c r="D69" s="253">
        <v>0</v>
      </c>
      <c r="E69" s="43">
        <v>0</v>
      </c>
      <c r="F69" s="48">
        <v>0.02</v>
      </c>
      <c r="G69" s="43">
        <v>0.02</v>
      </c>
      <c r="H69" s="48"/>
      <c r="I69" s="43"/>
    </row>
    <row r="70" spans="1:9" s="1" customFormat="1" ht="351.95" customHeight="1" x14ac:dyDescent="0.25">
      <c r="A70" s="41" t="s">
        <v>92</v>
      </c>
      <c r="B70" s="352" t="s">
        <v>250</v>
      </c>
      <c r="C70" s="353"/>
      <c r="D70" s="339" t="s">
        <v>251</v>
      </c>
      <c r="E70" s="340"/>
      <c r="F70" s="339" t="s">
        <v>252</v>
      </c>
      <c r="G70" s="356"/>
      <c r="H70" s="431"/>
      <c r="I70" s="432"/>
    </row>
    <row r="71" spans="1:9" s="1" customFormat="1" ht="105" customHeight="1" x14ac:dyDescent="0.25">
      <c r="A71" s="41" t="s">
        <v>93</v>
      </c>
      <c r="B71" s="348" t="s">
        <v>253</v>
      </c>
      <c r="C71" s="349"/>
      <c r="D71" s="350"/>
      <c r="E71" s="447"/>
      <c r="F71" s="348" t="s">
        <v>254</v>
      </c>
      <c r="G71" s="338"/>
      <c r="H71" s="337"/>
      <c r="I71" s="338"/>
    </row>
    <row r="72" spans="1:9" s="1" customFormat="1" ht="30.75" customHeight="1" x14ac:dyDescent="0.25">
      <c r="A72" s="425" t="s">
        <v>50</v>
      </c>
      <c r="B72" s="87" t="s">
        <v>25</v>
      </c>
      <c r="C72" s="87" t="s">
        <v>26</v>
      </c>
      <c r="D72" s="87" t="s">
        <v>25</v>
      </c>
      <c r="E72" s="87" t="s">
        <v>26</v>
      </c>
      <c r="F72" s="87" t="s">
        <v>25</v>
      </c>
      <c r="G72" s="87" t="s">
        <v>26</v>
      </c>
      <c r="H72" s="87" t="s">
        <v>25</v>
      </c>
      <c r="I72" s="87" t="s">
        <v>26</v>
      </c>
    </row>
    <row r="73" spans="1:9" s="1" customFormat="1" ht="30.75" customHeight="1" x14ac:dyDescent="0.25">
      <c r="A73" s="426"/>
      <c r="B73" s="253">
        <v>8.3299999999999999E-2</v>
      </c>
      <c r="C73" s="253">
        <v>8.3299999999999999E-2</v>
      </c>
      <c r="D73" s="253">
        <v>0</v>
      </c>
      <c r="E73" s="43">
        <v>0.05</v>
      </c>
      <c r="F73" s="48">
        <v>0.03</v>
      </c>
      <c r="G73" s="43">
        <v>0.03</v>
      </c>
      <c r="H73" s="48"/>
      <c r="I73" s="44"/>
    </row>
    <row r="74" spans="1:9" s="1" customFormat="1" ht="341.1" customHeight="1" x14ac:dyDescent="0.25">
      <c r="A74" s="41" t="s">
        <v>92</v>
      </c>
      <c r="B74" s="352" t="s">
        <v>255</v>
      </c>
      <c r="C74" s="353"/>
      <c r="D74" s="444" t="s">
        <v>256</v>
      </c>
      <c r="E74" s="382"/>
      <c r="F74" s="339" t="s">
        <v>257</v>
      </c>
      <c r="G74" s="340"/>
      <c r="H74" s="381"/>
      <c r="I74" s="382"/>
    </row>
    <row r="75" spans="1:9" s="1" customFormat="1" ht="90.95" customHeight="1" x14ac:dyDescent="0.25">
      <c r="A75" s="41" t="s">
        <v>93</v>
      </c>
      <c r="B75" s="348" t="s">
        <v>258</v>
      </c>
      <c r="C75" s="349"/>
      <c r="D75" s="350" t="s">
        <v>259</v>
      </c>
      <c r="E75" s="447"/>
      <c r="F75" s="348" t="s">
        <v>260</v>
      </c>
      <c r="G75" s="338"/>
      <c r="H75" s="337"/>
      <c r="I75" s="338"/>
    </row>
    <row r="76" spans="1:9" s="1" customFormat="1" ht="30.75" customHeight="1" x14ac:dyDescent="0.25">
      <c r="A76" s="425" t="s">
        <v>51</v>
      </c>
      <c r="B76" s="87" t="s">
        <v>25</v>
      </c>
      <c r="C76" s="87" t="s">
        <v>26</v>
      </c>
      <c r="D76" s="87" t="s">
        <v>25</v>
      </c>
      <c r="E76" s="87" t="s">
        <v>26</v>
      </c>
      <c r="F76" s="87" t="s">
        <v>25</v>
      </c>
      <c r="G76" s="87" t="s">
        <v>26</v>
      </c>
      <c r="H76" s="87" t="s">
        <v>25</v>
      </c>
      <c r="I76" s="87" t="s">
        <v>26</v>
      </c>
    </row>
    <row r="77" spans="1:9" s="1" customFormat="1" ht="30.75" customHeight="1" x14ac:dyDescent="0.25">
      <c r="A77" s="426"/>
      <c r="B77" s="253">
        <v>8.3299999999999999E-2</v>
      </c>
      <c r="C77" s="253">
        <v>8.3299999999999999E-2</v>
      </c>
      <c r="D77" s="253">
        <v>0.05</v>
      </c>
      <c r="E77" s="43">
        <v>0.05</v>
      </c>
      <c r="F77" s="48">
        <v>0.05</v>
      </c>
      <c r="G77" s="43">
        <v>0.05</v>
      </c>
      <c r="H77" s="48"/>
      <c r="I77" s="44"/>
    </row>
    <row r="78" spans="1:9" s="1" customFormat="1" ht="408" customHeight="1" x14ac:dyDescent="0.25">
      <c r="A78" s="41" t="s">
        <v>92</v>
      </c>
      <c r="B78" s="352" t="s">
        <v>261</v>
      </c>
      <c r="C78" s="353"/>
      <c r="D78" s="354" t="s">
        <v>262</v>
      </c>
      <c r="E78" s="349"/>
      <c r="F78" s="352" t="s">
        <v>263</v>
      </c>
      <c r="G78" s="356"/>
      <c r="H78" s="337"/>
      <c r="I78" s="338"/>
    </row>
    <row r="79" spans="1:9" s="1" customFormat="1" ht="89.1" customHeight="1" x14ac:dyDescent="0.25">
      <c r="A79" s="41" t="s">
        <v>93</v>
      </c>
      <c r="B79" s="348" t="s">
        <v>264</v>
      </c>
      <c r="C79" s="349"/>
      <c r="D79" s="348" t="s">
        <v>265</v>
      </c>
      <c r="E79" s="349"/>
      <c r="F79" s="348" t="s">
        <v>266</v>
      </c>
      <c r="G79" s="338"/>
      <c r="H79" s="337"/>
      <c r="I79" s="338"/>
    </row>
    <row r="80" spans="1:9" s="1" customFormat="1" ht="30.75" customHeight="1" x14ac:dyDescent="0.25">
      <c r="A80" s="425" t="s">
        <v>52</v>
      </c>
      <c r="B80" s="87" t="s">
        <v>25</v>
      </c>
      <c r="C80" s="87" t="s">
        <v>26</v>
      </c>
      <c r="D80" s="87" t="s">
        <v>25</v>
      </c>
      <c r="E80" s="87" t="s">
        <v>26</v>
      </c>
      <c r="F80" s="87" t="s">
        <v>25</v>
      </c>
      <c r="G80" s="87" t="s">
        <v>26</v>
      </c>
      <c r="H80" s="87" t="s">
        <v>25</v>
      </c>
      <c r="I80" s="87" t="s">
        <v>26</v>
      </c>
    </row>
    <row r="81" spans="1:9" s="1" customFormat="1" ht="30.75" customHeight="1" x14ac:dyDescent="0.25">
      <c r="A81" s="426"/>
      <c r="B81" s="253">
        <v>8.3299999999999999E-2</v>
      </c>
      <c r="C81" s="253">
        <v>8.3299999999999999E-2</v>
      </c>
      <c r="D81" s="253">
        <v>0.1</v>
      </c>
      <c r="E81" s="253">
        <v>0.1</v>
      </c>
      <c r="F81" s="48">
        <v>0.1</v>
      </c>
      <c r="G81" s="253">
        <v>0.1</v>
      </c>
      <c r="H81" s="48"/>
      <c r="I81" s="44"/>
    </row>
    <row r="82" spans="1:9" s="1" customFormat="1" ht="324.95" customHeight="1" x14ac:dyDescent="0.25">
      <c r="A82" s="41" t="s">
        <v>92</v>
      </c>
      <c r="B82" s="453" t="s">
        <v>267</v>
      </c>
      <c r="C82" s="454"/>
      <c r="D82" s="341" t="s">
        <v>330</v>
      </c>
      <c r="E82" s="342"/>
      <c r="F82" s="339" t="s">
        <v>268</v>
      </c>
      <c r="G82" s="340"/>
      <c r="H82" s="337"/>
      <c r="I82" s="338"/>
    </row>
    <row r="83" spans="1:9" s="1" customFormat="1" ht="81" customHeight="1" x14ac:dyDescent="0.25">
      <c r="A83" s="41" t="s">
        <v>93</v>
      </c>
      <c r="B83" s="348" t="s">
        <v>328</v>
      </c>
      <c r="C83" s="437"/>
      <c r="D83" s="440" t="s">
        <v>331</v>
      </c>
      <c r="E83" s="349"/>
      <c r="F83" s="348" t="s">
        <v>329</v>
      </c>
      <c r="G83" s="338"/>
      <c r="H83" s="337"/>
      <c r="I83" s="338"/>
    </row>
    <row r="84" spans="1:9" s="1" customFormat="1" ht="30" customHeight="1" x14ac:dyDescent="0.25">
      <c r="A84" s="425" t="s">
        <v>54</v>
      </c>
      <c r="B84" s="87" t="s">
        <v>25</v>
      </c>
      <c r="C84" s="87" t="s">
        <v>26</v>
      </c>
      <c r="D84" s="87" t="s">
        <v>25</v>
      </c>
      <c r="E84" s="87" t="s">
        <v>26</v>
      </c>
      <c r="F84" s="87" t="s">
        <v>25</v>
      </c>
      <c r="G84" s="87" t="s">
        <v>26</v>
      </c>
      <c r="H84" s="87" t="s">
        <v>25</v>
      </c>
      <c r="I84" s="87" t="s">
        <v>26</v>
      </c>
    </row>
    <row r="85" spans="1:9" s="1" customFormat="1" ht="30" customHeight="1" x14ac:dyDescent="0.25">
      <c r="A85" s="426"/>
      <c r="B85" s="253">
        <v>8.3299999999999999E-2</v>
      </c>
      <c r="C85" s="43"/>
      <c r="D85" s="253">
        <v>0.1</v>
      </c>
      <c r="E85" s="43"/>
      <c r="F85" s="48">
        <v>0.1</v>
      </c>
      <c r="G85" s="43"/>
      <c r="H85" s="48"/>
      <c r="I85" s="44"/>
    </row>
    <row r="86" spans="1:9" s="1" customFormat="1" ht="80.25" customHeight="1" x14ac:dyDescent="0.25">
      <c r="A86" s="41" t="s">
        <v>92</v>
      </c>
      <c r="B86" s="359"/>
      <c r="C86" s="359"/>
      <c r="D86" s="359"/>
      <c r="E86" s="359"/>
      <c r="F86" s="359"/>
      <c r="G86" s="359"/>
      <c r="H86" s="359"/>
      <c r="I86" s="359"/>
    </row>
    <row r="87" spans="1:9" s="1" customFormat="1" ht="80.25" customHeight="1" x14ac:dyDescent="0.25">
      <c r="A87" s="41" t="s">
        <v>93</v>
      </c>
      <c r="B87" s="334"/>
      <c r="C87" s="335"/>
      <c r="D87" s="334"/>
      <c r="E87" s="335"/>
      <c r="F87" s="334"/>
      <c r="G87" s="335"/>
      <c r="H87" s="334"/>
      <c r="I87" s="335"/>
    </row>
    <row r="88" spans="1:9" s="1" customFormat="1" ht="29.25" customHeight="1" x14ac:dyDescent="0.25">
      <c r="A88" s="425" t="s">
        <v>55</v>
      </c>
      <c r="B88" s="87" t="s">
        <v>25</v>
      </c>
      <c r="C88" s="87" t="s">
        <v>26</v>
      </c>
      <c r="D88" s="87" t="s">
        <v>25</v>
      </c>
      <c r="E88" s="87" t="s">
        <v>26</v>
      </c>
      <c r="F88" s="87" t="s">
        <v>25</v>
      </c>
      <c r="G88" s="87" t="s">
        <v>26</v>
      </c>
      <c r="H88" s="87" t="s">
        <v>25</v>
      </c>
      <c r="I88" s="87" t="s">
        <v>26</v>
      </c>
    </row>
    <row r="89" spans="1:9" s="1" customFormat="1" ht="29.25" customHeight="1" x14ac:dyDescent="0.25">
      <c r="A89" s="426"/>
      <c r="B89" s="253">
        <v>8.3299999999999999E-2</v>
      </c>
      <c r="C89" s="43"/>
      <c r="D89" s="253">
        <v>0.1</v>
      </c>
      <c r="E89" s="43"/>
      <c r="F89" s="48">
        <v>0.1</v>
      </c>
      <c r="G89" s="43"/>
      <c r="H89" s="48"/>
      <c r="I89" s="44"/>
    </row>
    <row r="90" spans="1:9" s="1" customFormat="1" ht="80.25" customHeight="1" x14ac:dyDescent="0.25">
      <c r="A90" s="41" t="s">
        <v>92</v>
      </c>
      <c r="B90" s="333"/>
      <c r="C90" s="333"/>
      <c r="D90" s="333"/>
      <c r="E90" s="333"/>
      <c r="F90" s="333"/>
      <c r="G90" s="333"/>
      <c r="H90" s="333"/>
      <c r="I90" s="333"/>
    </row>
    <row r="91" spans="1:9" s="1" customFormat="1" ht="80.25" customHeight="1" x14ac:dyDescent="0.25">
      <c r="A91" s="41" t="s">
        <v>93</v>
      </c>
      <c r="B91" s="334"/>
      <c r="C91" s="335"/>
      <c r="D91" s="334"/>
      <c r="E91" s="335"/>
      <c r="F91" s="334"/>
      <c r="G91" s="335"/>
      <c r="H91" s="334"/>
      <c r="I91" s="335"/>
    </row>
    <row r="92" spans="1:9" s="1" customFormat="1" ht="24.95" customHeight="1" x14ac:dyDescent="0.25">
      <c r="A92" s="425" t="s">
        <v>56</v>
      </c>
      <c r="B92" s="87" t="s">
        <v>25</v>
      </c>
      <c r="C92" s="87" t="s">
        <v>26</v>
      </c>
      <c r="D92" s="87" t="s">
        <v>25</v>
      </c>
      <c r="E92" s="87" t="s">
        <v>26</v>
      </c>
      <c r="F92" s="87" t="s">
        <v>25</v>
      </c>
      <c r="G92" s="87" t="s">
        <v>26</v>
      </c>
      <c r="H92" s="87" t="s">
        <v>25</v>
      </c>
      <c r="I92" s="87" t="s">
        <v>26</v>
      </c>
    </row>
    <row r="93" spans="1:9" s="1" customFormat="1" ht="24.95" customHeight="1" x14ac:dyDescent="0.25">
      <c r="A93" s="426"/>
      <c r="B93" s="253">
        <v>8.3299999999999999E-2</v>
      </c>
      <c r="C93" s="43"/>
      <c r="D93" s="253">
        <v>0.1</v>
      </c>
      <c r="E93" s="43"/>
      <c r="F93" s="48">
        <v>0.1</v>
      </c>
      <c r="G93" s="43"/>
      <c r="H93" s="48"/>
      <c r="I93" s="44"/>
    </row>
    <row r="94" spans="1:9" s="1" customFormat="1" ht="80.25" customHeight="1" x14ac:dyDescent="0.25">
      <c r="A94" s="41" t="s">
        <v>92</v>
      </c>
      <c r="B94" s="333"/>
      <c r="C94" s="333"/>
      <c r="D94" s="333"/>
      <c r="E94" s="333"/>
      <c r="F94" s="333"/>
      <c r="G94" s="333"/>
      <c r="H94" s="333"/>
      <c r="I94" s="333"/>
    </row>
    <row r="95" spans="1:9" s="1" customFormat="1" ht="80.25" customHeight="1" x14ac:dyDescent="0.25">
      <c r="A95" s="41" t="s">
        <v>93</v>
      </c>
      <c r="B95" s="334"/>
      <c r="C95" s="335"/>
      <c r="D95" s="334"/>
      <c r="E95" s="335"/>
      <c r="F95" s="334"/>
      <c r="G95" s="335"/>
      <c r="H95" s="334"/>
      <c r="I95" s="335"/>
    </row>
    <row r="96" spans="1:9" s="1" customFormat="1" ht="24.95" customHeight="1" x14ac:dyDescent="0.25">
      <c r="A96" s="425" t="s">
        <v>57</v>
      </c>
      <c r="B96" s="87" t="s">
        <v>25</v>
      </c>
      <c r="C96" s="87" t="s">
        <v>26</v>
      </c>
      <c r="D96" s="87" t="s">
        <v>25</v>
      </c>
      <c r="E96" s="87" t="s">
        <v>26</v>
      </c>
      <c r="F96" s="87" t="s">
        <v>25</v>
      </c>
      <c r="G96" s="87" t="s">
        <v>26</v>
      </c>
      <c r="H96" s="87" t="s">
        <v>25</v>
      </c>
      <c r="I96" s="87" t="s">
        <v>26</v>
      </c>
    </row>
    <row r="97" spans="1:9" s="1" customFormat="1" ht="24.95" customHeight="1" x14ac:dyDescent="0.25">
      <c r="A97" s="426"/>
      <c r="B97" s="253">
        <v>8.3299999999999999E-2</v>
      </c>
      <c r="C97" s="43"/>
      <c r="D97" s="253">
        <v>0.1</v>
      </c>
      <c r="E97" s="43"/>
      <c r="F97" s="48">
        <v>0.1</v>
      </c>
      <c r="G97" s="43"/>
      <c r="H97" s="48"/>
      <c r="I97" s="44"/>
    </row>
    <row r="98" spans="1:9" s="1" customFormat="1" ht="80.25" customHeight="1" x14ac:dyDescent="0.25">
      <c r="A98" s="41" t="s">
        <v>92</v>
      </c>
      <c r="B98" s="333"/>
      <c r="C98" s="333"/>
      <c r="D98" s="333"/>
      <c r="E98" s="333"/>
      <c r="F98" s="333"/>
      <c r="G98" s="333"/>
      <c r="H98" s="333"/>
      <c r="I98" s="333"/>
    </row>
    <row r="99" spans="1:9" s="1" customFormat="1" ht="80.25" customHeight="1" x14ac:dyDescent="0.25">
      <c r="A99" s="41" t="s">
        <v>93</v>
      </c>
      <c r="B99" s="334"/>
      <c r="C99" s="335"/>
      <c r="D99" s="334"/>
      <c r="E99" s="335"/>
      <c r="F99" s="334"/>
      <c r="G99" s="335"/>
      <c r="H99" s="334"/>
      <c r="I99" s="335"/>
    </row>
    <row r="100" spans="1:9" s="1" customFormat="1" ht="24.95" customHeight="1" x14ac:dyDescent="0.25">
      <c r="A100" s="425" t="s">
        <v>59</v>
      </c>
      <c r="B100" s="87" t="s">
        <v>25</v>
      </c>
      <c r="C100" s="87" t="s">
        <v>26</v>
      </c>
      <c r="D100" s="87" t="s">
        <v>25</v>
      </c>
      <c r="E100" s="87" t="s">
        <v>26</v>
      </c>
      <c r="F100" s="87" t="s">
        <v>25</v>
      </c>
      <c r="G100" s="87" t="s">
        <v>26</v>
      </c>
      <c r="H100" s="87" t="s">
        <v>25</v>
      </c>
      <c r="I100" s="87" t="s">
        <v>26</v>
      </c>
    </row>
    <row r="101" spans="1:9" s="1" customFormat="1" ht="24.95" customHeight="1" x14ac:dyDescent="0.25">
      <c r="A101" s="426"/>
      <c r="B101" s="253">
        <v>8.3299999999999999E-2</v>
      </c>
      <c r="C101" s="43"/>
      <c r="D101" s="253">
        <v>0.15</v>
      </c>
      <c r="E101" s="43"/>
      <c r="F101" s="48">
        <v>0.1</v>
      </c>
      <c r="G101" s="43"/>
      <c r="H101" s="48"/>
      <c r="I101" s="44"/>
    </row>
    <row r="102" spans="1:9" s="1" customFormat="1" ht="80.25" customHeight="1" x14ac:dyDescent="0.25">
      <c r="A102" s="41" t="s">
        <v>92</v>
      </c>
      <c r="B102" s="333"/>
      <c r="C102" s="333"/>
      <c r="D102" s="333"/>
      <c r="E102" s="333"/>
      <c r="F102" s="333"/>
      <c r="G102" s="333"/>
      <c r="H102" s="333"/>
      <c r="I102" s="333"/>
    </row>
    <row r="103" spans="1:9" s="1" customFormat="1" ht="80.25" customHeight="1" x14ac:dyDescent="0.25">
      <c r="A103" s="41" t="s">
        <v>93</v>
      </c>
      <c r="B103" s="334"/>
      <c r="C103" s="335"/>
      <c r="D103" s="334"/>
      <c r="E103" s="335"/>
      <c r="F103" s="334"/>
      <c r="G103" s="335"/>
      <c r="H103" s="334"/>
      <c r="I103" s="335"/>
    </row>
    <row r="104" spans="1:9" s="1" customFormat="1" ht="24.95" customHeight="1" x14ac:dyDescent="0.25">
      <c r="A104" s="425" t="s">
        <v>60</v>
      </c>
      <c r="B104" s="87" t="s">
        <v>25</v>
      </c>
      <c r="C104" s="87" t="s">
        <v>26</v>
      </c>
      <c r="D104" s="87" t="s">
        <v>25</v>
      </c>
      <c r="E104" s="87" t="s">
        <v>26</v>
      </c>
      <c r="F104" s="87" t="s">
        <v>25</v>
      </c>
      <c r="G104" s="87" t="s">
        <v>26</v>
      </c>
      <c r="H104" s="87" t="s">
        <v>25</v>
      </c>
      <c r="I104" s="87" t="s">
        <v>26</v>
      </c>
    </row>
    <row r="105" spans="1:9" s="1" customFormat="1" ht="24.95" customHeight="1" x14ac:dyDescent="0.25">
      <c r="A105" s="426"/>
      <c r="B105" s="253">
        <v>8.3299999999999999E-2</v>
      </c>
      <c r="C105" s="43"/>
      <c r="D105" s="253">
        <v>0.15</v>
      </c>
      <c r="E105" s="43"/>
      <c r="F105" s="48">
        <v>0.1</v>
      </c>
      <c r="G105" s="43"/>
      <c r="H105" s="48"/>
      <c r="I105" s="44"/>
    </row>
    <row r="106" spans="1:9" s="1" customFormat="1" ht="80.25" customHeight="1" x14ac:dyDescent="0.25">
      <c r="A106" s="41" t="s">
        <v>92</v>
      </c>
      <c r="B106" s="333"/>
      <c r="C106" s="333"/>
      <c r="D106" s="333"/>
      <c r="E106" s="333"/>
      <c r="F106" s="333"/>
      <c r="G106" s="333"/>
      <c r="H106" s="333"/>
      <c r="I106" s="333"/>
    </row>
    <row r="107" spans="1:9" s="1" customFormat="1" ht="80.25" customHeight="1" x14ac:dyDescent="0.25">
      <c r="A107" s="41" t="s">
        <v>93</v>
      </c>
      <c r="B107" s="334"/>
      <c r="C107" s="335"/>
      <c r="D107" s="334"/>
      <c r="E107" s="335"/>
      <c r="F107" s="334"/>
      <c r="G107" s="335"/>
      <c r="H107" s="334"/>
      <c r="I107" s="335"/>
    </row>
    <row r="108" spans="1:9" s="1" customFormat="1" ht="24.95" customHeight="1" x14ac:dyDescent="0.25">
      <c r="A108" s="425" t="s">
        <v>61</v>
      </c>
      <c r="B108" s="87" t="s">
        <v>25</v>
      </c>
      <c r="C108" s="87" t="s">
        <v>26</v>
      </c>
      <c r="D108" s="87" t="s">
        <v>25</v>
      </c>
      <c r="E108" s="87" t="s">
        <v>26</v>
      </c>
      <c r="F108" s="87" t="s">
        <v>25</v>
      </c>
      <c r="G108" s="87" t="s">
        <v>26</v>
      </c>
      <c r="H108" s="87" t="s">
        <v>25</v>
      </c>
      <c r="I108" s="87" t="s">
        <v>26</v>
      </c>
    </row>
    <row r="109" spans="1:9" s="1" customFormat="1" ht="24.95" customHeight="1" x14ac:dyDescent="0.25">
      <c r="A109" s="426"/>
      <c r="B109" s="253">
        <v>8.3299999999999999E-2</v>
      </c>
      <c r="C109" s="43"/>
      <c r="D109" s="253">
        <v>0.15</v>
      </c>
      <c r="E109" s="43"/>
      <c r="F109" s="48">
        <v>0.1</v>
      </c>
      <c r="G109" s="43"/>
      <c r="H109" s="48"/>
      <c r="I109" s="44"/>
    </row>
    <row r="110" spans="1:9" s="1" customFormat="1" ht="80.25" customHeight="1" x14ac:dyDescent="0.25">
      <c r="A110" s="41" t="s">
        <v>92</v>
      </c>
      <c r="B110" s="333"/>
      <c r="C110" s="333"/>
      <c r="D110" s="333"/>
      <c r="E110" s="333"/>
      <c r="F110" s="333"/>
      <c r="G110" s="333"/>
      <c r="H110" s="333"/>
      <c r="I110" s="333"/>
    </row>
    <row r="111" spans="1:9" s="1" customFormat="1" ht="80.25" customHeight="1" x14ac:dyDescent="0.25">
      <c r="A111" s="41" t="s">
        <v>93</v>
      </c>
      <c r="B111" s="334"/>
      <c r="C111" s="335"/>
      <c r="D111" s="334"/>
      <c r="E111" s="335"/>
      <c r="F111" s="334"/>
      <c r="G111" s="335"/>
      <c r="H111" s="334"/>
      <c r="I111" s="335"/>
    </row>
    <row r="112" spans="1:9" s="1" customFormat="1" ht="24.95" customHeight="1" x14ac:dyDescent="0.25">
      <c r="A112" s="425" t="s">
        <v>62</v>
      </c>
      <c r="B112" s="87" t="s">
        <v>25</v>
      </c>
      <c r="C112" s="87" t="s">
        <v>26</v>
      </c>
      <c r="D112" s="87" t="s">
        <v>25</v>
      </c>
      <c r="E112" s="87" t="s">
        <v>26</v>
      </c>
      <c r="F112" s="87" t="s">
        <v>25</v>
      </c>
      <c r="G112" s="87" t="s">
        <v>26</v>
      </c>
      <c r="H112" s="87" t="s">
        <v>25</v>
      </c>
      <c r="I112" s="87" t="s">
        <v>26</v>
      </c>
    </row>
    <row r="113" spans="1:9" s="1" customFormat="1" ht="24.95" customHeight="1" x14ac:dyDescent="0.25">
      <c r="A113" s="426"/>
      <c r="B113" s="253">
        <v>8.3299999999999999E-2</v>
      </c>
      <c r="C113" s="43"/>
      <c r="D113" s="253">
        <v>0</v>
      </c>
      <c r="E113" s="43"/>
      <c r="F113" s="48">
        <v>0.1</v>
      </c>
      <c r="G113" s="43"/>
      <c r="H113" s="166"/>
      <c r="I113" s="167"/>
    </row>
    <row r="114" spans="1:9" s="1" customFormat="1" ht="80.25" customHeight="1" x14ac:dyDescent="0.25">
      <c r="A114" s="41" t="s">
        <v>92</v>
      </c>
      <c r="B114" s="336"/>
      <c r="C114" s="336"/>
      <c r="D114" s="336"/>
      <c r="E114" s="336"/>
      <c r="F114" s="336"/>
      <c r="G114" s="336"/>
      <c r="H114" s="336"/>
      <c r="I114" s="336"/>
    </row>
    <row r="115" spans="1:9" s="1" customFormat="1" ht="80.25" customHeight="1" x14ac:dyDescent="0.25">
      <c r="A115" s="41" t="s">
        <v>93</v>
      </c>
      <c r="B115" s="334"/>
      <c r="C115" s="335"/>
      <c r="D115" s="334"/>
      <c r="E115" s="335"/>
      <c r="F115" s="334"/>
      <c r="G115" s="335"/>
      <c r="H115" s="334"/>
      <c r="I115" s="335"/>
    </row>
    <row r="116" spans="1:9" s="1" customFormat="1" ht="16.5" x14ac:dyDescent="0.25">
      <c r="A116" s="42" t="s">
        <v>94</v>
      </c>
      <c r="B116" s="45">
        <f t="shared" ref="B116:I116" si="1">(B69+B73+B77+B81+B85+B89+B93+B97+B101+B105+B109+B113)</f>
        <v>0.99960000000000016</v>
      </c>
      <c r="C116" s="45">
        <f t="shared" si="1"/>
        <v>0.3332</v>
      </c>
      <c r="D116" s="45">
        <f t="shared" si="1"/>
        <v>1</v>
      </c>
      <c r="E116" s="45">
        <f t="shared" si="1"/>
        <v>0.2</v>
      </c>
      <c r="F116" s="45">
        <f t="shared" si="1"/>
        <v>0.99999999999999989</v>
      </c>
      <c r="G116" s="45">
        <f t="shared" si="1"/>
        <v>0.2</v>
      </c>
      <c r="H116" s="45">
        <f t="shared" si="1"/>
        <v>0</v>
      </c>
      <c r="I116" s="45">
        <f t="shared" si="1"/>
        <v>0</v>
      </c>
    </row>
    <row r="117" spans="1:9" s="1" customFormat="1" ht="14.25" x14ac:dyDescent="0.25"/>
    <row r="118" spans="1:9" s="1" customFormat="1" ht="14.25" x14ac:dyDescent="0.25"/>
    <row r="119" spans="1:9" s="1" customFormat="1" ht="14.25"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5" r:id="rId1" xr:uid="{0F028E6A-29F4-CD48-ABB3-7810D6B7E8DE}"/>
    <hyperlink ref="D75" r:id="rId2" xr:uid="{C3D70007-E772-9943-B766-DC82CB9A30BA}"/>
    <hyperlink ref="F75" r:id="rId3" xr:uid="{463F1669-66FA-E849-89F8-0BBA6E2370B5}"/>
    <hyperlink ref="F71" r:id="rId4" xr:uid="{4E0FC979-9E3F-1045-8B6D-D90F91EDA904}"/>
    <hyperlink ref="B71" r:id="rId5" xr:uid="{52171376-E335-AB4A-B4D8-07837DB43F06}"/>
    <hyperlink ref="B79" r:id="rId6" xr:uid="{A7812374-C33C-C641-8280-3BFB1F3D9160}"/>
    <hyperlink ref="D79" r:id="rId7" xr:uid="{E6AAA6AD-92FB-B84A-95E9-604D6A6A2D59}"/>
    <hyperlink ref="F79" r:id="rId8" xr:uid="{603B5C7B-7A7F-B14A-92AB-768C591300D1}"/>
    <hyperlink ref="B83" r:id="rId9" xr:uid="{4B50ABCE-9357-6D46-B4FC-EE2A66FB1583}"/>
    <hyperlink ref="F83" r:id="rId10" xr:uid="{EF35EF81-4E2A-5C4E-A9D6-E369700FFFFE}"/>
    <hyperlink ref="D83" r:id="rId11" xr:uid="{2C5A88FD-BEC5-E64B-9F1D-8DC3F2105A12}"/>
  </hyperlinks>
  <pageMargins left="0.7" right="0.7" top="0.75" bottom="0.75" header="0.3" footer="0.3"/>
  <drawing r:id="rId12"/>
  <legacyDrawing r:id="rId1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zoomScale="50" zoomScaleNormal="80" workbookViewId="0">
      <selection activeCell="F31" sqref="F31:G31"/>
    </sheetView>
  </sheetViews>
  <sheetFormatPr baseColWidth="10" defaultColWidth="10.85546875" defaultRowHeight="14.25" x14ac:dyDescent="0.25"/>
  <cols>
    <col min="1" max="1" width="42.42578125" style="1" customWidth="1"/>
    <col min="2" max="3" width="35.7109375" style="1" customWidth="1"/>
    <col min="4" max="4" width="50.7109375" style="1" customWidth="1"/>
    <col min="5" max="7" width="50.85546875" style="1" customWidth="1"/>
    <col min="8" max="8" width="35.7109375" style="1" customWidth="1"/>
    <col min="9" max="9" width="49.8554687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466"/>
      <c r="B1" s="386" t="s">
        <v>43</v>
      </c>
      <c r="C1" s="387"/>
      <c r="D1" s="387"/>
      <c r="E1" s="387"/>
      <c r="F1" s="387"/>
      <c r="G1" s="387"/>
      <c r="H1" s="388"/>
      <c r="I1" s="50" t="s">
        <v>95</v>
      </c>
      <c r="J1" s="383" t="s">
        <v>161</v>
      </c>
      <c r="K1" s="384"/>
      <c r="L1" s="385"/>
      <c r="M1" s="81"/>
    </row>
    <row r="2" spans="1:25" ht="24" customHeight="1" thickBot="1" x14ac:dyDescent="0.3">
      <c r="A2" s="467"/>
      <c r="B2" s="389" t="s">
        <v>44</v>
      </c>
      <c r="C2" s="390"/>
      <c r="D2" s="390"/>
      <c r="E2" s="390"/>
      <c r="F2" s="390"/>
      <c r="G2" s="390"/>
      <c r="H2" s="391"/>
      <c r="I2" s="50" t="s">
        <v>96</v>
      </c>
      <c r="J2" s="383" t="s">
        <v>162</v>
      </c>
      <c r="K2" s="384"/>
      <c r="L2" s="385"/>
      <c r="M2" s="81"/>
    </row>
    <row r="3" spans="1:25" ht="24" customHeight="1" thickBot="1" x14ac:dyDescent="0.3">
      <c r="A3" s="467"/>
      <c r="B3" s="389" t="s">
        <v>0</v>
      </c>
      <c r="C3" s="390"/>
      <c r="D3" s="390"/>
      <c r="E3" s="390"/>
      <c r="F3" s="390"/>
      <c r="G3" s="390"/>
      <c r="H3" s="391"/>
      <c r="I3" s="50" t="s">
        <v>97</v>
      </c>
      <c r="J3" s="383" t="s">
        <v>163</v>
      </c>
      <c r="K3" s="384"/>
      <c r="L3" s="385"/>
      <c r="M3" s="81"/>
    </row>
    <row r="4" spans="1:25" ht="24" customHeight="1" thickBot="1" x14ac:dyDescent="0.3">
      <c r="A4" s="468"/>
      <c r="B4" s="392" t="s">
        <v>98</v>
      </c>
      <c r="C4" s="393"/>
      <c r="D4" s="393"/>
      <c r="E4" s="393"/>
      <c r="F4" s="393"/>
      <c r="G4" s="393"/>
      <c r="H4" s="394"/>
      <c r="I4" s="50" t="s">
        <v>46</v>
      </c>
      <c r="J4" s="383" t="s">
        <v>165</v>
      </c>
      <c r="K4" s="384"/>
      <c r="L4" s="385"/>
      <c r="M4" s="81"/>
    </row>
    <row r="6" spans="1:25" ht="15" customHeight="1" thickBot="1" x14ac:dyDescent="0.3">
      <c r="A6" s="6"/>
      <c r="B6" s="7"/>
      <c r="C6" s="7"/>
      <c r="D6" s="9"/>
      <c r="E6" s="8"/>
      <c r="F6" s="8"/>
      <c r="G6" s="198"/>
      <c r="H6" s="198"/>
      <c r="I6" s="10"/>
      <c r="J6" s="10"/>
      <c r="K6" s="7"/>
      <c r="L6" s="7"/>
      <c r="M6" s="7"/>
      <c r="N6" s="7"/>
      <c r="O6" s="7"/>
      <c r="P6" s="7"/>
      <c r="Q6" s="7"/>
      <c r="R6" s="7"/>
      <c r="S6" s="7"/>
      <c r="T6" s="11"/>
      <c r="U6" s="7"/>
      <c r="V6" s="7"/>
      <c r="X6" s="12"/>
      <c r="Y6" s="13"/>
    </row>
    <row r="7" spans="1:25" ht="15" customHeight="1" x14ac:dyDescent="0.25">
      <c r="A7" s="474" t="s">
        <v>1</v>
      </c>
      <c r="B7" s="484" t="s">
        <v>171</v>
      </c>
      <c r="C7" s="484"/>
      <c r="D7" s="484"/>
      <c r="E7" s="484"/>
      <c r="F7" s="484"/>
      <c r="G7" s="484"/>
      <c r="H7" s="484"/>
      <c r="I7" s="481" t="s">
        <v>48</v>
      </c>
      <c r="J7" s="482">
        <v>2024110010308</v>
      </c>
      <c r="K7" s="7"/>
      <c r="L7" s="7"/>
      <c r="M7" s="7"/>
      <c r="N7" s="7"/>
      <c r="O7" s="7"/>
      <c r="P7" s="7"/>
      <c r="Q7" s="7"/>
      <c r="R7" s="7"/>
      <c r="S7" s="7"/>
      <c r="T7" s="7"/>
      <c r="U7" s="7"/>
      <c r="V7" s="7"/>
      <c r="W7" s="7"/>
      <c r="X7" s="7"/>
      <c r="Y7" s="7"/>
    </row>
    <row r="8" spans="1:25" ht="15" customHeight="1" x14ac:dyDescent="0.25">
      <c r="A8" s="475"/>
      <c r="B8" s="484"/>
      <c r="C8" s="484"/>
      <c r="D8" s="484"/>
      <c r="E8" s="484"/>
      <c r="F8" s="484"/>
      <c r="G8" s="484"/>
      <c r="H8" s="484"/>
      <c r="I8" s="481"/>
      <c r="J8" s="482"/>
      <c r="K8" s="7"/>
      <c r="L8" s="7"/>
      <c r="M8" s="7"/>
      <c r="N8" s="7"/>
      <c r="O8" s="7"/>
      <c r="P8" s="7"/>
      <c r="Q8" s="7"/>
      <c r="R8" s="7"/>
      <c r="S8" s="7"/>
      <c r="T8" s="7"/>
      <c r="U8" s="7"/>
      <c r="V8" s="7"/>
      <c r="W8" s="7"/>
      <c r="X8" s="7"/>
      <c r="Y8" s="7"/>
    </row>
    <row r="9" spans="1:25" ht="15" customHeight="1" x14ac:dyDescent="0.25">
      <c r="A9" s="475"/>
      <c r="B9" s="484"/>
      <c r="C9" s="484"/>
      <c r="D9" s="484"/>
      <c r="E9" s="484"/>
      <c r="F9" s="484"/>
      <c r="G9" s="484"/>
      <c r="H9" s="484"/>
      <c r="I9" s="481"/>
      <c r="J9" s="482"/>
      <c r="K9" s="7"/>
      <c r="L9" s="7"/>
      <c r="M9" s="7"/>
      <c r="N9" s="7"/>
      <c r="O9" s="7"/>
      <c r="P9" s="7"/>
      <c r="Q9" s="7"/>
      <c r="R9" s="7"/>
      <c r="S9" s="7"/>
      <c r="T9" s="7"/>
      <c r="U9" s="7"/>
      <c r="V9" s="7"/>
      <c r="W9" s="7"/>
      <c r="X9" s="7"/>
      <c r="Y9" s="7"/>
    </row>
    <row r="10" spans="1:25" ht="15" customHeight="1" thickBot="1" x14ac:dyDescent="0.3">
      <c r="A10" s="476"/>
      <c r="B10" s="484"/>
      <c r="C10" s="484"/>
      <c r="D10" s="484"/>
      <c r="E10" s="484"/>
      <c r="F10" s="484"/>
      <c r="G10" s="484"/>
      <c r="H10" s="484"/>
      <c r="I10" s="481"/>
      <c r="J10" s="482"/>
      <c r="K10" s="7"/>
      <c r="L10" s="7"/>
      <c r="M10" s="7"/>
      <c r="N10" s="7"/>
      <c r="O10" s="7"/>
      <c r="P10" s="7"/>
      <c r="Q10" s="7"/>
      <c r="R10" s="7"/>
      <c r="S10" s="7"/>
      <c r="T10" s="7"/>
      <c r="U10" s="7"/>
      <c r="V10" s="7"/>
      <c r="W10" s="7"/>
      <c r="X10" s="7"/>
      <c r="Y10" s="7"/>
    </row>
    <row r="11" spans="1:25" ht="9" customHeight="1" thickBot="1" x14ac:dyDescent="0.3">
      <c r="A11" s="14"/>
      <c r="B11" s="75"/>
      <c r="C11" s="7"/>
      <c r="D11" s="7"/>
      <c r="E11" s="7"/>
      <c r="F11" s="7"/>
      <c r="G11" s="7"/>
      <c r="H11" s="7"/>
      <c r="I11" s="7"/>
      <c r="J11" s="7"/>
      <c r="K11" s="7"/>
      <c r="L11" s="7"/>
      <c r="M11" s="7"/>
      <c r="N11" s="7"/>
      <c r="O11" s="7"/>
      <c r="P11" s="7"/>
      <c r="Q11" s="7"/>
      <c r="R11" s="7"/>
      <c r="S11" s="7"/>
      <c r="T11" s="7"/>
      <c r="U11" s="7"/>
      <c r="V11" s="7"/>
      <c r="W11" s="7"/>
      <c r="X11" s="7"/>
      <c r="Y11" s="7"/>
    </row>
    <row r="12" spans="1:25" s="76" customFormat="1" ht="21.75" customHeight="1" thickBot="1" x14ac:dyDescent="0.3">
      <c r="A12" s="412" t="s">
        <v>2</v>
      </c>
      <c r="B12" s="154" t="s">
        <v>49</v>
      </c>
      <c r="C12" s="205">
        <v>45688</v>
      </c>
      <c r="D12" s="154" t="s">
        <v>50</v>
      </c>
      <c r="E12" s="206">
        <v>45716</v>
      </c>
      <c r="F12" s="154" t="s">
        <v>51</v>
      </c>
      <c r="G12" s="205">
        <v>45747</v>
      </c>
      <c r="H12" s="154" t="s">
        <v>52</v>
      </c>
      <c r="I12" s="207">
        <v>45777</v>
      </c>
    </row>
    <row r="13" spans="1:25" s="76" customFormat="1" ht="21.75" customHeight="1" thickBot="1" x14ac:dyDescent="0.3">
      <c r="A13" s="412"/>
      <c r="B13" s="140" t="s">
        <v>54</v>
      </c>
      <c r="C13" s="83"/>
      <c r="D13" s="138" t="s">
        <v>55</v>
      </c>
      <c r="E13" s="51"/>
      <c r="F13" s="138" t="s">
        <v>56</v>
      </c>
      <c r="G13" s="51"/>
      <c r="H13" s="138" t="s">
        <v>57</v>
      </c>
      <c r="I13" s="157"/>
    </row>
    <row r="14" spans="1:25" s="76" customFormat="1" ht="21.75" customHeight="1" thickBot="1" x14ac:dyDescent="0.3">
      <c r="A14" s="412"/>
      <c r="B14" s="138" t="s">
        <v>59</v>
      </c>
      <c r="C14" s="156"/>
      <c r="D14" s="138" t="s">
        <v>60</v>
      </c>
      <c r="E14" s="51"/>
      <c r="F14" s="138" t="s">
        <v>61</v>
      </c>
      <c r="G14" s="51"/>
      <c r="H14" s="138" t="s">
        <v>62</v>
      </c>
      <c r="I14" s="157"/>
    </row>
    <row r="15" spans="1:25" s="76" customFormat="1" ht="21.75" customHeight="1" thickBot="1" x14ac:dyDescent="0.3">
      <c r="A15" s="1"/>
      <c r="B15" s="1"/>
      <c r="C15" s="1"/>
      <c r="D15" s="1"/>
      <c r="E15" s="1"/>
      <c r="F15" s="1"/>
      <c r="G15" s="1"/>
      <c r="H15" s="1"/>
      <c r="I15" s="1"/>
      <c r="J15" s="1"/>
      <c r="K15" s="1"/>
      <c r="L15" s="88"/>
      <c r="M15" s="89"/>
      <c r="N15" s="89"/>
      <c r="O15" s="89"/>
    </row>
    <row r="16" spans="1:25" s="76" customFormat="1" ht="21.75" customHeight="1" thickBot="1" x14ac:dyDescent="0.3">
      <c r="A16" s="411" t="s">
        <v>3</v>
      </c>
      <c r="B16" s="411"/>
      <c r="C16" s="153" t="s">
        <v>53</v>
      </c>
      <c r="D16" s="480"/>
      <c r="E16" s="480"/>
      <c r="F16" s="480"/>
      <c r="G16" s="1"/>
      <c r="H16" s="1"/>
      <c r="I16" s="1"/>
      <c r="J16" s="1"/>
      <c r="K16" s="1"/>
      <c r="L16" s="88"/>
      <c r="M16" s="89"/>
      <c r="N16" s="89"/>
      <c r="O16" s="89"/>
    </row>
    <row r="17" spans="1:15" s="76" customFormat="1" ht="21.75" customHeight="1" thickBot="1" x14ac:dyDescent="0.3">
      <c r="A17" s="411"/>
      <c r="B17" s="411"/>
      <c r="C17" s="153" t="s">
        <v>58</v>
      </c>
      <c r="D17" s="427"/>
      <c r="E17" s="427"/>
      <c r="F17" s="427"/>
      <c r="G17" s="1"/>
      <c r="H17" s="1"/>
      <c r="I17" s="1"/>
      <c r="J17" s="1"/>
      <c r="K17" s="1"/>
      <c r="L17" s="88"/>
      <c r="M17" s="89"/>
      <c r="N17" s="89"/>
      <c r="O17" s="89"/>
    </row>
    <row r="18" spans="1:15" s="76" customFormat="1" ht="21.75" customHeight="1" thickBot="1" x14ac:dyDescent="0.3">
      <c r="A18" s="411"/>
      <c r="B18" s="411"/>
      <c r="C18" s="153" t="s">
        <v>63</v>
      </c>
      <c r="D18" s="427" t="s">
        <v>173</v>
      </c>
      <c r="E18" s="427"/>
      <c r="F18" s="427"/>
      <c r="G18" s="1"/>
      <c r="H18" s="1"/>
      <c r="I18" s="1"/>
      <c r="J18" s="1"/>
      <c r="K18" s="1"/>
      <c r="L18" s="88"/>
      <c r="M18" s="89"/>
      <c r="N18" s="89"/>
      <c r="O18" s="89"/>
    </row>
    <row r="19" spans="1:15" s="76" customFormat="1" ht="21.75" customHeight="1" x14ac:dyDescent="0.25">
      <c r="A19" s="1"/>
      <c r="B19" s="1"/>
      <c r="C19" s="1"/>
      <c r="D19" s="1"/>
      <c r="E19" s="1"/>
      <c r="F19" s="1"/>
      <c r="G19" s="1"/>
      <c r="H19" s="1"/>
      <c r="I19" s="1"/>
      <c r="J19" s="1"/>
      <c r="K19" s="1"/>
      <c r="L19" s="88"/>
      <c r="M19" s="89"/>
      <c r="N19" s="89"/>
      <c r="O19" s="89"/>
    </row>
    <row r="20" spans="1:15" s="23" customFormat="1" ht="16.5" customHeight="1" x14ac:dyDescent="0.2"/>
    <row r="21" spans="1:15" ht="5.25" customHeight="1" thickBot="1" x14ac:dyDescent="0.3"/>
    <row r="22" spans="1:15" ht="48" customHeight="1" thickBot="1" x14ac:dyDescent="0.3">
      <c r="A22" s="483" t="s">
        <v>99</v>
      </c>
      <c r="B22" s="483"/>
      <c r="C22" s="483"/>
      <c r="D22" s="483"/>
      <c r="E22" s="483"/>
      <c r="F22" s="483"/>
      <c r="G22" s="483"/>
      <c r="H22" s="483"/>
      <c r="I22" s="483"/>
      <c r="J22" s="483"/>
    </row>
    <row r="23" spans="1:15" ht="69.95" customHeight="1" thickBot="1" x14ac:dyDescent="0.3">
      <c r="A23" s="144" t="s">
        <v>8</v>
      </c>
      <c r="B23" s="477" t="s">
        <v>179</v>
      </c>
      <c r="C23" s="478"/>
      <c r="D23" s="479"/>
      <c r="E23" s="145" t="s">
        <v>19</v>
      </c>
      <c r="F23" s="262" t="s">
        <v>269</v>
      </c>
      <c r="G23" s="145" t="s">
        <v>20</v>
      </c>
      <c r="H23" s="477" t="s">
        <v>270</v>
      </c>
      <c r="I23" s="478"/>
      <c r="J23" s="479"/>
    </row>
    <row r="24" spans="1:15" ht="50.25" customHeight="1" thickBot="1" x14ac:dyDescent="0.3">
      <c r="A24" s="116" t="s">
        <v>21</v>
      </c>
      <c r="B24" s="469" t="s">
        <v>271</v>
      </c>
      <c r="C24" s="470"/>
      <c r="D24" s="470"/>
      <c r="E24" s="470"/>
      <c r="F24" s="470"/>
      <c r="G24" s="470"/>
      <c r="H24" s="470"/>
      <c r="I24" s="470"/>
      <c r="J24" s="471"/>
    </row>
    <row r="25" spans="1:15" ht="50.25" customHeight="1" thickBot="1" x14ac:dyDescent="0.3">
      <c r="A25" s="459" t="s">
        <v>22</v>
      </c>
      <c r="B25" s="146">
        <v>2024</v>
      </c>
      <c r="C25" s="147">
        <v>2025</v>
      </c>
      <c r="D25" s="147">
        <v>2026</v>
      </c>
      <c r="E25" s="147">
        <v>2027</v>
      </c>
      <c r="F25" s="148" t="s">
        <v>100</v>
      </c>
      <c r="G25" s="149" t="s">
        <v>23</v>
      </c>
      <c r="H25" s="485" t="s">
        <v>24</v>
      </c>
      <c r="I25" s="486"/>
      <c r="J25" s="487"/>
    </row>
    <row r="26" spans="1:15" ht="50.25" customHeight="1" thickBot="1" x14ac:dyDescent="0.3">
      <c r="A26" s="460"/>
      <c r="B26" s="263">
        <v>1</v>
      </c>
      <c r="C26" s="264">
        <v>2</v>
      </c>
      <c r="D26" s="264">
        <v>2</v>
      </c>
      <c r="E26" s="264">
        <v>2</v>
      </c>
      <c r="F26" s="265">
        <v>2</v>
      </c>
      <c r="G26" s="266">
        <v>1</v>
      </c>
      <c r="H26" s="477" t="s">
        <v>272</v>
      </c>
      <c r="I26" s="478"/>
      <c r="J26" s="479"/>
    </row>
    <row r="27" spans="1:15" ht="52.5" customHeight="1" thickBot="1" x14ac:dyDescent="0.3">
      <c r="A27" s="116"/>
      <c r="B27" s="488" t="s">
        <v>273</v>
      </c>
      <c r="C27" s="489"/>
      <c r="D27" s="489"/>
      <c r="E27" s="489"/>
      <c r="F27" s="489"/>
      <c r="G27" s="489"/>
      <c r="H27" s="489"/>
      <c r="I27" s="489"/>
      <c r="J27" s="490"/>
    </row>
    <row r="28" spans="1:15" s="26" customFormat="1" ht="56.25" customHeight="1" thickBot="1" x14ac:dyDescent="0.3">
      <c r="A28" s="459" t="s">
        <v>74</v>
      </c>
      <c r="B28" s="116" t="s">
        <v>75</v>
      </c>
      <c r="C28" s="144" t="s">
        <v>26</v>
      </c>
      <c r="D28" s="461" t="s">
        <v>27</v>
      </c>
      <c r="E28" s="462"/>
      <c r="F28" s="461" t="s">
        <v>28</v>
      </c>
      <c r="G28" s="462"/>
      <c r="H28" s="117" t="s">
        <v>29</v>
      </c>
      <c r="I28" s="115" t="s">
        <v>30</v>
      </c>
      <c r="J28" s="115" t="s">
        <v>31</v>
      </c>
    </row>
    <row r="29" spans="1:15" ht="234" customHeight="1" thickBot="1" x14ac:dyDescent="0.3">
      <c r="A29" s="460"/>
      <c r="B29" s="267">
        <v>1</v>
      </c>
      <c r="C29" s="85">
        <v>1</v>
      </c>
      <c r="D29" s="469" t="s">
        <v>274</v>
      </c>
      <c r="E29" s="471"/>
      <c r="F29" s="469" t="s">
        <v>275</v>
      </c>
      <c r="G29" s="471"/>
      <c r="H29" s="84" t="s">
        <v>182</v>
      </c>
      <c r="I29" s="150" t="s">
        <v>183</v>
      </c>
      <c r="J29" s="268" t="s">
        <v>276</v>
      </c>
    </row>
    <row r="30" spans="1:15" s="26" customFormat="1" ht="45" customHeight="1" thickBot="1" x14ac:dyDescent="0.3">
      <c r="A30" s="459" t="s">
        <v>76</v>
      </c>
      <c r="B30" s="114" t="s">
        <v>75</v>
      </c>
      <c r="C30" s="117" t="s">
        <v>26</v>
      </c>
      <c r="D30" s="461" t="s">
        <v>27</v>
      </c>
      <c r="E30" s="462"/>
      <c r="F30" s="461" t="s">
        <v>28</v>
      </c>
      <c r="G30" s="462"/>
      <c r="H30" s="117" t="s">
        <v>29</v>
      </c>
      <c r="I30" s="115" t="s">
        <v>30</v>
      </c>
      <c r="J30" s="115" t="s">
        <v>31</v>
      </c>
    </row>
    <row r="31" spans="1:15" ht="243.95" customHeight="1" thickBot="1" x14ac:dyDescent="0.3">
      <c r="A31" s="460"/>
      <c r="B31" s="267">
        <v>1.0900000000000001</v>
      </c>
      <c r="C31" s="85">
        <v>1.0900000000000001</v>
      </c>
      <c r="D31" s="469" t="s">
        <v>277</v>
      </c>
      <c r="E31" s="471"/>
      <c r="F31" s="469" t="s">
        <v>278</v>
      </c>
      <c r="G31" s="471"/>
      <c r="H31" s="84" t="s">
        <v>182</v>
      </c>
      <c r="I31" s="150" t="s">
        <v>183</v>
      </c>
      <c r="J31" s="268" t="s">
        <v>276</v>
      </c>
    </row>
    <row r="32" spans="1:15" s="26" customFormat="1" ht="54" customHeight="1" thickBot="1" x14ac:dyDescent="0.3">
      <c r="A32" s="459" t="s">
        <v>77</v>
      </c>
      <c r="B32" s="114" t="s">
        <v>75</v>
      </c>
      <c r="C32" s="117" t="s">
        <v>26</v>
      </c>
      <c r="D32" s="461" t="s">
        <v>27</v>
      </c>
      <c r="E32" s="462"/>
      <c r="F32" s="461" t="s">
        <v>28</v>
      </c>
      <c r="G32" s="462"/>
      <c r="H32" s="117" t="s">
        <v>29</v>
      </c>
      <c r="I32" s="115" t="s">
        <v>30</v>
      </c>
      <c r="J32" s="115" t="s">
        <v>31</v>
      </c>
    </row>
    <row r="33" spans="1:10" ht="305.10000000000002" customHeight="1" thickBot="1" x14ac:dyDescent="0.3">
      <c r="A33" s="460"/>
      <c r="B33" s="267">
        <v>1.18</v>
      </c>
      <c r="C33" s="85">
        <v>1.18</v>
      </c>
      <c r="D33" s="469" t="s">
        <v>228</v>
      </c>
      <c r="E33" s="471"/>
      <c r="F33" s="469" t="s">
        <v>279</v>
      </c>
      <c r="G33" s="471"/>
      <c r="H33" s="84" t="s">
        <v>182</v>
      </c>
      <c r="I33" s="150" t="s">
        <v>280</v>
      </c>
      <c r="J33" s="268" t="s">
        <v>281</v>
      </c>
    </row>
    <row r="34" spans="1:10" s="26" customFormat="1" ht="47.25" customHeight="1" thickBot="1" x14ac:dyDescent="0.3">
      <c r="A34" s="459" t="s">
        <v>78</v>
      </c>
      <c r="B34" s="114" t="s">
        <v>75</v>
      </c>
      <c r="C34" s="114" t="s">
        <v>26</v>
      </c>
      <c r="D34" s="461" t="s">
        <v>27</v>
      </c>
      <c r="E34" s="462"/>
      <c r="F34" s="461" t="s">
        <v>28</v>
      </c>
      <c r="G34" s="462"/>
      <c r="H34" s="117" t="s">
        <v>29</v>
      </c>
      <c r="I34" s="117" t="s">
        <v>30</v>
      </c>
      <c r="J34" s="115" t="s">
        <v>31</v>
      </c>
    </row>
    <row r="35" spans="1:10" ht="374.1" customHeight="1" thickBot="1" x14ac:dyDescent="0.3">
      <c r="A35" s="460"/>
      <c r="B35" s="267">
        <v>1.27</v>
      </c>
      <c r="C35" s="85">
        <v>1.27</v>
      </c>
      <c r="D35" s="472" t="s">
        <v>282</v>
      </c>
      <c r="E35" s="473"/>
      <c r="F35" s="472" t="s">
        <v>283</v>
      </c>
      <c r="G35" s="473"/>
      <c r="H35" s="269" t="s">
        <v>182</v>
      </c>
      <c r="I35" s="150" t="s">
        <v>280</v>
      </c>
      <c r="J35" s="268" t="s">
        <v>284</v>
      </c>
    </row>
    <row r="36" spans="1:10" s="26" customFormat="1" ht="47.25" customHeight="1" thickBot="1" x14ac:dyDescent="0.3">
      <c r="A36" s="459" t="s">
        <v>79</v>
      </c>
      <c r="B36" s="114" t="s">
        <v>75</v>
      </c>
      <c r="C36" s="117" t="s">
        <v>26</v>
      </c>
      <c r="D36" s="461" t="s">
        <v>27</v>
      </c>
      <c r="E36" s="462"/>
      <c r="F36" s="461" t="s">
        <v>28</v>
      </c>
      <c r="G36" s="462"/>
      <c r="H36" s="117" t="s">
        <v>29</v>
      </c>
      <c r="I36" s="115" t="s">
        <v>30</v>
      </c>
      <c r="J36" s="115" t="s">
        <v>31</v>
      </c>
    </row>
    <row r="37" spans="1:10" ht="77.099999999999994" customHeight="1" thickBot="1" x14ac:dyDescent="0.3">
      <c r="A37" s="460"/>
      <c r="B37" s="267">
        <v>1.36</v>
      </c>
      <c r="C37" s="85">
        <f>+F59</f>
        <v>0</v>
      </c>
      <c r="D37" s="463"/>
      <c r="E37" s="464"/>
      <c r="F37" s="463"/>
      <c r="G37" s="464"/>
      <c r="H37" s="84"/>
      <c r="I37" s="151"/>
      <c r="J37" s="151"/>
    </row>
    <row r="38" spans="1:10" s="26" customFormat="1" ht="48.75" customHeight="1" thickBot="1" x14ac:dyDescent="0.3">
      <c r="A38" s="459" t="s">
        <v>80</v>
      </c>
      <c r="B38" s="114" t="s">
        <v>75</v>
      </c>
      <c r="C38" s="117" t="s">
        <v>26</v>
      </c>
      <c r="D38" s="461" t="s">
        <v>27</v>
      </c>
      <c r="E38" s="462"/>
      <c r="F38" s="461" t="s">
        <v>28</v>
      </c>
      <c r="G38" s="462"/>
      <c r="H38" s="117" t="s">
        <v>29</v>
      </c>
      <c r="I38" s="115" t="s">
        <v>30</v>
      </c>
      <c r="J38" s="115" t="s">
        <v>31</v>
      </c>
    </row>
    <row r="39" spans="1:10" ht="80.099999999999994" customHeight="1" thickBot="1" x14ac:dyDescent="0.3">
      <c r="A39" s="460"/>
      <c r="B39" s="267">
        <v>1.45</v>
      </c>
      <c r="C39" s="86" t="str">
        <f>+G59</f>
        <v>Revisó (Oficina Asesora de Planeación)</v>
      </c>
      <c r="D39" s="463"/>
      <c r="E39" s="464"/>
      <c r="F39" s="463"/>
      <c r="G39" s="464"/>
      <c r="H39" s="84"/>
      <c r="I39" s="151"/>
      <c r="J39" s="151"/>
    </row>
    <row r="40" spans="1:10" ht="46.5" customHeight="1" thickBot="1" x14ac:dyDescent="0.3">
      <c r="A40" s="459" t="s">
        <v>81</v>
      </c>
      <c r="B40" s="116" t="s">
        <v>75</v>
      </c>
      <c r="C40" s="144" t="s">
        <v>26</v>
      </c>
      <c r="D40" s="461" t="s">
        <v>27</v>
      </c>
      <c r="E40" s="462"/>
      <c r="F40" s="461" t="s">
        <v>28</v>
      </c>
      <c r="G40" s="462"/>
      <c r="H40" s="117" t="s">
        <v>29</v>
      </c>
      <c r="I40" s="115" t="s">
        <v>30</v>
      </c>
      <c r="J40" s="115" t="s">
        <v>31</v>
      </c>
    </row>
    <row r="41" spans="1:10" ht="72" customHeight="1" thickBot="1" x14ac:dyDescent="0.3">
      <c r="A41" s="460"/>
      <c r="B41" s="270">
        <v>1.54</v>
      </c>
      <c r="C41" s="86" t="str">
        <f>+H59</f>
        <v>VoBo:</v>
      </c>
      <c r="D41" s="463"/>
      <c r="E41" s="465"/>
      <c r="F41" s="463"/>
      <c r="G41" s="464"/>
      <c r="H41" s="84"/>
      <c r="I41" s="151"/>
      <c r="J41" s="151"/>
    </row>
    <row r="42" spans="1:10" ht="48.75" customHeight="1" thickBot="1" x14ac:dyDescent="0.3">
      <c r="A42" s="459" t="s">
        <v>82</v>
      </c>
      <c r="B42" s="117" t="s">
        <v>75</v>
      </c>
      <c r="C42" s="144" t="s">
        <v>26</v>
      </c>
      <c r="D42" s="461" t="s">
        <v>27</v>
      </c>
      <c r="E42" s="462"/>
      <c r="F42" s="461" t="s">
        <v>28</v>
      </c>
      <c r="G42" s="462"/>
      <c r="H42" s="117" t="s">
        <v>29</v>
      </c>
      <c r="I42" s="115" t="s">
        <v>30</v>
      </c>
      <c r="J42" s="115" t="s">
        <v>31</v>
      </c>
    </row>
    <row r="43" spans="1:10" ht="87" customHeight="1" thickBot="1" x14ac:dyDescent="0.3">
      <c r="A43" s="460"/>
      <c r="B43" s="270">
        <v>1.63</v>
      </c>
      <c r="C43" s="86">
        <f>+I59</f>
        <v>0</v>
      </c>
      <c r="D43" s="463"/>
      <c r="E43" s="465"/>
      <c r="F43" s="463"/>
      <c r="G43" s="464"/>
      <c r="H43" s="152"/>
      <c r="I43" s="84"/>
      <c r="J43" s="151"/>
    </row>
    <row r="44" spans="1:10" ht="42.75" customHeight="1" thickBot="1" x14ac:dyDescent="0.3">
      <c r="A44" s="459" t="s">
        <v>83</v>
      </c>
      <c r="B44" s="117" t="s">
        <v>75</v>
      </c>
      <c r="C44" s="144" t="s">
        <v>26</v>
      </c>
      <c r="D44" s="461" t="s">
        <v>27</v>
      </c>
      <c r="E44" s="462"/>
      <c r="F44" s="461" t="s">
        <v>28</v>
      </c>
      <c r="G44" s="462"/>
      <c r="H44" s="117" t="s">
        <v>29</v>
      </c>
      <c r="I44" s="115" t="s">
        <v>30</v>
      </c>
      <c r="J44" s="115" t="s">
        <v>31</v>
      </c>
    </row>
    <row r="45" spans="1:10" ht="78.599999999999994" customHeight="1" thickBot="1" x14ac:dyDescent="0.3">
      <c r="A45" s="460"/>
      <c r="B45" s="270">
        <v>1.72</v>
      </c>
      <c r="C45" s="86">
        <f>+J59</f>
        <v>0</v>
      </c>
      <c r="D45" s="463"/>
      <c r="E45" s="464"/>
      <c r="F45" s="463"/>
      <c r="G45" s="464"/>
      <c r="H45" s="84"/>
      <c r="I45" s="84"/>
      <c r="J45" s="84"/>
    </row>
    <row r="46" spans="1:10" ht="45" customHeight="1" thickBot="1" x14ac:dyDescent="0.3">
      <c r="A46" s="459" t="s">
        <v>84</v>
      </c>
      <c r="B46" s="117" t="s">
        <v>75</v>
      </c>
      <c r="C46" s="144" t="s">
        <v>26</v>
      </c>
      <c r="D46" s="461" t="s">
        <v>27</v>
      </c>
      <c r="E46" s="462"/>
      <c r="F46" s="461" t="s">
        <v>28</v>
      </c>
      <c r="G46" s="462"/>
      <c r="H46" s="117" t="s">
        <v>29</v>
      </c>
      <c r="I46" s="115" t="s">
        <v>30</v>
      </c>
      <c r="J46" s="115" t="s">
        <v>31</v>
      </c>
    </row>
    <row r="47" spans="1:10" ht="75.599999999999994" customHeight="1" thickBot="1" x14ac:dyDescent="0.3">
      <c r="A47" s="460"/>
      <c r="B47" s="270">
        <v>1.81</v>
      </c>
      <c r="C47" s="86">
        <v>0</v>
      </c>
      <c r="D47" s="463"/>
      <c r="E47" s="464"/>
      <c r="F47" s="463"/>
      <c r="G47" s="464"/>
      <c r="H47" s="84"/>
      <c r="I47" s="151"/>
      <c r="J47" s="151"/>
    </row>
    <row r="48" spans="1:10" ht="46.5" customHeight="1" thickBot="1" x14ac:dyDescent="0.3">
      <c r="A48" s="459" t="s">
        <v>85</v>
      </c>
      <c r="B48" s="117" t="s">
        <v>75</v>
      </c>
      <c r="C48" s="144" t="s">
        <v>26</v>
      </c>
      <c r="D48" s="461" t="s">
        <v>27</v>
      </c>
      <c r="E48" s="462"/>
      <c r="F48" s="461" t="s">
        <v>28</v>
      </c>
      <c r="G48" s="462"/>
      <c r="H48" s="117" t="s">
        <v>29</v>
      </c>
      <c r="I48" s="115" t="s">
        <v>30</v>
      </c>
      <c r="J48" s="115" t="s">
        <v>31</v>
      </c>
    </row>
    <row r="49" spans="1:13" ht="72" customHeight="1" thickBot="1" x14ac:dyDescent="0.3">
      <c r="A49" s="460"/>
      <c r="B49" s="270">
        <v>1.9</v>
      </c>
      <c r="C49" s="86">
        <f>+L59</f>
        <v>0</v>
      </c>
      <c r="D49" s="463"/>
      <c r="E49" s="464"/>
      <c r="F49" s="465"/>
      <c r="G49" s="465"/>
      <c r="H49" s="84"/>
      <c r="I49" s="84"/>
      <c r="J49" s="84"/>
    </row>
    <row r="50" spans="1:13" ht="48.75" customHeight="1" thickBot="1" x14ac:dyDescent="0.3">
      <c r="A50" s="459" t="s">
        <v>86</v>
      </c>
      <c r="B50" s="117" t="s">
        <v>75</v>
      </c>
      <c r="C50" s="144" t="s">
        <v>26</v>
      </c>
      <c r="D50" s="461" t="s">
        <v>27</v>
      </c>
      <c r="E50" s="462"/>
      <c r="F50" s="461" t="s">
        <v>28</v>
      </c>
      <c r="G50" s="462"/>
      <c r="H50" s="117" t="s">
        <v>29</v>
      </c>
      <c r="I50" s="115" t="s">
        <v>30</v>
      </c>
      <c r="J50" s="115" t="s">
        <v>31</v>
      </c>
    </row>
    <row r="51" spans="1:13" ht="72.599999999999994" customHeight="1" thickBot="1" x14ac:dyDescent="0.3">
      <c r="A51" s="460"/>
      <c r="B51" s="270" t="s">
        <v>285</v>
      </c>
      <c r="C51" s="86">
        <f>+M59</f>
        <v>0</v>
      </c>
      <c r="D51" s="463"/>
      <c r="E51" s="464"/>
      <c r="F51" s="463"/>
      <c r="G51" s="464"/>
      <c r="H51" s="84"/>
      <c r="I51" s="84"/>
      <c r="J51" s="84"/>
    </row>
    <row r="53" spans="1:13" ht="18" x14ac:dyDescent="0.25">
      <c r="A53" s="49" t="s">
        <v>101</v>
      </c>
    </row>
    <row r="54" spans="1:13" ht="18" customHeight="1" x14ac:dyDescent="0.25">
      <c r="A54" s="33"/>
    </row>
    <row r="55" spans="1:13" ht="23.25" x14ac:dyDescent="0.25">
      <c r="A55" s="458" t="s">
        <v>102</v>
      </c>
      <c r="B55" s="34" t="s">
        <v>49</v>
      </c>
      <c r="C55" s="34" t="s">
        <v>50</v>
      </c>
      <c r="D55" s="34" t="s">
        <v>51</v>
      </c>
      <c r="E55" s="34" t="s">
        <v>52</v>
      </c>
      <c r="F55" s="34" t="s">
        <v>54</v>
      </c>
      <c r="G55" s="34" t="s">
        <v>55</v>
      </c>
      <c r="H55" s="34" t="s">
        <v>56</v>
      </c>
      <c r="I55" s="34" t="s">
        <v>57</v>
      </c>
      <c r="J55" s="34" t="s">
        <v>59</v>
      </c>
      <c r="K55" s="34" t="s">
        <v>60</v>
      </c>
      <c r="L55" s="34" t="s">
        <v>61</v>
      </c>
      <c r="M55" s="34" t="s">
        <v>62</v>
      </c>
    </row>
    <row r="56" spans="1:13" ht="24.75" customHeight="1" x14ac:dyDescent="0.25">
      <c r="A56" s="458"/>
      <c r="B56" s="35">
        <v>1</v>
      </c>
      <c r="C56" s="35">
        <v>1.0900000000000001</v>
      </c>
      <c r="D56" s="35">
        <v>1.18</v>
      </c>
      <c r="E56" s="35">
        <v>1.27</v>
      </c>
      <c r="F56" s="35"/>
      <c r="G56" s="35"/>
      <c r="H56" s="35"/>
      <c r="I56" s="35"/>
      <c r="J56" s="35"/>
      <c r="K56" s="35"/>
      <c r="L56" s="35"/>
      <c r="M56" s="35"/>
    </row>
    <row r="57" spans="1:13" s="25" customFormat="1" ht="13.35" customHeight="1" x14ac:dyDescent="0.25">
      <c r="A57" s="1"/>
      <c r="B57" s="1"/>
      <c r="C57" s="1"/>
      <c r="D57" s="1"/>
      <c r="E57" s="1"/>
      <c r="F57" s="1"/>
      <c r="G57" s="1"/>
      <c r="H57" s="1"/>
      <c r="I57" s="1"/>
    </row>
    <row r="58" spans="1:13" ht="15" thickBot="1" x14ac:dyDescent="0.3"/>
    <row r="59" spans="1:13" ht="44.25" customHeight="1" thickBot="1" x14ac:dyDescent="0.3">
      <c r="A59" s="192" t="s">
        <v>103</v>
      </c>
      <c r="B59" s="178" t="s">
        <v>104</v>
      </c>
      <c r="C59" s="158"/>
      <c r="D59" s="193" t="s">
        <v>105</v>
      </c>
      <c r="E59" s="178" t="s">
        <v>104</v>
      </c>
      <c r="F59" s="158"/>
      <c r="G59" s="193" t="s">
        <v>106</v>
      </c>
      <c r="H59" s="178" t="s">
        <v>107</v>
      </c>
      <c r="I59" s="190"/>
      <c r="J59" s="151"/>
    </row>
    <row r="60" spans="1:13" ht="15.75" thickBot="1" x14ac:dyDescent="0.3">
      <c r="A60" s="194"/>
      <c r="B60" s="178" t="s">
        <v>108</v>
      </c>
      <c r="C60" s="158"/>
      <c r="D60" s="195"/>
      <c r="E60" s="178" t="s">
        <v>108</v>
      </c>
      <c r="F60" s="158"/>
      <c r="G60" s="195"/>
      <c r="H60" s="178" t="s">
        <v>109</v>
      </c>
      <c r="I60" s="199"/>
      <c r="J60" s="151"/>
    </row>
    <row r="61" spans="1:13" ht="15.75" thickBot="1" x14ac:dyDescent="0.3">
      <c r="A61" s="194"/>
      <c r="B61" s="178" t="s">
        <v>110</v>
      </c>
      <c r="C61" s="158"/>
      <c r="D61" s="195"/>
      <c r="E61" s="178" t="s">
        <v>110</v>
      </c>
      <c r="F61" s="158"/>
      <c r="G61" s="195"/>
      <c r="H61" s="178" t="s">
        <v>111</v>
      </c>
      <c r="I61" s="199"/>
      <c r="J61" s="151"/>
    </row>
    <row r="62" spans="1:13" ht="39.75" customHeight="1" thickBot="1" x14ac:dyDescent="0.3">
      <c r="A62" s="194"/>
      <c r="B62" s="178" t="s">
        <v>104</v>
      </c>
      <c r="C62" s="158"/>
      <c r="D62" s="195"/>
      <c r="E62" s="178" t="s">
        <v>104</v>
      </c>
      <c r="F62" s="158"/>
      <c r="G62" s="195"/>
      <c r="H62" s="178" t="s">
        <v>107</v>
      </c>
      <c r="I62" s="190"/>
      <c r="J62" s="151"/>
    </row>
    <row r="63" spans="1:13" ht="15.75" thickBot="1" x14ac:dyDescent="0.3">
      <c r="A63" s="194"/>
      <c r="B63" s="178" t="s">
        <v>108</v>
      </c>
      <c r="C63" s="158"/>
      <c r="D63" s="195"/>
      <c r="E63" s="178" t="s">
        <v>108</v>
      </c>
      <c r="F63" s="158"/>
      <c r="G63" s="195"/>
      <c r="H63" s="178" t="s">
        <v>109</v>
      </c>
      <c r="I63" s="190"/>
      <c r="J63" s="151"/>
    </row>
    <row r="64" spans="1:13" ht="34.5" customHeight="1" thickBot="1" x14ac:dyDescent="0.3">
      <c r="A64" s="196"/>
      <c r="B64" s="178" t="s">
        <v>110</v>
      </c>
      <c r="C64" s="158"/>
      <c r="D64" s="197"/>
      <c r="E64" s="178" t="s">
        <v>110</v>
      </c>
      <c r="F64" s="191"/>
      <c r="G64" s="197"/>
      <c r="H64" s="178" t="s">
        <v>111</v>
      </c>
      <c r="I64" s="190"/>
      <c r="J64" s="151"/>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hyperlinks>
    <hyperlink ref="J29" r:id="rId1" xr:uid="{F8FC0B20-767B-6F4C-9AE9-75FBCFF1DD5F}"/>
    <hyperlink ref="J31" r:id="rId2" xr:uid="{BCAC8858-E617-9D47-A8CF-12AC7416741F}"/>
    <hyperlink ref="J33" r:id="rId3" xr:uid="{A8CED021-8B89-1B47-9ED4-8CED94588365}"/>
    <hyperlink ref="J35" r:id="rId4" xr:uid="{8251A395-EA70-BC4E-AA85-11A8AAD494DC}"/>
  </hyperlinks>
  <pageMargins left="0.25" right="0.25" top="0.75" bottom="0.75" header="0.3" footer="0.3"/>
  <pageSetup scale="21" orientation="landscape" r:id="rId5"/>
  <drawing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topLeftCell="A22" zoomScale="34" zoomScaleNormal="70" workbookViewId="0">
      <selection activeCell="B8" sqref="B8:I8"/>
    </sheetView>
  </sheetViews>
  <sheetFormatPr baseColWidth="10" defaultColWidth="10.85546875" defaultRowHeight="14.25" x14ac:dyDescent="0.25"/>
  <cols>
    <col min="1" max="1" width="49.7109375" style="1" customWidth="1"/>
    <col min="2" max="2" width="53.28515625" style="1" customWidth="1"/>
    <col min="3"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6" customFormat="1" ht="32.25" customHeight="1" thickBot="1" x14ac:dyDescent="0.3">
      <c r="A1" s="408"/>
      <c r="B1" s="386" t="s">
        <v>43</v>
      </c>
      <c r="C1" s="387"/>
      <c r="D1" s="387"/>
      <c r="E1" s="387"/>
      <c r="F1" s="387"/>
      <c r="G1" s="387"/>
      <c r="H1" s="387"/>
      <c r="I1" s="388"/>
      <c r="J1" s="383" t="s">
        <v>161</v>
      </c>
      <c r="K1" s="384"/>
      <c r="L1" s="385"/>
    </row>
    <row r="2" spans="1:15" s="76" customFormat="1" ht="30.75" customHeight="1" thickBot="1" x14ac:dyDescent="0.3">
      <c r="A2" s="409"/>
      <c r="B2" s="389" t="s">
        <v>44</v>
      </c>
      <c r="C2" s="390"/>
      <c r="D2" s="390"/>
      <c r="E2" s="390"/>
      <c r="F2" s="390"/>
      <c r="G2" s="390"/>
      <c r="H2" s="390"/>
      <c r="I2" s="391"/>
      <c r="J2" s="383" t="s">
        <v>162</v>
      </c>
      <c r="K2" s="384"/>
      <c r="L2" s="385"/>
    </row>
    <row r="3" spans="1:15" s="76" customFormat="1" ht="24" customHeight="1" thickBot="1" x14ac:dyDescent="0.3">
      <c r="A3" s="409"/>
      <c r="B3" s="389" t="s">
        <v>0</v>
      </c>
      <c r="C3" s="390"/>
      <c r="D3" s="390"/>
      <c r="E3" s="390"/>
      <c r="F3" s="390"/>
      <c r="G3" s="390"/>
      <c r="H3" s="390"/>
      <c r="I3" s="391"/>
      <c r="J3" s="383" t="s">
        <v>163</v>
      </c>
      <c r="K3" s="384"/>
      <c r="L3" s="385"/>
    </row>
    <row r="4" spans="1:15" s="76" customFormat="1" ht="21.75" customHeight="1" thickBot="1" x14ac:dyDescent="0.3">
      <c r="A4" s="410"/>
      <c r="B4" s="392" t="s">
        <v>112</v>
      </c>
      <c r="C4" s="393"/>
      <c r="D4" s="393"/>
      <c r="E4" s="393"/>
      <c r="F4" s="393"/>
      <c r="G4" s="393"/>
      <c r="H4" s="393"/>
      <c r="I4" s="394"/>
      <c r="J4" s="383" t="s">
        <v>166</v>
      </c>
      <c r="K4" s="384"/>
      <c r="L4" s="385"/>
    </row>
    <row r="5" spans="1:15" s="76" customFormat="1" ht="21.75" customHeight="1" thickBot="1" x14ac:dyDescent="0.3">
      <c r="A5" s="77"/>
      <c r="B5" s="78"/>
      <c r="C5" s="78"/>
      <c r="D5" s="78"/>
      <c r="E5" s="78"/>
      <c r="F5" s="78"/>
      <c r="G5" s="78"/>
      <c r="H5" s="78"/>
      <c r="I5" s="78"/>
      <c r="J5" s="79"/>
      <c r="K5" s="79"/>
      <c r="L5" s="79"/>
    </row>
    <row r="6" spans="1:15" ht="40.35" customHeight="1" thickBot="1" x14ac:dyDescent="0.3">
      <c r="A6" s="50" t="s">
        <v>47</v>
      </c>
      <c r="B6" s="517"/>
      <c r="C6" s="518"/>
      <c r="D6" s="518"/>
      <c r="E6" s="518"/>
      <c r="F6" s="518"/>
      <c r="G6" s="518"/>
      <c r="H6" s="518"/>
      <c r="I6" s="519"/>
      <c r="J6" s="189" t="s">
        <v>48</v>
      </c>
      <c r="K6" s="520"/>
      <c r="L6" s="521"/>
      <c r="M6" s="522"/>
      <c r="N6" s="522"/>
      <c r="O6" s="522"/>
    </row>
    <row r="7" spans="1:15" s="76" customFormat="1" ht="21.75" customHeight="1" thickBot="1" x14ac:dyDescent="0.3">
      <c r="A7" s="77"/>
      <c r="B7" s="78"/>
      <c r="C7" s="78"/>
      <c r="D7" s="78"/>
      <c r="E7" s="78"/>
      <c r="F7" s="78"/>
      <c r="G7" s="78"/>
      <c r="H7" s="78"/>
      <c r="I7" s="78"/>
      <c r="J7" s="78"/>
      <c r="K7" s="78"/>
      <c r="L7" s="78"/>
      <c r="M7" s="79"/>
      <c r="N7" s="79"/>
      <c r="O7" s="79"/>
    </row>
    <row r="8" spans="1:15" s="76" customFormat="1" ht="21.75" customHeight="1" thickBot="1" x14ac:dyDescent="0.3">
      <c r="A8" s="512" t="s">
        <v>2</v>
      </c>
      <c r="B8" s="154" t="s">
        <v>49</v>
      </c>
      <c r="C8" s="205">
        <v>45688</v>
      </c>
      <c r="D8" s="154" t="s">
        <v>50</v>
      </c>
      <c r="E8" s="206">
        <v>45716</v>
      </c>
      <c r="F8" s="154" t="s">
        <v>51</v>
      </c>
      <c r="G8" s="205">
        <v>45747</v>
      </c>
      <c r="H8" s="154" t="s">
        <v>52</v>
      </c>
      <c r="I8" s="207">
        <v>45777</v>
      </c>
      <c r="J8" s="516" t="s">
        <v>3</v>
      </c>
      <c r="K8" s="153" t="s">
        <v>53</v>
      </c>
      <c r="L8" s="80"/>
      <c r="M8" s="522"/>
      <c r="N8" s="522"/>
      <c r="O8" s="522"/>
    </row>
    <row r="9" spans="1:15" s="76" customFormat="1" ht="21.75" customHeight="1" thickBot="1" x14ac:dyDescent="0.3">
      <c r="A9" s="512"/>
      <c r="B9" s="155" t="s">
        <v>54</v>
      </c>
      <c r="C9" s="124"/>
      <c r="D9" s="154" t="s">
        <v>55</v>
      </c>
      <c r="E9" s="125"/>
      <c r="F9" s="154" t="s">
        <v>56</v>
      </c>
      <c r="G9" s="125"/>
      <c r="H9" s="154" t="s">
        <v>57</v>
      </c>
      <c r="I9" s="123"/>
      <c r="J9" s="516"/>
      <c r="K9" s="153" t="s">
        <v>58</v>
      </c>
      <c r="L9" s="80"/>
      <c r="M9" s="522"/>
      <c r="N9" s="522"/>
      <c r="O9" s="522"/>
    </row>
    <row r="10" spans="1:15" s="76" customFormat="1" ht="21.75" customHeight="1" thickBot="1" x14ac:dyDescent="0.3">
      <c r="A10" s="512"/>
      <c r="B10" s="154" t="s">
        <v>59</v>
      </c>
      <c r="C10" s="121"/>
      <c r="D10" s="154" t="s">
        <v>60</v>
      </c>
      <c r="E10" s="125"/>
      <c r="F10" s="154" t="s">
        <v>61</v>
      </c>
      <c r="G10" s="125"/>
      <c r="H10" s="154" t="s">
        <v>62</v>
      </c>
      <c r="I10" s="123"/>
      <c r="J10" s="516"/>
      <c r="K10" s="153" t="s">
        <v>63</v>
      </c>
      <c r="L10" s="80"/>
      <c r="M10" s="522"/>
      <c r="N10" s="522"/>
      <c r="O10" s="522"/>
    </row>
    <row r="11" spans="1:15" ht="15" thickBot="1" x14ac:dyDescent="0.3"/>
    <row r="12" spans="1:15" ht="32.1" customHeight="1" thickBot="1" x14ac:dyDescent="0.3">
      <c r="A12" s="513" t="s">
        <v>113</v>
      </c>
      <c r="B12" s="514"/>
      <c r="C12" s="514"/>
      <c r="D12" s="514"/>
      <c r="E12" s="514"/>
      <c r="F12" s="514"/>
      <c r="G12" s="514"/>
      <c r="H12" s="514"/>
      <c r="I12" s="514"/>
      <c r="J12" s="514"/>
      <c r="K12" s="514"/>
      <c r="L12" s="515"/>
    </row>
    <row r="13" spans="1:15" ht="32.1" customHeight="1" thickBot="1" x14ac:dyDescent="0.3">
      <c r="A13" s="503" t="s">
        <v>114</v>
      </c>
      <c r="B13" s="505" t="s">
        <v>32</v>
      </c>
      <c r="C13" s="507" t="s">
        <v>4</v>
      </c>
      <c r="D13" s="509" t="s">
        <v>74</v>
      </c>
      <c r="E13" s="510"/>
      <c r="F13" s="511"/>
      <c r="G13" s="509" t="s">
        <v>76</v>
      </c>
      <c r="H13" s="510"/>
      <c r="I13" s="511"/>
      <c r="J13" s="395" t="s">
        <v>77</v>
      </c>
      <c r="K13" s="396"/>
      <c r="L13" s="397"/>
    </row>
    <row r="14" spans="1:15" ht="32.1" customHeight="1" thickBot="1" x14ac:dyDescent="0.3">
      <c r="A14" s="504"/>
      <c r="B14" s="506"/>
      <c r="C14" s="508"/>
      <c r="D14" s="271" t="s">
        <v>11</v>
      </c>
      <c r="E14" s="272" t="s">
        <v>12</v>
      </c>
      <c r="F14" s="108" t="s">
        <v>33</v>
      </c>
      <c r="G14" s="109" t="s">
        <v>11</v>
      </c>
      <c r="H14" s="107" t="s">
        <v>12</v>
      </c>
      <c r="I14" s="108" t="s">
        <v>33</v>
      </c>
      <c r="J14" s="109" t="s">
        <v>11</v>
      </c>
      <c r="K14" s="107" t="s">
        <v>12</v>
      </c>
      <c r="L14" s="108" t="s">
        <v>33</v>
      </c>
    </row>
    <row r="15" spans="1:15" ht="91.5" customHeight="1" x14ac:dyDescent="0.2">
      <c r="A15" s="491" t="s">
        <v>286</v>
      </c>
      <c r="B15" s="273" t="s">
        <v>287</v>
      </c>
      <c r="C15" s="494" t="s">
        <v>288</v>
      </c>
      <c r="D15" s="274" t="str">
        <f>[1]ACTIVIDAD_1!B25</f>
        <v>Enero</v>
      </c>
      <c r="E15" s="221">
        <f>[1]ACTIVIDAD_1!B26</f>
        <v>656087070</v>
      </c>
      <c r="F15" s="497">
        <v>1</v>
      </c>
      <c r="G15" s="110" t="str">
        <f>[1]ACTIVIDAD_1!C25</f>
        <v>Febrero</v>
      </c>
      <c r="H15" s="106">
        <f>[1]ACTIVIDAD_1!C26</f>
        <v>0</v>
      </c>
      <c r="I15" s="497">
        <v>1</v>
      </c>
      <c r="J15" s="110">
        <v>620167426</v>
      </c>
      <c r="K15" s="106">
        <v>44932730</v>
      </c>
      <c r="L15" s="497">
        <v>1</v>
      </c>
    </row>
    <row r="16" spans="1:15" ht="90" customHeight="1" x14ac:dyDescent="0.2">
      <c r="A16" s="492"/>
      <c r="B16" s="273" t="s">
        <v>289</v>
      </c>
      <c r="C16" s="495"/>
      <c r="D16" s="274" t="str">
        <f>[1]ACTIVIDAD_2!B25</f>
        <v>Enero</v>
      </c>
      <c r="E16" s="221">
        <f>[1]ACTIVIDAD_2!B26</f>
        <v>554233861</v>
      </c>
      <c r="F16" s="498"/>
      <c r="G16" s="110" t="str">
        <f>[1]ACTIVIDAD_2!C25</f>
        <v>Febrero</v>
      </c>
      <c r="H16" s="106">
        <f>[1]ACTIVIDAD_2!C26</f>
        <v>1757000</v>
      </c>
      <c r="I16" s="498"/>
      <c r="J16" s="110">
        <v>519536101</v>
      </c>
      <c r="K16" s="106">
        <v>37590285</v>
      </c>
      <c r="L16" s="498"/>
    </row>
    <row r="17" spans="1:13" s="23" customFormat="1" ht="16.5" customHeight="1" thickBot="1" x14ac:dyDescent="0.25">
      <c r="A17" s="493"/>
      <c r="B17" s="275" t="s">
        <v>290</v>
      </c>
      <c r="C17" s="496"/>
      <c r="D17" s="276" t="str">
        <f>[1]ACTIVIDAD_3!B25</f>
        <v>Enero</v>
      </c>
      <c r="E17" s="277">
        <f>[1]ACTIVIDAD_3!B26</f>
        <v>605746070</v>
      </c>
      <c r="F17" s="499"/>
      <c r="G17" s="278" t="str">
        <f>[1]ACTIVIDAD_3!C25</f>
        <v>Febrero</v>
      </c>
      <c r="H17" s="279">
        <f>[1]ACTIVIDAD_3!C26</f>
        <v>1727000</v>
      </c>
      <c r="I17" s="499"/>
      <c r="J17" s="278">
        <v>556757806</v>
      </c>
      <c r="K17" s="279">
        <v>39502633</v>
      </c>
      <c r="L17" s="499"/>
      <c r="M17" s="1"/>
    </row>
    <row r="18" spans="1:13" ht="15" customHeight="1" x14ac:dyDescent="0.2">
      <c r="A18" s="23"/>
      <c r="B18" s="23"/>
      <c r="C18" s="23"/>
      <c r="D18" s="23"/>
      <c r="E18" s="23"/>
      <c r="F18" s="280"/>
      <c r="G18" s="23"/>
      <c r="H18" s="23"/>
      <c r="I18" s="23"/>
      <c r="J18" s="23"/>
      <c r="K18" s="23"/>
      <c r="L18" s="23"/>
    </row>
    <row r="19" spans="1:13" ht="35.1" customHeight="1" thickBot="1" x14ac:dyDescent="0.3"/>
    <row r="20" spans="1:13" ht="35.1" customHeight="1" thickBot="1" x14ac:dyDescent="0.3">
      <c r="A20" s="513" t="s">
        <v>115</v>
      </c>
      <c r="B20" s="514"/>
      <c r="C20" s="514"/>
      <c r="D20" s="514"/>
      <c r="E20" s="514"/>
      <c r="F20" s="514"/>
      <c r="G20" s="514"/>
      <c r="H20" s="514"/>
      <c r="I20" s="514"/>
      <c r="J20" s="514"/>
      <c r="K20" s="514"/>
      <c r="L20" s="515"/>
    </row>
    <row r="21" spans="1:13" ht="35.1" customHeight="1" x14ac:dyDescent="0.25">
      <c r="A21" s="503" t="s">
        <v>114</v>
      </c>
      <c r="B21" s="505" t="s">
        <v>32</v>
      </c>
      <c r="C21" s="507" t="s">
        <v>4</v>
      </c>
      <c r="D21" s="509" t="s">
        <v>78</v>
      </c>
      <c r="E21" s="510"/>
      <c r="F21" s="511"/>
      <c r="G21" s="509" t="s">
        <v>79</v>
      </c>
      <c r="H21" s="510"/>
      <c r="I21" s="511"/>
      <c r="J21" s="509" t="s">
        <v>80</v>
      </c>
      <c r="K21" s="510"/>
      <c r="L21" s="511"/>
    </row>
    <row r="22" spans="1:13" ht="90" customHeight="1" thickBot="1" x14ac:dyDescent="0.3">
      <c r="A22" s="504"/>
      <c r="B22" s="506"/>
      <c r="C22" s="508"/>
      <c r="D22" s="109" t="s">
        <v>11</v>
      </c>
      <c r="E22" s="107" t="s">
        <v>12</v>
      </c>
      <c r="F22" s="108" t="s">
        <v>33</v>
      </c>
      <c r="G22" s="109" t="s">
        <v>11</v>
      </c>
      <c r="H22" s="107" t="s">
        <v>12</v>
      </c>
      <c r="I22" s="108" t="s">
        <v>33</v>
      </c>
      <c r="J22" s="109" t="s">
        <v>11</v>
      </c>
      <c r="K22" s="107" t="s">
        <v>12</v>
      </c>
      <c r="L22" s="108" t="s">
        <v>33</v>
      </c>
    </row>
    <row r="23" spans="1:13" ht="90" customHeight="1" x14ac:dyDescent="0.2">
      <c r="A23" s="491" t="s">
        <v>286</v>
      </c>
      <c r="B23" s="273" t="s">
        <v>287</v>
      </c>
      <c r="C23" s="494" t="s">
        <v>288</v>
      </c>
      <c r="D23" s="274">
        <v>-13920659</v>
      </c>
      <c r="E23" s="221">
        <v>56122895</v>
      </c>
      <c r="F23" s="497">
        <v>1</v>
      </c>
      <c r="G23" s="110"/>
      <c r="H23" s="106"/>
      <c r="I23" s="497"/>
      <c r="J23" s="110"/>
      <c r="K23" s="106"/>
      <c r="L23" s="497"/>
    </row>
    <row r="24" spans="1:13" ht="42.75" x14ac:dyDescent="0.2">
      <c r="A24" s="492"/>
      <c r="B24" s="273" t="s">
        <v>289</v>
      </c>
      <c r="C24" s="495"/>
      <c r="D24" s="274">
        <v>-8123660</v>
      </c>
      <c r="E24" s="221">
        <v>56905769</v>
      </c>
      <c r="F24" s="498"/>
      <c r="G24" s="110"/>
      <c r="H24" s="106"/>
      <c r="I24" s="498"/>
      <c r="J24" s="110"/>
      <c r="K24" s="106"/>
      <c r="L24" s="498"/>
    </row>
    <row r="25" spans="1:13" ht="43.5" thickBot="1" x14ac:dyDescent="0.25">
      <c r="A25" s="493"/>
      <c r="B25" s="275" t="s">
        <v>290</v>
      </c>
      <c r="C25" s="496"/>
      <c r="D25" s="276">
        <v>-11687381</v>
      </c>
      <c r="E25" s="277">
        <v>45678219</v>
      </c>
      <c r="F25" s="499"/>
      <c r="G25" s="278"/>
      <c r="H25" s="279"/>
      <c r="I25" s="499"/>
      <c r="J25" s="278"/>
      <c r="K25" s="279"/>
      <c r="L25" s="499"/>
    </row>
    <row r="26" spans="1:13" ht="35.1" customHeight="1" x14ac:dyDescent="0.25"/>
    <row r="27" spans="1:13" ht="35.1" customHeight="1" thickBot="1" x14ac:dyDescent="0.3"/>
    <row r="28" spans="1:13" ht="35.1" customHeight="1" thickBot="1" x14ac:dyDescent="0.3">
      <c r="A28" s="500" t="s">
        <v>116</v>
      </c>
      <c r="B28" s="501"/>
      <c r="C28" s="501"/>
      <c r="D28" s="501"/>
      <c r="E28" s="501"/>
      <c r="F28" s="501"/>
      <c r="G28" s="501"/>
      <c r="H28" s="501"/>
      <c r="I28" s="501"/>
      <c r="J28" s="501"/>
      <c r="K28" s="501"/>
      <c r="L28" s="502"/>
    </row>
    <row r="29" spans="1:13" ht="81" customHeight="1" x14ac:dyDescent="0.25">
      <c r="A29" s="503" t="s">
        <v>114</v>
      </c>
      <c r="B29" s="505" t="s">
        <v>32</v>
      </c>
      <c r="C29" s="507" t="s">
        <v>4</v>
      </c>
      <c r="D29" s="509" t="s">
        <v>81</v>
      </c>
      <c r="E29" s="510"/>
      <c r="F29" s="511"/>
      <c r="G29" s="509" t="s">
        <v>82</v>
      </c>
      <c r="H29" s="510"/>
      <c r="I29" s="511"/>
      <c r="J29" s="509" t="s">
        <v>83</v>
      </c>
      <c r="K29" s="510"/>
      <c r="L29" s="511"/>
    </row>
    <row r="30" spans="1:13" ht="94.5" customHeight="1" thickBot="1" x14ac:dyDescent="0.3">
      <c r="A30" s="504"/>
      <c r="B30" s="506"/>
      <c r="C30" s="508"/>
      <c r="D30" s="109" t="s">
        <v>11</v>
      </c>
      <c r="E30" s="107" t="s">
        <v>12</v>
      </c>
      <c r="F30" s="108" t="s">
        <v>33</v>
      </c>
      <c r="G30" s="109" t="s">
        <v>11</v>
      </c>
      <c r="H30" s="107" t="s">
        <v>12</v>
      </c>
      <c r="I30" s="108" t="s">
        <v>33</v>
      </c>
      <c r="J30" s="109" t="s">
        <v>11</v>
      </c>
      <c r="K30" s="107" t="s">
        <v>12</v>
      </c>
      <c r="L30" s="108" t="s">
        <v>33</v>
      </c>
    </row>
    <row r="31" spans="1:13" ht="57" x14ac:dyDescent="0.2">
      <c r="A31" s="491" t="s">
        <v>286</v>
      </c>
      <c r="B31" s="273" t="s">
        <v>287</v>
      </c>
      <c r="C31" s="494" t="s">
        <v>288</v>
      </c>
      <c r="D31" s="274"/>
      <c r="E31" s="221"/>
      <c r="F31" s="497"/>
      <c r="G31" s="110"/>
      <c r="H31" s="106"/>
      <c r="I31" s="497"/>
      <c r="J31" s="110"/>
      <c r="K31" s="106"/>
      <c r="L31" s="497"/>
    </row>
    <row r="32" spans="1:13" ht="42.75" x14ac:dyDescent="0.2">
      <c r="A32" s="492"/>
      <c r="B32" s="273" t="s">
        <v>289</v>
      </c>
      <c r="C32" s="495"/>
      <c r="D32" s="274"/>
      <c r="E32" s="221"/>
      <c r="F32" s="498"/>
      <c r="G32" s="110"/>
      <c r="H32" s="106"/>
      <c r="I32" s="498"/>
      <c r="J32" s="110"/>
      <c r="K32" s="106"/>
      <c r="L32" s="498"/>
    </row>
    <row r="33" spans="1:12" ht="63.95" customHeight="1" thickBot="1" x14ac:dyDescent="0.25">
      <c r="A33" s="493"/>
      <c r="B33" s="275" t="s">
        <v>290</v>
      </c>
      <c r="C33" s="496"/>
      <c r="D33" s="276"/>
      <c r="E33" s="277"/>
      <c r="F33" s="499"/>
      <c r="G33" s="278"/>
      <c r="H33" s="279"/>
      <c r="I33" s="499"/>
      <c r="J33" s="278"/>
      <c r="K33" s="279"/>
      <c r="L33" s="499"/>
    </row>
    <row r="34" spans="1:12" ht="35.1" customHeight="1" x14ac:dyDescent="0.25"/>
    <row r="35" spans="1:12" ht="35.1" customHeight="1" thickBot="1" x14ac:dyDescent="0.3"/>
    <row r="36" spans="1:12" ht="99" customHeight="1" thickBot="1" x14ac:dyDescent="0.3">
      <c r="A36" s="500" t="s">
        <v>117</v>
      </c>
      <c r="B36" s="501"/>
      <c r="C36" s="501"/>
      <c r="D36" s="501"/>
      <c r="E36" s="501"/>
      <c r="F36" s="501"/>
      <c r="G36" s="501"/>
      <c r="H36" s="501"/>
      <c r="I36" s="501"/>
      <c r="J36" s="501"/>
      <c r="K36" s="501"/>
      <c r="L36" s="502"/>
    </row>
    <row r="37" spans="1:12" ht="93.75" customHeight="1" x14ac:dyDescent="0.25">
      <c r="A37" s="503" t="s">
        <v>114</v>
      </c>
      <c r="B37" s="505" t="s">
        <v>32</v>
      </c>
      <c r="C37" s="507" t="s">
        <v>4</v>
      </c>
      <c r="D37" s="509" t="s">
        <v>84</v>
      </c>
      <c r="E37" s="510"/>
      <c r="F37" s="511"/>
      <c r="G37" s="509" t="s">
        <v>118</v>
      </c>
      <c r="H37" s="510"/>
      <c r="I37" s="511"/>
      <c r="J37" s="509" t="s">
        <v>86</v>
      </c>
      <c r="K37" s="510"/>
      <c r="L37" s="511"/>
    </row>
    <row r="38" spans="1:12" ht="16.5" thickBot="1" x14ac:dyDescent="0.3">
      <c r="A38" s="504"/>
      <c r="B38" s="506"/>
      <c r="C38" s="508"/>
      <c r="D38" s="109" t="s">
        <v>11</v>
      </c>
      <c r="E38" s="107" t="s">
        <v>12</v>
      </c>
      <c r="F38" s="108" t="s">
        <v>33</v>
      </c>
      <c r="G38" s="109" t="s">
        <v>11</v>
      </c>
      <c r="H38" s="107" t="s">
        <v>12</v>
      </c>
      <c r="I38" s="108" t="s">
        <v>33</v>
      </c>
      <c r="J38" s="109" t="s">
        <v>11</v>
      </c>
      <c r="K38" s="107" t="s">
        <v>12</v>
      </c>
      <c r="L38" s="108" t="s">
        <v>33</v>
      </c>
    </row>
    <row r="39" spans="1:12" ht="57" x14ac:dyDescent="0.2">
      <c r="A39" s="491" t="s">
        <v>286</v>
      </c>
      <c r="B39" s="273" t="s">
        <v>287</v>
      </c>
      <c r="C39" s="494" t="s">
        <v>288</v>
      </c>
      <c r="D39" s="274"/>
      <c r="E39" s="221"/>
      <c r="F39" s="497"/>
      <c r="G39" s="110"/>
      <c r="H39" s="106"/>
      <c r="I39" s="497"/>
      <c r="J39" s="110"/>
      <c r="K39" s="106"/>
      <c r="L39" s="497"/>
    </row>
    <row r="40" spans="1:12" ht="42.75" x14ac:dyDescent="0.2">
      <c r="A40" s="492"/>
      <c r="B40" s="273" t="s">
        <v>289</v>
      </c>
      <c r="C40" s="495"/>
      <c r="D40" s="274"/>
      <c r="E40" s="221"/>
      <c r="F40" s="498"/>
      <c r="G40" s="110"/>
      <c r="H40" s="106"/>
      <c r="I40" s="498"/>
      <c r="J40" s="110"/>
      <c r="K40" s="106"/>
      <c r="L40" s="498"/>
    </row>
    <row r="41" spans="1:12" ht="43.5" thickBot="1" x14ac:dyDescent="0.25">
      <c r="A41" s="493"/>
      <c r="B41" s="275" t="s">
        <v>290</v>
      </c>
      <c r="C41" s="496"/>
      <c r="D41" s="276"/>
      <c r="E41" s="277"/>
      <c r="F41" s="499"/>
      <c r="G41" s="278"/>
      <c r="H41" s="279"/>
      <c r="I41" s="499"/>
      <c r="J41" s="278"/>
      <c r="K41" s="279"/>
      <c r="L41" s="499"/>
    </row>
  </sheetData>
  <mergeCells count="65">
    <mergeCell ref="A20:L20"/>
    <mergeCell ref="A21:A22"/>
    <mergeCell ref="B21:B22"/>
    <mergeCell ref="C21:C22"/>
    <mergeCell ref="D21:F21"/>
    <mergeCell ref="G21:I21"/>
    <mergeCell ref="J21:L21"/>
    <mergeCell ref="M8:O8"/>
    <mergeCell ref="M9:O9"/>
    <mergeCell ref="M10:O10"/>
    <mergeCell ref="D13:F13"/>
    <mergeCell ref="G13:I13"/>
    <mergeCell ref="J13:L13"/>
    <mergeCell ref="B6:I6"/>
    <mergeCell ref="K6:L6"/>
    <mergeCell ref="M6:O6"/>
    <mergeCell ref="A1:A4"/>
    <mergeCell ref="J1:L1"/>
    <mergeCell ref="J2:L2"/>
    <mergeCell ref="J3:L3"/>
    <mergeCell ref="J4:L4"/>
    <mergeCell ref="B1:I1"/>
    <mergeCell ref="B2:I2"/>
    <mergeCell ref="B3:I3"/>
    <mergeCell ref="B4:I4"/>
    <mergeCell ref="A8:A10"/>
    <mergeCell ref="A12:L12"/>
    <mergeCell ref="J8:J10"/>
    <mergeCell ref="A13:A14"/>
    <mergeCell ref="B13:B14"/>
    <mergeCell ref="C13:C14"/>
    <mergeCell ref="A15:A17"/>
    <mergeCell ref="C15:C17"/>
    <mergeCell ref="F15:F17"/>
    <mergeCell ref="I15:I17"/>
    <mergeCell ref="L15:L17"/>
    <mergeCell ref="A23:A25"/>
    <mergeCell ref="C23:C25"/>
    <mergeCell ref="F23:F25"/>
    <mergeCell ref="I23:I25"/>
    <mergeCell ref="L23:L25"/>
    <mergeCell ref="A28:L28"/>
    <mergeCell ref="A29:A30"/>
    <mergeCell ref="B29:B30"/>
    <mergeCell ref="C29:C30"/>
    <mergeCell ref="D29:F29"/>
    <mergeCell ref="G29:I29"/>
    <mergeCell ref="J29:L29"/>
    <mergeCell ref="A31:A33"/>
    <mergeCell ref="C31:C33"/>
    <mergeCell ref="F31:F33"/>
    <mergeCell ref="I31:I33"/>
    <mergeCell ref="L31:L33"/>
    <mergeCell ref="A36:L36"/>
    <mergeCell ref="A37:A38"/>
    <mergeCell ref="B37:B38"/>
    <mergeCell ref="C37:C38"/>
    <mergeCell ref="D37:F37"/>
    <mergeCell ref="G37:I37"/>
    <mergeCell ref="J37:L37"/>
    <mergeCell ref="A39:A41"/>
    <mergeCell ref="C39:C41"/>
    <mergeCell ref="F39:F41"/>
    <mergeCell ref="I39:I41"/>
    <mergeCell ref="L39:L41"/>
  </mergeCells>
  <pageMargins left="0.25" right="0.25" top="0.75" bottom="0.75" header="0.3" footer="0.3"/>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zoomScale="55" zoomScaleNormal="55" workbookViewId="0">
      <selection activeCell="AG15" sqref="AG15"/>
    </sheetView>
  </sheetViews>
  <sheetFormatPr baseColWidth="10" defaultColWidth="10.85546875" defaultRowHeight="14.25" x14ac:dyDescent="0.25"/>
  <cols>
    <col min="1" max="1" width="25.42578125" style="74" customWidth="1"/>
    <col min="2" max="2" width="29.85546875" style="74" customWidth="1"/>
    <col min="3" max="3" width="21.42578125" style="74" customWidth="1"/>
    <col min="4" max="4" width="21.7109375" style="74" customWidth="1"/>
    <col min="5" max="5" width="20.7109375" style="74" bestFit="1" customWidth="1"/>
    <col min="6" max="6" width="21.85546875" style="74" customWidth="1"/>
    <col min="7" max="7" width="20.7109375" style="74" bestFit="1" customWidth="1"/>
    <col min="8" max="8" width="21.42578125" style="74" customWidth="1"/>
    <col min="9" max="9" width="20.7109375" style="74" bestFit="1" customWidth="1"/>
    <col min="10" max="10" width="22.28515625" style="74" customWidth="1"/>
    <col min="11" max="11" width="20.7109375" style="74" bestFit="1" customWidth="1"/>
    <col min="12" max="12" width="23" style="74" customWidth="1"/>
    <col min="13" max="13" width="20.7109375" style="74" bestFit="1" customWidth="1"/>
    <col min="14" max="14" width="22.28515625" style="74" customWidth="1"/>
    <col min="15" max="15" width="20.7109375" style="74" bestFit="1" customWidth="1"/>
    <col min="16" max="17" width="20.42578125" style="74" customWidth="1"/>
    <col min="18" max="18" width="17.28515625" style="74" bestFit="1" customWidth="1"/>
    <col min="19" max="19" width="20.7109375" style="74" bestFit="1" customWidth="1"/>
    <col min="20" max="20" width="21.140625" style="74" customWidth="1"/>
    <col min="21" max="21" width="20.7109375" style="74" bestFit="1" customWidth="1"/>
    <col min="22" max="22" width="19.85546875" style="74" bestFit="1" customWidth="1"/>
    <col min="23" max="23" width="21.85546875" style="74" customWidth="1"/>
    <col min="24" max="24" width="17.28515625" style="74" bestFit="1" customWidth="1"/>
    <col min="25" max="25" width="20.7109375" style="74" bestFit="1" customWidth="1"/>
    <col min="26" max="26" width="20.42578125" style="74" customWidth="1"/>
    <col min="27" max="27" width="17.42578125" style="74" customWidth="1"/>
    <col min="28" max="28" width="19.85546875" style="74" bestFit="1" customWidth="1"/>
    <col min="29" max="29" width="22.85546875" style="74" customWidth="1"/>
    <col min="30" max="30" width="17" style="74" customWidth="1"/>
    <col min="31" max="31" width="19.85546875" style="74" bestFit="1" customWidth="1"/>
    <col min="32" max="32" width="22" style="74" customWidth="1"/>
    <col min="33" max="36" width="20.42578125" style="74" bestFit="1" customWidth="1"/>
    <col min="37" max="16384" width="10.85546875" style="74"/>
  </cols>
  <sheetData>
    <row r="1" spans="1:62" s="1" customFormat="1" ht="20.25" customHeight="1" x14ac:dyDescent="0.25">
      <c r="A1" s="466"/>
      <c r="B1" s="533" t="s">
        <v>170</v>
      </c>
      <c r="C1" s="534"/>
      <c r="D1" s="534"/>
      <c r="E1" s="534"/>
      <c r="F1" s="534"/>
      <c r="G1" s="534"/>
      <c r="H1" s="534"/>
      <c r="I1" s="534"/>
      <c r="J1" s="534"/>
      <c r="K1" s="534"/>
      <c r="L1" s="534"/>
      <c r="M1" s="534"/>
      <c r="N1" s="534"/>
      <c r="O1" s="534"/>
      <c r="P1" s="534"/>
      <c r="Q1" s="534"/>
      <c r="R1" s="534"/>
      <c r="S1" s="534"/>
      <c r="T1" s="534"/>
      <c r="U1" s="534"/>
      <c r="V1" s="534"/>
      <c r="W1" s="534"/>
      <c r="X1" s="534"/>
      <c r="Y1" s="534"/>
      <c r="Z1" s="534"/>
      <c r="AA1" s="534"/>
      <c r="AB1" s="534"/>
      <c r="AC1" s="534"/>
      <c r="AD1" s="534"/>
      <c r="AE1" s="534"/>
      <c r="AF1" s="535"/>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row>
    <row r="2" spans="1:62" s="1" customFormat="1" ht="18.75" customHeight="1" x14ac:dyDescent="0.25">
      <c r="A2" s="467"/>
      <c r="B2" s="536"/>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37"/>
      <c r="AF2" s="538"/>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row>
    <row r="3" spans="1:62" s="1" customFormat="1" ht="14.25" customHeight="1" x14ac:dyDescent="0.25">
      <c r="A3" s="467"/>
      <c r="B3" s="536"/>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8"/>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row>
    <row r="4" spans="1:62" s="1" customFormat="1" ht="33" customHeight="1" thickBot="1" x14ac:dyDescent="0.3">
      <c r="A4" s="468"/>
      <c r="B4" s="539"/>
      <c r="C4" s="540"/>
      <c r="D4" s="540"/>
      <c r="E4" s="540"/>
      <c r="F4" s="540"/>
      <c r="G4" s="540"/>
      <c r="H4" s="540"/>
      <c r="I4" s="540"/>
      <c r="J4" s="540"/>
      <c r="K4" s="540"/>
      <c r="L4" s="540"/>
      <c r="M4" s="540"/>
      <c r="N4" s="540"/>
      <c r="O4" s="540"/>
      <c r="P4" s="540"/>
      <c r="Q4" s="540"/>
      <c r="R4" s="540"/>
      <c r="S4" s="540"/>
      <c r="T4" s="540"/>
      <c r="U4" s="540"/>
      <c r="V4" s="540"/>
      <c r="W4" s="540"/>
      <c r="X4" s="540"/>
      <c r="Y4" s="540"/>
      <c r="Z4" s="540"/>
      <c r="AA4" s="540"/>
      <c r="AB4" s="540"/>
      <c r="AC4" s="540"/>
      <c r="AD4" s="540"/>
      <c r="AE4" s="540"/>
      <c r="AF4" s="541"/>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row>
    <row r="5" spans="1:62" s="1" customFormat="1" ht="15" x14ac:dyDescent="0.25">
      <c r="B5" s="91"/>
      <c r="C5" s="91"/>
      <c r="D5" s="91"/>
      <c r="E5" s="91"/>
      <c r="F5" s="91"/>
      <c r="G5" s="91"/>
      <c r="H5" s="91"/>
      <c r="I5" s="91"/>
      <c r="J5" s="91"/>
      <c r="K5" s="90"/>
      <c r="L5" s="90"/>
      <c r="M5" s="90"/>
      <c r="N5" s="90"/>
      <c r="O5" s="90"/>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row>
    <row r="6" spans="1:62" s="1" customFormat="1" ht="9" customHeight="1" x14ac:dyDescent="0.25">
      <c r="A6" s="5"/>
      <c r="B6" s="91"/>
      <c r="C6" s="91"/>
      <c r="D6" s="91"/>
      <c r="E6" s="91"/>
      <c r="F6" s="91"/>
      <c r="G6" s="91"/>
      <c r="H6" s="91"/>
      <c r="I6" s="91"/>
      <c r="J6" s="91"/>
      <c r="K6" s="91"/>
      <c r="L6" s="91"/>
      <c r="M6" s="91"/>
      <c r="N6" s="91"/>
      <c r="O6" s="91"/>
      <c r="P6" s="2"/>
      <c r="Q6" s="2"/>
      <c r="R6" s="3"/>
      <c r="S6" s="3"/>
      <c r="T6" s="2"/>
      <c r="U6" s="2"/>
      <c r="V6" s="2"/>
      <c r="W6" s="74"/>
      <c r="X6" s="4"/>
      <c r="Y6" s="4"/>
      <c r="Z6" s="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row>
    <row r="7" spans="1:62" s="1" customFormat="1" ht="15" customHeight="1" thickBot="1" x14ac:dyDescent="0.3">
      <c r="A7" s="6"/>
      <c r="B7" s="91"/>
      <c r="C7" s="91"/>
      <c r="D7" s="91"/>
      <c r="E7" s="91"/>
      <c r="F7" s="91"/>
      <c r="G7" s="91"/>
      <c r="H7" s="91"/>
      <c r="I7" s="91"/>
      <c r="J7" s="91"/>
      <c r="K7" s="91"/>
      <c r="L7" s="91"/>
      <c r="M7" s="91"/>
      <c r="N7" s="91"/>
      <c r="O7" s="91"/>
      <c r="P7" s="2"/>
      <c r="Q7" s="2"/>
      <c r="R7" s="3"/>
      <c r="S7" s="3"/>
      <c r="T7" s="2"/>
      <c r="U7" s="2"/>
      <c r="V7" s="2"/>
      <c r="W7" s="74"/>
      <c r="X7" s="4"/>
      <c r="Y7" s="4"/>
      <c r="Z7" s="119"/>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row>
    <row r="8" spans="1:62" s="1" customFormat="1" ht="15" customHeight="1" thickBot="1" x14ac:dyDescent="0.3">
      <c r="A8" s="474" t="s">
        <v>1</v>
      </c>
      <c r="B8" s="554"/>
      <c r="C8" s="555"/>
      <c r="D8" s="555"/>
      <c r="E8" s="555"/>
      <c r="F8" s="555"/>
      <c r="G8" s="555"/>
      <c r="H8" s="555"/>
      <c r="I8" s="555"/>
      <c r="J8" s="555"/>
      <c r="K8" s="555"/>
      <c r="L8" s="555"/>
      <c r="M8" s="555"/>
      <c r="N8" s="555"/>
      <c r="O8" s="555"/>
      <c r="P8" s="555"/>
      <c r="Q8" s="555"/>
      <c r="R8" s="555"/>
      <c r="S8" s="555"/>
      <c r="T8" s="555"/>
      <c r="U8" s="555"/>
      <c r="V8" s="555"/>
      <c r="W8" s="555"/>
      <c r="X8" s="555"/>
      <c r="Y8" s="555"/>
      <c r="Z8" s="555"/>
      <c r="AA8" s="560" t="s">
        <v>48</v>
      </c>
      <c r="AB8" s="547"/>
      <c r="AC8" s="542" t="s">
        <v>95</v>
      </c>
      <c r="AD8" s="543"/>
      <c r="AE8" s="383" t="s">
        <v>161</v>
      </c>
      <c r="AF8" s="385"/>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row>
    <row r="9" spans="1:62" s="1" customFormat="1" ht="15" customHeight="1" thickBot="1" x14ac:dyDescent="0.3">
      <c r="A9" s="475"/>
      <c r="B9" s="556"/>
      <c r="C9" s="557"/>
      <c r="D9" s="557"/>
      <c r="E9" s="557"/>
      <c r="F9" s="557"/>
      <c r="G9" s="557"/>
      <c r="H9" s="557"/>
      <c r="I9" s="557"/>
      <c r="J9" s="557"/>
      <c r="K9" s="557"/>
      <c r="L9" s="557"/>
      <c r="M9" s="557"/>
      <c r="N9" s="557"/>
      <c r="O9" s="557"/>
      <c r="P9" s="557"/>
      <c r="Q9" s="557"/>
      <c r="R9" s="557"/>
      <c r="S9" s="557"/>
      <c r="T9" s="557"/>
      <c r="U9" s="557"/>
      <c r="V9" s="557"/>
      <c r="W9" s="557"/>
      <c r="X9" s="557"/>
      <c r="Y9" s="557"/>
      <c r="Z9" s="557"/>
      <c r="AA9" s="561"/>
      <c r="AB9" s="548"/>
      <c r="AC9" s="542" t="s">
        <v>96</v>
      </c>
      <c r="AD9" s="543"/>
      <c r="AE9" s="383" t="s">
        <v>162</v>
      </c>
      <c r="AF9" s="385"/>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row>
    <row r="10" spans="1:62" s="1" customFormat="1" ht="15" customHeight="1" thickBot="1" x14ac:dyDescent="0.3">
      <c r="A10" s="475"/>
      <c r="B10" s="556"/>
      <c r="C10" s="557"/>
      <c r="D10" s="557"/>
      <c r="E10" s="557"/>
      <c r="F10" s="557"/>
      <c r="G10" s="557"/>
      <c r="H10" s="557"/>
      <c r="I10" s="557"/>
      <c r="J10" s="557"/>
      <c r="K10" s="557"/>
      <c r="L10" s="557"/>
      <c r="M10" s="557"/>
      <c r="N10" s="557"/>
      <c r="O10" s="557"/>
      <c r="P10" s="557"/>
      <c r="Q10" s="557"/>
      <c r="R10" s="557"/>
      <c r="S10" s="557"/>
      <c r="T10" s="557"/>
      <c r="U10" s="557"/>
      <c r="V10" s="557"/>
      <c r="W10" s="557"/>
      <c r="X10" s="557"/>
      <c r="Y10" s="557"/>
      <c r="Z10" s="557"/>
      <c r="AA10" s="561"/>
      <c r="AB10" s="548"/>
      <c r="AC10" s="542" t="s">
        <v>97</v>
      </c>
      <c r="AD10" s="543"/>
      <c r="AE10" s="563" t="s">
        <v>163</v>
      </c>
      <c r="AF10" s="56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row>
    <row r="11" spans="1:62" s="1" customFormat="1" ht="15" customHeight="1" thickBot="1" x14ac:dyDescent="0.3">
      <c r="A11" s="476"/>
      <c r="B11" s="558"/>
      <c r="C11" s="559"/>
      <c r="D11" s="559"/>
      <c r="E11" s="559"/>
      <c r="F11" s="559"/>
      <c r="G11" s="559"/>
      <c r="H11" s="559"/>
      <c r="I11" s="559"/>
      <c r="J11" s="559"/>
      <c r="K11" s="559"/>
      <c r="L11" s="559"/>
      <c r="M11" s="559"/>
      <c r="N11" s="559"/>
      <c r="O11" s="559"/>
      <c r="P11" s="559"/>
      <c r="Q11" s="559"/>
      <c r="R11" s="559"/>
      <c r="S11" s="559"/>
      <c r="T11" s="559"/>
      <c r="U11" s="559"/>
      <c r="V11" s="559"/>
      <c r="W11" s="559"/>
      <c r="X11" s="559"/>
      <c r="Y11" s="559"/>
      <c r="Z11" s="559"/>
      <c r="AA11" s="562"/>
      <c r="AB11" s="549"/>
      <c r="AC11" s="542" t="s">
        <v>46</v>
      </c>
      <c r="AD11" s="543"/>
      <c r="AE11" s="383" t="s">
        <v>167</v>
      </c>
      <c r="AF11" s="385"/>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row>
    <row r="12" spans="1:62" s="1" customFormat="1" ht="9" customHeight="1" x14ac:dyDescent="0.25">
      <c r="A12" s="14"/>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row>
    <row r="13" spans="1:62" s="23" customFormat="1" ht="16.5" customHeight="1" thickBot="1" x14ac:dyDescent="0.25">
      <c r="C13" s="93"/>
      <c r="D13" s="93"/>
      <c r="E13" s="93"/>
      <c r="F13" s="93"/>
      <c r="G13" s="93"/>
      <c r="H13" s="93"/>
      <c r="I13" s="93"/>
      <c r="J13" s="93"/>
      <c r="K13" s="92"/>
      <c r="L13" s="92"/>
      <c r="M13" s="92"/>
      <c r="N13" s="92"/>
      <c r="O13" s="92"/>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row>
    <row r="14" spans="1:62" s="76" customFormat="1" ht="21.75" customHeight="1" thickBot="1" x14ac:dyDescent="0.3">
      <c r="A14" s="412" t="s">
        <v>2</v>
      </c>
      <c r="B14" s="154" t="s">
        <v>49</v>
      </c>
      <c r="C14" s="121"/>
      <c r="D14" s="154" t="s">
        <v>50</v>
      </c>
      <c r="E14" s="122"/>
      <c r="F14" s="154" t="s">
        <v>51</v>
      </c>
      <c r="G14" s="122"/>
      <c r="H14" s="154" t="s">
        <v>52</v>
      </c>
      <c r="I14" s="123"/>
      <c r="J14" s="94"/>
      <c r="K14" s="411" t="s">
        <v>3</v>
      </c>
      <c r="L14" s="411"/>
      <c r="M14" s="544" t="s">
        <v>53</v>
      </c>
      <c r="N14" s="544"/>
      <c r="O14" s="544"/>
      <c r="P14" s="126"/>
      <c r="Q14" s="163"/>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row>
    <row r="15" spans="1:62" s="76" customFormat="1" ht="21.75" customHeight="1" thickBot="1" x14ac:dyDescent="0.3">
      <c r="A15" s="412"/>
      <c r="B15" s="155" t="s">
        <v>54</v>
      </c>
      <c r="C15" s="124"/>
      <c r="D15" s="154" t="s">
        <v>55</v>
      </c>
      <c r="E15" s="125"/>
      <c r="F15" s="154" t="s">
        <v>56</v>
      </c>
      <c r="G15" s="125"/>
      <c r="H15" s="154" t="s">
        <v>57</v>
      </c>
      <c r="I15" s="123"/>
      <c r="J15" s="94"/>
      <c r="K15" s="411"/>
      <c r="L15" s="411"/>
      <c r="M15" s="544" t="s">
        <v>58</v>
      </c>
      <c r="N15" s="544"/>
      <c r="O15" s="544"/>
      <c r="P15" s="126"/>
      <c r="Q15" s="163"/>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row>
    <row r="16" spans="1:62" s="76" customFormat="1" ht="21.75" customHeight="1" thickBot="1" x14ac:dyDescent="0.3">
      <c r="A16" s="412"/>
      <c r="B16" s="154" t="s">
        <v>59</v>
      </c>
      <c r="C16" s="121"/>
      <c r="D16" s="154" t="s">
        <v>60</v>
      </c>
      <c r="E16" s="125"/>
      <c r="F16" s="154" t="s">
        <v>61</v>
      </c>
      <c r="G16" s="125"/>
      <c r="H16" s="154" t="s">
        <v>62</v>
      </c>
      <c r="I16" s="123"/>
      <c r="K16" s="411"/>
      <c r="L16" s="411"/>
      <c r="M16" s="544" t="s">
        <v>63</v>
      </c>
      <c r="N16" s="544"/>
      <c r="O16" s="544"/>
      <c r="P16" s="126"/>
      <c r="Q16" s="163"/>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row>
    <row r="17" spans="1:62" s="76" customFormat="1" ht="21.75" customHeight="1" thickBot="1" x14ac:dyDescent="0.3">
      <c r="A17" s="1"/>
      <c r="B17" s="1"/>
      <c r="C17" s="1"/>
      <c r="D17" s="1"/>
      <c r="E17" s="1"/>
      <c r="F17" s="1"/>
      <c r="G17" s="94"/>
      <c r="H17" s="94"/>
      <c r="I17" s="94"/>
      <c r="J17" s="94"/>
      <c r="K17" s="95"/>
      <c r="L17" s="95"/>
      <c r="M17" s="93"/>
      <c r="N17" s="93"/>
      <c r="O17" s="93"/>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row>
    <row r="18" spans="1:62" s="1" customFormat="1" ht="48" customHeight="1" thickBot="1" x14ac:dyDescent="0.3">
      <c r="A18" s="366" t="s">
        <v>119</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8"/>
      <c r="AG18" s="112"/>
      <c r="AH18" s="112"/>
      <c r="AI18" s="112"/>
      <c r="AJ18" s="112"/>
      <c r="AK18" s="112"/>
      <c r="AL18" s="112"/>
      <c r="AM18" s="112"/>
      <c r="AN18" s="74"/>
      <c r="AO18" s="74"/>
      <c r="AP18" s="74"/>
      <c r="AQ18" s="74"/>
      <c r="AR18" s="74"/>
      <c r="AS18" s="74"/>
      <c r="AT18" s="74"/>
      <c r="AU18" s="74"/>
      <c r="AV18" s="74"/>
      <c r="AW18" s="74"/>
      <c r="AX18" s="74"/>
      <c r="AY18" s="74"/>
      <c r="AZ18" s="74"/>
      <c r="BA18" s="74"/>
      <c r="BB18" s="74"/>
      <c r="BC18" s="74"/>
      <c r="BD18" s="74"/>
      <c r="BE18" s="74"/>
      <c r="BF18" s="74"/>
      <c r="BG18" s="74"/>
      <c r="BH18" s="74"/>
      <c r="BI18" s="74"/>
      <c r="BJ18" s="74"/>
    </row>
    <row r="19" spans="1:62" s="1" customFormat="1" ht="50.25" customHeight="1" thickBot="1" x14ac:dyDescent="0.3">
      <c r="A19" s="343" t="s">
        <v>120</v>
      </c>
      <c r="B19" s="344"/>
      <c r="C19" s="551"/>
      <c r="D19" s="551"/>
      <c r="E19" s="551"/>
      <c r="F19" s="551"/>
      <c r="G19" s="551"/>
      <c r="H19" s="551"/>
      <c r="I19" s="551"/>
      <c r="J19" s="551"/>
      <c r="K19" s="551"/>
      <c r="L19" s="551"/>
      <c r="M19" s="551"/>
      <c r="N19" s="551"/>
      <c r="O19" s="551"/>
      <c r="P19" s="551"/>
      <c r="Q19" s="551"/>
      <c r="R19" s="551"/>
      <c r="S19" s="551"/>
      <c r="T19" s="551"/>
      <c r="U19" s="551"/>
      <c r="V19" s="551"/>
      <c r="W19" s="551"/>
      <c r="X19" s="551"/>
      <c r="Y19" s="551"/>
      <c r="Z19" s="551"/>
      <c r="AA19" s="551"/>
      <c r="AB19" s="551"/>
      <c r="AC19" s="551"/>
      <c r="AD19" s="551"/>
      <c r="AE19" s="551"/>
      <c r="AF19" s="552"/>
      <c r="AG19" s="112"/>
      <c r="AH19" s="112"/>
      <c r="AI19" s="112"/>
      <c r="AJ19" s="112"/>
      <c r="AK19" s="112"/>
      <c r="AL19" s="112"/>
      <c r="AM19" s="112"/>
      <c r="AN19" s="74"/>
      <c r="AO19" s="74"/>
      <c r="AP19" s="74"/>
      <c r="AQ19" s="74"/>
      <c r="AR19" s="74"/>
      <c r="AS19" s="74"/>
      <c r="AT19" s="74"/>
      <c r="AU19" s="74"/>
      <c r="AV19" s="74"/>
      <c r="AW19" s="74"/>
      <c r="AX19" s="74"/>
      <c r="AY19" s="74"/>
      <c r="AZ19" s="74"/>
      <c r="BA19" s="74"/>
      <c r="BB19" s="74"/>
      <c r="BC19" s="74"/>
      <c r="BD19" s="74"/>
      <c r="BE19" s="74"/>
      <c r="BF19" s="74"/>
      <c r="BG19" s="74"/>
      <c r="BH19" s="74"/>
      <c r="BI19" s="74"/>
      <c r="BJ19" s="74"/>
    </row>
    <row r="20" spans="1:62" s="26" customFormat="1" ht="21.75" customHeight="1" thickBot="1" x14ac:dyDescent="0.3">
      <c r="A20" s="360" t="s">
        <v>121</v>
      </c>
      <c r="B20" s="553" t="s">
        <v>122</v>
      </c>
      <c r="C20" s="461" t="s">
        <v>25</v>
      </c>
      <c r="D20" s="550"/>
      <c r="E20" s="550"/>
      <c r="F20" s="550"/>
      <c r="G20" s="550"/>
      <c r="H20" s="550"/>
      <c r="I20" s="550"/>
      <c r="J20" s="550"/>
      <c r="K20" s="550"/>
      <c r="L20" s="550"/>
      <c r="M20" s="550"/>
      <c r="N20" s="462"/>
      <c r="O20" s="526" t="s">
        <v>26</v>
      </c>
      <c r="P20" s="527"/>
      <c r="Q20" s="527"/>
      <c r="R20" s="527"/>
      <c r="S20" s="527"/>
      <c r="T20" s="527"/>
      <c r="U20" s="527"/>
      <c r="V20" s="527"/>
      <c r="W20" s="527"/>
      <c r="X20" s="527"/>
      <c r="Y20" s="527"/>
      <c r="Z20" s="527"/>
      <c r="AA20" s="527"/>
      <c r="AB20" s="527"/>
      <c r="AC20" s="527"/>
      <c r="AD20" s="527"/>
      <c r="AE20" s="527"/>
      <c r="AF20" s="528"/>
      <c r="AG20" s="112"/>
      <c r="AH20" s="112"/>
      <c r="AI20" s="112"/>
      <c r="AJ20" s="112"/>
      <c r="AK20" s="112"/>
      <c r="AL20" s="112"/>
      <c r="AM20" s="112"/>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row>
    <row r="21" spans="1:62" s="26" customFormat="1" ht="21.75" customHeight="1" thickBot="1" x14ac:dyDescent="0.3">
      <c r="A21" s="529"/>
      <c r="B21" s="553"/>
      <c r="C21" s="545" t="s">
        <v>74</v>
      </c>
      <c r="D21" s="546"/>
      <c r="E21" s="545" t="s">
        <v>76</v>
      </c>
      <c r="F21" s="546"/>
      <c r="G21" s="545" t="s">
        <v>77</v>
      </c>
      <c r="H21" s="546"/>
      <c r="I21" s="545" t="s">
        <v>78</v>
      </c>
      <c r="J21" s="546"/>
      <c r="K21" s="545" t="s">
        <v>79</v>
      </c>
      <c r="L21" s="546"/>
      <c r="M21" s="545" t="s">
        <v>80</v>
      </c>
      <c r="N21" s="546"/>
      <c r="O21" s="526" t="s">
        <v>74</v>
      </c>
      <c r="P21" s="527"/>
      <c r="Q21" s="528"/>
      <c r="R21" s="523" t="s">
        <v>76</v>
      </c>
      <c r="S21" s="524"/>
      <c r="T21" s="525"/>
      <c r="U21" s="523" t="s">
        <v>77</v>
      </c>
      <c r="V21" s="524"/>
      <c r="W21" s="525"/>
      <c r="X21" s="523" t="s">
        <v>78</v>
      </c>
      <c r="Y21" s="524"/>
      <c r="Z21" s="525"/>
      <c r="AA21" s="523" t="s">
        <v>79</v>
      </c>
      <c r="AB21" s="524"/>
      <c r="AC21" s="525"/>
      <c r="AD21" s="523" t="s">
        <v>80</v>
      </c>
      <c r="AE21" s="524"/>
      <c r="AF21" s="525"/>
      <c r="AG21" s="112"/>
      <c r="AH21" s="112"/>
      <c r="AI21" s="112"/>
      <c r="AJ21" s="112"/>
      <c r="AK21" s="112"/>
      <c r="AL21" s="112"/>
      <c r="AM21" s="112"/>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row>
    <row r="22" spans="1:62" s="26" customFormat="1" ht="28.5" customHeight="1" thickBot="1" x14ac:dyDescent="0.3">
      <c r="A22" s="529"/>
      <c r="B22" s="553"/>
      <c r="C22" s="117" t="s">
        <v>123</v>
      </c>
      <c r="D22" s="117" t="s">
        <v>124</v>
      </c>
      <c r="E22" s="117" t="s">
        <v>123</v>
      </c>
      <c r="F22" s="117" t="s">
        <v>124</v>
      </c>
      <c r="G22" s="117" t="s">
        <v>123</v>
      </c>
      <c r="H22" s="117" t="s">
        <v>124</v>
      </c>
      <c r="I22" s="117" t="s">
        <v>123</v>
      </c>
      <c r="J22" s="117" t="s">
        <v>124</v>
      </c>
      <c r="K22" s="117" t="s">
        <v>123</v>
      </c>
      <c r="L22" s="117" t="s">
        <v>124</v>
      </c>
      <c r="M22" s="117" t="s">
        <v>123</v>
      </c>
      <c r="N22" s="117" t="s">
        <v>124</v>
      </c>
      <c r="O22" s="118" t="s">
        <v>123</v>
      </c>
      <c r="P22" s="118" t="s">
        <v>125</v>
      </c>
      <c r="Q22" s="118" t="s">
        <v>12</v>
      </c>
      <c r="R22" s="118" t="s">
        <v>123</v>
      </c>
      <c r="S22" s="118" t="s">
        <v>125</v>
      </c>
      <c r="T22" s="118" t="s">
        <v>12</v>
      </c>
      <c r="U22" s="118" t="s">
        <v>123</v>
      </c>
      <c r="V22" s="118" t="s">
        <v>125</v>
      </c>
      <c r="W22" s="118" t="s">
        <v>12</v>
      </c>
      <c r="X22" s="118" t="s">
        <v>123</v>
      </c>
      <c r="Y22" s="118" t="s">
        <v>125</v>
      </c>
      <c r="Z22" s="118" t="s">
        <v>12</v>
      </c>
      <c r="AA22" s="118" t="s">
        <v>123</v>
      </c>
      <c r="AB22" s="118" t="s">
        <v>125</v>
      </c>
      <c r="AC22" s="118" t="s">
        <v>12</v>
      </c>
      <c r="AD22" s="118" t="s">
        <v>123</v>
      </c>
      <c r="AE22" s="118" t="s">
        <v>125</v>
      </c>
      <c r="AF22" s="118" t="s">
        <v>12</v>
      </c>
      <c r="AG22" s="112"/>
      <c r="AH22" s="112"/>
      <c r="AI22" s="112"/>
      <c r="AJ22" s="112"/>
      <c r="AK22" s="112"/>
      <c r="AL22" s="112"/>
      <c r="AM22" s="112"/>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row>
    <row r="23" spans="1:62" s="26" customFormat="1" ht="15.75" customHeight="1" x14ac:dyDescent="0.25">
      <c r="A23" s="529"/>
      <c r="B23" s="71" t="s">
        <v>126</v>
      </c>
      <c r="C23" s="130"/>
      <c r="D23" s="128"/>
      <c r="E23" s="130"/>
      <c r="F23" s="128"/>
      <c r="G23" s="130"/>
      <c r="H23" s="128"/>
      <c r="I23" s="130"/>
      <c r="J23" s="128"/>
      <c r="K23" s="130"/>
      <c r="L23" s="128"/>
      <c r="M23" s="130"/>
      <c r="N23" s="128"/>
      <c r="O23" s="69"/>
      <c r="P23" s="128"/>
      <c r="Q23" s="128"/>
      <c r="R23" s="69"/>
      <c r="S23" s="128"/>
      <c r="T23" s="128"/>
      <c r="U23" s="69"/>
      <c r="V23" s="128"/>
      <c r="W23" s="128"/>
      <c r="X23" s="69"/>
      <c r="Y23" s="128"/>
      <c r="Z23" s="128"/>
      <c r="AA23" s="69"/>
      <c r="AB23" s="128"/>
      <c r="AC23" s="128"/>
      <c r="AD23" s="69"/>
      <c r="AE23" s="164"/>
      <c r="AF23" s="131"/>
      <c r="AG23" s="112"/>
      <c r="AH23" s="112"/>
      <c r="AI23" s="112"/>
      <c r="AJ23" s="112"/>
      <c r="AK23" s="112"/>
      <c r="AL23" s="112"/>
      <c r="AM23" s="112"/>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row>
    <row r="24" spans="1:62" s="26" customFormat="1" ht="15.75" customHeight="1" x14ac:dyDescent="0.25">
      <c r="A24" s="529"/>
      <c r="B24" s="72" t="s">
        <v>127</v>
      </c>
      <c r="C24" s="69"/>
      <c r="D24" s="128"/>
      <c r="E24" s="69"/>
      <c r="F24" s="128"/>
      <c r="G24" s="69"/>
      <c r="H24" s="128"/>
      <c r="I24" s="69"/>
      <c r="J24" s="128"/>
      <c r="K24" s="69"/>
      <c r="L24" s="128"/>
      <c r="M24" s="69"/>
      <c r="N24" s="128"/>
      <c r="O24" s="69"/>
      <c r="P24" s="128"/>
      <c r="Q24" s="128"/>
      <c r="R24" s="69"/>
      <c r="S24" s="128"/>
      <c r="T24" s="128"/>
      <c r="U24" s="69"/>
      <c r="V24" s="128"/>
      <c r="W24" s="128"/>
      <c r="X24" s="69"/>
      <c r="Y24" s="128"/>
      <c r="Z24" s="128"/>
      <c r="AA24" s="69"/>
      <c r="AB24" s="128"/>
      <c r="AC24" s="128"/>
      <c r="AD24" s="69"/>
      <c r="AE24" s="164"/>
      <c r="AF24" s="131"/>
      <c r="AG24" s="112"/>
      <c r="AH24" s="112"/>
      <c r="AI24" s="112"/>
      <c r="AJ24" s="112"/>
      <c r="AK24" s="112"/>
      <c r="AL24" s="112"/>
      <c r="AM24" s="112"/>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row>
    <row r="25" spans="1:62" s="26" customFormat="1" ht="15.75" customHeight="1" x14ac:dyDescent="0.25">
      <c r="A25" s="529"/>
      <c r="B25" s="72" t="s">
        <v>128</v>
      </c>
      <c r="C25" s="69"/>
      <c r="D25" s="128"/>
      <c r="E25" s="69"/>
      <c r="F25" s="128"/>
      <c r="G25" s="69"/>
      <c r="H25" s="128"/>
      <c r="I25" s="69"/>
      <c r="J25" s="128"/>
      <c r="K25" s="69"/>
      <c r="L25" s="128"/>
      <c r="M25" s="69"/>
      <c r="N25" s="128"/>
      <c r="O25" s="69"/>
      <c r="P25" s="128"/>
      <c r="Q25" s="128"/>
      <c r="R25" s="69"/>
      <c r="S25" s="128"/>
      <c r="T25" s="128"/>
      <c r="U25" s="69"/>
      <c r="V25" s="128"/>
      <c r="W25" s="128"/>
      <c r="X25" s="69"/>
      <c r="Y25" s="128"/>
      <c r="Z25" s="128"/>
      <c r="AA25" s="69"/>
      <c r="AB25" s="128"/>
      <c r="AC25" s="128"/>
      <c r="AD25" s="69"/>
      <c r="AE25" s="164"/>
      <c r="AF25" s="131"/>
      <c r="AG25" s="112"/>
      <c r="AH25" s="112"/>
      <c r="AI25" s="112"/>
      <c r="AJ25" s="112"/>
      <c r="AK25" s="112"/>
      <c r="AL25" s="112"/>
      <c r="AM25" s="112"/>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row>
    <row r="26" spans="1:62" s="26" customFormat="1" ht="15.75" customHeight="1" x14ac:dyDescent="0.25">
      <c r="A26" s="529"/>
      <c r="B26" s="72" t="s">
        <v>129</v>
      </c>
      <c r="C26" s="69"/>
      <c r="D26" s="128"/>
      <c r="E26" s="69"/>
      <c r="F26" s="128"/>
      <c r="G26" s="69"/>
      <c r="H26" s="128"/>
      <c r="I26" s="69"/>
      <c r="J26" s="128"/>
      <c r="K26" s="69"/>
      <c r="L26" s="128"/>
      <c r="M26" s="69"/>
      <c r="N26" s="128"/>
      <c r="O26" s="69"/>
      <c r="P26" s="128"/>
      <c r="Q26" s="128"/>
      <c r="R26" s="69"/>
      <c r="S26" s="128"/>
      <c r="T26" s="128"/>
      <c r="U26" s="69"/>
      <c r="V26" s="128"/>
      <c r="W26" s="128"/>
      <c r="X26" s="69"/>
      <c r="Y26" s="128"/>
      <c r="Z26" s="128"/>
      <c r="AA26" s="69"/>
      <c r="AB26" s="128"/>
      <c r="AC26" s="128"/>
      <c r="AD26" s="69"/>
      <c r="AE26" s="164"/>
      <c r="AF26" s="131"/>
      <c r="AG26" s="112"/>
      <c r="AH26" s="112"/>
      <c r="AI26" s="112"/>
      <c r="AJ26" s="112"/>
      <c r="AK26" s="112"/>
      <c r="AL26" s="112"/>
      <c r="AM26" s="112"/>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row>
    <row r="27" spans="1:62" s="26" customFormat="1" ht="15.75" customHeight="1" x14ac:dyDescent="0.25">
      <c r="A27" s="529"/>
      <c r="B27" s="72" t="s">
        <v>130</v>
      </c>
      <c r="C27" s="69"/>
      <c r="D27" s="128"/>
      <c r="E27" s="69"/>
      <c r="F27" s="128"/>
      <c r="G27" s="69"/>
      <c r="H27" s="128"/>
      <c r="I27" s="69"/>
      <c r="J27" s="128"/>
      <c r="K27" s="69"/>
      <c r="L27" s="128"/>
      <c r="M27" s="69"/>
      <c r="N27" s="128"/>
      <c r="O27" s="69"/>
      <c r="P27" s="128"/>
      <c r="Q27" s="128"/>
      <c r="R27" s="69"/>
      <c r="S27" s="128"/>
      <c r="T27" s="128"/>
      <c r="U27" s="69"/>
      <c r="V27" s="128"/>
      <c r="W27" s="128"/>
      <c r="X27" s="69"/>
      <c r="Y27" s="128"/>
      <c r="Z27" s="128"/>
      <c r="AA27" s="69"/>
      <c r="AB27" s="128"/>
      <c r="AC27" s="128"/>
      <c r="AD27" s="69"/>
      <c r="AE27" s="164"/>
      <c r="AF27" s="131"/>
      <c r="AG27" s="112"/>
      <c r="AH27" s="112"/>
      <c r="AI27" s="112"/>
      <c r="AJ27" s="112"/>
      <c r="AK27" s="112"/>
      <c r="AL27" s="112"/>
      <c r="AM27" s="112"/>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row>
    <row r="28" spans="1:62" s="26" customFormat="1" ht="15.75" customHeight="1" x14ac:dyDescent="0.25">
      <c r="A28" s="529"/>
      <c r="B28" s="72" t="s">
        <v>131</v>
      </c>
      <c r="C28" s="69"/>
      <c r="D28" s="128"/>
      <c r="E28" s="69"/>
      <c r="F28" s="128"/>
      <c r="G28" s="69"/>
      <c r="H28" s="128"/>
      <c r="I28" s="69"/>
      <c r="J28" s="128"/>
      <c r="K28" s="69"/>
      <c r="L28" s="128"/>
      <c r="M28" s="69"/>
      <c r="N28" s="128"/>
      <c r="O28" s="69"/>
      <c r="P28" s="128"/>
      <c r="Q28" s="128"/>
      <c r="R28" s="69"/>
      <c r="S28" s="128"/>
      <c r="T28" s="128"/>
      <c r="U28" s="69"/>
      <c r="V28" s="128"/>
      <c r="W28" s="128"/>
      <c r="X28" s="69"/>
      <c r="Y28" s="128"/>
      <c r="Z28" s="128"/>
      <c r="AA28" s="69"/>
      <c r="AB28" s="128"/>
      <c r="AC28" s="128"/>
      <c r="AD28" s="69"/>
      <c r="AE28" s="164"/>
      <c r="AF28" s="131"/>
      <c r="AG28" s="112"/>
      <c r="AH28" s="112"/>
      <c r="AI28" s="112"/>
      <c r="AJ28" s="112"/>
      <c r="AK28" s="112"/>
      <c r="AL28" s="112"/>
      <c r="AM28" s="112"/>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row>
    <row r="29" spans="1:62" s="26" customFormat="1" ht="15.75" customHeight="1" x14ac:dyDescent="0.25">
      <c r="A29" s="529"/>
      <c r="B29" s="72" t="s">
        <v>132</v>
      </c>
      <c r="C29" s="69"/>
      <c r="D29" s="128"/>
      <c r="E29" s="69"/>
      <c r="F29" s="128"/>
      <c r="G29" s="69"/>
      <c r="H29" s="128"/>
      <c r="I29" s="69"/>
      <c r="J29" s="128"/>
      <c r="K29" s="69"/>
      <c r="L29" s="128"/>
      <c r="M29" s="69"/>
      <c r="N29" s="128"/>
      <c r="O29" s="69"/>
      <c r="P29" s="128"/>
      <c r="Q29" s="128"/>
      <c r="R29" s="69"/>
      <c r="S29" s="128"/>
      <c r="T29" s="128"/>
      <c r="U29" s="69"/>
      <c r="V29" s="128"/>
      <c r="W29" s="128"/>
      <c r="X29" s="69"/>
      <c r="Y29" s="128"/>
      <c r="Z29" s="128"/>
      <c r="AA29" s="69"/>
      <c r="AB29" s="128"/>
      <c r="AC29" s="128"/>
      <c r="AD29" s="69"/>
      <c r="AE29" s="164"/>
      <c r="AF29" s="131"/>
      <c r="AG29" s="112"/>
      <c r="AH29" s="112"/>
      <c r="AI29" s="112"/>
      <c r="AJ29" s="112"/>
      <c r="AK29" s="112"/>
      <c r="AL29" s="112"/>
      <c r="AM29" s="112"/>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row>
    <row r="30" spans="1:62" s="26" customFormat="1" ht="15.75" customHeight="1" x14ac:dyDescent="0.25">
      <c r="A30" s="529"/>
      <c r="B30" s="72" t="s">
        <v>133</v>
      </c>
      <c r="C30" s="69"/>
      <c r="D30" s="128"/>
      <c r="E30" s="69"/>
      <c r="F30" s="128"/>
      <c r="G30" s="69"/>
      <c r="H30" s="128"/>
      <c r="I30" s="69"/>
      <c r="J30" s="128"/>
      <c r="K30" s="69"/>
      <c r="L30" s="128"/>
      <c r="M30" s="69"/>
      <c r="N30" s="128"/>
      <c r="O30" s="69"/>
      <c r="P30" s="128"/>
      <c r="Q30" s="128"/>
      <c r="R30" s="69"/>
      <c r="S30" s="128"/>
      <c r="T30" s="128"/>
      <c r="U30" s="69"/>
      <c r="V30" s="128"/>
      <c r="W30" s="128"/>
      <c r="X30" s="69"/>
      <c r="Y30" s="128"/>
      <c r="Z30" s="128"/>
      <c r="AA30" s="69"/>
      <c r="AB30" s="128"/>
      <c r="AC30" s="128"/>
      <c r="AD30" s="69"/>
      <c r="AE30" s="164"/>
      <c r="AF30" s="131"/>
      <c r="AG30" s="112"/>
      <c r="AH30" s="112"/>
      <c r="AI30" s="112"/>
      <c r="AJ30" s="112"/>
      <c r="AK30" s="112"/>
      <c r="AL30" s="112"/>
      <c r="AM30" s="112"/>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row>
    <row r="31" spans="1:62" s="26" customFormat="1" ht="15.75" customHeight="1" x14ac:dyDescent="0.25">
      <c r="A31" s="529"/>
      <c r="B31" s="72" t="s">
        <v>134</v>
      </c>
      <c r="C31" s="69"/>
      <c r="D31" s="128"/>
      <c r="E31" s="69"/>
      <c r="F31" s="128"/>
      <c r="G31" s="69"/>
      <c r="H31" s="128"/>
      <c r="I31" s="69"/>
      <c r="J31" s="128"/>
      <c r="K31" s="69"/>
      <c r="L31" s="128"/>
      <c r="M31" s="69"/>
      <c r="N31" s="128"/>
      <c r="O31" s="69"/>
      <c r="P31" s="128"/>
      <c r="Q31" s="128"/>
      <c r="R31" s="69"/>
      <c r="S31" s="128"/>
      <c r="T31" s="128"/>
      <c r="U31" s="69"/>
      <c r="V31" s="128"/>
      <c r="W31" s="128"/>
      <c r="X31" s="69"/>
      <c r="Y31" s="128"/>
      <c r="Z31" s="128"/>
      <c r="AA31" s="69"/>
      <c r="AB31" s="128"/>
      <c r="AC31" s="128"/>
      <c r="AD31" s="69"/>
      <c r="AE31" s="164"/>
      <c r="AF31" s="131"/>
      <c r="AG31" s="112"/>
      <c r="AH31" s="112"/>
      <c r="AI31" s="112"/>
      <c r="AJ31" s="112"/>
      <c r="AK31" s="112"/>
      <c r="AL31" s="112"/>
      <c r="AM31" s="112"/>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row>
    <row r="32" spans="1:62" s="26" customFormat="1" ht="15.75" customHeight="1" x14ac:dyDescent="0.25">
      <c r="A32" s="529"/>
      <c r="B32" s="72" t="s">
        <v>135</v>
      </c>
      <c r="C32" s="69"/>
      <c r="D32" s="128"/>
      <c r="E32" s="69"/>
      <c r="F32" s="128"/>
      <c r="G32" s="69"/>
      <c r="H32" s="128"/>
      <c r="I32" s="69"/>
      <c r="J32" s="128"/>
      <c r="K32" s="69"/>
      <c r="L32" s="128"/>
      <c r="M32" s="69"/>
      <c r="N32" s="128"/>
      <c r="O32" s="69"/>
      <c r="P32" s="128"/>
      <c r="Q32" s="128"/>
      <c r="R32" s="69"/>
      <c r="S32" s="128"/>
      <c r="T32" s="128"/>
      <c r="U32" s="69"/>
      <c r="V32" s="128"/>
      <c r="W32" s="128"/>
      <c r="X32" s="69"/>
      <c r="Y32" s="128"/>
      <c r="Z32" s="128"/>
      <c r="AA32" s="69"/>
      <c r="AB32" s="128"/>
      <c r="AC32" s="128"/>
      <c r="AD32" s="69"/>
      <c r="AE32" s="164"/>
      <c r="AF32" s="131"/>
      <c r="AG32" s="112"/>
      <c r="AH32" s="112"/>
      <c r="AI32" s="112"/>
      <c r="AJ32" s="112"/>
      <c r="AK32" s="112"/>
      <c r="AL32" s="112"/>
      <c r="AM32" s="112"/>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row>
    <row r="33" spans="1:62" s="26" customFormat="1" ht="15.75" customHeight="1" x14ac:dyDescent="0.25">
      <c r="A33" s="529"/>
      <c r="B33" s="72" t="s">
        <v>136</v>
      </c>
      <c r="C33" s="69"/>
      <c r="D33" s="128"/>
      <c r="E33" s="69"/>
      <c r="F33" s="128"/>
      <c r="G33" s="69"/>
      <c r="H33" s="128"/>
      <c r="I33" s="69"/>
      <c r="J33" s="128"/>
      <c r="K33" s="69"/>
      <c r="L33" s="128"/>
      <c r="M33" s="69"/>
      <c r="N33" s="128"/>
      <c r="O33" s="69"/>
      <c r="P33" s="128"/>
      <c r="Q33" s="128"/>
      <c r="R33" s="69"/>
      <c r="S33" s="128"/>
      <c r="T33" s="128"/>
      <c r="U33" s="69"/>
      <c r="V33" s="128"/>
      <c r="W33" s="128"/>
      <c r="X33" s="69"/>
      <c r="Y33" s="128"/>
      <c r="Z33" s="128"/>
      <c r="AA33" s="69"/>
      <c r="AB33" s="128"/>
      <c r="AC33" s="128"/>
      <c r="AD33" s="69"/>
      <c r="AE33" s="164"/>
      <c r="AF33" s="131"/>
      <c r="AG33" s="112"/>
      <c r="AH33" s="112"/>
      <c r="AI33" s="112"/>
      <c r="AJ33" s="112"/>
      <c r="AK33" s="112"/>
      <c r="AL33" s="112"/>
      <c r="AM33" s="112"/>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row>
    <row r="34" spans="1:62" s="26" customFormat="1" ht="15.75" customHeight="1" x14ac:dyDescent="0.25">
      <c r="A34" s="529"/>
      <c r="B34" s="72" t="s">
        <v>137</v>
      </c>
      <c r="C34" s="69"/>
      <c r="D34" s="128"/>
      <c r="E34" s="69"/>
      <c r="F34" s="128"/>
      <c r="G34" s="69"/>
      <c r="H34" s="128"/>
      <c r="I34" s="69"/>
      <c r="J34" s="128"/>
      <c r="K34" s="69"/>
      <c r="L34" s="128"/>
      <c r="M34" s="69"/>
      <c r="N34" s="128"/>
      <c r="O34" s="69"/>
      <c r="P34" s="128"/>
      <c r="Q34" s="128"/>
      <c r="R34" s="69"/>
      <c r="S34" s="128"/>
      <c r="T34" s="128"/>
      <c r="U34" s="69"/>
      <c r="V34" s="128"/>
      <c r="W34" s="128"/>
      <c r="X34" s="69"/>
      <c r="Y34" s="128"/>
      <c r="Z34" s="128"/>
      <c r="AA34" s="69"/>
      <c r="AB34" s="128"/>
      <c r="AC34" s="128"/>
      <c r="AD34" s="69"/>
      <c r="AE34" s="164"/>
      <c r="AF34" s="131"/>
      <c r="AG34" s="112"/>
      <c r="AH34" s="112"/>
      <c r="AI34" s="112"/>
      <c r="AJ34" s="112"/>
      <c r="AK34" s="112"/>
      <c r="AL34" s="112"/>
      <c r="AM34" s="112"/>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row>
    <row r="35" spans="1:62" s="26" customFormat="1" ht="15.75" customHeight="1" x14ac:dyDescent="0.25">
      <c r="A35" s="529"/>
      <c r="B35" s="72" t="s">
        <v>138</v>
      </c>
      <c r="C35" s="69"/>
      <c r="D35" s="128"/>
      <c r="E35" s="69"/>
      <c r="F35" s="128"/>
      <c r="G35" s="69"/>
      <c r="H35" s="128"/>
      <c r="I35" s="69"/>
      <c r="J35" s="128"/>
      <c r="K35" s="69"/>
      <c r="L35" s="128"/>
      <c r="M35" s="69"/>
      <c r="N35" s="128"/>
      <c r="O35" s="69"/>
      <c r="P35" s="128"/>
      <c r="Q35" s="128"/>
      <c r="R35" s="69"/>
      <c r="S35" s="128"/>
      <c r="T35" s="128"/>
      <c r="U35" s="69"/>
      <c r="V35" s="128"/>
      <c r="W35" s="128"/>
      <c r="X35" s="69"/>
      <c r="Y35" s="128"/>
      <c r="Z35" s="128"/>
      <c r="AA35" s="69"/>
      <c r="AB35" s="128"/>
      <c r="AC35" s="128"/>
      <c r="AD35" s="69"/>
      <c r="AE35" s="164"/>
      <c r="AF35" s="131"/>
      <c r="AG35" s="112"/>
      <c r="AH35" s="112"/>
      <c r="AI35" s="112"/>
      <c r="AJ35" s="112"/>
      <c r="AK35" s="112"/>
      <c r="AL35" s="112"/>
      <c r="AM35" s="112"/>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row>
    <row r="36" spans="1:62" s="26" customFormat="1" ht="15.75" customHeight="1" x14ac:dyDescent="0.25">
      <c r="A36" s="529"/>
      <c r="B36" s="72" t="s">
        <v>139</v>
      </c>
      <c r="C36" s="69"/>
      <c r="D36" s="128"/>
      <c r="E36" s="69"/>
      <c r="F36" s="128"/>
      <c r="G36" s="69"/>
      <c r="H36" s="128"/>
      <c r="I36" s="69"/>
      <c r="J36" s="128"/>
      <c r="K36" s="69"/>
      <c r="L36" s="128"/>
      <c r="M36" s="69"/>
      <c r="N36" s="128"/>
      <c r="O36" s="69"/>
      <c r="P36" s="128"/>
      <c r="Q36" s="128"/>
      <c r="R36" s="69"/>
      <c r="S36" s="128"/>
      <c r="T36" s="128"/>
      <c r="U36" s="69"/>
      <c r="V36" s="128"/>
      <c r="W36" s="128"/>
      <c r="X36" s="69"/>
      <c r="Y36" s="128"/>
      <c r="Z36" s="128"/>
      <c r="AA36" s="69"/>
      <c r="AB36" s="128"/>
      <c r="AC36" s="128"/>
      <c r="AD36" s="69"/>
      <c r="AE36" s="164"/>
      <c r="AF36" s="131"/>
      <c r="AG36" s="112"/>
      <c r="AH36" s="112"/>
      <c r="AI36" s="112"/>
      <c r="AJ36" s="112"/>
      <c r="AK36" s="112"/>
      <c r="AL36" s="112"/>
      <c r="AM36" s="112"/>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row>
    <row r="37" spans="1:62" s="26" customFormat="1" ht="15.75" customHeight="1" x14ac:dyDescent="0.25">
      <c r="A37" s="529"/>
      <c r="B37" s="72" t="s">
        <v>140</v>
      </c>
      <c r="C37" s="69"/>
      <c r="D37" s="128"/>
      <c r="E37" s="69"/>
      <c r="F37" s="128"/>
      <c r="G37" s="69"/>
      <c r="H37" s="128"/>
      <c r="I37" s="69"/>
      <c r="J37" s="128"/>
      <c r="K37" s="69"/>
      <c r="L37" s="128"/>
      <c r="M37" s="69"/>
      <c r="N37" s="128"/>
      <c r="O37" s="69"/>
      <c r="P37" s="128"/>
      <c r="Q37" s="128"/>
      <c r="R37" s="69"/>
      <c r="S37" s="128"/>
      <c r="T37" s="128"/>
      <c r="U37" s="69"/>
      <c r="V37" s="128"/>
      <c r="W37" s="128"/>
      <c r="X37" s="69"/>
      <c r="Y37" s="128"/>
      <c r="Z37" s="128"/>
      <c r="AA37" s="69"/>
      <c r="AB37" s="128"/>
      <c r="AC37" s="128"/>
      <c r="AD37" s="69"/>
      <c r="AE37" s="164"/>
      <c r="AF37" s="131"/>
      <c r="AG37" s="112"/>
      <c r="AH37" s="112"/>
      <c r="AI37" s="112"/>
      <c r="AJ37" s="112"/>
      <c r="AK37" s="112"/>
      <c r="AL37" s="112"/>
      <c r="AM37" s="112"/>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row>
    <row r="38" spans="1:62" s="26" customFormat="1" ht="15.75" customHeight="1" x14ac:dyDescent="0.25">
      <c r="A38" s="529"/>
      <c r="B38" s="72" t="s">
        <v>141</v>
      </c>
      <c r="C38" s="69"/>
      <c r="D38" s="128"/>
      <c r="E38" s="69"/>
      <c r="F38" s="128"/>
      <c r="G38" s="69"/>
      <c r="H38" s="128"/>
      <c r="I38" s="69"/>
      <c r="J38" s="128"/>
      <c r="K38" s="69"/>
      <c r="L38" s="128"/>
      <c r="M38" s="69"/>
      <c r="N38" s="128"/>
      <c r="O38" s="69"/>
      <c r="P38" s="128"/>
      <c r="Q38" s="128"/>
      <c r="R38" s="69"/>
      <c r="S38" s="128"/>
      <c r="T38" s="128"/>
      <c r="U38" s="69"/>
      <c r="V38" s="128"/>
      <c r="W38" s="128"/>
      <c r="X38" s="69"/>
      <c r="Y38" s="128"/>
      <c r="Z38" s="128"/>
      <c r="AA38" s="69"/>
      <c r="AB38" s="128"/>
      <c r="AC38" s="128"/>
      <c r="AD38" s="69"/>
      <c r="AE38" s="164"/>
      <c r="AF38" s="131"/>
      <c r="AG38" s="112"/>
      <c r="AH38" s="112"/>
      <c r="AI38" s="112"/>
      <c r="AJ38" s="112"/>
      <c r="AK38" s="112"/>
      <c r="AL38" s="112"/>
      <c r="AM38" s="112"/>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row>
    <row r="39" spans="1:62" s="26" customFormat="1" ht="15.75" customHeight="1" x14ac:dyDescent="0.25">
      <c r="A39" s="529"/>
      <c r="B39" s="72" t="s">
        <v>142</v>
      </c>
      <c r="C39" s="69"/>
      <c r="D39" s="128"/>
      <c r="E39" s="69"/>
      <c r="F39" s="128"/>
      <c r="G39" s="69"/>
      <c r="H39" s="128"/>
      <c r="I39" s="69"/>
      <c r="J39" s="128"/>
      <c r="K39" s="69"/>
      <c r="L39" s="128"/>
      <c r="M39" s="69"/>
      <c r="N39" s="128"/>
      <c r="O39" s="69"/>
      <c r="P39" s="128"/>
      <c r="Q39" s="128"/>
      <c r="R39" s="69"/>
      <c r="S39" s="128"/>
      <c r="T39" s="128"/>
      <c r="U39" s="69"/>
      <c r="V39" s="128"/>
      <c r="W39" s="128"/>
      <c r="X39" s="69"/>
      <c r="Y39" s="128"/>
      <c r="Z39" s="128"/>
      <c r="AA39" s="69"/>
      <c r="AB39" s="128"/>
      <c r="AC39" s="128"/>
      <c r="AD39" s="69"/>
      <c r="AE39" s="164"/>
      <c r="AF39" s="131"/>
      <c r="AG39" s="112"/>
      <c r="AH39" s="112"/>
      <c r="AI39" s="112"/>
      <c r="AJ39" s="112"/>
      <c r="AK39" s="112"/>
      <c r="AL39" s="112"/>
      <c r="AM39" s="112"/>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row>
    <row r="40" spans="1:62" s="26" customFormat="1" ht="15.75" customHeight="1" x14ac:dyDescent="0.25">
      <c r="A40" s="529"/>
      <c r="B40" s="72" t="s">
        <v>143</v>
      </c>
      <c r="C40" s="69"/>
      <c r="D40" s="128"/>
      <c r="E40" s="69"/>
      <c r="F40" s="128"/>
      <c r="G40" s="69"/>
      <c r="H40" s="128"/>
      <c r="I40" s="69"/>
      <c r="J40" s="128"/>
      <c r="K40" s="69"/>
      <c r="L40" s="128"/>
      <c r="M40" s="69"/>
      <c r="N40" s="128"/>
      <c r="O40" s="69"/>
      <c r="P40" s="128"/>
      <c r="Q40" s="128"/>
      <c r="R40" s="69"/>
      <c r="S40" s="128"/>
      <c r="T40" s="128"/>
      <c r="U40" s="69"/>
      <c r="V40" s="128"/>
      <c r="W40" s="128"/>
      <c r="X40" s="69"/>
      <c r="Y40" s="128"/>
      <c r="Z40" s="128"/>
      <c r="AA40" s="69"/>
      <c r="AB40" s="128"/>
      <c r="AC40" s="128"/>
      <c r="AD40" s="69"/>
      <c r="AE40" s="164"/>
      <c r="AF40" s="131"/>
      <c r="AG40" s="112"/>
      <c r="AH40" s="112"/>
      <c r="AI40" s="112"/>
      <c r="AJ40" s="112"/>
      <c r="AK40" s="112"/>
      <c r="AL40" s="112"/>
      <c r="AM40" s="112"/>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row>
    <row r="41" spans="1:62" s="26" customFormat="1" ht="15.75" customHeight="1" x14ac:dyDescent="0.25">
      <c r="A41" s="529"/>
      <c r="B41" s="72" t="s">
        <v>144</v>
      </c>
      <c r="C41" s="69"/>
      <c r="D41" s="128"/>
      <c r="E41" s="69"/>
      <c r="F41" s="128"/>
      <c r="G41" s="69"/>
      <c r="H41" s="128"/>
      <c r="I41" s="69"/>
      <c r="J41" s="128"/>
      <c r="K41" s="69"/>
      <c r="L41" s="128"/>
      <c r="M41" s="69"/>
      <c r="N41" s="128"/>
      <c r="O41" s="69"/>
      <c r="P41" s="128"/>
      <c r="Q41" s="128"/>
      <c r="R41" s="69"/>
      <c r="S41" s="128"/>
      <c r="T41" s="128"/>
      <c r="U41" s="69"/>
      <c r="V41" s="128"/>
      <c r="W41" s="128"/>
      <c r="X41" s="69"/>
      <c r="Y41" s="128"/>
      <c r="Z41" s="128"/>
      <c r="AA41" s="69"/>
      <c r="AB41" s="128"/>
      <c r="AC41" s="128"/>
      <c r="AD41" s="69"/>
      <c r="AE41" s="164"/>
      <c r="AF41" s="131"/>
      <c r="AG41" s="112"/>
      <c r="AH41" s="112"/>
      <c r="AI41" s="112"/>
      <c r="AJ41" s="112"/>
      <c r="AK41" s="112"/>
      <c r="AL41" s="112"/>
      <c r="AM41" s="112"/>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row>
    <row r="42" spans="1:62" s="26" customFormat="1" ht="15.75" customHeight="1" x14ac:dyDescent="0.25">
      <c r="A42" s="529"/>
      <c r="B42" s="72" t="s">
        <v>145</v>
      </c>
      <c r="C42" s="69"/>
      <c r="D42" s="128"/>
      <c r="E42" s="69"/>
      <c r="F42" s="128"/>
      <c r="G42" s="69"/>
      <c r="H42" s="128"/>
      <c r="I42" s="69"/>
      <c r="J42" s="128"/>
      <c r="K42" s="69"/>
      <c r="L42" s="128"/>
      <c r="M42" s="69"/>
      <c r="N42" s="128"/>
      <c r="O42" s="69"/>
      <c r="P42" s="128"/>
      <c r="Q42" s="128"/>
      <c r="R42" s="69"/>
      <c r="S42" s="128"/>
      <c r="T42" s="128"/>
      <c r="U42" s="69"/>
      <c r="V42" s="128"/>
      <c r="W42" s="128"/>
      <c r="X42" s="69"/>
      <c r="Y42" s="128"/>
      <c r="Z42" s="128"/>
      <c r="AA42" s="69"/>
      <c r="AB42" s="128"/>
      <c r="AC42" s="128"/>
      <c r="AD42" s="69"/>
      <c r="AE42" s="164"/>
      <c r="AF42" s="131"/>
      <c r="AG42" s="112"/>
      <c r="AH42" s="112"/>
      <c r="AI42" s="112"/>
      <c r="AJ42" s="112"/>
      <c r="AK42" s="112"/>
      <c r="AL42" s="112"/>
      <c r="AM42" s="112"/>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row>
    <row r="43" spans="1:62" s="26" customFormat="1" ht="29.25" customHeight="1" thickBot="1" x14ac:dyDescent="0.3">
      <c r="A43" s="361"/>
      <c r="B43" s="70" t="s">
        <v>100</v>
      </c>
      <c r="C43" s="127"/>
      <c r="D43" s="129"/>
      <c r="E43" s="127"/>
      <c r="F43" s="129"/>
      <c r="G43" s="127"/>
      <c r="H43" s="129"/>
      <c r="I43" s="127"/>
      <c r="J43" s="129"/>
      <c r="K43" s="127"/>
      <c r="L43" s="129"/>
      <c r="M43" s="127"/>
      <c r="N43" s="129"/>
      <c r="O43" s="127"/>
      <c r="P43" s="129"/>
      <c r="Q43" s="129"/>
      <c r="R43" s="127"/>
      <c r="S43" s="129"/>
      <c r="T43" s="129"/>
      <c r="U43" s="127"/>
      <c r="V43" s="129"/>
      <c r="W43" s="129"/>
      <c r="X43" s="127"/>
      <c r="Y43" s="129"/>
      <c r="Z43" s="129"/>
      <c r="AA43" s="127"/>
      <c r="AB43" s="129"/>
      <c r="AC43" s="129"/>
      <c r="AD43" s="127"/>
      <c r="AE43" s="165"/>
      <c r="AF43" s="132"/>
      <c r="AG43" s="112"/>
      <c r="AH43" s="112"/>
      <c r="AI43" s="112"/>
      <c r="AJ43" s="112"/>
      <c r="AK43" s="112"/>
      <c r="AL43" s="112"/>
      <c r="AM43" s="112"/>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row>
    <row r="44" spans="1:62" s="1" customFormat="1" ht="24" customHeight="1" thickBot="1" x14ac:dyDescent="0.3">
      <c r="K44" s="90"/>
      <c r="L44" s="90"/>
      <c r="M44" s="90"/>
      <c r="N44" s="90"/>
      <c r="O44" s="90"/>
      <c r="AG44" s="112"/>
      <c r="AH44" s="112"/>
      <c r="AI44" s="112"/>
      <c r="AJ44" s="112"/>
      <c r="AK44" s="112"/>
      <c r="AL44" s="112"/>
      <c r="AM44" s="112"/>
      <c r="AN44" s="74"/>
      <c r="AO44" s="74"/>
      <c r="AP44" s="74"/>
      <c r="AQ44" s="74"/>
      <c r="AR44" s="74"/>
      <c r="AS44" s="74"/>
      <c r="AT44" s="74"/>
      <c r="AU44" s="74"/>
      <c r="AV44" s="74"/>
      <c r="AW44" s="74"/>
      <c r="AX44" s="74"/>
      <c r="AY44" s="74"/>
      <c r="AZ44" s="74"/>
      <c r="BA44" s="74"/>
      <c r="BB44" s="74"/>
      <c r="BC44" s="74"/>
      <c r="BD44" s="74"/>
      <c r="BE44" s="74"/>
      <c r="BF44" s="74"/>
      <c r="BG44" s="74"/>
      <c r="BH44" s="74"/>
      <c r="BI44" s="74"/>
      <c r="BJ44" s="74"/>
    </row>
    <row r="45" spans="1:62" s="1" customFormat="1" ht="24" customHeight="1" thickBot="1" x14ac:dyDescent="0.3">
      <c r="A45" s="360" t="s">
        <v>146</v>
      </c>
      <c r="B45" s="530" t="s">
        <v>122</v>
      </c>
      <c r="C45" s="461" t="s">
        <v>25</v>
      </c>
      <c r="D45" s="550"/>
      <c r="E45" s="550"/>
      <c r="F45" s="550"/>
      <c r="G45" s="550"/>
      <c r="H45" s="550"/>
      <c r="I45" s="550"/>
      <c r="J45" s="550"/>
      <c r="K45" s="550"/>
      <c r="L45" s="550"/>
      <c r="M45" s="550"/>
      <c r="N45" s="462"/>
      <c r="O45" s="526" t="s">
        <v>26</v>
      </c>
      <c r="P45" s="527"/>
      <c r="Q45" s="527"/>
      <c r="R45" s="527"/>
      <c r="S45" s="527"/>
      <c r="T45" s="527"/>
      <c r="U45" s="527"/>
      <c r="V45" s="527"/>
      <c r="W45" s="527"/>
      <c r="X45" s="527"/>
      <c r="Y45" s="527"/>
      <c r="Z45" s="527"/>
      <c r="AA45" s="527"/>
      <c r="AB45" s="527"/>
      <c r="AC45" s="527"/>
      <c r="AD45" s="527"/>
      <c r="AE45" s="527"/>
      <c r="AF45" s="528"/>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row>
    <row r="46" spans="1:62" s="1" customFormat="1" ht="24" customHeight="1" thickBot="1" x14ac:dyDescent="0.3">
      <c r="A46" s="529"/>
      <c r="B46" s="531"/>
      <c r="C46" s="461" t="s">
        <v>81</v>
      </c>
      <c r="D46" s="462"/>
      <c r="E46" s="461" t="s">
        <v>82</v>
      </c>
      <c r="F46" s="462"/>
      <c r="G46" s="461" t="s">
        <v>83</v>
      </c>
      <c r="H46" s="462"/>
      <c r="I46" s="461" t="s">
        <v>84</v>
      </c>
      <c r="J46" s="462"/>
      <c r="K46" s="461" t="s">
        <v>118</v>
      </c>
      <c r="L46" s="462"/>
      <c r="M46" s="461" t="s">
        <v>86</v>
      </c>
      <c r="N46" s="462"/>
      <c r="O46" s="526" t="s">
        <v>81</v>
      </c>
      <c r="P46" s="527"/>
      <c r="Q46" s="528"/>
      <c r="R46" s="526" t="s">
        <v>82</v>
      </c>
      <c r="S46" s="527"/>
      <c r="T46" s="528"/>
      <c r="U46" s="526" t="s">
        <v>83</v>
      </c>
      <c r="V46" s="527"/>
      <c r="W46" s="528"/>
      <c r="X46" s="526" t="s">
        <v>84</v>
      </c>
      <c r="Y46" s="527"/>
      <c r="Z46" s="528"/>
      <c r="AA46" s="526" t="s">
        <v>118</v>
      </c>
      <c r="AB46" s="527"/>
      <c r="AC46" s="528"/>
      <c r="AD46" s="526" t="s">
        <v>86</v>
      </c>
      <c r="AE46" s="527"/>
      <c r="AF46" s="528"/>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row>
    <row r="47" spans="1:62" s="1" customFormat="1" ht="29.25" customHeight="1" thickBot="1" x14ac:dyDescent="0.3">
      <c r="A47" s="529"/>
      <c r="B47" s="532"/>
      <c r="C47" s="133" t="s">
        <v>123</v>
      </c>
      <c r="D47" s="115" t="s">
        <v>124</v>
      </c>
      <c r="E47" s="133" t="s">
        <v>123</v>
      </c>
      <c r="F47" s="115" t="s">
        <v>124</v>
      </c>
      <c r="G47" s="133" t="s">
        <v>123</v>
      </c>
      <c r="H47" s="115" t="s">
        <v>124</v>
      </c>
      <c r="I47" s="133" t="s">
        <v>123</v>
      </c>
      <c r="J47" s="115" t="s">
        <v>124</v>
      </c>
      <c r="K47" s="133" t="s">
        <v>123</v>
      </c>
      <c r="L47" s="115" t="s">
        <v>124</v>
      </c>
      <c r="M47" s="133" t="s">
        <v>123</v>
      </c>
      <c r="N47" s="115" t="s">
        <v>124</v>
      </c>
      <c r="O47" s="118" t="s">
        <v>123</v>
      </c>
      <c r="P47" s="118" t="s">
        <v>125</v>
      </c>
      <c r="Q47" s="118" t="s">
        <v>12</v>
      </c>
      <c r="R47" s="118" t="s">
        <v>123</v>
      </c>
      <c r="S47" s="118" t="s">
        <v>125</v>
      </c>
      <c r="T47" s="118" t="s">
        <v>12</v>
      </c>
      <c r="U47" s="118" t="s">
        <v>123</v>
      </c>
      <c r="V47" s="118" t="s">
        <v>125</v>
      </c>
      <c r="W47" s="118" t="s">
        <v>12</v>
      </c>
      <c r="X47" s="118" t="s">
        <v>123</v>
      </c>
      <c r="Y47" s="118" t="s">
        <v>125</v>
      </c>
      <c r="Z47" s="118" t="s">
        <v>12</v>
      </c>
      <c r="AA47" s="118" t="s">
        <v>123</v>
      </c>
      <c r="AB47" s="118" t="s">
        <v>125</v>
      </c>
      <c r="AC47" s="118" t="s">
        <v>12</v>
      </c>
      <c r="AD47" s="118" t="s">
        <v>123</v>
      </c>
      <c r="AE47" s="118" t="s">
        <v>125</v>
      </c>
      <c r="AF47" s="118" t="s">
        <v>12</v>
      </c>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row>
    <row r="48" spans="1:62" s="1" customFormat="1" ht="16.5" x14ac:dyDescent="0.25">
      <c r="A48" s="529"/>
      <c r="B48" s="174" t="s">
        <v>126</v>
      </c>
      <c r="C48" s="69"/>
      <c r="D48" s="131"/>
      <c r="E48" s="69"/>
      <c r="F48" s="131"/>
      <c r="G48" s="69"/>
      <c r="H48" s="131"/>
      <c r="I48" s="69"/>
      <c r="J48" s="131"/>
      <c r="K48" s="69"/>
      <c r="L48" s="131"/>
      <c r="M48" s="69"/>
      <c r="N48" s="131"/>
      <c r="O48" s="69"/>
      <c r="P48" s="128"/>
      <c r="Q48" s="131"/>
      <c r="R48" s="69"/>
      <c r="S48" s="128"/>
      <c r="T48" s="131"/>
      <c r="U48" s="69"/>
      <c r="V48" s="128"/>
      <c r="W48" s="131"/>
      <c r="X48" s="69"/>
      <c r="Y48" s="128"/>
      <c r="Z48" s="131"/>
      <c r="AA48" s="69"/>
      <c r="AB48" s="128"/>
      <c r="AC48" s="131"/>
      <c r="AD48" s="69"/>
      <c r="AE48" s="164"/>
      <c r="AF48" s="131"/>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row>
    <row r="49" spans="1:62" s="1" customFormat="1" ht="16.5" x14ac:dyDescent="0.25">
      <c r="A49" s="529"/>
      <c r="B49" s="175" t="s">
        <v>127</v>
      </c>
      <c r="C49" s="69"/>
      <c r="D49" s="131"/>
      <c r="E49" s="69"/>
      <c r="F49" s="131"/>
      <c r="G49" s="69"/>
      <c r="H49" s="131"/>
      <c r="I49" s="69"/>
      <c r="J49" s="131"/>
      <c r="K49" s="69"/>
      <c r="L49" s="131"/>
      <c r="M49" s="69"/>
      <c r="N49" s="131"/>
      <c r="O49" s="69"/>
      <c r="P49" s="128"/>
      <c r="Q49" s="131"/>
      <c r="R49" s="69"/>
      <c r="S49" s="128"/>
      <c r="T49" s="131"/>
      <c r="U49" s="69"/>
      <c r="V49" s="128"/>
      <c r="W49" s="131"/>
      <c r="X49" s="69"/>
      <c r="Y49" s="128"/>
      <c r="Z49" s="131"/>
      <c r="AA49" s="69"/>
      <c r="AB49" s="128"/>
      <c r="AC49" s="131"/>
      <c r="AD49" s="69"/>
      <c r="AE49" s="164"/>
      <c r="AF49" s="131"/>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row>
    <row r="50" spans="1:62" s="1" customFormat="1" ht="16.5" x14ac:dyDescent="0.25">
      <c r="A50" s="529"/>
      <c r="B50" s="175" t="s">
        <v>128</v>
      </c>
      <c r="C50" s="69"/>
      <c r="D50" s="131"/>
      <c r="E50" s="69"/>
      <c r="F50" s="131"/>
      <c r="G50" s="69"/>
      <c r="H50" s="131"/>
      <c r="I50" s="69"/>
      <c r="J50" s="131"/>
      <c r="K50" s="69"/>
      <c r="L50" s="131"/>
      <c r="M50" s="69"/>
      <c r="N50" s="131"/>
      <c r="O50" s="69"/>
      <c r="P50" s="128"/>
      <c r="Q50" s="131"/>
      <c r="R50" s="69"/>
      <c r="S50" s="128"/>
      <c r="T50" s="131"/>
      <c r="U50" s="69"/>
      <c r="V50" s="128"/>
      <c r="W50" s="131"/>
      <c r="X50" s="69"/>
      <c r="Y50" s="128"/>
      <c r="Z50" s="131"/>
      <c r="AA50" s="69"/>
      <c r="AB50" s="128"/>
      <c r="AC50" s="131"/>
      <c r="AD50" s="69"/>
      <c r="AE50" s="164"/>
      <c r="AF50" s="131"/>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row>
    <row r="51" spans="1:62" s="1" customFormat="1" ht="16.5" x14ac:dyDescent="0.25">
      <c r="A51" s="529"/>
      <c r="B51" s="175" t="s">
        <v>129</v>
      </c>
      <c r="C51" s="69"/>
      <c r="D51" s="131"/>
      <c r="E51" s="69"/>
      <c r="F51" s="131"/>
      <c r="G51" s="69"/>
      <c r="H51" s="131"/>
      <c r="I51" s="69"/>
      <c r="J51" s="131"/>
      <c r="K51" s="69"/>
      <c r="L51" s="131"/>
      <c r="M51" s="69"/>
      <c r="N51" s="131"/>
      <c r="O51" s="69"/>
      <c r="P51" s="128"/>
      <c r="Q51" s="131"/>
      <c r="R51" s="69"/>
      <c r="S51" s="128"/>
      <c r="T51" s="131"/>
      <c r="U51" s="69"/>
      <c r="V51" s="128"/>
      <c r="W51" s="131"/>
      <c r="X51" s="69"/>
      <c r="Y51" s="128"/>
      <c r="Z51" s="131"/>
      <c r="AA51" s="69"/>
      <c r="AB51" s="128"/>
      <c r="AC51" s="131"/>
      <c r="AD51" s="69"/>
      <c r="AE51" s="164"/>
      <c r="AF51" s="131"/>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row>
    <row r="52" spans="1:62" s="1" customFormat="1" ht="16.5" x14ac:dyDescent="0.25">
      <c r="A52" s="529"/>
      <c r="B52" s="175" t="s">
        <v>130</v>
      </c>
      <c r="C52" s="69"/>
      <c r="D52" s="131"/>
      <c r="E52" s="69"/>
      <c r="F52" s="131"/>
      <c r="G52" s="69"/>
      <c r="H52" s="131"/>
      <c r="I52" s="69"/>
      <c r="J52" s="131"/>
      <c r="K52" s="69"/>
      <c r="L52" s="131"/>
      <c r="M52" s="69"/>
      <c r="N52" s="131"/>
      <c r="O52" s="69"/>
      <c r="P52" s="128"/>
      <c r="Q52" s="131"/>
      <c r="R52" s="69"/>
      <c r="S52" s="128"/>
      <c r="T52" s="131"/>
      <c r="U52" s="69"/>
      <c r="V52" s="128"/>
      <c r="W52" s="131"/>
      <c r="X52" s="69"/>
      <c r="Y52" s="128"/>
      <c r="Z52" s="131"/>
      <c r="AA52" s="69"/>
      <c r="AB52" s="128"/>
      <c r="AC52" s="131"/>
      <c r="AD52" s="69"/>
      <c r="AE52" s="164"/>
      <c r="AF52" s="131"/>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row>
    <row r="53" spans="1:62" s="1" customFormat="1" ht="16.5" x14ac:dyDescent="0.25">
      <c r="A53" s="529"/>
      <c r="B53" s="175" t="s">
        <v>131</v>
      </c>
      <c r="C53" s="69"/>
      <c r="D53" s="131"/>
      <c r="E53" s="69"/>
      <c r="F53" s="131"/>
      <c r="G53" s="69"/>
      <c r="H53" s="131"/>
      <c r="I53" s="69"/>
      <c r="J53" s="131"/>
      <c r="K53" s="69"/>
      <c r="L53" s="131"/>
      <c r="M53" s="69"/>
      <c r="N53" s="131"/>
      <c r="O53" s="69"/>
      <c r="P53" s="128"/>
      <c r="Q53" s="131"/>
      <c r="R53" s="69"/>
      <c r="S53" s="128"/>
      <c r="T53" s="131"/>
      <c r="U53" s="69"/>
      <c r="V53" s="128"/>
      <c r="W53" s="131"/>
      <c r="X53" s="69"/>
      <c r="Y53" s="128"/>
      <c r="Z53" s="131"/>
      <c r="AA53" s="69"/>
      <c r="AB53" s="128"/>
      <c r="AC53" s="131"/>
      <c r="AD53" s="69"/>
      <c r="AE53" s="164"/>
      <c r="AF53" s="131"/>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row>
    <row r="54" spans="1:62" s="1" customFormat="1" ht="16.5" x14ac:dyDescent="0.25">
      <c r="A54" s="529"/>
      <c r="B54" s="175" t="s">
        <v>132</v>
      </c>
      <c r="C54" s="69"/>
      <c r="D54" s="131"/>
      <c r="E54" s="69"/>
      <c r="F54" s="131"/>
      <c r="G54" s="69"/>
      <c r="H54" s="131"/>
      <c r="I54" s="69"/>
      <c r="J54" s="131"/>
      <c r="K54" s="69"/>
      <c r="L54" s="131"/>
      <c r="M54" s="69"/>
      <c r="N54" s="131"/>
      <c r="O54" s="69"/>
      <c r="P54" s="128"/>
      <c r="Q54" s="131"/>
      <c r="R54" s="69"/>
      <c r="S54" s="128"/>
      <c r="T54" s="131"/>
      <c r="U54" s="69"/>
      <c r="V54" s="128"/>
      <c r="W54" s="131"/>
      <c r="X54" s="69"/>
      <c r="Y54" s="128"/>
      <c r="Z54" s="131"/>
      <c r="AA54" s="69"/>
      <c r="AB54" s="128"/>
      <c r="AC54" s="131"/>
      <c r="AD54" s="69"/>
      <c r="AE54" s="164"/>
      <c r="AF54" s="131"/>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row>
    <row r="55" spans="1:62" s="1" customFormat="1" ht="16.5" x14ac:dyDescent="0.25">
      <c r="A55" s="529"/>
      <c r="B55" s="175" t="s">
        <v>133</v>
      </c>
      <c r="C55" s="69"/>
      <c r="D55" s="131"/>
      <c r="E55" s="69"/>
      <c r="F55" s="131"/>
      <c r="G55" s="69"/>
      <c r="H55" s="131"/>
      <c r="I55" s="69"/>
      <c r="J55" s="131"/>
      <c r="K55" s="69"/>
      <c r="L55" s="131"/>
      <c r="M55" s="69"/>
      <c r="N55" s="131"/>
      <c r="O55" s="69"/>
      <c r="P55" s="128"/>
      <c r="Q55" s="131"/>
      <c r="R55" s="69"/>
      <c r="S55" s="128"/>
      <c r="T55" s="131"/>
      <c r="U55" s="69"/>
      <c r="V55" s="128"/>
      <c r="W55" s="131"/>
      <c r="X55" s="69"/>
      <c r="Y55" s="128"/>
      <c r="Z55" s="131"/>
      <c r="AA55" s="69"/>
      <c r="AB55" s="128"/>
      <c r="AC55" s="131"/>
      <c r="AD55" s="69"/>
      <c r="AE55" s="164"/>
      <c r="AF55" s="131"/>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row>
    <row r="56" spans="1:62" s="1" customFormat="1" ht="16.5" x14ac:dyDescent="0.25">
      <c r="A56" s="529"/>
      <c r="B56" s="175" t="s">
        <v>134</v>
      </c>
      <c r="C56" s="69"/>
      <c r="D56" s="131"/>
      <c r="E56" s="69"/>
      <c r="F56" s="131"/>
      <c r="G56" s="69"/>
      <c r="H56" s="131"/>
      <c r="I56" s="69"/>
      <c r="J56" s="131"/>
      <c r="K56" s="69"/>
      <c r="L56" s="131"/>
      <c r="M56" s="69"/>
      <c r="N56" s="131"/>
      <c r="O56" s="69"/>
      <c r="P56" s="128"/>
      <c r="Q56" s="131"/>
      <c r="R56" s="69"/>
      <c r="S56" s="128"/>
      <c r="T56" s="131"/>
      <c r="U56" s="69"/>
      <c r="V56" s="128"/>
      <c r="W56" s="131"/>
      <c r="X56" s="69"/>
      <c r="Y56" s="128"/>
      <c r="Z56" s="131"/>
      <c r="AA56" s="69"/>
      <c r="AB56" s="128"/>
      <c r="AC56" s="131"/>
      <c r="AD56" s="69"/>
      <c r="AE56" s="164"/>
      <c r="AF56" s="131"/>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4"/>
      <c r="BJ56" s="74"/>
    </row>
    <row r="57" spans="1:62" s="1" customFormat="1" ht="16.5" x14ac:dyDescent="0.25">
      <c r="A57" s="529"/>
      <c r="B57" s="175" t="s">
        <v>135</v>
      </c>
      <c r="C57" s="69"/>
      <c r="D57" s="131"/>
      <c r="E57" s="69"/>
      <c r="F57" s="131"/>
      <c r="G57" s="69"/>
      <c r="H57" s="131"/>
      <c r="I57" s="69"/>
      <c r="J57" s="131"/>
      <c r="K57" s="69"/>
      <c r="L57" s="131"/>
      <c r="M57" s="69"/>
      <c r="N57" s="131"/>
      <c r="O57" s="69"/>
      <c r="P57" s="128"/>
      <c r="Q57" s="131"/>
      <c r="R57" s="69"/>
      <c r="S57" s="128"/>
      <c r="T57" s="131"/>
      <c r="U57" s="69"/>
      <c r="V57" s="128"/>
      <c r="W57" s="131"/>
      <c r="X57" s="69"/>
      <c r="Y57" s="128"/>
      <c r="Z57" s="131"/>
      <c r="AA57" s="69"/>
      <c r="AB57" s="128"/>
      <c r="AC57" s="131"/>
      <c r="AD57" s="69"/>
      <c r="AE57" s="164"/>
      <c r="AF57" s="131"/>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4"/>
      <c r="BJ57" s="74"/>
    </row>
    <row r="58" spans="1:62" s="1" customFormat="1" ht="16.5" x14ac:dyDescent="0.25">
      <c r="A58" s="529"/>
      <c r="B58" s="175" t="s">
        <v>136</v>
      </c>
      <c r="C58" s="69"/>
      <c r="D58" s="131"/>
      <c r="E58" s="69"/>
      <c r="F58" s="131"/>
      <c r="G58" s="69"/>
      <c r="H58" s="131"/>
      <c r="I58" s="69"/>
      <c r="J58" s="131"/>
      <c r="K58" s="69"/>
      <c r="L58" s="131"/>
      <c r="M58" s="69"/>
      <c r="N58" s="131"/>
      <c r="O58" s="69"/>
      <c r="P58" s="128"/>
      <c r="Q58" s="131"/>
      <c r="R58" s="69"/>
      <c r="S58" s="128"/>
      <c r="T58" s="131"/>
      <c r="U58" s="69"/>
      <c r="V58" s="128"/>
      <c r="W58" s="131"/>
      <c r="X58" s="69"/>
      <c r="Y58" s="128"/>
      <c r="Z58" s="131"/>
      <c r="AA58" s="69"/>
      <c r="AB58" s="128"/>
      <c r="AC58" s="131"/>
      <c r="AD58" s="69"/>
      <c r="AE58" s="164"/>
      <c r="AF58" s="131"/>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row>
    <row r="59" spans="1:62" s="1" customFormat="1" ht="16.5" x14ac:dyDescent="0.25">
      <c r="A59" s="529"/>
      <c r="B59" s="175" t="s">
        <v>137</v>
      </c>
      <c r="C59" s="69"/>
      <c r="D59" s="131"/>
      <c r="E59" s="69"/>
      <c r="F59" s="131"/>
      <c r="G59" s="69"/>
      <c r="H59" s="131"/>
      <c r="I59" s="69"/>
      <c r="J59" s="131"/>
      <c r="K59" s="69"/>
      <c r="L59" s="131"/>
      <c r="M59" s="69"/>
      <c r="N59" s="131"/>
      <c r="O59" s="69"/>
      <c r="P59" s="128"/>
      <c r="Q59" s="131"/>
      <c r="R59" s="69"/>
      <c r="S59" s="128"/>
      <c r="T59" s="131"/>
      <c r="U59" s="69"/>
      <c r="V59" s="128"/>
      <c r="W59" s="131"/>
      <c r="X59" s="69"/>
      <c r="Y59" s="128"/>
      <c r="Z59" s="131"/>
      <c r="AA59" s="69"/>
      <c r="AB59" s="128"/>
      <c r="AC59" s="131"/>
      <c r="AD59" s="69"/>
      <c r="AE59" s="164"/>
      <c r="AF59" s="131"/>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row>
    <row r="60" spans="1:62" s="1" customFormat="1" ht="16.5" x14ac:dyDescent="0.25">
      <c r="A60" s="529"/>
      <c r="B60" s="175" t="s">
        <v>138</v>
      </c>
      <c r="C60" s="69"/>
      <c r="D60" s="131"/>
      <c r="E60" s="69"/>
      <c r="F60" s="131"/>
      <c r="G60" s="69"/>
      <c r="H60" s="131"/>
      <c r="I60" s="69"/>
      <c r="J60" s="131"/>
      <c r="K60" s="69"/>
      <c r="L60" s="131"/>
      <c r="M60" s="69"/>
      <c r="N60" s="131"/>
      <c r="O60" s="69"/>
      <c r="P60" s="128"/>
      <c r="Q60" s="131"/>
      <c r="R60" s="69"/>
      <c r="S60" s="128"/>
      <c r="T60" s="131"/>
      <c r="U60" s="69"/>
      <c r="V60" s="128"/>
      <c r="W60" s="131"/>
      <c r="X60" s="69"/>
      <c r="Y60" s="128"/>
      <c r="Z60" s="131"/>
      <c r="AA60" s="69"/>
      <c r="AB60" s="128"/>
      <c r="AC60" s="131"/>
      <c r="AD60" s="69"/>
      <c r="AE60" s="164"/>
      <c r="AF60" s="131"/>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row>
    <row r="61" spans="1:62" s="1" customFormat="1" ht="16.5" x14ac:dyDescent="0.25">
      <c r="A61" s="529"/>
      <c r="B61" s="175" t="s">
        <v>139</v>
      </c>
      <c r="C61" s="69"/>
      <c r="D61" s="131"/>
      <c r="E61" s="69"/>
      <c r="F61" s="131"/>
      <c r="G61" s="69"/>
      <c r="H61" s="131"/>
      <c r="I61" s="69"/>
      <c r="J61" s="131"/>
      <c r="K61" s="69"/>
      <c r="L61" s="131"/>
      <c r="M61" s="69"/>
      <c r="N61" s="131"/>
      <c r="O61" s="69"/>
      <c r="P61" s="128"/>
      <c r="Q61" s="131"/>
      <c r="R61" s="69"/>
      <c r="S61" s="128"/>
      <c r="T61" s="131"/>
      <c r="U61" s="69"/>
      <c r="V61" s="128"/>
      <c r="W61" s="131"/>
      <c r="X61" s="69"/>
      <c r="Y61" s="128"/>
      <c r="Z61" s="131"/>
      <c r="AA61" s="69"/>
      <c r="AB61" s="128"/>
      <c r="AC61" s="131"/>
      <c r="AD61" s="69"/>
      <c r="AE61" s="164"/>
      <c r="AF61" s="131"/>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row>
    <row r="62" spans="1:62" s="1" customFormat="1" ht="16.5" x14ac:dyDescent="0.25">
      <c r="A62" s="529"/>
      <c r="B62" s="175" t="s">
        <v>140</v>
      </c>
      <c r="C62" s="69"/>
      <c r="D62" s="131"/>
      <c r="E62" s="69"/>
      <c r="F62" s="131"/>
      <c r="G62" s="69"/>
      <c r="H62" s="131"/>
      <c r="I62" s="69"/>
      <c r="J62" s="131"/>
      <c r="K62" s="69"/>
      <c r="L62" s="131"/>
      <c r="M62" s="69"/>
      <c r="N62" s="131"/>
      <c r="O62" s="69"/>
      <c r="P62" s="128"/>
      <c r="Q62" s="131"/>
      <c r="R62" s="69"/>
      <c r="S62" s="128"/>
      <c r="T62" s="131"/>
      <c r="U62" s="69"/>
      <c r="V62" s="128"/>
      <c r="W62" s="131"/>
      <c r="X62" s="69"/>
      <c r="Y62" s="128"/>
      <c r="Z62" s="131"/>
      <c r="AA62" s="69"/>
      <c r="AB62" s="128"/>
      <c r="AC62" s="131"/>
      <c r="AD62" s="69"/>
      <c r="AE62" s="164"/>
      <c r="AF62" s="131"/>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row>
    <row r="63" spans="1:62" s="1" customFormat="1" ht="16.5" x14ac:dyDescent="0.25">
      <c r="A63" s="529"/>
      <c r="B63" s="175" t="s">
        <v>141</v>
      </c>
      <c r="C63" s="69"/>
      <c r="D63" s="131"/>
      <c r="E63" s="69"/>
      <c r="F63" s="131"/>
      <c r="G63" s="69"/>
      <c r="H63" s="131"/>
      <c r="I63" s="69"/>
      <c r="J63" s="131"/>
      <c r="K63" s="69"/>
      <c r="L63" s="131"/>
      <c r="M63" s="69"/>
      <c r="N63" s="131"/>
      <c r="O63" s="69"/>
      <c r="P63" s="128"/>
      <c r="Q63" s="131"/>
      <c r="R63" s="69"/>
      <c r="S63" s="128"/>
      <c r="T63" s="131"/>
      <c r="U63" s="69"/>
      <c r="V63" s="128"/>
      <c r="W63" s="131"/>
      <c r="X63" s="69"/>
      <c r="Y63" s="128"/>
      <c r="Z63" s="131"/>
      <c r="AA63" s="69"/>
      <c r="AB63" s="128"/>
      <c r="AC63" s="131"/>
      <c r="AD63" s="69"/>
      <c r="AE63" s="164"/>
      <c r="AF63" s="131"/>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row>
    <row r="64" spans="1:62" s="1" customFormat="1" ht="16.5" x14ac:dyDescent="0.25">
      <c r="A64" s="529"/>
      <c r="B64" s="175" t="s">
        <v>142</v>
      </c>
      <c r="C64" s="69"/>
      <c r="D64" s="131"/>
      <c r="E64" s="69"/>
      <c r="F64" s="131"/>
      <c r="G64" s="69"/>
      <c r="H64" s="131"/>
      <c r="I64" s="69"/>
      <c r="J64" s="131"/>
      <c r="K64" s="69"/>
      <c r="L64" s="131"/>
      <c r="M64" s="69"/>
      <c r="N64" s="131"/>
      <c r="O64" s="69"/>
      <c r="P64" s="128"/>
      <c r="Q64" s="131"/>
      <c r="R64" s="69"/>
      <c r="S64" s="128"/>
      <c r="T64" s="131"/>
      <c r="U64" s="69"/>
      <c r="V64" s="128"/>
      <c r="W64" s="131"/>
      <c r="X64" s="69"/>
      <c r="Y64" s="128"/>
      <c r="Z64" s="131"/>
      <c r="AA64" s="69"/>
      <c r="AB64" s="128"/>
      <c r="AC64" s="131"/>
      <c r="AD64" s="69"/>
      <c r="AE64" s="164"/>
      <c r="AF64" s="131"/>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row>
    <row r="65" spans="1:62" s="1" customFormat="1" ht="16.5" x14ac:dyDescent="0.25">
      <c r="A65" s="529"/>
      <c r="B65" s="175" t="s">
        <v>143</v>
      </c>
      <c r="C65" s="69"/>
      <c r="D65" s="131"/>
      <c r="E65" s="69"/>
      <c r="F65" s="131"/>
      <c r="G65" s="69"/>
      <c r="H65" s="131"/>
      <c r="I65" s="69"/>
      <c r="J65" s="131"/>
      <c r="K65" s="69"/>
      <c r="L65" s="131"/>
      <c r="M65" s="69"/>
      <c r="N65" s="131"/>
      <c r="O65" s="69"/>
      <c r="P65" s="128"/>
      <c r="Q65" s="131"/>
      <c r="R65" s="69"/>
      <c r="S65" s="128"/>
      <c r="T65" s="131"/>
      <c r="U65" s="69"/>
      <c r="V65" s="128"/>
      <c r="W65" s="131"/>
      <c r="X65" s="69"/>
      <c r="Y65" s="128"/>
      <c r="Z65" s="131"/>
      <c r="AA65" s="69"/>
      <c r="AB65" s="128"/>
      <c r="AC65" s="131"/>
      <c r="AD65" s="69"/>
      <c r="AE65" s="164"/>
      <c r="AF65" s="131"/>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row>
    <row r="66" spans="1:62" s="1" customFormat="1" ht="16.5" x14ac:dyDescent="0.25">
      <c r="A66" s="529"/>
      <c r="B66" s="175" t="s">
        <v>144</v>
      </c>
      <c r="C66" s="69"/>
      <c r="D66" s="131"/>
      <c r="E66" s="69"/>
      <c r="F66" s="131"/>
      <c r="G66" s="69"/>
      <c r="H66" s="131"/>
      <c r="I66" s="69"/>
      <c r="J66" s="131"/>
      <c r="K66" s="69"/>
      <c r="L66" s="131"/>
      <c r="M66" s="69"/>
      <c r="N66" s="131"/>
      <c r="O66" s="69"/>
      <c r="P66" s="128"/>
      <c r="Q66" s="131"/>
      <c r="R66" s="69"/>
      <c r="S66" s="128"/>
      <c r="T66" s="131"/>
      <c r="U66" s="69"/>
      <c r="V66" s="128"/>
      <c r="W66" s="131"/>
      <c r="X66" s="69"/>
      <c r="Y66" s="128"/>
      <c r="Z66" s="131"/>
      <c r="AA66" s="69"/>
      <c r="AB66" s="128"/>
      <c r="AC66" s="131"/>
      <c r="AD66" s="69"/>
      <c r="AE66" s="164"/>
      <c r="AF66" s="131"/>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row>
    <row r="67" spans="1:62" s="1" customFormat="1" ht="16.5" x14ac:dyDescent="0.25">
      <c r="A67" s="529"/>
      <c r="B67" s="176" t="s">
        <v>145</v>
      </c>
      <c r="C67" s="168"/>
      <c r="D67" s="170"/>
      <c r="E67" s="168"/>
      <c r="F67" s="170"/>
      <c r="G67" s="168"/>
      <c r="H67" s="170"/>
      <c r="I67" s="168"/>
      <c r="J67" s="170"/>
      <c r="K67" s="168"/>
      <c r="L67" s="170"/>
      <c r="M67" s="168"/>
      <c r="N67" s="170"/>
      <c r="O67" s="168"/>
      <c r="P67" s="169"/>
      <c r="Q67" s="170"/>
      <c r="R67" s="168"/>
      <c r="S67" s="169"/>
      <c r="T67" s="170"/>
      <c r="U67" s="168"/>
      <c r="V67" s="169"/>
      <c r="W67" s="170"/>
      <c r="X67" s="168"/>
      <c r="Y67" s="169"/>
      <c r="Z67" s="170"/>
      <c r="AA67" s="168"/>
      <c r="AB67" s="169"/>
      <c r="AC67" s="170"/>
      <c r="AD67" s="168"/>
      <c r="AE67" s="169"/>
      <c r="AF67" s="170"/>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row>
    <row r="68" spans="1:62" s="1" customFormat="1" ht="17.25" thickBot="1" x14ac:dyDescent="0.3">
      <c r="A68" s="361"/>
      <c r="B68" s="165" t="s">
        <v>100</v>
      </c>
      <c r="C68" s="104"/>
      <c r="D68" s="171"/>
      <c r="E68" s="104"/>
      <c r="F68" s="171"/>
      <c r="G68" s="104"/>
      <c r="H68" s="171"/>
      <c r="I68" s="104"/>
      <c r="J68" s="171"/>
      <c r="K68" s="172"/>
      <c r="L68" s="173"/>
      <c r="M68" s="172"/>
      <c r="N68" s="173"/>
      <c r="O68" s="172"/>
      <c r="P68" s="105"/>
      <c r="Q68" s="171"/>
      <c r="R68" s="104"/>
      <c r="S68" s="105"/>
      <c r="T68" s="171"/>
      <c r="U68" s="104"/>
      <c r="V68" s="105"/>
      <c r="W68" s="171"/>
      <c r="X68" s="104"/>
      <c r="Y68" s="105"/>
      <c r="Z68" s="171"/>
      <c r="AA68" s="104"/>
      <c r="AB68" s="105"/>
      <c r="AC68" s="171"/>
      <c r="AD68" s="104"/>
      <c r="AE68" s="105"/>
      <c r="AF68" s="171"/>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4" type="noConversion"/>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6"/>
  <sheetViews>
    <sheetView zoomScale="50" zoomScaleNormal="80" workbookViewId="0">
      <selection activeCell="K28" sqref="K28"/>
    </sheetView>
  </sheetViews>
  <sheetFormatPr baseColWidth="10" defaultColWidth="11.42578125" defaultRowHeight="15" x14ac:dyDescent="0.25"/>
  <cols>
    <col min="1" max="1" width="15.7109375" style="97" customWidth="1"/>
    <col min="2" max="2" width="35.42578125" style="97" customWidth="1"/>
    <col min="3" max="3" width="27.85546875" style="97" customWidth="1"/>
    <col min="4" max="4" width="12" style="97" customWidth="1"/>
    <col min="5" max="5" width="35" style="97" customWidth="1"/>
    <col min="6" max="6" width="22.140625" style="97" customWidth="1"/>
    <col min="7" max="7" width="13.7109375" style="97" customWidth="1"/>
    <col min="8" max="8" width="13.42578125" style="97" customWidth="1"/>
    <col min="9" max="9" width="13.7109375" style="98" customWidth="1"/>
    <col min="10" max="10" width="13.140625" style="98" customWidth="1"/>
    <col min="11" max="11" width="11.42578125" style="98"/>
    <col min="12" max="12" width="10.140625" style="98" customWidth="1"/>
    <col min="13" max="13" width="10.140625" style="97" customWidth="1"/>
    <col min="14" max="14" width="55.140625" style="97" customWidth="1"/>
    <col min="15" max="16" width="10.140625" style="97" customWidth="1"/>
    <col min="17" max="17" width="57.42578125" style="97" customWidth="1"/>
    <col min="18" max="19" width="10.140625" style="97" customWidth="1"/>
    <col min="20" max="20" width="58.7109375" style="97" customWidth="1"/>
    <col min="21" max="22" width="10.140625" style="97" customWidth="1"/>
    <col min="23" max="23" width="47.42578125" style="97" customWidth="1"/>
    <col min="24" max="25" width="10.28515625" style="97" customWidth="1"/>
    <col min="26" max="26" width="12.85546875" style="97" customWidth="1"/>
    <col min="27" max="28" width="10.28515625" style="97" customWidth="1"/>
    <col min="29" max="29" width="12.85546875" style="97" customWidth="1"/>
    <col min="30" max="31" width="10.28515625" style="97" customWidth="1"/>
    <col min="32" max="32" width="13.42578125" style="97" customWidth="1"/>
    <col min="33" max="34" width="10.28515625" style="97" customWidth="1"/>
    <col min="35" max="35" width="13.42578125" style="97" customWidth="1"/>
    <col min="36" max="37" width="10.28515625" style="97" customWidth="1"/>
    <col min="38" max="38" width="13.42578125" style="97" customWidth="1"/>
    <col min="39" max="40" width="10.28515625" style="97" customWidth="1"/>
    <col min="41" max="41" width="13.42578125" style="97" customWidth="1"/>
    <col min="42" max="43" width="10.28515625" style="97" customWidth="1"/>
    <col min="44" max="44" width="12" style="97" customWidth="1"/>
    <col min="45" max="46" width="10.28515625" style="97" customWidth="1"/>
    <col min="47" max="47" width="12.42578125" style="97" customWidth="1"/>
    <col min="48" max="48" width="14" style="97" customWidth="1"/>
    <col min="49" max="50" width="12" style="97" customWidth="1"/>
    <col min="51" max="91" width="11.42578125" style="101"/>
    <col min="92" max="16384" width="11.42578125" style="97"/>
  </cols>
  <sheetData>
    <row r="1" spans="1:91" s="76" customFormat="1" ht="25.5" customHeight="1" thickBot="1" x14ac:dyDescent="0.3">
      <c r="A1" s="409"/>
      <c r="B1" s="565"/>
      <c r="C1" s="570" t="s">
        <v>43</v>
      </c>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G1" s="570"/>
      <c r="AH1" s="570"/>
      <c r="AI1" s="570"/>
      <c r="AJ1" s="570"/>
      <c r="AK1" s="570"/>
      <c r="AL1" s="570"/>
      <c r="AM1" s="570"/>
      <c r="AN1" s="570"/>
      <c r="AO1" s="570"/>
      <c r="AP1" s="570"/>
      <c r="AQ1" s="570"/>
      <c r="AR1" s="570"/>
      <c r="AS1" s="570"/>
      <c r="AT1" s="570"/>
      <c r="AU1" s="570"/>
      <c r="AV1" s="383" t="s">
        <v>161</v>
      </c>
      <c r="AW1" s="384"/>
      <c r="AX1" s="385"/>
      <c r="AY1" s="134"/>
      <c r="AZ1" s="134"/>
      <c r="BA1" s="134"/>
      <c r="BB1" s="134"/>
      <c r="BC1" s="134"/>
      <c r="BD1" s="134"/>
      <c r="BE1" s="134"/>
      <c r="BF1" s="134"/>
      <c r="BG1" s="134"/>
      <c r="BH1" s="134"/>
      <c r="BI1" s="134"/>
      <c r="BJ1" s="134"/>
      <c r="BK1" s="134"/>
      <c r="BL1" s="134"/>
      <c r="BM1" s="134"/>
      <c r="BN1" s="134"/>
      <c r="BO1" s="134"/>
      <c r="BP1" s="134"/>
      <c r="BQ1" s="134"/>
      <c r="BR1" s="134"/>
      <c r="BS1" s="134"/>
      <c r="BT1" s="134"/>
      <c r="BU1" s="134"/>
      <c r="BV1" s="134"/>
      <c r="BW1" s="134"/>
      <c r="BX1" s="134"/>
      <c r="BY1" s="134"/>
      <c r="BZ1" s="134"/>
      <c r="CA1" s="93"/>
      <c r="CB1" s="93"/>
      <c r="CC1" s="93"/>
      <c r="CD1" s="93"/>
      <c r="CE1" s="93"/>
      <c r="CF1" s="93"/>
      <c r="CG1" s="93"/>
      <c r="CH1" s="93"/>
      <c r="CI1" s="93"/>
      <c r="CJ1" s="93"/>
      <c r="CK1" s="93"/>
      <c r="CL1" s="93"/>
      <c r="CM1" s="93"/>
    </row>
    <row r="2" spans="1:91" s="76" customFormat="1" ht="25.5" customHeight="1" thickBot="1" x14ac:dyDescent="0.3">
      <c r="A2" s="409"/>
      <c r="B2" s="565"/>
      <c r="C2" s="571" t="s">
        <v>44</v>
      </c>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c r="AK2" s="571"/>
      <c r="AL2" s="571"/>
      <c r="AM2" s="571"/>
      <c r="AN2" s="571"/>
      <c r="AO2" s="571"/>
      <c r="AP2" s="571"/>
      <c r="AQ2" s="571"/>
      <c r="AR2" s="571"/>
      <c r="AS2" s="571"/>
      <c r="AT2" s="571"/>
      <c r="AU2" s="571"/>
      <c r="AV2" s="383" t="s">
        <v>162</v>
      </c>
      <c r="AW2" s="384"/>
      <c r="AX2" s="385"/>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93"/>
      <c r="CB2" s="93"/>
      <c r="CC2" s="93"/>
      <c r="CD2" s="93"/>
      <c r="CE2" s="93"/>
      <c r="CF2" s="93"/>
      <c r="CG2" s="93"/>
      <c r="CH2" s="93"/>
      <c r="CI2" s="93"/>
      <c r="CJ2" s="93"/>
      <c r="CK2" s="93"/>
      <c r="CL2" s="93"/>
      <c r="CM2" s="93"/>
    </row>
    <row r="3" spans="1:91" s="76" customFormat="1" ht="25.5" customHeight="1" thickBot="1" x14ac:dyDescent="0.3">
      <c r="A3" s="409"/>
      <c r="B3" s="565"/>
      <c r="C3" s="571" t="s">
        <v>0</v>
      </c>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1"/>
      <c r="AQ3" s="571"/>
      <c r="AR3" s="571"/>
      <c r="AS3" s="571"/>
      <c r="AT3" s="571"/>
      <c r="AU3" s="571"/>
      <c r="AV3" s="383" t="s">
        <v>163</v>
      </c>
      <c r="AW3" s="384"/>
      <c r="AX3" s="385"/>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93"/>
      <c r="CB3" s="93"/>
      <c r="CC3" s="93"/>
      <c r="CD3" s="93"/>
      <c r="CE3" s="93"/>
      <c r="CF3" s="93"/>
      <c r="CG3" s="93"/>
      <c r="CH3" s="93"/>
      <c r="CI3" s="93"/>
      <c r="CJ3" s="93"/>
      <c r="CK3" s="93"/>
      <c r="CL3" s="93"/>
      <c r="CM3" s="93"/>
    </row>
    <row r="4" spans="1:91" s="76" customFormat="1" ht="25.5" customHeight="1" thickBot="1" x14ac:dyDescent="0.3">
      <c r="A4" s="410"/>
      <c r="B4" s="566"/>
      <c r="C4" s="567" t="s">
        <v>147</v>
      </c>
      <c r="D4" s="568"/>
      <c r="E4" s="568"/>
      <c r="F4" s="568"/>
      <c r="G4" s="568"/>
      <c r="H4" s="568"/>
      <c r="I4" s="568"/>
      <c r="J4" s="568"/>
      <c r="K4" s="568"/>
      <c r="L4" s="568"/>
      <c r="M4" s="568"/>
      <c r="N4" s="568"/>
      <c r="O4" s="568"/>
      <c r="P4" s="568"/>
      <c r="Q4" s="568"/>
      <c r="R4" s="568"/>
      <c r="S4" s="568"/>
      <c r="T4" s="568"/>
      <c r="U4" s="568"/>
      <c r="V4" s="568"/>
      <c r="W4" s="568"/>
      <c r="X4" s="568"/>
      <c r="Y4" s="568"/>
      <c r="Z4" s="568"/>
      <c r="AA4" s="568"/>
      <c r="AB4" s="568"/>
      <c r="AC4" s="568"/>
      <c r="AD4" s="568"/>
      <c r="AE4" s="568"/>
      <c r="AF4" s="568"/>
      <c r="AG4" s="568"/>
      <c r="AH4" s="568"/>
      <c r="AI4" s="568"/>
      <c r="AJ4" s="568"/>
      <c r="AK4" s="568"/>
      <c r="AL4" s="568"/>
      <c r="AM4" s="568"/>
      <c r="AN4" s="568"/>
      <c r="AO4" s="568"/>
      <c r="AP4" s="568"/>
      <c r="AQ4" s="568"/>
      <c r="AR4" s="568"/>
      <c r="AS4" s="568"/>
      <c r="AT4" s="568"/>
      <c r="AU4" s="569"/>
      <c r="AV4" s="383" t="s">
        <v>168</v>
      </c>
      <c r="AW4" s="384"/>
      <c r="AX4" s="385"/>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93"/>
      <c r="CB4" s="93"/>
      <c r="CC4" s="93"/>
      <c r="CD4" s="93"/>
      <c r="CE4" s="93"/>
      <c r="CF4" s="93"/>
      <c r="CG4" s="93"/>
      <c r="CH4" s="93"/>
      <c r="CI4" s="93"/>
      <c r="CJ4" s="93"/>
      <c r="CK4" s="93"/>
      <c r="CL4" s="93"/>
      <c r="CM4" s="93"/>
    </row>
    <row r="5" spans="1:91" s="76" customFormat="1" ht="11.45" customHeight="1" thickBot="1" x14ac:dyDescent="0.3">
      <c r="A5" s="77"/>
      <c r="B5" s="200"/>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79"/>
      <c r="AW5" s="79"/>
      <c r="AX5" s="79"/>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93"/>
      <c r="CB5" s="93"/>
      <c r="CC5" s="93"/>
      <c r="CD5" s="93"/>
      <c r="CE5" s="93"/>
      <c r="CF5" s="93"/>
      <c r="CG5" s="93"/>
      <c r="CH5" s="93"/>
      <c r="CI5" s="93"/>
      <c r="CJ5" s="93"/>
      <c r="CK5" s="93"/>
      <c r="CL5" s="93"/>
      <c r="CM5" s="93"/>
    </row>
    <row r="6" spans="1:91" s="1" customFormat="1" ht="40.35" customHeight="1" thickBot="1" x14ac:dyDescent="0.3">
      <c r="A6" s="395" t="s">
        <v>47</v>
      </c>
      <c r="B6" s="397"/>
      <c r="C6" s="517"/>
      <c r="D6" s="518"/>
      <c r="E6" s="518"/>
      <c r="F6" s="518"/>
      <c r="G6" s="518"/>
      <c r="H6" s="518"/>
      <c r="I6" s="518"/>
      <c r="J6" s="518"/>
      <c r="K6" s="519"/>
      <c r="M6" s="163"/>
      <c r="N6" s="189" t="s">
        <v>48</v>
      </c>
      <c r="O6" s="520"/>
      <c r="P6" s="595"/>
      <c r="Q6" s="521"/>
    </row>
    <row r="7" spans="1:91" s="93" customFormat="1" ht="10.35" customHeight="1" thickBot="1" x14ac:dyDescent="0.3">
      <c r="A7" s="102"/>
      <c r="B7" s="96"/>
      <c r="C7" s="96"/>
      <c r="D7" s="96"/>
      <c r="E7" s="96"/>
      <c r="F7" s="96"/>
      <c r="G7" s="96"/>
      <c r="H7" s="96"/>
      <c r="I7" s="96"/>
      <c r="J7" s="96"/>
      <c r="K7" s="96"/>
      <c r="L7" s="96"/>
      <c r="M7" s="103"/>
      <c r="N7" s="103"/>
      <c r="O7" s="103"/>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row>
    <row r="8" spans="1:91" s="76" customFormat="1" ht="21.75" customHeight="1" thickBot="1" x14ac:dyDescent="0.3">
      <c r="A8" s="512" t="s">
        <v>2</v>
      </c>
      <c r="B8" s="512"/>
      <c r="C8" s="154" t="s">
        <v>49</v>
      </c>
      <c r="D8" s="205">
        <v>45688</v>
      </c>
      <c r="E8" s="154" t="s">
        <v>50</v>
      </c>
      <c r="F8" s="206">
        <v>45716</v>
      </c>
      <c r="G8" s="154" t="s">
        <v>51</v>
      </c>
      <c r="H8" s="205">
        <v>45747</v>
      </c>
      <c r="I8" s="154" t="s">
        <v>52</v>
      </c>
      <c r="J8" s="207">
        <v>45777</v>
      </c>
      <c r="K8" s="160"/>
      <c r="L8" s="161"/>
      <c r="M8" s="142"/>
      <c r="N8" s="576" t="s">
        <v>3</v>
      </c>
      <c r="O8" s="577"/>
      <c r="P8" s="578"/>
      <c r="Q8" s="544" t="s">
        <v>53</v>
      </c>
      <c r="R8" s="544"/>
      <c r="S8" s="544"/>
      <c r="T8" s="572"/>
      <c r="U8" s="57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93"/>
      <c r="CB8" s="93"/>
      <c r="CC8" s="93"/>
      <c r="CD8" s="93"/>
      <c r="CE8" s="93"/>
      <c r="CF8" s="93"/>
      <c r="CG8" s="93"/>
      <c r="CH8" s="93"/>
      <c r="CI8" s="93"/>
      <c r="CJ8" s="93"/>
      <c r="CK8" s="93"/>
      <c r="CL8" s="93"/>
      <c r="CM8" s="93"/>
    </row>
    <row r="9" spans="1:91" s="76" customFormat="1" ht="21.75" customHeight="1" thickBot="1" x14ac:dyDescent="0.25">
      <c r="A9" s="512"/>
      <c r="B9" s="512"/>
      <c r="C9" s="140" t="s">
        <v>54</v>
      </c>
      <c r="D9" s="141"/>
      <c r="E9" s="138" t="s">
        <v>55</v>
      </c>
      <c r="F9" s="135"/>
      <c r="G9" s="138" t="s">
        <v>56</v>
      </c>
      <c r="H9" s="141"/>
      <c r="I9" s="159" t="s">
        <v>57</v>
      </c>
      <c r="J9" s="139"/>
      <c r="K9" s="160"/>
      <c r="L9" s="161"/>
      <c r="M9" s="142"/>
      <c r="N9" s="579"/>
      <c r="O9" s="580"/>
      <c r="P9" s="581"/>
      <c r="Q9" s="544" t="s">
        <v>58</v>
      </c>
      <c r="R9" s="544"/>
      <c r="S9" s="544"/>
      <c r="T9" s="572"/>
      <c r="U9" s="57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93"/>
      <c r="CB9" s="93"/>
      <c r="CC9" s="93"/>
      <c r="CD9" s="93"/>
      <c r="CE9" s="93"/>
      <c r="CF9" s="93"/>
      <c r="CG9" s="93"/>
      <c r="CH9" s="93"/>
      <c r="CI9" s="93"/>
      <c r="CJ9" s="93"/>
      <c r="CK9" s="93"/>
      <c r="CL9" s="93"/>
      <c r="CM9" s="93"/>
    </row>
    <row r="10" spans="1:91" s="76" customFormat="1" ht="21.75" customHeight="1" thickBot="1" x14ac:dyDescent="0.25">
      <c r="A10" s="512"/>
      <c r="B10" s="512"/>
      <c r="C10" s="138" t="s">
        <v>59</v>
      </c>
      <c r="D10" s="135"/>
      <c r="E10" s="138" t="s">
        <v>60</v>
      </c>
      <c r="F10" s="135"/>
      <c r="G10" s="138" t="s">
        <v>61</v>
      </c>
      <c r="H10" s="141"/>
      <c r="I10" s="159" t="s">
        <v>62</v>
      </c>
      <c r="J10" s="139"/>
      <c r="K10" s="160"/>
      <c r="L10" s="161"/>
      <c r="M10" s="142"/>
      <c r="N10" s="582"/>
      <c r="O10" s="583"/>
      <c r="P10" s="584"/>
      <c r="Q10" s="544" t="s">
        <v>63</v>
      </c>
      <c r="R10" s="544"/>
      <c r="S10" s="544"/>
      <c r="T10" s="574" t="s">
        <v>291</v>
      </c>
      <c r="U10" s="575"/>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93"/>
      <c r="CB10" s="93"/>
      <c r="CC10" s="93"/>
      <c r="CD10" s="93"/>
      <c r="CE10" s="93"/>
      <c r="CF10" s="93"/>
      <c r="CG10" s="93"/>
      <c r="CH10" s="93"/>
      <c r="CI10" s="93"/>
      <c r="CJ10" s="93"/>
      <c r="CK10" s="93"/>
      <c r="CL10" s="93"/>
      <c r="CM10" s="93"/>
    </row>
    <row r="11" spans="1:91" s="93" customFormat="1" ht="18" customHeight="1" thickBot="1" x14ac:dyDescent="0.3">
      <c r="I11" s="162"/>
      <c r="J11" s="162"/>
      <c r="K11" s="162"/>
      <c r="L11" s="162"/>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row>
    <row r="12" spans="1:91" ht="23.45" customHeight="1" thickBot="1" x14ac:dyDescent="0.3">
      <c r="A12" s="597" t="s">
        <v>34</v>
      </c>
      <c r="B12" s="588" t="s">
        <v>35</v>
      </c>
      <c r="C12" s="599" t="s">
        <v>148</v>
      </c>
      <c r="D12" s="599" t="s">
        <v>36</v>
      </c>
      <c r="E12" s="599" t="s">
        <v>37</v>
      </c>
      <c r="F12" s="599" t="s">
        <v>38</v>
      </c>
      <c r="G12" s="588" t="s">
        <v>39</v>
      </c>
      <c r="H12" s="588" t="s">
        <v>40</v>
      </c>
      <c r="I12" s="601" t="s">
        <v>149</v>
      </c>
      <c r="J12" s="601" t="s">
        <v>150</v>
      </c>
      <c r="K12" s="590" t="s">
        <v>41</v>
      </c>
      <c r="L12" s="603" t="s">
        <v>49</v>
      </c>
      <c r="M12" s="586"/>
      <c r="N12" s="587"/>
      <c r="O12" s="585" t="s">
        <v>50</v>
      </c>
      <c r="P12" s="586"/>
      <c r="Q12" s="587"/>
      <c r="R12" s="585" t="s">
        <v>51</v>
      </c>
      <c r="S12" s="586"/>
      <c r="T12" s="587"/>
      <c r="U12" s="585" t="s">
        <v>52</v>
      </c>
      <c r="V12" s="586"/>
      <c r="W12" s="587"/>
      <c r="X12" s="585" t="s">
        <v>54</v>
      </c>
      <c r="Y12" s="586"/>
      <c r="Z12" s="587"/>
      <c r="AA12" s="585" t="s">
        <v>55</v>
      </c>
      <c r="AB12" s="586"/>
      <c r="AC12" s="587"/>
      <c r="AD12" s="585" t="s">
        <v>56</v>
      </c>
      <c r="AE12" s="586"/>
      <c r="AF12" s="587"/>
      <c r="AG12" s="585" t="s">
        <v>57</v>
      </c>
      <c r="AH12" s="586"/>
      <c r="AI12" s="587"/>
      <c r="AJ12" s="585" t="s">
        <v>59</v>
      </c>
      <c r="AK12" s="586"/>
      <c r="AL12" s="587"/>
      <c r="AM12" s="585" t="s">
        <v>60</v>
      </c>
      <c r="AN12" s="586"/>
      <c r="AO12" s="587"/>
      <c r="AP12" s="585" t="s">
        <v>61</v>
      </c>
      <c r="AQ12" s="586"/>
      <c r="AR12" s="587"/>
      <c r="AS12" s="585" t="s">
        <v>62</v>
      </c>
      <c r="AT12" s="586"/>
      <c r="AU12" s="587"/>
      <c r="AV12" s="594" t="s">
        <v>151</v>
      </c>
      <c r="AW12" s="596" t="s">
        <v>152</v>
      </c>
      <c r="AX12" s="593" t="s">
        <v>312</v>
      </c>
      <c r="AY12" s="592"/>
      <c r="AZ12" s="592"/>
      <c r="BA12" s="592"/>
      <c r="BB12" s="592"/>
      <c r="BC12" s="592"/>
      <c r="BD12" s="592"/>
      <c r="BE12" s="592"/>
      <c r="BF12" s="592"/>
      <c r="BG12" s="592"/>
    </row>
    <row r="13" spans="1:91" s="98" customFormat="1" ht="36.75" customHeight="1" thickBot="1" x14ac:dyDescent="0.3">
      <c r="A13" s="598"/>
      <c r="B13" s="589"/>
      <c r="C13" s="600"/>
      <c r="D13" s="600"/>
      <c r="E13" s="600"/>
      <c r="F13" s="600"/>
      <c r="G13" s="589"/>
      <c r="H13" s="589"/>
      <c r="I13" s="602"/>
      <c r="J13" s="602"/>
      <c r="K13" s="591"/>
      <c r="L13" s="143" t="s">
        <v>153</v>
      </c>
      <c r="M13" s="136" t="s">
        <v>154</v>
      </c>
      <c r="N13" s="136" t="s">
        <v>42</v>
      </c>
      <c r="O13" s="143" t="s">
        <v>153</v>
      </c>
      <c r="P13" s="136" t="s">
        <v>154</v>
      </c>
      <c r="Q13" s="136" t="s">
        <v>42</v>
      </c>
      <c r="R13" s="143" t="s">
        <v>153</v>
      </c>
      <c r="S13" s="136" t="s">
        <v>154</v>
      </c>
      <c r="T13" s="136" t="s">
        <v>42</v>
      </c>
      <c r="U13" s="143" t="s">
        <v>153</v>
      </c>
      <c r="V13" s="136" t="s">
        <v>154</v>
      </c>
      <c r="W13" s="136" t="s">
        <v>42</v>
      </c>
      <c r="X13" s="143" t="s">
        <v>153</v>
      </c>
      <c r="Y13" s="136" t="s">
        <v>154</v>
      </c>
      <c r="Z13" s="136" t="s">
        <v>42</v>
      </c>
      <c r="AA13" s="143" t="s">
        <v>153</v>
      </c>
      <c r="AB13" s="136" t="s">
        <v>154</v>
      </c>
      <c r="AC13" s="136" t="s">
        <v>42</v>
      </c>
      <c r="AD13" s="143" t="s">
        <v>153</v>
      </c>
      <c r="AE13" s="136" t="s">
        <v>154</v>
      </c>
      <c r="AF13" s="136" t="s">
        <v>42</v>
      </c>
      <c r="AG13" s="143" t="s">
        <v>153</v>
      </c>
      <c r="AH13" s="136" t="s">
        <v>154</v>
      </c>
      <c r="AI13" s="136" t="s">
        <v>42</v>
      </c>
      <c r="AJ13" s="143" t="s">
        <v>153</v>
      </c>
      <c r="AK13" s="136" t="s">
        <v>154</v>
      </c>
      <c r="AL13" s="136" t="s">
        <v>42</v>
      </c>
      <c r="AM13" s="143" t="s">
        <v>153</v>
      </c>
      <c r="AN13" s="136" t="s">
        <v>154</v>
      </c>
      <c r="AO13" s="136" t="s">
        <v>42</v>
      </c>
      <c r="AP13" s="143" t="s">
        <v>153</v>
      </c>
      <c r="AQ13" s="136" t="s">
        <v>154</v>
      </c>
      <c r="AR13" s="136" t="s">
        <v>42</v>
      </c>
      <c r="AS13" s="143" t="s">
        <v>153</v>
      </c>
      <c r="AT13" s="136" t="s">
        <v>154</v>
      </c>
      <c r="AU13" s="136" t="s">
        <v>42</v>
      </c>
      <c r="AV13" s="594" t="s">
        <v>151</v>
      </c>
      <c r="AW13" s="596" t="s">
        <v>152</v>
      </c>
      <c r="AX13" s="593" t="s">
        <v>312</v>
      </c>
      <c r="AY13" s="592"/>
      <c r="AZ13" s="592"/>
      <c r="BA13" s="592"/>
      <c r="BB13" s="592"/>
      <c r="BC13" s="592"/>
      <c r="BD13" s="592"/>
      <c r="BE13" s="592"/>
      <c r="BF13" s="592"/>
      <c r="BG13" s="592"/>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row>
    <row r="14" spans="1:91" ht="90" x14ac:dyDescent="0.25">
      <c r="A14" s="179" t="s">
        <v>292</v>
      </c>
      <c r="B14" s="180" t="s">
        <v>293</v>
      </c>
      <c r="C14" s="180" t="s">
        <v>288</v>
      </c>
      <c r="D14" s="181">
        <v>14</v>
      </c>
      <c r="E14" s="180" t="s">
        <v>294</v>
      </c>
      <c r="F14" s="181">
        <v>2</v>
      </c>
      <c r="G14" s="181" t="s">
        <v>295</v>
      </c>
      <c r="H14" s="181" t="s">
        <v>296</v>
      </c>
      <c r="I14" s="182">
        <v>13521</v>
      </c>
      <c r="J14" s="182">
        <v>20650</v>
      </c>
      <c r="K14" s="281">
        <v>3500</v>
      </c>
      <c r="L14" s="183">
        <v>150</v>
      </c>
      <c r="M14" s="282">
        <v>290</v>
      </c>
      <c r="N14" s="283" t="s">
        <v>297</v>
      </c>
      <c r="O14" s="184">
        <v>200</v>
      </c>
      <c r="P14" s="284">
        <v>294</v>
      </c>
      <c r="Q14" s="285" t="s">
        <v>298</v>
      </c>
      <c r="R14" s="184">
        <v>250</v>
      </c>
      <c r="S14" s="284">
        <v>373</v>
      </c>
      <c r="T14" s="285" t="s">
        <v>299</v>
      </c>
      <c r="U14" s="184">
        <v>350</v>
      </c>
      <c r="V14" s="185">
        <v>339</v>
      </c>
      <c r="W14" s="285" t="s">
        <v>300</v>
      </c>
      <c r="X14" s="184">
        <v>350</v>
      </c>
      <c r="Y14" s="185"/>
      <c r="Z14" s="185"/>
      <c r="AA14" s="184">
        <v>450</v>
      </c>
      <c r="AB14" s="185"/>
      <c r="AC14" s="185"/>
      <c r="AD14" s="184">
        <v>450</v>
      </c>
      <c r="AE14" s="185"/>
      <c r="AF14" s="185"/>
      <c r="AG14" s="184">
        <v>350</v>
      </c>
      <c r="AH14" s="185"/>
      <c r="AI14" s="185"/>
      <c r="AJ14" s="184">
        <v>350</v>
      </c>
      <c r="AK14" s="185"/>
      <c r="AL14" s="185"/>
      <c r="AM14" s="184">
        <v>250</v>
      </c>
      <c r="AN14" s="185"/>
      <c r="AO14" s="185"/>
      <c r="AP14" s="184">
        <v>200</v>
      </c>
      <c r="AQ14" s="185"/>
      <c r="AR14" s="185"/>
      <c r="AS14" s="184">
        <v>150</v>
      </c>
      <c r="AT14" s="185"/>
      <c r="AU14" s="185"/>
      <c r="AV14" s="99">
        <f t="shared" ref="AV14:AW16" si="0">+L14+O14+R14+U14+X14+AA14+AD14+AG14+AJ14+AM14+AP14+AS14</f>
        <v>3500</v>
      </c>
      <c r="AW14" s="137">
        <f t="shared" si="0"/>
        <v>1296</v>
      </c>
      <c r="AX14" s="286" t="s">
        <v>301</v>
      </c>
    </row>
    <row r="15" spans="1:91" ht="105" x14ac:dyDescent="0.25">
      <c r="A15" s="179" t="s">
        <v>292</v>
      </c>
      <c r="B15" s="180" t="s">
        <v>293</v>
      </c>
      <c r="C15" s="180" t="s">
        <v>288</v>
      </c>
      <c r="D15" s="181">
        <v>15</v>
      </c>
      <c r="E15" s="180" t="s">
        <v>302</v>
      </c>
      <c r="F15" s="181">
        <v>1</v>
      </c>
      <c r="G15" s="181" t="s">
        <v>295</v>
      </c>
      <c r="H15" s="181" t="s">
        <v>296</v>
      </c>
      <c r="I15" s="182">
        <v>8570</v>
      </c>
      <c r="J15" s="182">
        <v>20178</v>
      </c>
      <c r="K15" s="281">
        <v>2300</v>
      </c>
      <c r="L15" s="183">
        <v>100</v>
      </c>
      <c r="M15" s="282">
        <v>192</v>
      </c>
      <c r="N15" s="283" t="s">
        <v>303</v>
      </c>
      <c r="O15" s="184">
        <v>140</v>
      </c>
      <c r="P15" s="284">
        <v>182</v>
      </c>
      <c r="Q15" s="285" t="s">
        <v>304</v>
      </c>
      <c r="R15" s="184">
        <v>180</v>
      </c>
      <c r="S15" s="284">
        <v>194</v>
      </c>
      <c r="T15" s="285" t="s">
        <v>305</v>
      </c>
      <c r="U15" s="184">
        <v>200</v>
      </c>
      <c r="V15" s="185">
        <v>217</v>
      </c>
      <c r="W15" s="285" t="s">
        <v>306</v>
      </c>
      <c r="X15" s="184">
        <v>230</v>
      </c>
      <c r="Y15" s="185"/>
      <c r="Z15" s="185"/>
      <c r="AA15" s="184">
        <v>300</v>
      </c>
      <c r="AB15" s="185"/>
      <c r="AC15" s="185"/>
      <c r="AD15" s="184">
        <v>300</v>
      </c>
      <c r="AE15" s="185"/>
      <c r="AF15" s="185"/>
      <c r="AG15" s="184">
        <v>230</v>
      </c>
      <c r="AH15" s="185"/>
      <c r="AI15" s="185"/>
      <c r="AJ15" s="184">
        <v>200</v>
      </c>
      <c r="AK15" s="185"/>
      <c r="AL15" s="185"/>
      <c r="AM15" s="184">
        <v>180</v>
      </c>
      <c r="AN15" s="185"/>
      <c r="AO15" s="185"/>
      <c r="AP15" s="184">
        <v>140</v>
      </c>
      <c r="AQ15" s="185"/>
      <c r="AR15" s="185"/>
      <c r="AS15" s="184">
        <v>100</v>
      </c>
      <c r="AT15" s="185"/>
      <c r="AU15" s="185"/>
      <c r="AV15" s="99">
        <f t="shared" si="0"/>
        <v>2300</v>
      </c>
      <c r="AW15" s="137">
        <f t="shared" si="0"/>
        <v>785</v>
      </c>
      <c r="AX15" s="286" t="s">
        <v>301</v>
      </c>
    </row>
    <row r="16" spans="1:91" ht="90" x14ac:dyDescent="0.25">
      <c r="A16" s="179" t="s">
        <v>292</v>
      </c>
      <c r="B16" s="180" t="s">
        <v>293</v>
      </c>
      <c r="C16" s="180" t="s">
        <v>288</v>
      </c>
      <c r="D16" s="181">
        <v>16</v>
      </c>
      <c r="E16" s="180" t="s">
        <v>307</v>
      </c>
      <c r="F16" s="181">
        <v>3</v>
      </c>
      <c r="G16" s="181" t="s">
        <v>295</v>
      </c>
      <c r="H16" s="181" t="s">
        <v>296</v>
      </c>
      <c r="I16" s="182">
        <v>20697</v>
      </c>
      <c r="J16" s="182">
        <v>22950</v>
      </c>
      <c r="K16" s="281">
        <v>4000</v>
      </c>
      <c r="L16" s="183">
        <v>150</v>
      </c>
      <c r="M16" s="282">
        <v>281</v>
      </c>
      <c r="N16" s="283" t="s">
        <v>308</v>
      </c>
      <c r="O16" s="184">
        <v>250</v>
      </c>
      <c r="P16" s="284">
        <v>322</v>
      </c>
      <c r="Q16" s="285" t="s">
        <v>309</v>
      </c>
      <c r="R16" s="184">
        <v>250</v>
      </c>
      <c r="S16" s="284">
        <v>456</v>
      </c>
      <c r="T16" s="285" t="s">
        <v>310</v>
      </c>
      <c r="U16" s="184">
        <v>350</v>
      </c>
      <c r="V16" s="185">
        <v>379</v>
      </c>
      <c r="W16" s="285" t="s">
        <v>311</v>
      </c>
      <c r="X16" s="184">
        <v>450</v>
      </c>
      <c r="Y16" s="185"/>
      <c r="Z16" s="185"/>
      <c r="AA16" s="184">
        <v>550</v>
      </c>
      <c r="AB16" s="185"/>
      <c r="AC16" s="185"/>
      <c r="AD16" s="184">
        <v>550</v>
      </c>
      <c r="AE16" s="185"/>
      <c r="AF16" s="185"/>
      <c r="AG16" s="184">
        <v>450</v>
      </c>
      <c r="AH16" s="185"/>
      <c r="AI16" s="185"/>
      <c r="AJ16" s="184">
        <v>350</v>
      </c>
      <c r="AK16" s="185"/>
      <c r="AL16" s="185"/>
      <c r="AM16" s="184">
        <v>250</v>
      </c>
      <c r="AN16" s="185"/>
      <c r="AO16" s="185"/>
      <c r="AP16" s="184">
        <v>250</v>
      </c>
      <c r="AQ16" s="185"/>
      <c r="AR16" s="185"/>
      <c r="AS16" s="184">
        <v>150</v>
      </c>
      <c r="AT16" s="185"/>
      <c r="AU16" s="185"/>
      <c r="AV16" s="99">
        <f t="shared" si="0"/>
        <v>4000</v>
      </c>
      <c r="AW16" s="137">
        <f t="shared" si="0"/>
        <v>1438</v>
      </c>
      <c r="AX16" s="286" t="s">
        <v>301</v>
      </c>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8"/>
  <sheetViews>
    <sheetView zoomScale="70" zoomScaleNormal="70" workbookViewId="0">
      <selection activeCell="D9" sqref="D9:E9"/>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4" ht="22.5" customHeight="1" thickBot="1" x14ac:dyDescent="0.3">
      <c r="A1" s="450"/>
      <c r="B1" s="608" t="s">
        <v>43</v>
      </c>
      <c r="C1" s="608"/>
      <c r="D1" s="608"/>
      <c r="E1" s="383" t="s">
        <v>161</v>
      </c>
      <c r="F1" s="384"/>
      <c r="G1" s="385"/>
    </row>
    <row r="2" spans="1:84" ht="22.5" customHeight="1" thickBot="1" x14ac:dyDescent="0.3">
      <c r="A2" s="450"/>
      <c r="B2" s="609" t="s">
        <v>44</v>
      </c>
      <c r="C2" s="609"/>
      <c r="D2" s="609"/>
      <c r="E2" s="383" t="s">
        <v>162</v>
      </c>
      <c r="F2" s="384"/>
      <c r="G2" s="385"/>
    </row>
    <row r="3" spans="1:84" ht="31.5" customHeight="1" thickBot="1" x14ac:dyDescent="0.3">
      <c r="A3" s="450"/>
      <c r="B3" s="610" t="s">
        <v>0</v>
      </c>
      <c r="C3" s="611"/>
      <c r="D3" s="612"/>
      <c r="E3" s="383" t="s">
        <v>163</v>
      </c>
      <c r="F3" s="384"/>
      <c r="G3" s="385"/>
    </row>
    <row r="4" spans="1:84" ht="22.5" customHeight="1" thickBot="1" x14ac:dyDescent="0.3">
      <c r="A4" s="450"/>
      <c r="B4" s="613" t="s">
        <v>155</v>
      </c>
      <c r="C4" s="614"/>
      <c r="D4" s="615"/>
      <c r="E4" s="383" t="s">
        <v>169</v>
      </c>
      <c r="F4" s="384"/>
      <c r="G4" s="385"/>
    </row>
    <row r="5" spans="1:84" x14ac:dyDescent="0.25">
      <c r="A5" s="52"/>
      <c r="B5" s="52"/>
      <c r="C5" s="201"/>
      <c r="D5" s="201"/>
      <c r="E5" s="201"/>
      <c r="F5" s="202"/>
      <c r="G5" s="202"/>
      <c r="H5" s="202"/>
      <c r="I5" s="202"/>
      <c r="J5" s="202"/>
      <c r="K5" s="202"/>
    </row>
    <row r="6" spans="1:84" ht="74.099999999999994" customHeight="1" x14ac:dyDescent="0.25">
      <c r="A6" s="481" t="s">
        <v>47</v>
      </c>
      <c r="B6" s="481"/>
      <c r="C6" s="484" t="s">
        <v>171</v>
      </c>
      <c r="D6" s="484"/>
      <c r="E6" s="287" t="s">
        <v>319</v>
      </c>
      <c r="F6" s="7"/>
      <c r="G6" s="7"/>
      <c r="H6" s="7"/>
      <c r="I6" s="7"/>
      <c r="J6" s="7"/>
      <c r="K6" s="7"/>
      <c r="L6" s="1"/>
      <c r="M6" s="163"/>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thickBot="1" x14ac:dyDescent="0.3">
      <c r="A7" s="52"/>
      <c r="B7" s="52"/>
      <c r="C7" s="52"/>
      <c r="D7" s="52"/>
      <c r="E7" s="52"/>
      <c r="F7" s="202"/>
      <c r="G7" s="202"/>
      <c r="H7" s="202"/>
      <c r="I7" s="202"/>
      <c r="J7" s="202"/>
      <c r="K7" s="202"/>
    </row>
    <row r="8" spans="1:84" ht="45.75" customHeight="1" thickBot="1" x14ac:dyDescent="0.3">
      <c r="A8" s="474" t="s">
        <v>156</v>
      </c>
      <c r="B8" s="616"/>
      <c r="C8" s="616"/>
      <c r="D8" s="616"/>
      <c r="E8" s="617"/>
    </row>
    <row r="9" spans="1:84" ht="45.75" thickBot="1" x14ac:dyDescent="0.3">
      <c r="A9" s="288" t="s">
        <v>157</v>
      </c>
      <c r="B9" s="288" t="s">
        <v>158</v>
      </c>
      <c r="C9" s="19" t="s">
        <v>159</v>
      </c>
      <c r="D9" s="618" t="s">
        <v>160</v>
      </c>
      <c r="E9" s="397"/>
    </row>
    <row r="10" spans="1:84" ht="99.95" customHeight="1" x14ac:dyDescent="0.25">
      <c r="A10" s="53">
        <v>45713</v>
      </c>
      <c r="B10" s="289">
        <v>45713</v>
      </c>
      <c r="C10" s="290" t="s">
        <v>320</v>
      </c>
      <c r="D10" s="619" t="s">
        <v>321</v>
      </c>
      <c r="E10" s="620"/>
    </row>
    <row r="11" spans="1:84" ht="99" customHeight="1" x14ac:dyDescent="0.25">
      <c r="A11" s="53">
        <v>45735</v>
      </c>
      <c r="B11" s="291">
        <v>45743</v>
      </c>
      <c r="C11" s="66" t="s">
        <v>320</v>
      </c>
      <c r="D11" s="619" t="s">
        <v>322</v>
      </c>
      <c r="E11" s="620"/>
    </row>
    <row r="12" spans="1:84" ht="71.099999999999994" customHeight="1" x14ac:dyDescent="0.25">
      <c r="A12" s="53">
        <v>45748</v>
      </c>
      <c r="B12" s="53">
        <v>45751</v>
      </c>
      <c r="C12" s="66" t="s">
        <v>323</v>
      </c>
      <c r="D12" s="621" t="s">
        <v>324</v>
      </c>
      <c r="E12" s="622"/>
    </row>
    <row r="13" spans="1:84" ht="87" customHeight="1" x14ac:dyDescent="0.25">
      <c r="A13" s="53">
        <v>45770</v>
      </c>
      <c r="B13" s="292">
        <v>45775</v>
      </c>
      <c r="C13" s="66" t="s">
        <v>320</v>
      </c>
      <c r="D13" s="623" t="s">
        <v>325</v>
      </c>
      <c r="E13" s="624"/>
    </row>
    <row r="14" spans="1:84" x14ac:dyDescent="0.25">
      <c r="A14" s="54"/>
      <c r="B14" s="55"/>
      <c r="C14" s="66"/>
      <c r="D14" s="604"/>
      <c r="E14" s="605"/>
    </row>
    <row r="15" spans="1:84" x14ac:dyDescent="0.25">
      <c r="A15" s="56"/>
      <c r="B15" s="55"/>
      <c r="C15" s="66"/>
      <c r="D15" s="604"/>
      <c r="E15" s="605"/>
    </row>
    <row r="16" spans="1:84" x14ac:dyDescent="0.25">
      <c r="A16" s="56"/>
      <c r="B16" s="55"/>
      <c r="C16" s="67"/>
      <c r="D16" s="604"/>
      <c r="E16" s="605"/>
    </row>
    <row r="17" spans="1:5" x14ac:dyDescent="0.25">
      <c r="A17" s="56"/>
      <c r="B17" s="55"/>
      <c r="C17" s="67"/>
      <c r="D17" s="604"/>
      <c r="E17" s="605"/>
    </row>
    <row r="18" spans="1:5" x14ac:dyDescent="0.25">
      <c r="A18" s="57"/>
      <c r="B18" s="55"/>
      <c r="C18" s="66"/>
      <c r="D18" s="604"/>
      <c r="E18" s="605"/>
    </row>
    <row r="19" spans="1:5" x14ac:dyDescent="0.25">
      <c r="A19" s="58"/>
      <c r="B19" s="59"/>
      <c r="C19" s="68"/>
      <c r="D19" s="604"/>
      <c r="E19" s="605"/>
    </row>
    <row r="20" spans="1:5" x14ac:dyDescent="0.25">
      <c r="A20" s="58"/>
      <c r="B20" s="59"/>
      <c r="C20" s="68"/>
      <c r="D20" s="604"/>
      <c r="E20" s="605"/>
    </row>
    <row r="21" spans="1:5" x14ac:dyDescent="0.25">
      <c r="A21" s="60"/>
      <c r="B21" s="61"/>
      <c r="C21" s="63"/>
      <c r="D21" s="604"/>
      <c r="E21" s="605"/>
    </row>
    <row r="22" spans="1:5" x14ac:dyDescent="0.25">
      <c r="A22" s="62"/>
      <c r="B22" s="63"/>
      <c r="C22" s="63"/>
      <c r="D22" s="604"/>
      <c r="E22" s="605"/>
    </row>
    <row r="23" spans="1:5" x14ac:dyDescent="0.25">
      <c r="A23" s="62"/>
      <c r="B23" s="63"/>
      <c r="C23" s="63"/>
      <c r="D23" s="604"/>
      <c r="E23" s="605"/>
    </row>
    <row r="24" spans="1:5" x14ac:dyDescent="0.25">
      <c r="A24" s="62"/>
      <c r="B24" s="63"/>
      <c r="C24" s="63"/>
      <c r="D24" s="604"/>
      <c r="E24" s="605"/>
    </row>
    <row r="25" spans="1:5" x14ac:dyDescent="0.25">
      <c r="A25" s="62"/>
      <c r="B25" s="63"/>
      <c r="C25" s="63"/>
      <c r="D25" s="604"/>
      <c r="E25" s="605"/>
    </row>
    <row r="26" spans="1:5" x14ac:dyDescent="0.25">
      <c r="A26" s="62"/>
      <c r="B26" s="63"/>
      <c r="C26" s="63"/>
      <c r="D26" s="604"/>
      <c r="E26" s="605"/>
    </row>
    <row r="27" spans="1:5" x14ac:dyDescent="0.25">
      <c r="A27" s="62"/>
      <c r="B27" s="63"/>
      <c r="C27" s="63"/>
      <c r="D27" s="604"/>
      <c r="E27" s="605"/>
    </row>
    <row r="28" spans="1:5" x14ac:dyDescent="0.25">
      <c r="A28" s="62"/>
      <c r="B28" s="63"/>
      <c r="C28" s="63"/>
      <c r="D28" s="604"/>
      <c r="E28" s="605"/>
    </row>
    <row r="29" spans="1:5" x14ac:dyDescent="0.25">
      <c r="A29" s="62"/>
      <c r="B29" s="63"/>
      <c r="C29" s="63"/>
      <c r="D29" s="604"/>
      <c r="E29" s="605"/>
    </row>
    <row r="30" spans="1:5" x14ac:dyDescent="0.25">
      <c r="A30" s="62"/>
      <c r="B30" s="63"/>
      <c r="C30" s="63"/>
      <c r="D30" s="604"/>
      <c r="E30" s="605"/>
    </row>
    <row r="31" spans="1:5" x14ac:dyDescent="0.25">
      <c r="A31" s="62"/>
      <c r="B31" s="63"/>
      <c r="C31" s="63"/>
      <c r="D31" s="604"/>
      <c r="E31" s="605"/>
    </row>
    <row r="32" spans="1:5" x14ac:dyDescent="0.25">
      <c r="A32" s="62"/>
      <c r="B32" s="63"/>
      <c r="C32" s="63"/>
      <c r="D32" s="604"/>
      <c r="E32" s="605"/>
    </row>
    <row r="33" spans="1:5" x14ac:dyDescent="0.25">
      <c r="A33" s="62"/>
      <c r="B33" s="63"/>
      <c r="C33" s="63"/>
      <c r="D33" s="604"/>
      <c r="E33" s="605"/>
    </row>
    <row r="34" spans="1:5" x14ac:dyDescent="0.25">
      <c r="A34" s="62"/>
      <c r="B34" s="63"/>
      <c r="C34" s="63"/>
      <c r="D34" s="604"/>
      <c r="E34" s="605"/>
    </row>
    <row r="35" spans="1:5" x14ac:dyDescent="0.25">
      <c r="A35" s="62"/>
      <c r="B35" s="63"/>
      <c r="C35" s="63"/>
      <c r="D35" s="604"/>
      <c r="E35" s="605"/>
    </row>
    <row r="36" spans="1:5" x14ac:dyDescent="0.25">
      <c r="A36" s="62"/>
      <c r="B36" s="63"/>
      <c r="C36" s="63"/>
      <c r="D36" s="604"/>
      <c r="E36" s="605"/>
    </row>
    <row r="37" spans="1:5" ht="15" customHeight="1" x14ac:dyDescent="0.25">
      <c r="A37" s="62"/>
      <c r="B37" s="63"/>
      <c r="C37" s="63"/>
      <c r="D37" s="604"/>
      <c r="E37" s="605"/>
    </row>
    <row r="38" spans="1:5" ht="15" customHeight="1" thickBot="1" x14ac:dyDescent="0.3">
      <c r="A38" s="64"/>
      <c r="B38" s="65"/>
      <c r="C38" s="65"/>
      <c r="D38" s="606"/>
      <c r="E38" s="607"/>
    </row>
  </sheetData>
  <mergeCells count="42">
    <mergeCell ref="D24:E24"/>
    <mergeCell ref="D25:E25"/>
    <mergeCell ref="D26:E26"/>
    <mergeCell ref="D27:E27"/>
    <mergeCell ref="D28:E28"/>
    <mergeCell ref="D34:E34"/>
    <mergeCell ref="D35:E35"/>
    <mergeCell ref="D36:E36"/>
    <mergeCell ref="D29:E29"/>
    <mergeCell ref="D30:E30"/>
    <mergeCell ref="D31:E31"/>
    <mergeCell ref="D32:E32"/>
    <mergeCell ref="D33:E33"/>
    <mergeCell ref="D23:E23"/>
    <mergeCell ref="D14:E14"/>
    <mergeCell ref="D15:E15"/>
    <mergeCell ref="D16:E16"/>
    <mergeCell ref="D17:E17"/>
    <mergeCell ref="D18:E18"/>
    <mergeCell ref="D19:E19"/>
    <mergeCell ref="D20:E20"/>
    <mergeCell ref="D11:E11"/>
    <mergeCell ref="D12:E12"/>
    <mergeCell ref="D13:E13"/>
    <mergeCell ref="D21:E21"/>
    <mergeCell ref="D22:E22"/>
    <mergeCell ref="D37:E37"/>
    <mergeCell ref="D38:E38"/>
    <mergeCell ref="A1:A4"/>
    <mergeCell ref="B1:D1"/>
    <mergeCell ref="B2:D2"/>
    <mergeCell ref="B3:D3"/>
    <mergeCell ref="B4:D4"/>
    <mergeCell ref="A6:B6"/>
    <mergeCell ref="E1:G1"/>
    <mergeCell ref="E2:G2"/>
    <mergeCell ref="E3:G3"/>
    <mergeCell ref="E4:G4"/>
    <mergeCell ref="C6:D6"/>
    <mergeCell ref="A8:E8"/>
    <mergeCell ref="D9:E9"/>
    <mergeCell ref="D10:E10"/>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Instructivo</vt:lpstr>
      <vt:lpstr>ACTIVIDAD_1</vt:lpstr>
      <vt:lpstr>ACTIVIDAD_2</vt:lpstr>
      <vt:lpstr>ACTIVIDAD_3</vt:lpstr>
      <vt:lpstr>META_PDD</vt:lpstr>
      <vt:lpstr>PRODUCTO_MGA</vt:lpstr>
      <vt:lpstr>TERRITORIALIZACIÓN</vt:lpstr>
      <vt:lpstr>PMR</vt:lpstr>
      <vt:lpstr>CONTROL DE CAMBIOS</vt:lpstr>
      <vt:lpstr>ACTIVIDAD_1!Área_de_impresión</vt:lpstr>
      <vt:lpstr>META_PDD!Área_de_impresión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2025-05-12T16:51:15Z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