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ngarcia\Downloads\"/>
    </mc:Choice>
  </mc:AlternateContent>
  <xr:revisionPtr revIDLastSave="0" documentId="13_ncr:1_{FB98F30E-30B9-46B0-9599-300A4B138A2F}" xr6:coauthVersionLast="47" xr6:coauthVersionMax="47" xr10:uidLastSave="{00000000-0000-0000-0000-000000000000}"/>
  <bookViews>
    <workbookView xWindow="-120" yWindow="-120" windowWidth="29040" windowHeight="15720" tabRatio="731" firstSheet="1" activeTab="1" xr2:uid="{00000000-000D-0000-FFFF-FFFF00000000}"/>
  </bookViews>
  <sheets>
    <sheet name="Instructivo" sheetId="48" state="hidden" r:id="rId1"/>
    <sheet name="ACTIVIDAD_1" sheetId="20" r:id="rId2"/>
    <sheet name="ACTIVIDAD_2" sheetId="49" r:id="rId3"/>
    <sheet name="ACTIVIDAD_3" sheetId="5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s>
  <definedNames>
    <definedName name="_xlnm._FilterDatabase" localSheetId="7" hidden="1">PMR!$A$12:$AX$14</definedName>
    <definedName name="_xlnm.Print_Area" localSheetId="1">ACTIVIDAD_1!$A$1:$O$31</definedName>
    <definedName name="_xlnm.Print_Area" localSheetId="4">META_PDD!$A$6:$X$20</definedName>
    <definedName name="_xlnm.Print_Area" localSheetId="5">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N29" i="20" l="1"/>
  <c r="F26" i="47"/>
  <c r="F24" i="47"/>
  <c r="L15" i="47"/>
  <c r="Y44" i="41"/>
  <c r="N26" i="49"/>
  <c r="Z43" i="41"/>
  <c r="Z44" i="41" s="1"/>
  <c r="Y76" i="41"/>
  <c r="Y75" i="41"/>
  <c r="X44" i="41"/>
  <c r="AW14" i="46" l="1"/>
  <c r="AV14" i="46"/>
  <c r="W44" i="41"/>
  <c r="V44" i="41"/>
  <c r="V41" i="41" s="1"/>
  <c r="V38" i="41" s="1"/>
  <c r="V35" i="41" s="1"/>
  <c r="R44" i="41"/>
  <c r="W43" i="41"/>
  <c r="V43" i="41"/>
  <c r="V40" i="41" s="1"/>
  <c r="V37" i="41" s="1"/>
  <c r="V34" i="41" s="1"/>
  <c r="T43" i="41"/>
  <c r="S43" i="41"/>
  <c r="W42" i="41"/>
  <c r="V42" i="41"/>
  <c r="V39" i="41" s="1"/>
  <c r="V36" i="41" s="1"/>
  <c r="V33" i="41" s="1"/>
  <c r="T42" i="41"/>
  <c r="S42" i="41"/>
  <c r="W41" i="41"/>
  <c r="T41" i="41"/>
  <c r="S41" i="41"/>
  <c r="W40" i="41"/>
  <c r="T40" i="41"/>
  <c r="S40" i="41"/>
  <c r="W39" i="41"/>
  <c r="T39" i="41"/>
  <c r="S39" i="41"/>
  <c r="W38" i="41"/>
  <c r="T38" i="41"/>
  <c r="S38" i="41"/>
  <c r="W37" i="41"/>
  <c r="T37" i="41"/>
  <c r="S37" i="41"/>
  <c r="W36" i="41"/>
  <c r="T36" i="41"/>
  <c r="S36" i="41"/>
  <c r="W35" i="41"/>
  <c r="T35" i="41"/>
  <c r="S35" i="41"/>
  <c r="W34" i="41"/>
  <c r="T34" i="41"/>
  <c r="S34" i="41"/>
  <c r="W33" i="41"/>
  <c r="T33" i="41"/>
  <c r="S33" i="41"/>
  <c r="W32" i="41"/>
  <c r="T32" i="41"/>
  <c r="S32" i="41"/>
  <c r="W31" i="41"/>
  <c r="T31" i="41"/>
  <c r="S31" i="41"/>
  <c r="W30" i="41"/>
  <c r="T30" i="41"/>
  <c r="V30" i="41" s="1"/>
  <c r="S30" i="41"/>
  <c r="W29" i="41"/>
  <c r="T29" i="41"/>
  <c r="S29" i="41"/>
  <c r="W28" i="41"/>
  <c r="T28" i="41"/>
  <c r="S28" i="41"/>
  <c r="W27" i="41"/>
  <c r="T27" i="41"/>
  <c r="S27" i="41"/>
  <c r="W26" i="41"/>
  <c r="T26" i="41"/>
  <c r="S26" i="41"/>
  <c r="W25" i="41"/>
  <c r="T25" i="41"/>
  <c r="S25" i="41"/>
  <c r="W24" i="41"/>
  <c r="V24" i="41"/>
  <c r="T24" i="41"/>
  <c r="S24" i="41"/>
  <c r="I18" i="47"/>
  <c r="H18" i="47"/>
  <c r="G18" i="47"/>
  <c r="E18" i="47"/>
  <c r="D18" i="47"/>
  <c r="K15" i="47"/>
  <c r="J15" i="47"/>
  <c r="I15" i="47"/>
  <c r="H15" i="47"/>
  <c r="G15" i="47"/>
  <c r="E15" i="47"/>
  <c r="D15" i="47"/>
  <c r="S44" i="41" l="1"/>
  <c r="V31" i="41"/>
  <c r="V32" i="41"/>
  <c r="V29" i="41" s="1"/>
  <c r="T44" i="41"/>
  <c r="V25" i="41"/>
  <c r="B52" i="38" l="1"/>
  <c r="C51" i="38"/>
  <c r="C49" i="38"/>
  <c r="C47" i="38"/>
  <c r="C45" i="38"/>
  <c r="C43" i="38"/>
  <c r="C41" i="38"/>
  <c r="C39" i="38"/>
  <c r="C37" i="38"/>
  <c r="C29" i="38"/>
  <c r="F26" i="38"/>
  <c r="B34" i="50"/>
  <c r="I116" i="50"/>
  <c r="H116" i="50"/>
  <c r="G116" i="50"/>
  <c r="F116" i="50"/>
  <c r="E116" i="50"/>
  <c r="D116" i="50"/>
  <c r="C116" i="50"/>
  <c r="B116" i="50"/>
  <c r="B62" i="50"/>
  <c r="B34" i="49"/>
  <c r="B34" i="20"/>
  <c r="I116" i="49" l="1"/>
  <c r="H116" i="49"/>
  <c r="G116" i="49"/>
  <c r="F116" i="49"/>
  <c r="E116" i="49"/>
  <c r="D116" i="49"/>
  <c r="C116" i="49"/>
  <c r="B116" i="49"/>
  <c r="B62" i="49"/>
  <c r="F36" i="49"/>
  <c r="N29" i="50"/>
  <c r="N28" i="50"/>
  <c r="N27" i="50"/>
  <c r="N26" i="50"/>
  <c r="O26" i="50" s="1"/>
  <c r="N25" i="50"/>
  <c r="O25" i="50" s="1"/>
  <c r="N24" i="50"/>
  <c r="N29" i="49"/>
  <c r="N28" i="49"/>
  <c r="N27" i="49"/>
  <c r="N25" i="49"/>
  <c r="N24" i="49"/>
  <c r="O25" i="49" s="1"/>
  <c r="I116" i="20"/>
  <c r="H116" i="20"/>
  <c r="G116" i="20"/>
  <c r="F116" i="20"/>
  <c r="E116" i="20"/>
  <c r="D116" i="20"/>
  <c r="C116" i="20"/>
  <c r="B116" i="20"/>
  <c r="B62" i="20"/>
  <c r="F36" i="20"/>
  <c r="N28" i="20"/>
  <c r="N27" i="20"/>
  <c r="N26" i="20"/>
  <c r="N25" i="20"/>
  <c r="N24" i="20"/>
  <c r="O25" i="20" l="1"/>
  <c r="O26" i="20"/>
  <c r="O26" i="49"/>
  <c r="O28" i="20"/>
  <c r="O28" i="50"/>
  <c r="O29" i="20"/>
  <c r="O28" i="49"/>
  <c r="O29" i="50"/>
  <c r="O29" i="49"/>
  <c r="V28" i="41"/>
  <c r="V27" i="41"/>
  <c r="V26"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685A2F-CE75-4EB9-BC6B-576578538AE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7215A40-A78A-4FC9-8746-BDDBE708EB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<sst xmlns="http://schemas.openxmlformats.org/spreadsheetml/2006/main" count="1806" uniqueCount="395">
  <si>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</si>
  <si>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</si>
  <si>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</si>
  <si>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</si>
  <si>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</si>
  <si>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</si>
  <si>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</si>
  <si>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</si>
  <si>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</si>
  <si>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</si>
  <si>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</si>
  <si>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</si>
  <si>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</si>
  <si>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</si>
  <si>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</si>
  <si>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</si>
  <si>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</si>
  <si>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</si>
  <si>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</si>
  <si>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</si>
  <si>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</si>
  <si>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</si>
  <si>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</si>
  <si>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</si>
  <si>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</si>
  <si>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</si>
  <si>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</si>
  <si>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</si>
  <si>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</si>
  <si>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</si>
  <si>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</si>
  <si>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</si>
  <si>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</si>
  <si>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</si>
  <si>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</si>
  <si>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</si>
  <si>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</si>
  <si>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</si>
  <si>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</si>
  <si>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</si>
  <si>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</si>
  <si>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</si>
  <si>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</si>
  <si>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</si>
  <si>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</si>
  <si>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</si>
  <si>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</si>
  <si>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</si>
  <si>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</si>
  <si>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</si>
  <si>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</si>
  <si>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</si>
  <si>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</si>
  <si>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</si>
  <si>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</si>
  <si>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</si>
  <si>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</si>
  <si>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</si>
  <si>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</si>
  <si>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</si>
  <si>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</si>
  <si>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</si>
  <si>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</si>
  <si>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</si>
  <si>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</si>
  <si>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</si>
  <si>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</si>
  <si>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</si>
  <si>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</si>
  <si>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</si>
  <si>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</si>
  <si>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</si>
  <si>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</si>
  <si>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</si>
  <si>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</si>
  <si>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</si>
  <si>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</si>
  <si>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</si>
  <si>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</si>
  <si>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</si>
  <si>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</si>
  <si>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</si>
  <si>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</si>
  <si>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</si>
  <si>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</si>
  <si>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</si>
  <si>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</si>
  <si>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</si>
  <si>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</si>
  <si>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</si>
  <si>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</si>
  <si>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</si>
  <si>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</si>
  <si>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</si>
  <si>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</si>
  <si>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</si>
  <si>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</si>
  <si>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</si>
  <si>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</si>
  <si>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</si>
  <si>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</si>
  <si>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</si>
  <si>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</si>
  <si>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</si>
  <si>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</si>
  <si>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</si>
  <si>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</si>
  <si>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</si>
  <si>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</si>
  <si>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</si>
  <si>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</si>
  <si>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</si>
  <si>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</si>
  <si>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</si>
  <si>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</si>
  <si>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</si>
  <si>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</si>
  <si>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</si>
  <si>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</si>
  <si>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</si>
  <si>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</si>
  <si>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</si>
  <si>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</si>
  <si>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</si>
  <si>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</si>
  <si>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</si>
  <si>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</si>
  <si>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</si>
  <si>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</si>
  <si>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</si>
  <si>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</si>
  <si>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</si>
  <si>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</si>
  <si>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</si>
  <si>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</si>
  <si>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</si>
  <si>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</si>
  <si>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</si>
  <si>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</si>
  <si>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</si>
  <si>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</si>
  <si>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</si>
  <si>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</si>
  <si>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</si>
  <si>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</si>
  <si>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</si>
  <si>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</si>
  <si>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</si>
  <si>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</si>
  <si>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FIN INSTRUCTIVO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</si>
  <si>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</si>
  <si>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</si>
  <si>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</si>
  <si>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</si>
  <si>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</si>
  <si>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</si>
  <si>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</si>
  <si>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</si>
  <si>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</si>
  <si>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</si>
  <si>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</si>
  <si>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</si>
  <si>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</si>
  <si>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</si>
  <si>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</si>
  <si>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</si>
  <si>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</si>
  <si>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</si>
  <si>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</si>
  <si>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</si>
  <si>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</si>
  <si>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</si>
  <si>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</si>
  <si>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</si>
  <si>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</si>
  <si>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</si>
  <si>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</si>
  <si>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</si>
  <si>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</si>
  <si>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</si>
  <si>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</si>
  <si>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</si>
  <si>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</si>
  <si>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</si>
  <si>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</si>
  <si>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</si>
  <si>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</si>
  <si>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</si>
  <si>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</si>
  <si>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</si>
  <si>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</si>
  <si>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</si>
  <si>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</si>
  <si>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</si>
  <si>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</si>
  <si>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</si>
  <si>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</si>
  <si>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</si>
  <si>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</si>
  <si>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</si>
  <si>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</si>
  <si>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</si>
  <si>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</si>
  <si>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</si>
  <si>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</si>
  <si>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</si>
  <si>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</si>
  <si>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</si>
  <si>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</si>
  <si>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</si>
  <si>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</si>
  <si>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</si>
  <si>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</si>
  <si>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</si>
  <si>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</si>
  <si>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</si>
  <si>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</si>
  <si>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</si>
  <si>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</si>
  <si>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</si>
  <si>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</si>
  <si>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</si>
  <si>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</si>
  <si>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</si>
  <si>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</si>
  <si>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</si>
  <si>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</si>
  <si>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</si>
  <si>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</si>
  <si>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</si>
  <si>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</si>
  <si>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</si>
  <si>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</si>
  <si>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</si>
  <si>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</si>
  <si>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</si>
  <si>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</si>
  <si>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</si>
  <si>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</si>
  <si>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</si>
  <si>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</si>
  <si>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</si>
  <si>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</si>
  <si>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</si>
  <si>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</si>
  <si>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</si>
  <si>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</si>
  <si>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</si>
  <si>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</si>
  <si>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</si>
  <si>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</si>
  <si>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</si>
  <si>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</si>
  <si>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</si>
  <si>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</si>
  <si>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</si>
  <si>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</si>
  <si>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</si>
  <si>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</si>
  <si>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</si>
  <si>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</si>
  <si>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</si>
  <si>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</si>
  <si>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</si>
  <si>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</si>
  <si>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</si>
  <si>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</si>
  <si>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</si>
  <si>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</si>
  <si>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 xml:space="preserve"> REPORTE ACTIVIDADES VIGENCIA (Ejecución vigencia)</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</si>
  <si>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</si>
  <si>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</si>
  <si>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</si>
  <si>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</si>
  <si>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</si>
  <si>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</si>
  <si>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</si>
  <si>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</si>
  <si>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</si>
  <si>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</si>
  <si>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8190 - Desarrollo de capacidades digitales para potenciar la inclusión social de las mujeres en zonas urbanas y rurales en Bogotá D.C.</t>
  </si>
  <si>
    <t>X</t>
  </si>
  <si>
    <t>Diseñar 4 contenidos nuevos de formación en capacidades digitales con enfoque de género y diferencial</t>
  </si>
  <si>
    <t>Servicios de Educación Informal</t>
  </si>
  <si>
    <t>3. Bogotá confia en su potencial</t>
  </si>
  <si>
    <t>Numero de contenidos nuevos de formación en capacidades digitales con enfoque de género y diferencial diseñados</t>
  </si>
  <si>
    <t>Formar 27.000 mujeres en habilidades digitales a través de los Centros de Inclusión Digital – CID, en zonas rurales y urbanas.</t>
  </si>
  <si>
    <t>3.17. Formación para el trabajo y acceso a oportunidades educativas</t>
  </si>
  <si>
    <t>Suma</t>
  </si>
  <si>
    <t>No se presentan avances acorde a lo programado</t>
  </si>
  <si>
    <t>No se presentan avances y logros acumulados acorde con lo programado</t>
  </si>
  <si>
    <t xml:space="preserve">No se presentan retrasos acorde con la ejecución </t>
  </si>
  <si>
    <t>No se presentan beneficios acorde con la ejecución</t>
  </si>
  <si>
    <r>
      <t xml:space="preserve">Como parte de los avances en el diseño de contenidos nuevos de formación en capacidades digitales con enfoque de género y diferencial, se estableció el tema del curso nuevo que será desarrollado, y la población con la cual se ejecutará un piloto de dicho curso.
Al respecto, el tema del curso a diseñar será: </t>
    </r>
    <r>
      <rPr>
        <b/>
        <i/>
        <sz val="13"/>
        <color theme="1"/>
        <rFont val="Arial"/>
        <family val="2"/>
      </rPr>
      <t>Memoria y herramientas Trasmedias</t>
    </r>
    <r>
      <rPr>
        <sz val="13"/>
        <color theme="1"/>
        <rFont val="Arial"/>
        <family val="2"/>
      </rPr>
      <t xml:space="preserve">. El desarrollo del curso se hará en articulación con el Instituto Distrital de las Artes – IDARTES, buscando implementarlo en una institución educativa que se defina previamente. El curso tendrá un piloto con las mujeres víctimas del conflicto armado en Bogotá, para validar los contenidos. </t>
    </r>
  </si>
  <si>
    <t xml:space="preserve">Como parte de los avances y logros acumulados para el diseño de contenidos nuevos para el diseño de capacidades digitales de las mujeres, se cuenta con la definición de la temática a abordada, y la población objeto del curso </t>
  </si>
  <si>
    <t xml:space="preserve">El diseño de este curso beneficia a las mujeres que participen del mismo, en donde a partir de los relatos se recupere la memoraría, se construya conocimiento colectivo a través de las experiencias y la palabra, además se comparta con otras personas mediante herramientas trasmediales, buscando que las historias de violencia no se repitan. </t>
  </si>
  <si>
    <t>Debido a que El curso de memoria y herramientas transmedia depende en gran medida del convenio con el Instituto Distrital para las Artes-IDARTES, el cual aún no se ha concretado por parte de la entidad, se tomó la decisión de desarrollar un nuevo curso,que no dependa de un tercero. Este nuevo curso tendrá como objetivo de fortalecer sus capacidades digitales y potenciar sus iniciativas productivas. A través de esta formación, las participantes podrán escalar sus negocios, optimizar su gestión y generar nuevas oportunidades de crecimiento para sus emprendimientos. La estructura inical de contenido propuesta es e la siguiente, la cual tendrá un componente trasversal, al redredor de la construcción de relato de vida: 
Módulo 1 – Herramientas para creación de marca 
Módulo 2 – WhatsApp Business parte 1 
Módulo 3 - WhatsApp Business parte 2 
Módulo 4 – Redes sociales y emprendimiento. 
Módulo 5 – Publicidad y redes sociales. 
Módulo 6 – Seguridad digital para los emprendimientos.</t>
  </si>
  <si>
    <t>Se tiene estructura de un curso nuevo, y su consolidación pedende unicamente del equipo de formación y sus habilidades. Además se tendrá en cuenta el apoyo del equipo de Emprendimiento y Empleabiliad de la Subsecretaría de Cuidado y Plíticas de Igualdad, así como de las mujeres que participan en esta estrategia. Tendrá un componente de contrucción de relato de vida, dirigido de manera especial a mujeres víctimas del conflicto armado.</t>
  </si>
  <si>
    <t xml:space="preserve">Este curso permitirá potenciar los emprendimientos de las mujeres, y particupalmente permitirá que las mujeres víctimas del conflicto armado encuentren una posibilidad de subsistencia a partir de ideas de negocio que surgen de sus saberes. </t>
  </si>
  <si>
    <t>Durante el mes de abril se realizó el ajuste a la propuesta de contenido del curso Habilidades Digitales para el Emprendimiento de las Mujeres, a partir de la socialización del contenido con la líder de la estrategia de autonomía económica de la SDMujer. Posteriormente, el equipo base de formación consolidó la propuesta, quedando estructurada de la siguiente manera: 
Módulo 1 – Mi emprendimiento mi historia 
Módulo 2 - Identidad del emprendimiento  
Módulo 3 – WhatsApp Bussines 
Módulo 4 - Estrategias y herramientas de divulgación en redes sociales 
Módulo 5 - Herramientas para fotografías de productos</t>
  </si>
  <si>
    <t>No se presentan evidencias acorde con la programación de la ejecucución</t>
  </si>
  <si>
    <t>En el marco de la conmemoración del 8 de marzo por el Día Internacional de los Derechos de la Mujer Trabajadora, se llevó a cabo la primera jornada de reconocimiento del año a las mujeres que participaron en los procesos de formación en los Centros De Inclusión Digital y otras estrategias de formación o capacitación de la Secretaría Distrital de la Mujer. Este evento contó con la asistencia de más de 250 mujeres, en el marco del evento de conmemoración se resaltó la importancia del reconocimiento de los derechos de las mujeres trabajadoras, la importancia de los trabajos de cuidado, y de la participación política de las mujeres</t>
  </si>
  <si>
    <t>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así como de las mujeres que participan en esta estrategia. Asimismo, con el equipo de enfoque diferencial para la incorporación de este en los contenidos.</t>
  </si>
  <si>
    <t>El contar con nuevos contenidos para las mujeres, favorece la vinculación a los procesos de desarrollo de capacidades, propiciando su participación. Ahora, el poder diseñarlos con las voces de las mujeres garantiza que se responda a las necesidades en sus territorios y sus vidas cotidianas</t>
  </si>
  <si>
    <t>Servicio de promoción a la participación ciudadana</t>
  </si>
  <si>
    <t>Implementar 7 cursos con enfoque de género y diferencial para el desarrollo de capacidades digitales de las mujeres en zonas rurales de la ciudad</t>
  </si>
  <si>
    <t>Numero de cursos con enfoque de género y diferencial para el desarrollo de capacidades digitales de las mujeres en zonas rurales de la ciudad implementados</t>
  </si>
  <si>
    <t>No se presentan retrasos acorde con la ejecución</t>
  </si>
  <si>
    <t xml:space="preserve">En el proceso de Implementar cursos con enfoque de género y diferencial para el desarrollo de capacidades digitales de las mujeres en zonas rurales de la ciudad, se avanzó las articulaciones con las otras dependencias para abrir espacios de concertación en la zona rural, a partir de lo cual se realizó una visita a las veredas de Nazaret, Santa Rosa y Sopas en Sumapaz con el fin de concertar el inicio de procesos de formación en la ruralidad.
Asimismo, se establecido como primer ciclo de formación el tema de habilidades digitales, esto como resultado de las concertaciones. </t>
  </si>
  <si>
    <t>Como parte de los avances y logros acumulados para implementar procesos de desarrollo de capacidades digitales con enfoque de género y diferencial en zonas rurales, se cuenta con espacios de articulación y concertación en la localidad de Sumapaz, esto permite garantizar la vinculación de mujeres campesinas y rurales</t>
  </si>
  <si>
    <t xml:space="preserve">Las mujeres de la zona rural de Sumapaz se ven beneficiadas con las concertaciones de procesos de formación al generar espacios de confianza y dialogo con la comunidad, en donde ellas pueden manifestar sus intereses de formación y las realidades o particularidades que presentan para ser tenidas desde una mirada de la diferencia y la diversidad.  </t>
  </si>
  <si>
    <t>Se participó de la reunión de equipo de la casa de Igualdad de Oportunidades para las Mujeres de Sumapaz, con el objetivo de presentar la oferta formativa de los Centros de Inclusión Digital y establecer articulación para procesos formativos en la localidad.</t>
  </si>
  <si>
    <t>Como parte de los avances y logros acumulados para implementar procesos de desarrollo de capacidades digitales con enfoque de género y diferencial en zonas rurales, se cuenta con espacios de articulación y concertación en la localidad de Sumapaz, es de precisar que los procesos de formación en sumapaz iniciaran en el momento en que se firme le contrato de transporte. Por ello se realizrán asercamientos con la localidad de Ciudad Bolivar.</t>
  </si>
  <si>
    <t xml:space="preserve">En abril se avanzó en el proceso de difusión y convocatoria de los cursos ofrecidos por la Dirección de Gestión del Conocimiento, en el marco de la estrategia Centros de Inclusión Digital. La actividad se desarrolló en las zonas rurales de las localidades de Ciudad Bolívar (Mochuelo Alto, Mochuelo Bajo y Quiba Alta) y Chapinero (Verjón Alto), mediante la articulación con la coordinadora de la Manzana del Cuidado y el enlace rural de la Direción de Territorialización, respectivamente. </t>
  </si>
  <si>
    <t xml:space="preserve">Como parte de los avances y logros acumulados para implementar procesos de desarrollo de capacidades digitales con enfoque de género y diferencial en zonas rurales, se cuenta con espacios de articulación y concertación en la localidad de Sumapaz, es de precisar que los procesos de formación en sumapaz iniciaran en el momento en que se firme le contrato de transporte; posiblemente se iniciaría en la vereda de sopas, lugar en donde las mujeres han manifestado interés en participar de los procesos de formación. Además se realizaron jornadas de difusión en veredas de la localidad de Ciudad Bolivar y Chapinero. </t>
  </si>
  <si>
    <t xml:space="preserve">El 4 de marzo de 2025 se participó en la reunión de equipo de la CIOM Sumapaz, donde se dio a conocer a todo el equipo la oferta formativa de los Centros de Inclusión Digital para formación en zona rural de Sumapaz, allí se establecieron acuerdos de formación, horarios y lugares para realizar difusión de los servicios. </t>
  </si>
  <si>
    <t xml:space="preserve">*El 15 de abril se llevó a cabo una jornada de difusión en la zona rural de la localidad de Ciudad Bolívar, específicamente en las veredas Mochuelo Bajo (sector Rincón de Mochuelo), Mochuelo Alto y Quiba Alta. En las veredas Mochuelo Bajo y Mochuelo alto, se contó con el acompañamiento de la coordinadora y la psicóloga de la Manzana del Cuidado de la vereda. En la primera vereda se logró realizar contacto con la presidenta de la junta de acción comunal quien estuvo interesada en apoyar la convocatoria, ya que cuentan con un salón digital con acceso gratuito para la comunidad.  
*El 22 de abril se realizó jornada de difusión en la vereda El Verjon localidad Chapinero, allí en articulación con la compañera Técnico Rural Jenny Liberato de la Dirección de Territorialización, se articuló con la representante de un grupo de mujeres a quien se le brindó información de los cursos disponibles para formación rural. 
En ambas jornadas se compartió la información general de los cursos y se brindan las recomendaciones generales para la inscripción. 
Para la difusión de los cursos ofertados, se dejó en cada uno de los espacios visitados una pieza comunicativa que incluye los datos de contacto, de modo que las mujeres interesadas puedan inscribirse a través de WhatsApp o correo electrónico. </t>
  </si>
  <si>
    <t>Llegar a los territorios más alejados donde se encuentran las mujeres genera un beneficio al acercar los contenidos de desarrollo de capacidades acorde con las diferencias y diversidades de la ciudadanía, que en ocasiones, al estar tan apartadas no pueden acceder a procesos sostenibles y de calidad, que favorezcan su participación.</t>
  </si>
  <si>
    <t>a. Actas de reunión
https://secretariadistritald.sharepoint.com/:f:/s/ContratacinSPI-2022/EsTgbH3rIqNAmN26jmOJwLEBdjjkwBljUHdb2C4hkjxn9w?e=csbBKF</t>
  </si>
  <si>
    <t>a. Acta articulación CIOM Sumapaz
https://secretariadistritald.sharepoint.com/:f:/s/ContratacinSPI-2022/EsTgbH3rIqNAmN26jmOJwLEBdjjkwBljUHdb2C4hkjxn9w?e=csbBKF</t>
  </si>
  <si>
    <t>Constante</t>
  </si>
  <si>
    <t>Como parte de la ejecución de la estrategia para garantizar la operación tecnológica de los Centros de Inclusión Digital - CID y sus aulas itinerantes, se estableció un documento de seguimiento, el cual permite priorizar las necesidades tecnológicas y planear la adquisición de equipos por fases de priorización. 
De esta manera se logró identificar las necesidades iniciales, estas son: 
196 equipos actuales
92 equipos que necesitan renovación
22 equipos de nivel 1 de prioridad.</t>
  </si>
  <si>
    <t xml:space="preserve">Como parte del avance y logro acumulado en la ejecución de la estrategia para garantizar la operación tecnológica de los Centros de Inclusión Digital - CID y sus aulas itinerantes, se cuenta con un inventario de necesidades que orientara la adquisición de equipos y nuevas tecnologías.  </t>
  </si>
  <si>
    <t xml:space="preserve">Adquirir y renovar equipos tecnológicos, permite mayor pertinencia en los procesos de formacion ofertados a las mujeres. Mantener el óptimo funcionamiento de los CID garantiza un mejor servicio a las ciudadanas. </t>
  </si>
  <si>
    <t xml:space="preserve">De acuerdo con las necesidades tecnológicas identificadas en los centros de inclusión digital, que garantizan la operatividad de los CID, se realiza en el mes de marzo la renovación de 96 equipos de cómputo y 4 pantallas interactivas, equivalente al 49% de reemplazo de los equipos, para las loceliadades de Chapinero, Suba, Puente Aranda, Casa de todas, La candelaria, Engativá, Kennedy
</t>
  </si>
  <si>
    <t>Como parte del avance y logro acumulado en la ejecución de la estrategia para garantizar la operación tecnológica de los Centros de Inclusión Digital - CID y sus aulas itinerantes, a partir del inventario de necesidades, se avanzó en la adquisico´n de equipos tecnológicos, los cuales en su mayoria ya en cuentran incluidos en el inventario de los CID.</t>
  </si>
  <si>
    <t xml:space="preserve">La renovación de equipos tecnológico les permite a las mujeres tenes un acercamiento mucho más amable a las herramientas tecnológicas. Además garantoza que los conocimeinto ofertados por los CID sena coherentes y estén a la vanguardia del avance tecnológico del mundo digital. </t>
  </si>
  <si>
    <t>La adquisión de un nuevo Centro de Inclusión Digital móvil/maleta movil permite llegar a una mayor cantidad de mujeres rurales para fortalecer sus capacidades, así como a mujeres urbanas en sus diferencias y diversidad, a quienes se les dificulta llegar a los CID ubicados en las Casas de Igualdad de Oportunidades.</t>
  </si>
  <si>
    <t xml:space="preserve">En el marco de las acciones enfocadas en realizar el seguimiento de los inventarios de los centros de inclusión digital, se resalta que, para el mes de marzo, se entregaron 96 equipos portátiles nuevos para reemplazar los equipos de cómputo que ya cumplieron con su ciclo de vida. Los equipos de cómputo que presentan averías y daños están pendientes de la visita por parte de OAP para la elaboración de los conceptos técnicos y el concepto de baja respectivo. De la misma manera, seadquirieron 5 pantallas que se incorporan al consolidado general de inventarios y que tienen como objetivo reemplazar los tableros digitales que presentan fallas de funcionamiento. Dentro de las demás acciones de verificación de inventario, no se encontraron novedades adicionales, sin embargo, se reporta que por parte de la dirección de administrativa y financiera se encuentran ya programado el calendario para las verificaciones de inventario y renovación de placas de acuerdo a la necesidad </t>
  </si>
  <si>
    <t xml:space="preserve">En el mes de marzo se estructuró en Anexo Técnico y el formato de cotización del proceso SCDPI-202-00560-25, el cual tiene como objeto "Contratar una solución tecnológica para la adquisición, configuración, puesta en funcionamiento y mantenimiento de aulas digitales itinerantes que aporten a la dinamización de los procesos de formación en desarrollo de capacidades de las mujeres y la gestión del conocimiento". 
Estos documentos fueron enviados para revisión del área jurídica el 25 de marzo, con el fin de ser revisado por esa área, designar un apoyo jurídico y luego de ello, generar una mesa de trabajo. </t>
  </si>
  <si>
    <t>a. Consolidado de inventarios
https://secretariadistritald.sharepoint.com/:f:/s/ContratacinSPI-2022/EsTgbH3rIqNAmN26jmOJwLEBdjjkwBljUHdb2C4hkjxn9w?e=csbBKF</t>
  </si>
  <si>
    <t>a. Proyecto de Anexo técnico
b. Formato de Cotización
c. Correo enviado al área de contratación.
https://secretariadistritald.sharepoint.com/:f:/s/ContratacinSPI-2022/EsTgbH3rIqNAmN26jmOJwLEBdjjkwBljUHdb2C4hkjxn9w?e=csbBKF</t>
  </si>
  <si>
    <t>Ejecutar 1 estrategia para garantizar la operación tecnológica de los Centros de Inclusión Digital y sus aulas itinerantes</t>
  </si>
  <si>
    <t>Servicio de promoción de la garantía de derechos</t>
  </si>
  <si>
    <t>Numero de estrategias ejecutadas para garantizar la operación tecnológica de los Centros de Inclusión Digital y sus aulas itinerantes</t>
  </si>
  <si>
    <t>5 - Igualdad de género</t>
  </si>
  <si>
    <t>5.B. Mejorar el uso de la tecnología instrumental, en particular la tecnología de la información y las comunicaciones, para promover el empoderamiento de las mujeres</t>
  </si>
  <si>
    <t>Número de mujeres formadas en habilidades digitales a través de los Centros de Inclusión Digital - CID, en zonas rurales y urbanas.</t>
  </si>
  <si>
    <t>EJECUCIÓN MENSUAL INDICADOR PDD 3969</t>
  </si>
  <si>
    <t>En el mes de febrero se alcanzó el desarrollo de capacidades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</si>
  <si>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t>Durante el mes de febrero, se avanza en el cumplimiento del 6% de la meta programada para la vigencia 2025, logrando que 427 mujeres accedieran a la oferta de formación de los Centros de Inclusión Digital, culminando satisfactoriamente cada uno de los contenidos propuesto.
Ahora bien, con relación al avance cuatrienio, a la fecha se han formado 4.327 mujeres, lo que representa el 16%.</t>
  </si>
  <si>
    <t>Durante el mes de febrero las mujeres se formaron en distintas habilidades que permiteron acercarlas a herramientas digitales, así como a conocimientos que fortalecen ideas de proyectos y para el ámbito laboral</t>
  </si>
  <si>
    <t>a. Matriz Formacion febrero 2025
b. Reportes Formacion_Seguimiento a la meta</t>
  </si>
  <si>
    <t xml:space="preserve">Durante el mes de marzo, las mujeres participantes de los procesos de formación no solo adquirireron conocimientos o desarrollaron habilidades digitales, sino que además, a través de herramientas tecológicas identificaron las alertas y cuidados que deben tenner al usar las tecnologías de la comunicación y desarrollaron habilidades emocionales para el proyecto de vida. </t>
  </si>
  <si>
    <t>Sumatoria de mujeres formadas en habilidades digitales a través de los Centros de Inclusión Digital - CID, en zonas rurales y urbanas.</t>
  </si>
  <si>
    <t>Rocío Janneth Durán Mahecha</t>
  </si>
  <si>
    <t>ANA MARÍA BURITICA ALZATE</t>
  </si>
  <si>
    <t>CARLOS ALFONSO GAITAN SANCHEZ</t>
  </si>
  <si>
    <t>Contratista Planeación DGC</t>
  </si>
  <si>
    <t>Directora Gestión de Conocimiento (E)</t>
  </si>
  <si>
    <t>Jefe Oficina Asesora de Planeación</t>
  </si>
  <si>
    <t>JULIANA MARTINEZ LONDOÑO</t>
  </si>
  <si>
    <t>Subsecretaria 
Cuidado y Políticas de Igualdad</t>
  </si>
  <si>
    <t>Desarrollar contenidos con enfoque de género y diferencial que favorezcan el desarrollo de capacidades digitales de las mujeres en zonas rurales y urbanas</t>
  </si>
  <si>
    <t>PRODUCTO 1
Servicio de Educación Informal</t>
  </si>
  <si>
    <t>Asegurar la infraestructura tecnológica de los Centros de Inclusión Digital y sus aulas itinerantes favoreciendo el acceso, uso y apropiación de las TIC de las mujeres urbanas y rurales.</t>
  </si>
  <si>
    <t>PRODUCTO 3
Servicio de promoción de la garantía de derechos</t>
  </si>
  <si>
    <t>Distrito</t>
  </si>
  <si>
    <t>Proyecto que reporta</t>
  </si>
  <si>
    <t>Fortalecer la integración del enfoque de género y diferencial en espacios de desarrollo de capacidades digitales para las mujeres de zonas urbanas y rurales de Bogotá D.C</t>
  </si>
  <si>
    <t>Servicio de Educación Informal</t>
  </si>
  <si>
    <r>
      <rPr>
        <b/>
        <sz val="9"/>
        <rFont val="Arial"/>
        <family val="2"/>
      </rPr>
      <t xml:space="preserve">Actividad 1: </t>
    </r>
    <r>
      <rPr>
        <sz val="9"/>
        <rFont val="Arial"/>
        <family val="2"/>
      </rPr>
      <t xml:space="preserve">Diseñar 4 contenidos nuevos de formación en capacidades digitales con enfoque de género y diferencial
</t>
    </r>
    <r>
      <rPr>
        <b/>
        <sz val="9"/>
        <rFont val="Arial"/>
        <family val="2"/>
      </rPr>
      <t>Actividad 2</t>
    </r>
    <r>
      <rPr>
        <sz val="9"/>
        <rFont val="Arial"/>
        <family val="2"/>
      </rPr>
      <t>: Implementar 7 cursos con enfoque de género y diferencial para el desarrollo de capacidades digitales de las mujeres en zonas rurales de la ciudad</t>
    </r>
  </si>
  <si>
    <t>Acumulado</t>
  </si>
  <si>
    <t>SI</t>
  </si>
  <si>
    <t>n/a</t>
  </si>
  <si>
    <t>En el mes de febrero se alcanzó la formación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</si>
  <si>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r>
      <t xml:space="preserve">En el mes de marzo </t>
    </r>
    <r>
      <rPr>
        <sz val="9"/>
        <color theme="1"/>
        <rFont val="Calibri"/>
        <family val="2"/>
        <scheme val="minor"/>
      </rPr>
      <t>se alcanzó el desarrollo de capacidades de 807 mujeres con un acumulado del 16% según lo ejecutado, quienes participaron de la siguiente oferta:
Descubriendo Office: 166
Habilidades Digitales para la autonomía de las Mujeres: 412
Habilidades socio-emocionales: 185
Prevención de las violencias digitales hacia las mujeres: 13
Introduccion a redes sociales: 31</t>
    </r>
  </si>
  <si>
    <t>En el mes de abril se alcanzó el desarrollo de capacidades de 645 mujeres (24% meta anual), quienes participaron de la siguiente oferta:
Descubriendo Office: 137
Habilidades Digitales para la autonomía de las Mujeres: 463
Habilidades socio-emocionales: 38
Prevención de las violencias digitales hacia las mujeres: 7</t>
  </si>
  <si>
    <t>En el mes de marzo se alcanzó el desarrollo de capacidades de 807 mujeres (10% meta anual), quienes participaron de la siguiente oferta:
Descubriendo Office: 166
Habilidades Digitales para la autonomía de las Mujeres: 412
Habilidades socio-emocionales: 185
Prevención de las violencias digitales hacia las mujeres: 13
Introduccion a redes sociales: 31</t>
  </si>
  <si>
    <t>Durante el mes de marzo, se avanza en el cumplimiento del 16% de la meta acumulada programada para la vigencia 2025, logrando que 1.234 mujeres accedieran a la oferta de formación de los Centros de Inclusión Digital, culminando satisfactoriamente cada uno de los contenidos propuesto.
Ahora bien, con relación al avance cuatrienio, a la fecha se han formado 4.713 mujeres, lo que representa el 17%.</t>
  </si>
  <si>
    <t xml:space="preserve">Durante el mes de abril, las mujeres participantes de los procesos de formación continuaron fortaleciendo sus habilidades digitales (herrmientas de celular y office) y emocionales las cuales les permite ser más autónomas e identificar sus fortalezas. Además identificaron los potenciales riesgos en el uso de redes socuales y herramientas digitales, y estrategias para mitigarlos </t>
  </si>
  <si>
    <t>a. Matriz Formacion abril 2025
b. Reportes Formacion_Seguimiento a la meta</t>
  </si>
  <si>
    <t>1. Implementar en la plataforma de aprendizaje Moodle los contenidos nuevos diseñados con enfoque de género y diferencial para el desarrollo de capacidades digitaltes de las mujeres</t>
  </si>
  <si>
    <t xml:space="preserve">2. Actualizar los contenidos para el desarrollo de capacidades digitales con los que cuenta actualmente la dirección, incorporando el enfoque diferencial y de género </t>
  </si>
  <si>
    <t>3. Realizar jornadas de reconocimiento de las mujeres formadas a través de los cursos que hacen parte del procesos de desarrollo de capacidades digitales</t>
  </si>
  <si>
    <t xml:space="preserve">Tarea </t>
  </si>
  <si>
    <t>4. Realizar  acciones de convocatoria con grupos de mujeres en zona rural para la implementación del curso para el desarrollo de capacidades digitales</t>
  </si>
  <si>
    <t>5. Desarrollar jornadas de implementación de cursos  con enfoque de género y diferencial para el desarrollo de capacidades digitales de  mujeres rurales</t>
  </si>
  <si>
    <t>6. Realizar reportes del estado de inventarios tecnológico de los Centros de Inclusión Digital y sus aulas itinerantes, identificando las necesidades para garantizar la operación tecnológica de los mismos</t>
  </si>
  <si>
    <t>7. Elaborar reportes de seguimiento que den cuenta de las adecuaciones y/o adquisiones de  equipos tecnológicos, licenciamientos y red de operación de los Centros de Inclusión Digital y sus aulas itinerantes.</t>
  </si>
  <si>
    <t>8. Adquirir y poner en funcionamiento un aula itinerante de acuerdo con las necesidades identificadas para fortalecer las habilidades digitales de las mujeres en sus diferencias y diversidades</t>
  </si>
  <si>
    <t>8190 - Desarrollo de capacidades digitales para potenciar la inclusión social de las mujeres en zonas urbanas</t>
  </si>
  <si>
    <t xml:space="preserve">Para el mes de Abril con el fin de garantizar la operación tecnológica de los Centros de Inclusión Digital se realiza el seguimiento a las acciones contempladas para el 2025 para la adquisición tecnológica, las cuales se encuentran enmarcadas en:  
*Se realiza el envío del anexo técnico para iniciar el proceso de contratación de la nueva unidad itinerante o CID Móvil.  </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</si>
  <si>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adelanta el proceso de adquisición del nuevo Centro de Inclusión Digital.</t>
  </si>
  <si>
    <t>Durante el mes de abril, se avanza en el cumplimiento del 24% de la meta acumulada programada para la vigencia 2025, logrando que 1.879 mujeres accedieran a la oferta de formación de los Centros de Inclusión Digital, culminando satisfactoriamente cada uno de los contenidos propuestos.
Ahora bien, con relación al avance cuatrienio, a la fecha se han formado 5.358 mujeres, lo que representa el 20%.</t>
  </si>
  <si>
    <t>Acercar la oferta de los Centros de Inclusión Digital y de la entidad en general a las mujeres en sus territorios, beneficia a las ciudadanías al contar con una relación más directa con la administración distrital, favoreciendo el acceso a los servicios.</t>
  </si>
  <si>
    <t>a. Fotografías del evento. 
b. Notas de prensa 
c. Minuto a minuto 
d. Reporte de asistencia
https://secretariadistritald.sharepoint.com/:f:/s/ContratacinSPI-2022/EsTgbH3rIqNAmN26jmOJwLEBdjjkwBljUHdb2C4hkjxn9w?e=qp9IKM</t>
  </si>
  <si>
    <t>Se realiza y envía el anexo técnico para el proceso de adquisición tecnológica de la unidad itinerante o CID móvil como solución tecnológica la dinamización de los procesos de formación en desarrollo de capacidades de las mujeres de mujeres rurales y urbanas.
En el mes de abril se recibió la retroalimentación del área de contratación de la entidad sobre el proceso, se realizaron los ajustes solicitados por esa área y fue aprobado para ser publicado en la Tienda Virtual del Estado Colombiano.</t>
  </si>
  <si>
    <t xml:space="preserve">En el mes de abril se alcanzó el desarrollo de capacidades digitales de 645 siendo el curso de descubriendo office y habilidades digitales los de mayor vinculación
</t>
  </si>
  <si>
    <r>
      <t xml:space="preserve">En el periodo reportado de enero a  abril se realizaron las siguientes adecuaciones y adquisiciones tecnológicas:
</t>
    </r>
    <r>
      <rPr>
        <u/>
        <sz val="13"/>
        <rFont val="Arial"/>
        <family val="2"/>
      </rPr>
      <t>Adecuaciones tecnológicas:</t>
    </r>
    <r>
      <rPr>
        <sz val="13"/>
        <rFont val="Arial"/>
        <family val="2"/>
      </rPr>
      <t xml:space="preserve">
a. Instalación de red cableada y eléctrica para el nuevo CID en la localidad de Mártires.
b. Traslado de sede e inicio de adecuaciones tecnológicas en la localidad de Ciudad Bolívar
</t>
    </r>
    <r>
      <rPr>
        <u/>
        <sz val="13"/>
        <rFont val="Arial"/>
        <family val="2"/>
      </rPr>
      <t xml:space="preserve">
Adquisiciones tecnológicas:
</t>
    </r>
    <r>
      <rPr>
        <sz val="13"/>
        <rFont val="Arial"/>
        <family val="2"/>
      </rPr>
      <t xml:space="preserve">a. Equipos de cómputo: para los CID de Casa de todas, Suba, Chapinero, Kennedy y Engativá.
b. Pantallas interactivas: Suba, La candelaria, Puente Aranda, Kennedy y Engativá.
</t>
    </r>
  </si>
  <si>
    <t>a. Reporte de seguimiento de adquisiciones y adecuaciones tecnológicas
b. Soportes de adquisiciones y adecuaciones tecnológicas.
https://secretariadistritald.sharepoint.com/:f:/s/ContratacinSPI-2022/EsTgbH3rIqNAmN26jmOJwLEBdjjkwBljUHdb2C4hkjxn9w?e=csbBKF</t>
  </si>
  <si>
    <t>a. Anexo técnico
b. Correo avance maleta
https://secretariadistritald.sharepoint.com/:f:/s/ContratacinSPI-2022/EsTgbH3rIqNAmN26jmOJwLEBdjjkwBljUHdb2C4hkjxn9w?e=csbBKF</t>
  </si>
  <si>
    <t>a. Matriz Formacion marzo 2025
b. Reportes Formacion_Seguimiento a la meta
https://secretariadistritald.sharepoint.com/:f:/s/ContratacinSPI-2022/EsTgbH3rIqNAmN26jmOJwLEBdjjkwBljUHdb2C4hkjxn9w?e=qp9IKM</t>
  </si>
  <si>
    <t>Se modifica los valores de giros en reservas del mes de febrero y abril</t>
  </si>
  <si>
    <t xml:space="preserve">Corresponde a que se encontraban cruzadas las actividades del proyectos de inversión, para lo cual se ajusta el valor de los giros mensuales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</si>
</sst>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43" formatCode="_-* #,##0.00_-;\-* #,##0.00_-;_-* &quot;-&quot;??_-;_-@_-"/>
    <numFmt numFmtId="164" formatCode="_-&quot;$&quot;* #,##0.00_-;\-&quot;$&quot;* #,##0.00_-;_-&quot;$&quot;* &quot;-&quot;??_-;_-@_-"/>
    <numFmt numFmtId="165" formatCode="_-* #,##0\ &quot;€&quot;_-;\-* #,##0\ &quot;€&quot;_-;_-* &quot;-&quot;\ &quot;€&quot;_-;_-@_-"/>
    <numFmt numFmtId="166" formatCode="_-* #,##0.00\ &quot;€&quot;_-;\-* #,##0.00\ &quot;€&quot;_-;_-* &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s>
  <fonts count="5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9"/>
      <color theme="1"/>
      <name val="Calibri"/>
      <family val="2"/>
      <scheme val="minor"/>
    </font>
    <font>
      <b/>
      <sz val="11"/>
      <color theme="0"/>
      <name val="Arial"/>
      <family val="2"/>
    </font>
    <font>
      <sz val="11"/>
      <color rgb="FF000000"/>
      <name val="Arial"/>
      <family val="2"/>
    </font>
    <font>
      <b/>
      <sz val="11"/>
      <color rgb="FF000000"/>
      <name val="Arial"/>
      <family val="2"/>
    </font>
    <font>
      <b/>
      <sz val="11"/>
      <color rgb="FF000000"/>
      <name val="Arial"/>
      <family val="2"/>
    </font>
    <font>
      <sz val="11"/>
      <color rgb="FF000000"/>
      <name val="Arial"/>
      <family val="2"/>
    </font>
    <font>
      <b/>
      <i/>
      <sz val="13"/>
      <color theme="1"/>
      <name val="Arial"/>
      <family val="2"/>
    </font>
    <font>
      <sz val="12"/>
      <color theme="1"/>
      <name val="Calibri"/>
      <family val="2"/>
      <scheme val="minor"/>
    </font>
    <font>
      <sz val="12"/>
      <color theme="1"/>
      <name val="Arial"/>
      <family val="2"/>
    </font>
    <font>
      <u/>
      <sz val="13"/>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s>
  <cellStyleXfs count="23">
    <xf numFmtId="0" fontId="0" fillId="0" borderId="0"/>
    <xf numFmtId="9" fontId="9" fillId="0" borderId="0" applyFont="0" applyFill="0" applyBorder="0" applyAlignment="0" applyProtection="0"/>
    <xf numFmtId="0" fontId="10" fillId="0" borderId="1"/>
    <xf numFmtId="0" fontId="5" fillId="0" borderId="1"/>
    <xf numFmtId="166" fontId="5" fillId="0" borderId="1" applyFont="0" applyFill="0" applyBorder="0" applyAlignment="0" applyProtection="0"/>
    <xf numFmtId="167" fontId="5" fillId="0" borderId="1" applyFont="0" applyFill="0" applyBorder="0" applyAlignment="0" applyProtection="0"/>
    <xf numFmtId="9" fontId="5" fillId="0" borderId="1" applyFont="0" applyFill="0" applyBorder="0" applyAlignment="0" applyProtection="0"/>
    <xf numFmtId="169" fontId="5" fillId="0" borderId="1" applyFont="0" applyFill="0" applyBorder="0" applyAlignment="0" applyProtection="0"/>
    <xf numFmtId="165"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1" fontId="22" fillId="0" borderId="30" applyNumberFormat="0" applyAlignment="0" applyProtection="0">
      <alignment horizontal="right" vertical="center"/>
    </xf>
    <xf numFmtId="171"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1"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7" fillId="0" borderId="0" applyFont="0" applyFill="0" applyBorder="0" applyAlignment="0" applyProtection="0"/>
    <xf numFmtId="0" fontId="3" fillId="0" borderId="1"/>
    <xf numFmtId="0" fontId="44" fillId="0" borderId="1"/>
    <xf numFmtId="164" fontId="2" fillId="0" borderId="1" applyFont="0" applyFill="0" applyBorder="0" applyAlignment="0" applyProtection="0"/>
    <xf numFmtId="44" fontId="45" fillId="0" borderId="0" applyFont="0" applyFill="0" applyBorder="0" applyAlignment="0" applyProtection="0"/>
  </cellStyleXfs>
  <cellXfs count="670">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8" fontId="13" fillId="0" borderId="22" xfId="5" applyNumberFormat="1" applyFont="1" applyBorder="1" applyAlignment="1">
      <alignment vertical="center"/>
    </xf>
    <xf numFmtId="168" fontId="13" fillId="0" borderId="24" xfId="5" applyNumberFormat="1" applyFont="1" applyBorder="1" applyAlignment="1">
      <alignment vertical="center"/>
    </xf>
    <xf numFmtId="0" fontId="12" fillId="5" borderId="12" xfId="2" applyFont="1" applyFill="1" applyBorder="1" applyAlignment="1">
      <alignment vertical="center" wrapText="1"/>
    </xf>
    <xf numFmtId="168"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168" fontId="13" fillId="0" borderId="14" xfId="5" applyNumberFormat="1" applyFont="1" applyBorder="1" applyAlignment="1">
      <alignment vertical="center"/>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31"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15" fontId="13" fillId="0" borderId="40" xfId="0" applyNumberFormat="1" applyFont="1" applyBorder="1" applyAlignment="1">
      <alignment horizontal="center" vertical="center" wrapText="1"/>
    </xf>
    <xf numFmtId="0" fontId="13" fillId="0" borderId="23" xfId="0" applyFont="1" applyBorder="1" applyAlignment="1">
      <alignment horizontal="justify" vertical="center" wrapText="1"/>
    </xf>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40"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50" xfId="3" applyFont="1" applyBorder="1" applyAlignment="1">
      <alignment horizontal="left" vertical="center" wrapText="1"/>
    </xf>
    <xf numFmtId="0" fontId="25" fillId="0" borderId="47"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5"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4"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43" fontId="41" fillId="5" borderId="60" xfId="18" applyFont="1" applyFill="1" applyBorder="1" applyAlignment="1">
      <alignment horizontal="center" vertical="center" wrapText="1"/>
    </xf>
    <xf numFmtId="43" fontId="41" fillId="5" borderId="62" xfId="18" applyFont="1" applyFill="1" applyBorder="1" applyAlignment="1">
      <alignment horizontal="center" vertical="center" wrapText="1"/>
    </xf>
    <xf numFmtId="43" fontId="41" fillId="5" borderId="63" xfId="18" applyFont="1" applyFill="1" applyBorder="1" applyAlignment="1">
      <alignment horizontal="center" vertical="center" wrapText="1"/>
    </xf>
    <xf numFmtId="168" fontId="13" fillId="0" borderId="21" xfId="5" applyNumberFormat="1" applyFont="1" applyBorder="1" applyAlignment="1">
      <alignment vertical="center"/>
    </xf>
    <xf numFmtId="168" fontId="13" fillId="0" borderId="12"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2" applyFont="1" applyBorder="1" applyAlignment="1">
      <alignment horizontal="center" wrapText="1"/>
    </xf>
    <xf numFmtId="0" fontId="39" fillId="0" borderId="26" xfId="2" applyFont="1" applyBorder="1" applyAlignment="1">
      <alignment horizontal="center" vertical="center" wrapText="1"/>
    </xf>
    <xf numFmtId="0" fontId="39"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7" xfId="3" applyFont="1" applyBorder="1" applyAlignment="1">
      <alignment horizontal="center" vertical="center" wrapText="1"/>
    </xf>
    <xf numFmtId="0" fontId="31" fillId="0" borderId="58"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42" xfId="3" applyFont="1" applyBorder="1" applyAlignment="1">
      <alignment horizontal="center" vertical="center" wrapText="1"/>
    </xf>
    <xf numFmtId="0" fontId="31" fillId="0" borderId="46" xfId="3" applyFont="1" applyBorder="1" applyAlignment="1">
      <alignment horizontal="center" vertical="center" wrapText="1"/>
    </xf>
    <xf numFmtId="0" fontId="12" fillId="5" borderId="64"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2" fillId="5" borderId="13" xfId="19" applyFont="1" applyFill="1" applyBorder="1" applyAlignment="1">
      <alignment horizontal="center" vertical="center" wrapText="1"/>
    </xf>
    <xf numFmtId="0" fontId="3" fillId="0" borderId="48"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2"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29" xfId="3" applyFont="1" applyBorder="1" applyAlignment="1">
      <alignment horizontal="center" vertical="center" wrapText="1"/>
    </xf>
    <xf numFmtId="0" fontId="13" fillId="0" borderId="8" xfId="3" applyFont="1" applyBorder="1" applyAlignment="1">
      <alignment horizontal="center" vertical="center"/>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66"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52" xfId="3" applyFont="1" applyBorder="1" applyAlignment="1">
      <alignment horizontal="center" vertical="center" wrapText="1"/>
    </xf>
    <xf numFmtId="0" fontId="31" fillId="0" borderId="68" xfId="3" applyFont="1" applyBorder="1" applyAlignment="1">
      <alignment horizontal="center" vertical="center" wrapText="1"/>
    </xf>
    <xf numFmtId="0" fontId="31" fillId="0" borderId="69"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3" xfId="3" applyFont="1" applyBorder="1" applyAlignment="1">
      <alignment horizontal="left" vertical="center" wrapText="1"/>
    </xf>
    <xf numFmtId="1" fontId="19" fillId="0" borderId="26" xfId="3" applyNumberFormat="1" applyFont="1" applyBorder="1" applyAlignment="1">
      <alignment horizontal="center" vertical="center"/>
    </xf>
    <xf numFmtId="1" fontId="20" fillId="0" borderId="26" xfId="3" applyNumberFormat="1" applyFont="1" applyBorder="1" applyAlignment="1">
      <alignment horizontal="center" vertical="center"/>
    </xf>
    <xf numFmtId="1" fontId="19" fillId="0" borderId="8" xfId="3" applyNumberFormat="1" applyFont="1" applyBorder="1" applyAlignment="1">
      <alignment horizontal="center" vertical="center"/>
    </xf>
    <xf numFmtId="0" fontId="12" fillId="0" borderId="44" xfId="2" applyFont="1" applyBorder="1" applyAlignment="1">
      <alignment horizontal="center" vertical="center" wrapText="1"/>
    </xf>
    <xf numFmtId="0" fontId="13" fillId="0" borderId="48" xfId="3" applyFont="1" applyBorder="1" applyAlignment="1">
      <alignment horizontal="center" vertical="center" wrapText="1"/>
    </xf>
    <xf numFmtId="0" fontId="7" fillId="0" borderId="21" xfId="3" applyFont="1" applyBorder="1" applyAlignment="1">
      <alignment horizontal="center" vertical="center" wrapText="1"/>
    </xf>
    <xf numFmtId="172" fontId="13" fillId="0" borderId="1" xfId="3" applyNumberFormat="1" applyFont="1" applyAlignment="1">
      <alignment vertical="center"/>
    </xf>
    <xf numFmtId="0" fontId="7" fillId="5" borderId="26" xfId="3" applyFont="1" applyFill="1" applyBorder="1" applyAlignment="1">
      <alignment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0" fontId="39" fillId="5" borderId="26" xfId="2" applyFont="1" applyFill="1" applyBorder="1" applyAlignment="1">
      <alignment horizontal="center" vertical="center" wrapText="1"/>
    </xf>
    <xf numFmtId="0" fontId="13" fillId="0" borderId="26" xfId="3" applyFont="1" applyBorder="1" applyAlignment="1">
      <alignment vertical="center" wrapText="1"/>
    </xf>
    <xf numFmtId="0" fontId="19" fillId="0" borderId="26" xfId="3" applyFont="1" applyBorder="1" applyAlignment="1">
      <alignment horizontal="center" vertical="center" wrapText="1"/>
    </xf>
    <xf numFmtId="174"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4" fontId="13" fillId="0" borderId="22" xfId="22" applyNumberFormat="1" applyFont="1" applyBorder="1" applyAlignment="1">
      <alignment vertical="center"/>
    </xf>
    <xf numFmtId="174"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0" fontId="11" fillId="0" borderId="1" xfId="2" applyFont="1" applyAlignment="1">
      <alignment horizontal="center" vertical="center" wrapText="1"/>
    </xf>
    <xf numFmtId="174" fontId="0" fillId="0" borderId="22" xfId="22" applyNumberFormat="1" applyFont="1" applyFill="1" applyBorder="1" applyAlignment="1">
      <alignment horizontal="center" vertical="center"/>
    </xf>
    <xf numFmtId="174" fontId="13" fillId="0" borderId="22" xfId="22" applyNumberFormat="1" applyFont="1" applyFill="1" applyBorder="1" applyAlignment="1">
      <alignment vertical="center"/>
    </xf>
    <xf numFmtId="0" fontId="13" fillId="0" borderId="0" xfId="0" applyFont="1" applyAlignment="1">
      <alignment horizontal="left" vertical="center"/>
    </xf>
    <xf numFmtId="0" fontId="48" fillId="0" borderId="51" xfId="0" applyFont="1" applyBorder="1" applyAlignment="1">
      <alignment horizontal="left" vertical="center" wrapText="1"/>
    </xf>
    <xf numFmtId="0" fontId="43" fillId="0" borderId="0" xfId="0" applyFont="1" applyAlignment="1">
      <alignment horizontal="left" vertical="center"/>
    </xf>
    <xf numFmtId="0" fontId="43" fillId="0" borderId="48" xfId="0" applyFont="1" applyBorder="1" applyAlignment="1">
      <alignment horizontal="left" vertical="center" wrapText="1"/>
    </xf>
    <xf numFmtId="0" fontId="50" fillId="0" borderId="22" xfId="0" applyFont="1" applyBorder="1" applyAlignment="1">
      <alignment horizontal="left" vertical="center"/>
    </xf>
    <xf numFmtId="0" fontId="51" fillId="0" borderId="22" xfId="0" applyFont="1" applyBorder="1" applyAlignment="1">
      <alignment vertical="center" wrapText="1"/>
    </xf>
    <xf numFmtId="0" fontId="51" fillId="0" borderId="51" xfId="0" applyFont="1" applyBorder="1" applyAlignment="1">
      <alignment horizontal="left" vertical="center" wrapText="1"/>
    </xf>
    <xf numFmtId="0" fontId="51" fillId="0" borderId="48" xfId="0" applyFont="1" applyBorder="1" applyAlignment="1">
      <alignment vertical="center" wrapText="1"/>
    </xf>
    <xf numFmtId="0" fontId="50" fillId="13" borderId="22" xfId="0" applyFont="1" applyFill="1" applyBorder="1" applyAlignment="1">
      <alignment horizontal="left" vertical="center"/>
    </xf>
    <xf numFmtId="0" fontId="51" fillId="13" borderId="48" xfId="0" applyFont="1" applyFill="1" applyBorder="1" applyAlignment="1">
      <alignment vertical="center" wrapText="1"/>
    </xf>
    <xf numFmtId="0" fontId="51" fillId="0" borderId="48" xfId="0" applyFont="1" applyBorder="1" applyAlignment="1">
      <alignment horizontal="left" vertical="center" wrapText="1"/>
    </xf>
    <xf numFmtId="0" fontId="51" fillId="13" borderId="48" xfId="0" applyFont="1" applyFill="1" applyBorder="1" applyAlignment="1">
      <alignment horizontal="left" vertical="center" wrapText="1"/>
    </xf>
    <xf numFmtId="0" fontId="48" fillId="0" borderId="48" xfId="0" applyFont="1" applyBorder="1" applyAlignment="1">
      <alignment horizontal="left" vertical="center" wrapText="1"/>
    </xf>
    <xf numFmtId="0" fontId="50" fillId="0" borderId="22" xfId="0" applyFont="1" applyBorder="1" applyAlignment="1">
      <alignment horizontal="left" vertical="center" wrapText="1"/>
    </xf>
    <xf numFmtId="0" fontId="51" fillId="0" borderId="22" xfId="0" applyFont="1" applyBorder="1" applyAlignment="1">
      <alignment horizontal="left" vertical="center" wrapText="1"/>
    </xf>
    <xf numFmtId="0" fontId="48" fillId="0" borderId="22" xfId="0" applyFont="1" applyBorder="1" applyAlignment="1">
      <alignment horizontal="left" vertical="center" wrapText="1"/>
    </xf>
    <xf numFmtId="0" fontId="51" fillId="4" borderId="25" xfId="0" applyFont="1" applyFill="1" applyBorder="1" applyAlignment="1">
      <alignment horizontal="left" vertical="center" wrapText="1"/>
    </xf>
    <xf numFmtId="0" fontId="51" fillId="4" borderId="22" xfId="0" applyFont="1" applyFill="1" applyBorder="1" applyAlignment="1">
      <alignment horizontal="left" vertical="center" wrapText="1"/>
    </xf>
    <xf numFmtId="0" fontId="13" fillId="0" borderId="1" xfId="0" applyFont="1" applyBorder="1"/>
    <xf numFmtId="0" fontId="0" fillId="0" borderId="1" xfId="0" applyBorder="1"/>
    <xf numFmtId="0" fontId="51" fillId="0" borderId="68" xfId="0" applyFont="1" applyBorder="1" applyAlignment="1">
      <alignment horizontal="left" vertical="center" wrapText="1"/>
    </xf>
    <xf numFmtId="0" fontId="50" fillId="0" borderId="22" xfId="0" quotePrefix="1" applyFont="1" applyBorder="1" applyAlignment="1">
      <alignment horizontal="left" vertical="center" wrapText="1"/>
    </xf>
    <xf numFmtId="0" fontId="50" fillId="0" borderId="53" xfId="0" applyFont="1" applyBorder="1" applyAlignment="1">
      <alignment horizontal="left" vertical="center"/>
    </xf>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0" fontId="50" fillId="13" borderId="22" xfId="0" applyFont="1" applyFill="1" applyBorder="1" applyAlignment="1">
      <alignment horizontal="center" vertical="center"/>
    </xf>
    <xf numFmtId="14" fontId="13" fillId="0" borderId="23" xfId="0" applyNumberFormat="1" applyFont="1" applyBorder="1" applyAlignment="1">
      <alignment horizontal="justify" vertical="center" wrapText="1"/>
    </xf>
    <xf numFmtId="0" fontId="31" fillId="5" borderId="29" xfId="3" applyFont="1" applyFill="1" applyBorder="1" applyAlignment="1">
      <alignment horizontal="center" vertical="center" wrapText="1"/>
    </xf>
    <xf numFmtId="0" fontId="13" fillId="0" borderId="26" xfId="3"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1" xfId="3" applyFont="1" applyFill="1" applyAlignment="1">
      <alignment horizontal="center" vertical="center" wrapText="1"/>
    </xf>
    <xf numFmtId="173" fontId="0" fillId="0" borderId="22" xfId="21" applyNumberFormat="1" applyFont="1" applyBorder="1" applyAlignment="1">
      <alignment horizontal="center" vertical="center"/>
    </xf>
    <xf numFmtId="174" fontId="0" fillId="0" borderId="25" xfId="22" applyNumberFormat="1" applyFont="1" applyBorder="1" applyAlignment="1">
      <alignment horizontal="center" vertical="center"/>
    </xf>
    <xf numFmtId="2" fontId="19" fillId="0" borderId="11" xfId="3" applyNumberFormat="1" applyFont="1" applyBorder="1" applyAlignment="1">
      <alignment horizontal="center" vertical="center"/>
    </xf>
    <xf numFmtId="174" fontId="0" fillId="0" borderId="9" xfId="22" applyNumberFormat="1" applyFont="1" applyFill="1" applyBorder="1" applyAlignment="1">
      <alignment horizontal="center" vertical="center"/>
    </xf>
    <xf numFmtId="174" fontId="0" fillId="0" borderId="10" xfId="22" applyNumberFormat="1" applyFont="1" applyFill="1" applyBorder="1" applyAlignment="1">
      <alignment horizontal="center" vertical="center"/>
    </xf>
    <xf numFmtId="174" fontId="53" fillId="4" borderId="25" xfId="21" applyNumberFormat="1" applyFont="1" applyFill="1" applyBorder="1" applyAlignment="1">
      <alignment horizontal="center" vertical="center" wrapText="1"/>
    </xf>
    <xf numFmtId="9" fontId="54" fillId="0" borderId="24" xfId="1" applyFont="1" applyBorder="1" applyAlignment="1">
      <alignment horizontal="center" vertical="center"/>
    </xf>
    <xf numFmtId="174" fontId="0" fillId="0" borderId="24" xfId="22" applyNumberFormat="1" applyFont="1" applyFill="1" applyBorder="1" applyAlignment="1">
      <alignment horizontal="center" vertical="center"/>
    </xf>
    <xf numFmtId="10" fontId="54" fillId="0" borderId="24" xfId="1" applyNumberFormat="1" applyFont="1" applyBorder="1" applyAlignment="1">
      <alignment horizontal="center" vertical="center"/>
    </xf>
    <xf numFmtId="10" fontId="54" fillId="0" borderId="24" xfId="5" applyNumberFormat="1" applyFont="1" applyBorder="1" applyAlignment="1">
      <alignment horizontal="center" vertical="center"/>
    </xf>
    <xf numFmtId="174" fontId="0" fillId="0" borderId="13" xfId="22" applyNumberFormat="1" applyFont="1" applyFill="1" applyBorder="1" applyAlignment="1">
      <alignment horizontal="center" vertical="center"/>
    </xf>
    <xf numFmtId="174" fontId="0" fillId="0" borderId="14" xfId="22" applyNumberFormat="1" applyFont="1" applyFill="1" applyBorder="1" applyAlignment="1">
      <alignment horizontal="center" vertical="center"/>
    </xf>
    <xf numFmtId="10" fontId="54" fillId="0" borderId="14" xfId="1" applyNumberFormat="1" applyFont="1" applyBorder="1" applyAlignment="1">
      <alignment horizontal="center" vertical="center"/>
    </xf>
    <xf numFmtId="174" fontId="0" fillId="4" borderId="22" xfId="21" applyNumberFormat="1" applyFont="1" applyFill="1" applyBorder="1" applyAlignment="1">
      <alignment horizontal="center" vertical="center" wrapText="1"/>
    </xf>
    <xf numFmtId="9" fontId="13" fillId="0" borderId="74" xfId="1" applyFont="1" applyBorder="1" applyAlignment="1">
      <alignment horizontal="center" vertical="center"/>
    </xf>
    <xf numFmtId="174" fontId="13" fillId="0" borderId="48" xfId="22" applyNumberFormat="1" applyFont="1" applyBorder="1" applyAlignment="1">
      <alignment vertical="center"/>
    </xf>
    <xf numFmtId="9" fontId="13" fillId="0" borderId="75" xfId="1" applyFont="1" applyBorder="1" applyAlignment="1">
      <alignment horizontal="center" vertical="center"/>
    </xf>
    <xf numFmtId="9" fontId="13" fillId="0" borderId="49" xfId="1" applyFont="1" applyBorder="1" applyAlignment="1">
      <alignment horizontal="center" vertical="center"/>
    </xf>
    <xf numFmtId="172" fontId="19" fillId="0" borderId="8" xfId="3" applyNumberFormat="1" applyFont="1" applyBorder="1" applyAlignment="1">
      <alignment horizontal="center" vertical="center"/>
    </xf>
    <xf numFmtId="0" fontId="25" fillId="0" borderId="19" xfId="3" applyFont="1" applyBorder="1" applyAlignment="1">
      <alignment horizontal="center" vertical="center" wrapText="1"/>
    </xf>
    <xf numFmtId="1" fontId="19" fillId="0" borderId="11" xfId="3" applyNumberFormat="1" applyFont="1" applyBorder="1" applyAlignment="1">
      <alignment horizontal="center" vertical="center"/>
    </xf>
    <xf numFmtId="1" fontId="13" fillId="0" borderId="52" xfId="3" applyNumberFormat="1" applyFont="1" applyBorder="1" applyAlignment="1">
      <alignment horizontal="center" vertical="center" wrapText="1"/>
    </xf>
    <xf numFmtId="1" fontId="7" fillId="0" borderId="74" xfId="3" applyNumberFormat="1" applyFont="1" applyBorder="1" applyAlignment="1">
      <alignment horizontal="center" vertical="center" wrapText="1"/>
    </xf>
    <xf numFmtId="0" fontId="11" fillId="0" borderId="19" xfId="3" applyFont="1" applyBorder="1" applyAlignment="1">
      <alignment horizontal="center" vertical="center" wrapText="1"/>
    </xf>
    <xf numFmtId="174" fontId="13" fillId="0" borderId="12" xfId="22" applyNumberFormat="1" applyFont="1" applyBorder="1" applyAlignment="1">
      <alignment vertical="center"/>
    </xf>
    <xf numFmtId="168" fontId="13" fillId="0" borderId="60" xfId="5" applyNumberFormat="1" applyFont="1" applyBorder="1" applyAlignment="1">
      <alignment vertical="center" wrapText="1"/>
    </xf>
    <xf numFmtId="168" fontId="13" fillId="0" borderId="62" xfId="5" applyNumberFormat="1" applyFont="1" applyBorder="1" applyAlignment="1">
      <alignment vertical="center" wrapText="1"/>
    </xf>
    <xf numFmtId="174" fontId="13" fillId="0" borderId="63" xfId="22" applyNumberFormat="1" applyFont="1" applyBorder="1" applyAlignment="1">
      <alignment vertical="center"/>
    </xf>
    <xf numFmtId="175" fontId="13" fillId="0" borderId="14" xfId="5" applyNumberFormat="1" applyFont="1" applyBorder="1" applyAlignment="1">
      <alignment vertical="center"/>
    </xf>
    <xf numFmtId="174" fontId="13" fillId="0" borderId="1" xfId="3" applyNumberFormat="1" applyFont="1"/>
    <xf numFmtId="0" fontId="13" fillId="0" borderId="9" xfId="3" applyFont="1" applyBorder="1" applyAlignment="1">
      <alignment horizontal="center" vertical="center" wrapText="1"/>
    </xf>
    <xf numFmtId="0" fontId="12" fillId="5" borderId="2" xfId="3" applyFont="1" applyFill="1" applyBorder="1" applyAlignment="1">
      <alignment horizontal="center" vertical="center" wrapText="1"/>
    </xf>
    <xf numFmtId="0" fontId="25" fillId="0" borderId="40" xfId="3" applyFont="1" applyBorder="1" applyAlignment="1">
      <alignment horizontal="center" vertical="center" wrapText="1"/>
    </xf>
    <xf numFmtId="174" fontId="31" fillId="0" borderId="57" xfId="22" applyNumberFormat="1" applyFont="1" applyBorder="1" applyAlignment="1">
      <alignment horizontal="left" vertical="center" wrapText="1"/>
    </xf>
    <xf numFmtId="0" fontId="25" fillId="0" borderId="40" xfId="0" applyFont="1" applyBorder="1" applyAlignment="1">
      <alignment horizontal="center" vertical="center" wrapText="1"/>
    </xf>
    <xf numFmtId="44" fontId="31" fillId="0" borderId="57" xfId="22" applyFont="1" applyBorder="1" applyAlignment="1">
      <alignment horizontal="left" vertical="center" wrapText="1"/>
    </xf>
    <xf numFmtId="0" fontId="31" fillId="0" borderId="9" xfId="3" applyFont="1" applyBorder="1" applyAlignment="1">
      <alignment horizontal="center" vertical="center" wrapText="1"/>
    </xf>
    <xf numFmtId="0" fontId="31" fillId="0" borderId="48" xfId="3" applyFont="1" applyBorder="1" applyAlignment="1">
      <alignment horizontal="center" vertical="center" wrapText="1"/>
    </xf>
    <xf numFmtId="174" fontId="31" fillId="0" borderId="58" xfId="22" applyNumberFormat="1" applyFont="1" applyBorder="1" applyAlignment="1">
      <alignment horizontal="center" vertical="center" wrapText="1"/>
    </xf>
    <xf numFmtId="174" fontId="31" fillId="0" borderId="58" xfId="3" applyNumberFormat="1"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3" applyFont="1" applyBorder="1" applyAlignment="1">
      <alignment horizontal="center" vertical="center" wrapText="1"/>
    </xf>
    <xf numFmtId="0" fontId="13" fillId="0" borderId="35" xfId="3" applyFont="1" applyBorder="1" applyAlignment="1">
      <alignment vertical="center"/>
    </xf>
    <xf numFmtId="0" fontId="31" fillId="0" borderId="51" xfId="3" applyFont="1" applyBorder="1" applyAlignment="1">
      <alignment horizontal="center" vertical="center" wrapText="1"/>
    </xf>
    <xf numFmtId="0" fontId="13" fillId="0" borderId="46" xfId="3" applyFont="1" applyBorder="1" applyAlignment="1">
      <alignment vertical="center"/>
    </xf>
    <xf numFmtId="0" fontId="22" fillId="0" borderId="40" xfId="12" quotePrefix="1" applyNumberFormat="1" applyBorder="1" applyAlignment="1">
      <alignment horizontal="center" vertical="center" wrapText="1"/>
    </xf>
    <xf numFmtId="0" fontId="22" fillId="0" borderId="48" xfId="12" quotePrefix="1" applyNumberFormat="1" applyBorder="1" applyAlignment="1">
      <alignment horizontal="center" vertical="center" wrapText="1"/>
    </xf>
    <xf numFmtId="0" fontId="22" fillId="0" borderId="48" xfId="12" quotePrefix="1" applyNumberFormat="1" applyBorder="1" applyAlignment="1">
      <alignment horizontal="left" vertical="center" wrapText="1"/>
    </xf>
    <xf numFmtId="0" fontId="22" fillId="4" borderId="48" xfId="12" quotePrefix="1" applyNumberFormat="1" applyFill="1" applyBorder="1" applyAlignment="1">
      <alignment horizontal="center" vertical="center" wrapText="1"/>
    </xf>
    <xf numFmtId="37" fontId="22" fillId="0" borderId="48" xfId="11" applyNumberFormat="1" applyBorder="1" applyAlignment="1">
      <alignment horizontal="center" vertical="center"/>
    </xf>
    <xf numFmtId="37" fontId="22" fillId="0" borderId="49" xfId="11" applyNumberFormat="1" applyBorder="1" applyAlignment="1">
      <alignment horizontal="center" vertical="center"/>
    </xf>
    <xf numFmtId="0" fontId="0" fillId="0" borderId="40" xfId="0" applyBorder="1" applyAlignment="1">
      <alignment horizontal="center" vertical="center"/>
    </xf>
    <xf numFmtId="0" fontId="3" fillId="0" borderId="57" xfId="19" applyBorder="1" applyAlignment="1">
      <alignment vertical="center"/>
    </xf>
    <xf numFmtId="0" fontId="1" fillId="0" borderId="57" xfId="19" applyFont="1" applyBorder="1" applyAlignment="1">
      <alignment vertical="center"/>
    </xf>
    <xf numFmtId="0" fontId="0" fillId="0" borderId="48" xfId="0" applyBorder="1" applyAlignment="1">
      <alignment vertical="center"/>
    </xf>
    <xf numFmtId="0" fontId="3" fillId="0" borderId="48" xfId="19" applyBorder="1" applyAlignment="1">
      <alignment vertical="center"/>
    </xf>
    <xf numFmtId="0" fontId="22" fillId="0" borderId="48" xfId="12" quotePrefix="1" applyNumberFormat="1" applyBorder="1" applyAlignment="1">
      <alignment horizontal="justify" vertical="top" wrapText="1"/>
    </xf>
    <xf numFmtId="1" fontId="22" fillId="0" borderId="22" xfId="11" applyNumberFormat="1" applyBorder="1" applyAlignment="1">
      <alignment horizontal="center" vertical="center"/>
    </xf>
    <xf numFmtId="174" fontId="31" fillId="4" borderId="57" xfId="22" applyNumberFormat="1" applyFont="1" applyFill="1" applyBorder="1" applyAlignment="1">
      <alignment horizontal="center" vertical="center" wrapText="1"/>
    </xf>
    <xf numFmtId="0" fontId="39" fillId="0" borderId="26" xfId="0" applyFont="1" applyBorder="1" applyAlignment="1">
      <alignment horizontal="center" vertical="center" wrapText="1"/>
    </xf>
    <xf numFmtId="0" fontId="12" fillId="0" borderId="26" xfId="0" applyFont="1" applyBorder="1" applyAlignment="1">
      <alignment horizontal="center" vertical="center" wrapText="1"/>
    </xf>
    <xf numFmtId="173" fontId="13" fillId="0" borderId="25" xfId="21" applyNumberFormat="1" applyFont="1" applyBorder="1" applyAlignment="1">
      <alignment horizontal="center" vertical="center"/>
    </xf>
    <xf numFmtId="173" fontId="13" fillId="0" borderId="22" xfId="21" applyNumberFormat="1" applyFont="1" applyBorder="1" applyAlignment="1">
      <alignment horizontal="center" vertical="center"/>
    </xf>
    <xf numFmtId="174" fontId="13" fillId="0" borderId="22" xfId="22" applyNumberFormat="1" applyFont="1" applyFill="1" applyBorder="1" applyAlignment="1">
      <alignment horizontal="center" vertical="center"/>
    </xf>
    <xf numFmtId="174" fontId="13" fillId="0" borderId="22" xfId="22" applyNumberFormat="1" applyFont="1" applyBorder="1" applyAlignment="1">
      <alignment horizontal="center" vertical="center"/>
    </xf>
    <xf numFmtId="174" fontId="13" fillId="0" borderId="25" xfId="22" applyNumberFormat="1" applyFont="1" applyBorder="1" applyAlignment="1">
      <alignment horizontal="center" vertical="center"/>
    </xf>
    <xf numFmtId="174" fontId="13" fillId="0" borderId="13" xfId="22" applyNumberFormat="1" applyFont="1" applyFill="1" applyBorder="1" applyAlignment="1">
      <alignment vertical="center"/>
    </xf>
    <xf numFmtId="174" fontId="13" fillId="0" borderId="55" xfId="22" applyNumberFormat="1" applyFont="1" applyFill="1" applyBorder="1" applyAlignment="1">
      <alignment horizontal="center" vertical="center"/>
    </xf>
    <xf numFmtId="174" fontId="13" fillId="0" borderId="9" xfId="22" applyNumberFormat="1" applyFont="1" applyFill="1" applyBorder="1" applyAlignment="1">
      <alignment horizontal="center" vertical="center"/>
    </xf>
    <xf numFmtId="174" fontId="13" fillId="0" borderId="21" xfId="22" applyNumberFormat="1" applyFont="1" applyFill="1" applyBorder="1" applyAlignment="1">
      <alignment horizontal="center" vertical="center"/>
    </xf>
    <xf numFmtId="174" fontId="13" fillId="0" borderId="12" xfId="22" applyNumberFormat="1" applyFont="1" applyFill="1" applyBorder="1" applyAlignment="1">
      <alignment horizontal="center" vertical="center"/>
    </xf>
    <xf numFmtId="174" fontId="13" fillId="0" borderId="13" xfId="22" applyNumberFormat="1" applyFont="1" applyFill="1" applyBorder="1" applyAlignment="1">
      <alignment horizontal="center" vertical="center"/>
    </xf>
    <xf numFmtId="174" fontId="53" fillId="0" borderId="25" xfId="21" applyNumberFormat="1" applyFont="1" applyFill="1" applyBorder="1" applyAlignment="1">
      <alignment horizontal="center" vertical="center" wrapText="1"/>
    </xf>
    <xf numFmtId="174" fontId="13" fillId="0" borderId="48" xfId="22" applyNumberFormat="1" applyFont="1" applyFill="1" applyBorder="1" applyAlignment="1">
      <alignment vertical="center"/>
    </xf>
    <xf numFmtId="174" fontId="13" fillId="4" borderId="22" xfId="21" applyNumberFormat="1" applyFont="1" applyFill="1" applyBorder="1" applyAlignment="1">
      <alignment horizontal="center" vertical="center" wrapText="1"/>
    </xf>
    <xf numFmtId="174" fontId="13" fillId="0" borderId="22" xfId="21" applyNumberFormat="1" applyFont="1" applyFill="1" applyBorder="1" applyAlignment="1">
      <alignment horizontal="center" vertical="center" wrapText="1"/>
    </xf>
    <xf numFmtId="174" fontId="13" fillId="4" borderId="22" xfId="22" applyNumberFormat="1" applyFont="1" applyFill="1" applyBorder="1" applyAlignment="1">
      <alignment horizontal="center" vertical="center" wrapText="1"/>
    </xf>
    <xf numFmtId="174" fontId="13" fillId="0" borderId="22" xfId="22" applyNumberFormat="1" applyFont="1" applyFill="1" applyBorder="1" applyAlignment="1">
      <alignment horizontal="center" vertical="center" wrapText="1"/>
    </xf>
    <xf numFmtId="174" fontId="7" fillId="0" borderId="22" xfId="21" applyNumberFormat="1" applyFont="1" applyFill="1" applyBorder="1" applyAlignment="1">
      <alignment horizontal="center" vertical="center" wrapText="1"/>
    </xf>
    <xf numFmtId="174" fontId="7" fillId="0" borderId="13" xfId="21" applyNumberFormat="1" applyFont="1" applyFill="1" applyBorder="1" applyAlignment="1">
      <alignment horizontal="center" vertical="center" wrapText="1"/>
    </xf>
    <xf numFmtId="168" fontId="13" fillId="0" borderId="12" xfId="5" applyNumberFormat="1" applyFont="1" applyFill="1" applyBorder="1" applyAlignment="1">
      <alignment vertical="center"/>
    </xf>
    <xf numFmtId="168" fontId="13" fillId="0" borderId="13" xfId="5" applyNumberFormat="1" applyFont="1" applyFill="1" applyBorder="1" applyAlignment="1">
      <alignment vertical="center"/>
    </xf>
    <xf numFmtId="174" fontId="31" fillId="0" borderId="32" xfId="22" applyNumberFormat="1" applyFont="1" applyBorder="1" applyAlignment="1">
      <alignment horizontal="left" vertical="center" wrapText="1"/>
    </xf>
    <xf numFmtId="44" fontId="31" fillId="0" borderId="32" xfId="22" applyFont="1" applyBorder="1" applyAlignment="1">
      <alignment horizontal="left" vertical="center" wrapText="1"/>
    </xf>
    <xf numFmtId="0" fontId="25" fillId="0" borderId="34" xfId="3" applyFont="1" applyBorder="1" applyAlignment="1">
      <alignment horizontal="center" vertical="center" wrapText="1"/>
    </xf>
    <xf numFmtId="173" fontId="0" fillId="0" borderId="1" xfId="22" applyNumberFormat="1" applyFont="1" applyBorder="1"/>
    <xf numFmtId="174" fontId="31" fillId="4" borderId="32" xfId="22" applyNumberFormat="1" applyFont="1" applyFill="1" applyBorder="1" applyAlignment="1">
      <alignment horizontal="center" vertical="center" wrapText="1"/>
    </xf>
    <xf numFmtId="174" fontId="31" fillId="0" borderId="13" xfId="22" applyNumberFormat="1" applyFont="1" applyBorder="1" applyAlignment="1">
      <alignment horizontal="left" vertical="center" wrapText="1"/>
    </xf>
    <xf numFmtId="174" fontId="31" fillId="0" borderId="58" xfId="22" applyNumberFormat="1" applyFont="1" applyBorder="1" applyAlignment="1">
      <alignment horizontal="left" vertical="center" wrapText="1"/>
    </xf>
    <xf numFmtId="174" fontId="31" fillId="0" borderId="58" xfId="22" applyNumberFormat="1" applyFont="1" applyFill="1" applyBorder="1" applyAlignment="1">
      <alignment horizontal="center" vertical="center" wrapText="1"/>
    </xf>
    <xf numFmtId="174" fontId="31" fillId="0" borderId="46" xfId="22" applyNumberFormat="1" applyFont="1" applyFill="1" applyBorder="1" applyAlignment="1">
      <alignment horizontal="center" vertical="center" wrapText="1"/>
    </xf>
    <xf numFmtId="174" fontId="53" fillId="0" borderId="58" xfId="21" applyNumberFormat="1" applyFont="1" applyFill="1" applyBorder="1" applyAlignment="1">
      <alignment horizontal="center" vertical="center" wrapText="1"/>
    </xf>
    <xf numFmtId="168" fontId="7" fillId="0" borderId="22" xfId="18" applyNumberFormat="1" applyFont="1" applyFill="1" applyBorder="1" applyAlignment="1">
      <alignment vertical="center"/>
    </xf>
    <xf numFmtId="168" fontId="7" fillId="0" borderId="13" xfId="18" applyNumberFormat="1" applyFont="1" applyFill="1" applyBorder="1" applyAlignment="1">
      <alignment vertical="center"/>
    </xf>
    <xf numFmtId="0" fontId="39" fillId="5" borderId="26" xfId="2" applyFont="1" applyFill="1" applyBorder="1" applyAlignment="1">
      <alignment vertical="center" wrapText="1"/>
    </xf>
    <xf numFmtId="0" fontId="7" fillId="0" borderId="7" xfId="3" applyFont="1" applyBorder="1" applyAlignment="1">
      <alignmen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50" fillId="5" borderId="23"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50" fillId="13" borderId="23" xfId="0" applyFont="1" applyFill="1" applyBorder="1" applyAlignment="1">
      <alignment horizontal="center" vertical="center"/>
    </xf>
    <xf numFmtId="0" fontId="50" fillId="13" borderId="25" xfId="0" applyFont="1" applyFill="1" applyBorder="1" applyAlignment="1">
      <alignment horizontal="center" vertical="center"/>
    </xf>
    <xf numFmtId="0" fontId="50" fillId="13" borderId="23" xfId="0" applyFont="1" applyFill="1" applyBorder="1" applyAlignment="1">
      <alignment horizontal="left" vertical="center"/>
    </xf>
    <xf numFmtId="0" fontId="50" fillId="13" borderId="25" xfId="0" applyFont="1" applyFill="1" applyBorder="1" applyAlignment="1">
      <alignment horizontal="left" vertical="center"/>
    </xf>
    <xf numFmtId="0" fontId="50" fillId="13" borderId="23" xfId="0" applyFont="1" applyFill="1" applyBorder="1" applyAlignment="1">
      <alignment horizontal="left" vertical="center" wrapText="1"/>
    </xf>
    <xf numFmtId="0" fontId="50" fillId="13" borderId="25" xfId="0" applyFont="1" applyFill="1" applyBorder="1" applyAlignment="1">
      <alignment horizontal="left" vertical="center" wrapText="1"/>
    </xf>
    <xf numFmtId="0" fontId="50" fillId="5" borderId="23" xfId="0" applyFont="1" applyFill="1" applyBorder="1" applyAlignment="1">
      <alignment horizontal="center" vertical="center"/>
    </xf>
    <xf numFmtId="0" fontId="50" fillId="5" borderId="25" xfId="0" applyFont="1" applyFill="1" applyBorder="1" applyAlignment="1">
      <alignment horizontal="center" vertical="center"/>
    </xf>
    <xf numFmtId="0" fontId="7" fillId="0" borderId="53" xfId="0" applyFont="1" applyBorder="1" applyAlignment="1">
      <alignment horizontal="center" vertical="center"/>
    </xf>
    <xf numFmtId="0" fontId="7" fillId="0" borderId="68" xfId="0" applyFont="1" applyBorder="1" applyAlignment="1">
      <alignment horizontal="center" vertical="center"/>
    </xf>
    <xf numFmtId="0" fontId="51" fillId="4" borderId="23" xfId="0" applyFont="1" applyFill="1" applyBorder="1" applyAlignment="1">
      <alignment horizontal="left" vertical="center" wrapText="1"/>
    </xf>
    <xf numFmtId="0" fontId="51" fillId="4" borderId="25" xfId="0" applyFont="1" applyFill="1" applyBorder="1" applyAlignment="1">
      <alignment horizontal="left" vertical="center" wrapText="1"/>
    </xf>
    <xf numFmtId="9" fontId="7" fillId="4" borderId="23" xfId="3" applyNumberFormat="1" applyFont="1" applyFill="1" applyBorder="1" applyAlignment="1">
      <alignment horizontal="center" vertical="center" wrapText="1"/>
    </xf>
    <xf numFmtId="0" fontId="7" fillId="4" borderId="25" xfId="3" applyFont="1" applyFill="1" applyBorder="1" applyAlignment="1">
      <alignment horizontal="center" vertical="center" wrapText="1"/>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29" fillId="3" borderId="51" xfId="2" applyFont="1" applyFill="1" applyBorder="1" applyAlignment="1">
      <alignment horizontal="center" vertical="center" wrapText="1"/>
    </xf>
    <xf numFmtId="0" fontId="29" fillId="3" borderId="48" xfId="2" applyFont="1" applyFill="1" applyBorder="1" applyAlignment="1">
      <alignment horizontal="center" vertical="center" wrapText="1"/>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0" fontId="19" fillId="0" borderId="22" xfId="0" applyFont="1" applyBorder="1" applyAlignment="1">
      <alignment horizontal="center"/>
    </xf>
    <xf numFmtId="0" fontId="19" fillId="0" borderId="23" xfId="3" applyFont="1" applyBorder="1" applyAlignment="1">
      <alignment horizontal="center" vertical="center" wrapText="1"/>
    </xf>
    <xf numFmtId="0" fontId="19" fillId="0" borderId="25" xfId="3" applyFont="1" applyBorder="1" applyAlignment="1">
      <alignment horizontal="center" vertical="center" wrapText="1"/>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19" fillId="0" borderId="22" xfId="3" applyFont="1" applyBorder="1" applyAlignment="1">
      <alignment horizontal="center" vertical="center"/>
    </xf>
    <xf numFmtId="0" fontId="12" fillId="0" borderId="26" xfId="0" applyFont="1" applyBorder="1" applyAlignment="1">
      <alignment horizontal="center" vertical="center" wrapText="1"/>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31" fillId="5" borderId="22" xfId="2" applyFont="1" applyFill="1" applyBorder="1" applyAlignment="1">
      <alignment horizontal="center" vertical="center" wrapText="1"/>
    </xf>
    <xf numFmtId="170" fontId="31" fillId="5" borderId="23" xfId="3" applyNumberFormat="1" applyFont="1" applyFill="1" applyBorder="1" applyAlignment="1">
      <alignment horizontal="center" vertical="center" wrapText="1"/>
    </xf>
    <xf numFmtId="170" fontId="31" fillId="5" borderId="25" xfId="3" applyNumberFormat="1" applyFont="1" applyFill="1" applyBorder="1" applyAlignment="1">
      <alignment horizontal="center" vertical="center" wrapText="1"/>
    </xf>
    <xf numFmtId="170" fontId="31" fillId="5" borderId="23" xfId="3" applyNumberFormat="1" applyFont="1" applyFill="1" applyBorder="1" applyAlignment="1">
      <alignment horizontal="center" vertical="center"/>
    </xf>
    <xf numFmtId="170" fontId="31" fillId="5" borderId="25" xfId="3" applyNumberFormat="1" applyFont="1" applyFill="1" applyBorder="1" applyAlignment="1">
      <alignment horizontal="center" vertical="center"/>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7" fillId="0" borderId="26" xfId="3" applyFont="1" applyBorder="1" applyAlignment="1">
      <alignment horizontal="center" vertical="center" wrapText="1"/>
    </xf>
    <xf numFmtId="0" fontId="12" fillId="0" borderId="7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5" fillId="0" borderId="23" xfId="3" applyFont="1" applyBorder="1" applyAlignment="1">
      <alignment horizontal="justify" vertical="center" wrapText="1"/>
    </xf>
    <xf numFmtId="0" fontId="25" fillId="0" borderId="25" xfId="3" applyFont="1" applyBorder="1" applyAlignment="1">
      <alignment horizontal="justify" vertical="center" wrapText="1"/>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19" fillId="0" borderId="5" xfId="3" applyFont="1" applyBorder="1" applyAlignment="1">
      <alignment horizontal="center" vertical="center" wrapText="1"/>
    </xf>
    <xf numFmtId="0" fontId="19" fillId="0" borderId="7" xfId="3" applyFont="1" applyBorder="1" applyAlignment="1">
      <alignment horizontal="center" vertical="center" wrapText="1"/>
    </xf>
    <xf numFmtId="0" fontId="19" fillId="0" borderId="5" xfId="3" applyFont="1" applyBorder="1" applyAlignment="1">
      <alignment horizontal="justify" vertical="center" wrapText="1"/>
    </xf>
    <xf numFmtId="0" fontId="19" fillId="0" borderId="7" xfId="3" applyFont="1" applyBorder="1" applyAlignment="1">
      <alignment horizontal="justify" vertical="center"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20" fillId="0" borderId="26" xfId="3" applyFont="1" applyBorder="1" applyAlignment="1">
      <alignment horizontal="center" vertical="center"/>
    </xf>
    <xf numFmtId="0" fontId="33" fillId="0" borderId="7" xfId="3" applyFont="1" applyBorder="1" applyAlignment="1">
      <alignment horizontal="center" vertical="center" wrapText="1"/>
    </xf>
    <xf numFmtId="0" fontId="19" fillId="0" borderId="6" xfId="3" applyFont="1" applyBorder="1" applyAlignment="1">
      <alignment horizontal="center" vertical="center"/>
    </xf>
    <xf numFmtId="43" fontId="19" fillId="0" borderId="22" xfId="18" applyFont="1" applyBorder="1" applyAlignment="1">
      <alignment horizontal="center"/>
    </xf>
    <xf numFmtId="0" fontId="19" fillId="0" borderId="5" xfId="3" applyFont="1" applyBorder="1" applyAlignment="1">
      <alignment horizontal="left" vertical="center" wrapText="1"/>
    </xf>
    <xf numFmtId="0" fontId="19" fillId="0" borderId="7" xfId="3" applyFont="1" applyBorder="1" applyAlignment="1">
      <alignment horizontal="left" vertical="center" wrapText="1"/>
    </xf>
    <xf numFmtId="9" fontId="13" fillId="4" borderId="23" xfId="3" applyNumberFormat="1" applyFont="1" applyFill="1" applyBorder="1" applyAlignment="1">
      <alignment horizontal="center" vertical="center" wrapText="1"/>
    </xf>
    <xf numFmtId="0" fontId="13" fillId="4" borderId="25" xfId="3" applyFont="1" applyFill="1" applyBorder="1" applyAlignment="1">
      <alignment horizontal="center" vertical="center" wrapText="1"/>
    </xf>
    <xf numFmtId="9" fontId="13" fillId="0" borderId="23" xfId="3" applyNumberFormat="1" applyFont="1" applyBorder="1" applyAlignment="1">
      <alignment horizontal="center" vertical="center" wrapText="1"/>
    </xf>
    <xf numFmtId="0" fontId="13" fillId="0" borderId="25" xfId="3" applyFont="1" applyBorder="1" applyAlignment="1">
      <alignment horizontal="center" vertical="center" wrapText="1"/>
    </xf>
    <xf numFmtId="0" fontId="13" fillId="0" borderId="23" xfId="3" applyFont="1" applyBorder="1" applyAlignment="1">
      <alignment horizontal="center" vertical="center" wrapText="1"/>
    </xf>
    <xf numFmtId="0" fontId="30" fillId="0" borderId="25" xfId="3" applyFont="1" applyBorder="1" applyAlignment="1">
      <alignment horizontal="left" vertical="center" wrapText="1"/>
    </xf>
    <xf numFmtId="0" fontId="19" fillId="0" borderId="23" xfId="3" applyFont="1" applyBorder="1" applyAlignment="1">
      <alignment horizontal="justify" vertical="center" wrapText="1"/>
    </xf>
    <xf numFmtId="0" fontId="19" fillId="0" borderId="25" xfId="3" applyFont="1" applyBorder="1" applyAlignment="1">
      <alignment horizontal="justify" vertical="center" wrapText="1"/>
    </xf>
    <xf numFmtId="0" fontId="54" fillId="0" borderId="23" xfId="3" applyFont="1" applyBorder="1" applyAlignment="1">
      <alignment horizontal="justify" vertical="top" wrapText="1"/>
    </xf>
    <xf numFmtId="0" fontId="54" fillId="0" borderId="25" xfId="3" applyFont="1" applyBorder="1" applyAlignment="1">
      <alignment horizontal="justify" vertical="top" wrapText="1"/>
    </xf>
    <xf numFmtId="0" fontId="25" fillId="0" borderId="5" xfId="3" applyFont="1" applyBorder="1" applyAlignment="1">
      <alignment horizontal="justify" vertical="center" wrapText="1"/>
    </xf>
    <xf numFmtId="0" fontId="25" fillId="0" borderId="7" xfId="3" applyFont="1" applyBorder="1" applyAlignment="1">
      <alignment horizontal="justify" vertical="center" wrapText="1"/>
    </xf>
    <xf numFmtId="0" fontId="25" fillId="0" borderId="5" xfId="3" applyFont="1" applyBorder="1" applyAlignment="1">
      <alignment horizontal="center" vertical="center" wrapText="1"/>
    </xf>
    <xf numFmtId="0" fontId="25" fillId="0" borderId="7" xfId="3" applyFont="1" applyBorder="1" applyAlignment="1">
      <alignment horizontal="center" vertical="center" wrapText="1"/>
    </xf>
    <xf numFmtId="9" fontId="12" fillId="0" borderId="23" xfId="3" applyNumberFormat="1" applyFont="1" applyBorder="1" applyAlignment="1">
      <alignment horizontal="center" vertical="center" wrapText="1"/>
    </xf>
    <xf numFmtId="0" fontId="12" fillId="0" borderId="25" xfId="3" applyFont="1" applyBorder="1" applyAlignment="1">
      <alignment horizontal="center" vertical="center" wrapText="1"/>
    </xf>
    <xf numFmtId="9" fontId="7" fillId="0" borderId="23" xfId="3" applyNumberFormat="1" applyFont="1" applyBorder="1" applyAlignment="1">
      <alignment horizontal="center" vertical="center" wrapText="1"/>
    </xf>
    <xf numFmtId="0" fontId="7" fillId="0" borderId="25" xfId="3" applyFont="1" applyBorder="1" applyAlignment="1">
      <alignment horizontal="center" vertical="center" wrapText="1"/>
    </xf>
    <xf numFmtId="0" fontId="25" fillId="0" borderId="23" xfId="3" applyFont="1" applyBorder="1" applyAlignment="1">
      <alignment horizontal="center" vertical="center" wrapText="1"/>
    </xf>
    <xf numFmtId="0" fontId="25" fillId="0" borderId="25" xfId="3" applyFont="1" applyBorder="1" applyAlignment="1">
      <alignment horizontal="center" vertical="center" wrapText="1"/>
    </xf>
    <xf numFmtId="0" fontId="25" fillId="0" borderId="23" xfId="3" applyFont="1" applyBorder="1" applyAlignment="1">
      <alignment horizontal="justify" vertical="top" wrapText="1"/>
    </xf>
    <xf numFmtId="0" fontId="25" fillId="0" borderId="25" xfId="3" applyFont="1" applyBorder="1" applyAlignment="1">
      <alignment horizontal="justify" vertical="top" wrapText="1"/>
    </xf>
    <xf numFmtId="0" fontId="19" fillId="0" borderId="23" xfId="3" applyFont="1" applyBorder="1" applyAlignment="1">
      <alignment horizontal="left" vertical="center" wrapText="1"/>
    </xf>
    <xf numFmtId="0" fontId="19" fillId="0" borderId="25" xfId="3" applyFont="1" applyBorder="1" applyAlignment="1">
      <alignment horizontal="left" vertical="center" wrapText="1"/>
    </xf>
    <xf numFmtId="0" fontId="13" fillId="0" borderId="5" xfId="3" applyFont="1" applyBorder="1" applyAlignment="1">
      <alignment horizontal="center" vertical="center" wrapText="1"/>
    </xf>
    <xf numFmtId="0" fontId="13" fillId="0" borderId="7" xfId="3" applyFont="1" applyBorder="1" applyAlignment="1">
      <alignment horizontal="center" vertical="center" wrapText="1"/>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3" fillId="0" borderId="5" xfId="3" applyFont="1" applyBorder="1" applyAlignment="1">
      <alignment horizontal="left" vertical="center" wrapText="1"/>
    </xf>
    <xf numFmtId="0" fontId="13" fillId="0" borderId="7" xfId="3" applyFont="1" applyBorder="1" applyAlignment="1">
      <alignment horizontal="left" vertical="center"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28" fillId="0" borderId="32" xfId="3" applyFont="1" applyBorder="1" applyAlignment="1">
      <alignment horizontal="center" vertical="center"/>
    </xf>
    <xf numFmtId="0" fontId="7" fillId="5" borderId="26" xfId="3" applyFont="1" applyFill="1" applyBorder="1" applyAlignment="1">
      <alignment horizontal="left" vertical="center"/>
    </xf>
    <xf numFmtId="0" fontId="7" fillId="5" borderId="26" xfId="3" applyFont="1" applyFill="1" applyBorder="1" applyAlignment="1">
      <alignment horizontal="left" vertical="center" wrapText="1"/>
    </xf>
    <xf numFmtId="0" fontId="13" fillId="0" borderId="26" xfId="3" applyFont="1" applyBorder="1" applyAlignment="1">
      <alignment horizontal="center" vertical="center"/>
    </xf>
    <xf numFmtId="0" fontId="12" fillId="0" borderId="61" xfId="2" applyFont="1" applyBorder="1" applyAlignment="1">
      <alignment horizontal="center" vertical="center" wrapText="1"/>
    </xf>
    <xf numFmtId="0" fontId="0" fillId="0" borderId="49" xfId="0" applyBorder="1" applyAlignment="1">
      <alignment horizontal="center" vertical="center" wrapText="1"/>
    </xf>
    <xf numFmtId="174" fontId="13" fillId="0" borderId="67" xfId="22" applyNumberFormat="1" applyFont="1" applyFill="1" applyBorder="1" applyAlignment="1">
      <alignment horizontal="center" vertical="center" wrapText="1"/>
    </xf>
    <xf numFmtId="174" fontId="13" fillId="0" borderId="34" xfId="22" applyNumberFormat="1" applyFont="1" applyFill="1" applyBorder="1" applyAlignment="1">
      <alignment horizontal="center" vertical="center" wrapText="1"/>
    </xf>
    <xf numFmtId="167" fontId="13" fillId="0" borderId="61" xfId="5" applyFont="1" applyBorder="1" applyAlignment="1">
      <alignment horizontal="center" vertical="center"/>
    </xf>
    <xf numFmtId="167" fontId="13" fillId="0" borderId="49" xfId="5" applyFont="1" applyBorder="1" applyAlignment="1">
      <alignment horizontal="center" vertical="center"/>
    </xf>
    <xf numFmtId="0" fontId="12" fillId="0" borderId="1" xfId="0" applyFont="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0" borderId="36" xfId="2" applyFont="1" applyBorder="1" applyAlignment="1">
      <alignment horizontal="center" vertical="center" wrapText="1"/>
    </xf>
    <xf numFmtId="0" fontId="12" fillId="0" borderId="49" xfId="2" applyFont="1" applyBorder="1" applyAlignment="1">
      <alignment horizontal="center" vertical="center" wrapText="1"/>
    </xf>
    <xf numFmtId="174" fontId="13" fillId="0" borderId="67" xfId="22" applyNumberFormat="1" applyFont="1" applyBorder="1" applyAlignment="1">
      <alignment horizontal="center" vertical="center" wrapText="1"/>
    </xf>
    <xf numFmtId="174" fontId="13" fillId="0" borderId="34" xfId="22" applyNumberFormat="1" applyFont="1" applyBorder="1" applyAlignment="1">
      <alignment horizontal="center" vertical="center" wrapText="1"/>
    </xf>
    <xf numFmtId="174" fontId="13" fillId="0" borderId="40" xfId="22" applyNumberFormat="1" applyFont="1" applyBorder="1" applyAlignment="1">
      <alignment horizontal="center" vertical="center" wrapText="1"/>
    </xf>
    <xf numFmtId="168" fontId="13" fillId="0" borderId="33" xfId="5" applyNumberFormat="1" applyFont="1" applyBorder="1" applyAlignment="1">
      <alignment horizontal="center" vertical="center" wrapText="1"/>
    </xf>
    <xf numFmtId="168" fontId="13" fillId="0" borderId="35" xfId="5" applyNumberFormat="1" applyFont="1" applyBorder="1" applyAlignment="1">
      <alignment horizontal="center" vertical="center" wrapText="1"/>
    </xf>
    <xf numFmtId="168" fontId="13" fillId="0" borderId="48" xfId="5" applyNumberFormat="1" applyFont="1" applyBorder="1" applyAlignment="1">
      <alignment horizontal="center" vertical="center" wrapText="1"/>
    </xf>
    <xf numFmtId="167" fontId="13" fillId="0" borderId="61" xfId="5" applyFont="1" applyFill="1" applyBorder="1" applyAlignment="1">
      <alignment horizontal="center" vertical="center"/>
    </xf>
    <xf numFmtId="167" fontId="13" fillId="0" borderId="36" xfId="5" applyFont="1" applyFill="1" applyBorder="1" applyAlignment="1">
      <alignment horizontal="center" vertical="center"/>
    </xf>
    <xf numFmtId="167" fontId="13" fillId="0" borderId="49" xfId="5" applyFont="1" applyFill="1" applyBorder="1" applyAlignment="1">
      <alignment horizontal="center" vertical="center"/>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3" borderId="26" xfId="2" applyFont="1" applyFill="1" applyBorder="1" applyAlignment="1">
      <alignment horizontal="left" vertical="center" wrapText="1"/>
    </xf>
    <xf numFmtId="0" fontId="12" fillId="3" borderId="26" xfId="2" applyFont="1" applyFill="1" applyBorder="1" applyAlignment="1">
      <alignment horizontal="center" vertical="center" wrapText="1"/>
    </xf>
    <xf numFmtId="0" fontId="12" fillId="5" borderId="55"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61" xfId="2" applyFont="1" applyFill="1" applyBorder="1" applyAlignment="1">
      <alignment horizontal="center" vertical="center" wrapText="1"/>
    </xf>
    <xf numFmtId="0" fontId="12" fillId="5" borderId="62" xfId="2" applyFont="1" applyFill="1" applyBorder="1" applyAlignment="1">
      <alignment horizontal="center" vertical="center" wrapText="1"/>
    </xf>
    <xf numFmtId="168" fontId="13" fillId="0" borderId="61" xfId="5" applyNumberFormat="1" applyFont="1" applyBorder="1" applyAlignment="1">
      <alignment horizontal="center" vertical="center" wrapText="1"/>
    </xf>
    <xf numFmtId="168" fontId="13" fillId="0" borderId="36" xfId="5" applyNumberFormat="1" applyFont="1" applyBorder="1" applyAlignment="1">
      <alignment horizontal="center" vertical="center" wrapText="1"/>
    </xf>
    <xf numFmtId="168" fontId="13" fillId="0" borderId="49" xfId="5" applyNumberFormat="1" applyFont="1" applyBorder="1" applyAlignment="1">
      <alignment horizontal="center" vertical="center" wrapText="1"/>
    </xf>
    <xf numFmtId="0" fontId="13" fillId="0" borderId="61" xfId="3" applyFont="1" applyBorder="1" applyAlignment="1">
      <alignment horizontal="right" vertical="center" wrapText="1"/>
    </xf>
    <xf numFmtId="0" fontId="13" fillId="0" borderId="36" xfId="3" applyFont="1" applyBorder="1" applyAlignment="1">
      <alignment horizontal="right" vertical="center" wrapText="1"/>
    </xf>
    <xf numFmtId="0" fontId="13" fillId="0" borderId="49" xfId="3" applyFont="1" applyBorder="1" applyAlignment="1">
      <alignment horizontal="right" vertical="center" wrapText="1"/>
    </xf>
    <xf numFmtId="0" fontId="12" fillId="0" borderId="67" xfId="2" applyFont="1" applyBorder="1" applyAlignment="1">
      <alignment horizontal="center" vertical="center" wrapText="1"/>
    </xf>
    <xf numFmtId="0" fontId="12" fillId="0" borderId="34" xfId="2" applyFont="1" applyBorder="1" applyAlignment="1">
      <alignment horizontal="center" vertical="center" wrapText="1"/>
    </xf>
    <xf numFmtId="0" fontId="0" fillId="0" borderId="40" xfId="0" applyBorder="1" applyAlignment="1">
      <alignment horizontal="center" vertical="center" wrapText="1"/>
    </xf>
    <xf numFmtId="0" fontId="13" fillId="0" borderId="33" xfId="3" applyFont="1" applyBorder="1" applyAlignment="1">
      <alignment horizontal="center" vertical="center" wrapText="1"/>
    </xf>
    <xf numFmtId="0" fontId="0" fillId="0" borderId="48" xfId="0" applyBorder="1" applyAlignment="1">
      <alignment horizontal="center" vertical="center" wrapText="1"/>
    </xf>
    <xf numFmtId="168" fontId="13" fillId="0" borderId="67" xfId="5" applyNumberFormat="1" applyFont="1" applyFill="1" applyBorder="1" applyAlignment="1">
      <alignment horizontal="center" vertical="center"/>
    </xf>
    <xf numFmtId="168" fontId="13" fillId="0" borderId="40" xfId="5" applyNumberFormat="1" applyFont="1" applyFill="1" applyBorder="1" applyAlignment="1">
      <alignment horizontal="center" vertical="center"/>
    </xf>
    <xf numFmtId="168" fontId="13" fillId="0" borderId="61" xfId="5" applyNumberFormat="1" applyFont="1" applyBorder="1" applyAlignment="1">
      <alignment horizontal="center" vertical="center"/>
    </xf>
    <xf numFmtId="168" fontId="13" fillId="0" borderId="49" xfId="5" applyNumberFormat="1" applyFont="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168" fontId="13" fillId="0" borderId="67" xfId="5" applyNumberFormat="1" applyFont="1" applyBorder="1" applyAlignment="1">
      <alignment horizontal="center" vertical="center"/>
    </xf>
    <xf numFmtId="168" fontId="13" fillId="0" borderId="40" xfId="5" applyNumberFormat="1" applyFont="1" applyBorder="1" applyAlignment="1">
      <alignment horizontal="center" vertical="center"/>
    </xf>
    <xf numFmtId="168" fontId="13" fillId="0" borderId="33" xfId="5" applyNumberFormat="1" applyFont="1" applyBorder="1" applyAlignment="1">
      <alignment horizontal="center" vertical="center"/>
    </xf>
    <xf numFmtId="168" fontId="13" fillId="0" borderId="48" xfId="5" applyNumberFormat="1" applyFont="1" applyBorder="1" applyAlignment="1">
      <alignment horizontal="center" vertical="center"/>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1" fontId="39" fillId="0" borderId="29" xfId="2" applyNumberFormat="1" applyFont="1" applyBorder="1" applyAlignment="1">
      <alignment horizontal="center" vertical="center" wrapText="1"/>
    </xf>
    <xf numFmtId="1" fontId="39" fillId="0" borderId="27" xfId="2" applyNumberFormat="1" applyFont="1" applyBorder="1" applyAlignment="1">
      <alignment horizontal="center" vertical="center" wrapText="1"/>
    </xf>
    <xf numFmtId="1" fontId="39" fillId="0" borderId="28" xfId="2" applyNumberFormat="1" applyFont="1" applyBorder="1" applyAlignment="1">
      <alignment horizontal="center" vertical="center" wrapText="1"/>
    </xf>
    <xf numFmtId="0" fontId="12" fillId="5" borderId="6" xfId="3" applyFont="1" applyFill="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0" fontId="31" fillId="5" borderId="27" xfId="3" applyFont="1" applyFill="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1" fontId="6"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42" fillId="5" borderId="13" xfId="19" applyFont="1" applyFill="1" applyBorder="1" applyAlignment="1">
      <alignment horizontal="center" vertical="center" wrapText="1"/>
    </xf>
    <xf numFmtId="0" fontId="24" fillId="11" borderId="55"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6" xfId="19" applyFont="1" applyFill="1" applyBorder="1" applyAlignment="1">
      <alignment horizontal="center" vertical="center"/>
    </xf>
    <xf numFmtId="0" fontId="42" fillId="5" borderId="59" xfId="19" applyFont="1" applyFill="1" applyBorder="1" applyAlignment="1">
      <alignment horizontal="center" vertical="center"/>
    </xf>
    <xf numFmtId="0" fontId="42" fillId="5" borderId="10" xfId="19" applyFont="1" applyFill="1" applyBorder="1" applyAlignment="1">
      <alignment horizontal="center" vertical="center" wrapText="1"/>
    </xf>
    <xf numFmtId="0" fontId="42" fillId="5" borderId="74" xfId="19" applyFont="1" applyFill="1" applyBorder="1" applyAlignment="1">
      <alignment horizontal="center" vertical="center" wrapText="1"/>
    </xf>
    <xf numFmtId="0" fontId="3" fillId="10" borderId="1" xfId="19" applyFill="1" applyAlignment="1">
      <alignment horizontal="center"/>
    </xf>
    <xf numFmtId="0" fontId="42" fillId="5" borderId="33" xfId="19" applyFont="1" applyFill="1" applyBorder="1" applyAlignment="1">
      <alignment horizontal="center" vertical="center" wrapText="1"/>
    </xf>
    <xf numFmtId="0" fontId="42" fillId="5" borderId="60" xfId="19" applyFon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65" xfId="0" applyFont="1" applyBorder="1" applyAlignment="1">
      <alignment horizontal="left" vertical="center" wrapText="1"/>
    </xf>
    <xf numFmtId="0" fontId="13" fillId="0" borderId="17" xfId="0" applyFont="1" applyBorder="1" applyAlignment="1">
      <alignment horizontal="left" vertical="center" wrapText="1"/>
    </xf>
    <xf numFmtId="0" fontId="12" fillId="5" borderId="45" xfId="2" applyFont="1" applyFill="1" applyBorder="1" applyAlignment="1">
      <alignment horizontal="center" vertical="center" wrapText="1"/>
    </xf>
    <xf numFmtId="0" fontId="12" fillId="5" borderId="46" xfId="2" applyFont="1" applyFill="1" applyBorder="1" applyAlignment="1">
      <alignment horizontal="center" vertical="center" wrapText="1"/>
    </xf>
    <xf numFmtId="0" fontId="11" fillId="0" borderId="26" xfId="2" applyFont="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1" xfId="2" applyFont="1" applyFill="1" applyBorder="1" applyAlignment="1">
      <alignment horizontal="center" vertical="center" wrapText="1"/>
    </xf>
    <xf numFmtId="0" fontId="12" fillId="5" borderId="42" xfId="2" applyFont="1" applyFill="1" applyBorder="1" applyAlignment="1">
      <alignment horizontal="center" vertical="center" wrapText="1"/>
    </xf>
    <xf numFmtId="0" fontId="12" fillId="0" borderId="71" xfId="2" applyFont="1" applyBorder="1" applyAlignment="1">
      <alignment horizontal="center" vertical="center" wrapText="1"/>
    </xf>
    <xf numFmtId="0" fontId="12" fillId="0" borderId="72" xfId="2" applyFont="1" applyBorder="1" applyAlignment="1">
      <alignment horizontal="center" vertical="center" wrapText="1"/>
    </xf>
    <xf numFmtId="0" fontId="12" fillId="0" borderId="73" xfId="2" applyFont="1" applyBorder="1" applyAlignment="1">
      <alignment horizontal="center" vertical="center" wrapText="1"/>
    </xf>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BC41A0B-FA08-43D3-8093-1B3593C00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D0D6D8B-2369-4E44-815F-B1976E97D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54430</xdr:colOff>
      <xdr:row>62</xdr:row>
      <xdr:rowOff>68036</xdr:rowOff>
    </xdr:from>
    <xdr:to>
      <xdr:col>2</xdr:col>
      <xdr:colOff>452437</xdr:colOff>
      <xdr:row>62</xdr:row>
      <xdr:rowOff>352947</xdr:rowOff>
    </xdr:to>
    <xdr:pic>
      <xdr:nvPicPr>
        <xdr:cNvPr id="3" name="Imagen 2">
          <a:extLst>
            <a:ext uri="{FF2B5EF4-FFF2-40B4-BE49-F238E27FC236}">
              <a16:creationId xmlns:a16="http://schemas.microsoft.com/office/drawing/2014/main" id="{63CE1F17-974C-4899-A4E8-069469E9B1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69368" y="32441130"/>
          <a:ext cx="398007" cy="2849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ownloads\8190%20-%20Reporte%20Plan%20de%20Accion_2025_marzo%20RevNGB%20RJDM%20(1).xlsx" TargetMode="External"/><Relationship Id="rId1" Type="http://schemas.openxmlformats.org/officeDocument/2006/relationships/externalLinkPath" Target="/Users/Lenovo/Downloads/8190%20-%20Reporte%20Plan%20de%20Accion_2025_marzo%20RevNGB%20RJD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IVIDAD_1"/>
      <sheetName val="Hoja de vida1 "/>
      <sheetName val="ACTIVIDAD_2"/>
      <sheetName val="Hoja de vida2"/>
      <sheetName val="ACTIVIDAD_3"/>
      <sheetName val="Hoja de vida3"/>
      <sheetName val="META_PDD"/>
      <sheetName val="Hoja de vida_MetaPDD"/>
      <sheetName val="PRODUCTO_MGA"/>
      <sheetName val="PMR"/>
      <sheetName val="TERRITORIALIZACIÓN"/>
      <sheetName val="CONTROL DE CAMBIOS"/>
    </sheetNames>
    <sheetDataSet>
      <sheetData sheetId="0">
        <row r="24">
          <cell r="B24">
            <v>291874000</v>
          </cell>
          <cell r="C24">
            <v>206793000</v>
          </cell>
        </row>
        <row r="25">
          <cell r="B25">
            <v>0</v>
          </cell>
          <cell r="C25">
            <v>2113666</v>
          </cell>
          <cell r="D25">
            <v>34229732</v>
          </cell>
          <cell r="G25">
            <v>0</v>
          </cell>
        </row>
      </sheetData>
      <sheetData sheetId="1"/>
      <sheetData sheetId="2">
        <row r="24">
          <cell r="B24">
            <v>291874000</v>
          </cell>
          <cell r="C24">
            <v>206793000</v>
          </cell>
        </row>
        <row r="25">
          <cell r="B25">
            <v>0</v>
          </cell>
          <cell r="C25">
            <v>2113667</v>
          </cell>
          <cell r="D25">
            <v>34229734</v>
          </cell>
        </row>
      </sheetData>
      <sheetData sheetId="3"/>
      <sheetData sheetId="4">
        <row r="26">
          <cell r="B26">
            <v>59208000</v>
          </cell>
          <cell r="C26">
            <v>36168000</v>
          </cell>
        </row>
        <row r="27">
          <cell r="B27">
            <v>0</v>
          </cell>
          <cell r="C27">
            <v>266400</v>
          </cell>
        </row>
        <row r="40">
          <cell r="C40">
            <v>0</v>
          </cell>
        </row>
        <row r="42">
          <cell r="C42">
            <v>0.1</v>
          </cell>
        </row>
      </sheetData>
      <sheetData sheetId="5"/>
      <sheetData sheetId="6">
        <row r="31">
          <cell r="C31">
            <v>427</v>
          </cell>
        </row>
      </sheetData>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baseColWidth="10" defaultColWidth="10.85546875" defaultRowHeight="14.25" x14ac:dyDescent="0.25"/>
  <cols>
    <col min="1" max="1" width="53" style="210" customWidth="1"/>
    <col min="2" max="2" width="78.5703125" style="210" customWidth="1"/>
    <col min="3" max="3" width="36.42578125" style="210" customWidth="1"/>
    <col min="4" max="4" width="31.140625" style="210" customWidth="1"/>
    <col min="5" max="5" width="70.140625" style="210" customWidth="1"/>
    <col min="6" max="6" width="17.42578125" style="210" customWidth="1"/>
    <col min="7" max="8" width="21.85546875" style="210" customWidth="1"/>
    <col min="9" max="9" width="19.42578125" style="210" customWidth="1"/>
    <col min="10" max="10" width="42" style="210" customWidth="1"/>
    <col min="11" max="256" width="10.85546875" style="210"/>
    <col min="257" max="257" width="72" style="210" bestFit="1" customWidth="1"/>
    <col min="258" max="258" width="78.5703125" style="210" customWidth="1"/>
    <col min="259" max="259" width="10.85546875" style="210"/>
    <col min="260" max="260" width="31.140625" style="210" customWidth="1"/>
    <col min="261" max="261" width="70.140625" style="210" customWidth="1"/>
    <col min="262" max="262" width="17.42578125" style="210" customWidth="1"/>
    <col min="263" max="264" width="21.85546875" style="210" customWidth="1"/>
    <col min="265" max="265" width="19.42578125" style="210" customWidth="1"/>
    <col min="266" max="266" width="42" style="210" customWidth="1"/>
    <col min="267" max="512" width="10.85546875" style="210"/>
    <col min="513" max="513" width="72" style="210" bestFit="1" customWidth="1"/>
    <col min="514" max="514" width="78.5703125" style="210" customWidth="1"/>
    <col min="515" max="515" width="10.85546875" style="210"/>
    <col min="516" max="516" width="31.140625" style="210" customWidth="1"/>
    <col min="517" max="517" width="70.140625" style="210" customWidth="1"/>
    <col min="518" max="518" width="17.42578125" style="210" customWidth="1"/>
    <col min="519" max="520" width="21.85546875" style="210" customWidth="1"/>
    <col min="521" max="521" width="19.42578125" style="210" customWidth="1"/>
    <col min="522" max="522" width="42" style="210" customWidth="1"/>
    <col min="523" max="768" width="10.85546875" style="210"/>
    <col min="769" max="769" width="72" style="210" bestFit="1" customWidth="1"/>
    <col min="770" max="770" width="78.5703125" style="210" customWidth="1"/>
    <col min="771" max="771" width="10.85546875" style="210"/>
    <col min="772" max="772" width="31.140625" style="210" customWidth="1"/>
    <col min="773" max="773" width="70.140625" style="210" customWidth="1"/>
    <col min="774" max="774" width="17.42578125" style="210" customWidth="1"/>
    <col min="775" max="776" width="21.85546875" style="210" customWidth="1"/>
    <col min="777" max="777" width="19.42578125" style="210" customWidth="1"/>
    <col min="778" max="778" width="42" style="210" customWidth="1"/>
    <col min="779" max="1024" width="10.85546875" style="210"/>
    <col min="1025" max="1025" width="72" style="210" bestFit="1" customWidth="1"/>
    <col min="1026" max="1026" width="78.5703125" style="210" customWidth="1"/>
    <col min="1027" max="1027" width="10.85546875" style="210"/>
    <col min="1028" max="1028" width="31.140625" style="210" customWidth="1"/>
    <col min="1029" max="1029" width="70.140625" style="210" customWidth="1"/>
    <col min="1030" max="1030" width="17.42578125" style="210" customWidth="1"/>
    <col min="1031" max="1032" width="21.85546875" style="210" customWidth="1"/>
    <col min="1033" max="1033" width="19.42578125" style="210" customWidth="1"/>
    <col min="1034" max="1034" width="42" style="210" customWidth="1"/>
    <col min="1035" max="1280" width="10.85546875" style="210"/>
    <col min="1281" max="1281" width="72" style="210" bestFit="1" customWidth="1"/>
    <col min="1282" max="1282" width="78.5703125" style="210" customWidth="1"/>
    <col min="1283" max="1283" width="10.85546875" style="210"/>
    <col min="1284" max="1284" width="31.140625" style="210" customWidth="1"/>
    <col min="1285" max="1285" width="70.140625" style="210" customWidth="1"/>
    <col min="1286" max="1286" width="17.42578125" style="210" customWidth="1"/>
    <col min="1287" max="1288" width="21.85546875" style="210" customWidth="1"/>
    <col min="1289" max="1289" width="19.42578125" style="210" customWidth="1"/>
    <col min="1290" max="1290" width="42" style="210" customWidth="1"/>
    <col min="1291" max="1536" width="10.85546875" style="210"/>
    <col min="1537" max="1537" width="72" style="210" bestFit="1" customWidth="1"/>
    <col min="1538" max="1538" width="78.5703125" style="210" customWidth="1"/>
    <col min="1539" max="1539" width="10.85546875" style="210"/>
    <col min="1540" max="1540" width="31.140625" style="210" customWidth="1"/>
    <col min="1541" max="1541" width="70.140625" style="210" customWidth="1"/>
    <col min="1542" max="1542" width="17.42578125" style="210" customWidth="1"/>
    <col min="1543" max="1544" width="21.85546875" style="210" customWidth="1"/>
    <col min="1545" max="1545" width="19.42578125" style="210" customWidth="1"/>
    <col min="1546" max="1546" width="42" style="210" customWidth="1"/>
    <col min="1547" max="1792" width="10.85546875" style="210"/>
    <col min="1793" max="1793" width="72" style="210" bestFit="1" customWidth="1"/>
    <col min="1794" max="1794" width="78.5703125" style="210" customWidth="1"/>
    <col min="1795" max="1795" width="10.85546875" style="210"/>
    <col min="1796" max="1796" width="31.140625" style="210" customWidth="1"/>
    <col min="1797" max="1797" width="70.140625" style="210" customWidth="1"/>
    <col min="1798" max="1798" width="17.42578125" style="210" customWidth="1"/>
    <col min="1799" max="1800" width="21.85546875" style="210" customWidth="1"/>
    <col min="1801" max="1801" width="19.42578125" style="210" customWidth="1"/>
    <col min="1802" max="1802" width="42" style="210" customWidth="1"/>
    <col min="1803" max="2048" width="10.85546875" style="210"/>
    <col min="2049" max="2049" width="72" style="210" bestFit="1" customWidth="1"/>
    <col min="2050" max="2050" width="78.5703125" style="210" customWidth="1"/>
    <col min="2051" max="2051" width="10.85546875" style="210"/>
    <col min="2052" max="2052" width="31.140625" style="210" customWidth="1"/>
    <col min="2053" max="2053" width="70.140625" style="210" customWidth="1"/>
    <col min="2054" max="2054" width="17.42578125" style="210" customWidth="1"/>
    <col min="2055" max="2056" width="21.85546875" style="210" customWidth="1"/>
    <col min="2057" max="2057" width="19.42578125" style="210" customWidth="1"/>
    <col min="2058" max="2058" width="42" style="210" customWidth="1"/>
    <col min="2059" max="2304" width="10.85546875" style="210"/>
    <col min="2305" max="2305" width="72" style="210" bestFit="1" customWidth="1"/>
    <col min="2306" max="2306" width="78.5703125" style="210" customWidth="1"/>
    <col min="2307" max="2307" width="10.85546875" style="210"/>
    <col min="2308" max="2308" width="31.140625" style="210" customWidth="1"/>
    <col min="2309" max="2309" width="70.140625" style="210" customWidth="1"/>
    <col min="2310" max="2310" width="17.42578125" style="210" customWidth="1"/>
    <col min="2311" max="2312" width="21.85546875" style="210" customWidth="1"/>
    <col min="2313" max="2313" width="19.42578125" style="210" customWidth="1"/>
    <col min="2314" max="2314" width="42" style="210" customWidth="1"/>
    <col min="2315" max="2560" width="10.85546875" style="210"/>
    <col min="2561" max="2561" width="72" style="210" bestFit="1" customWidth="1"/>
    <col min="2562" max="2562" width="78.5703125" style="210" customWidth="1"/>
    <col min="2563" max="2563" width="10.85546875" style="210"/>
    <col min="2564" max="2564" width="31.140625" style="210" customWidth="1"/>
    <col min="2565" max="2565" width="70.140625" style="210" customWidth="1"/>
    <col min="2566" max="2566" width="17.42578125" style="210" customWidth="1"/>
    <col min="2567" max="2568" width="21.85546875" style="210" customWidth="1"/>
    <col min="2569" max="2569" width="19.42578125" style="210" customWidth="1"/>
    <col min="2570" max="2570" width="42" style="210" customWidth="1"/>
    <col min="2571" max="2816" width="10.85546875" style="210"/>
    <col min="2817" max="2817" width="72" style="210" bestFit="1" customWidth="1"/>
    <col min="2818" max="2818" width="78.5703125" style="210" customWidth="1"/>
    <col min="2819" max="2819" width="10.85546875" style="210"/>
    <col min="2820" max="2820" width="31.140625" style="210" customWidth="1"/>
    <col min="2821" max="2821" width="70.140625" style="210" customWidth="1"/>
    <col min="2822" max="2822" width="17.42578125" style="210" customWidth="1"/>
    <col min="2823" max="2824" width="21.85546875" style="210" customWidth="1"/>
    <col min="2825" max="2825" width="19.42578125" style="210" customWidth="1"/>
    <col min="2826" max="2826" width="42" style="210" customWidth="1"/>
    <col min="2827" max="3072" width="10.85546875" style="210"/>
    <col min="3073" max="3073" width="72" style="210" bestFit="1" customWidth="1"/>
    <col min="3074" max="3074" width="78.5703125" style="210" customWidth="1"/>
    <col min="3075" max="3075" width="10.85546875" style="210"/>
    <col min="3076" max="3076" width="31.140625" style="210" customWidth="1"/>
    <col min="3077" max="3077" width="70.140625" style="210" customWidth="1"/>
    <col min="3078" max="3078" width="17.42578125" style="210" customWidth="1"/>
    <col min="3079" max="3080" width="21.85546875" style="210" customWidth="1"/>
    <col min="3081" max="3081" width="19.42578125" style="210" customWidth="1"/>
    <col min="3082" max="3082" width="42" style="210" customWidth="1"/>
    <col min="3083" max="3328" width="10.85546875" style="210"/>
    <col min="3329" max="3329" width="72" style="210" bestFit="1" customWidth="1"/>
    <col min="3330" max="3330" width="78.5703125" style="210" customWidth="1"/>
    <col min="3331" max="3331" width="10.85546875" style="210"/>
    <col min="3332" max="3332" width="31.140625" style="210" customWidth="1"/>
    <col min="3333" max="3333" width="70.140625" style="210" customWidth="1"/>
    <col min="3334" max="3334" width="17.42578125" style="210" customWidth="1"/>
    <col min="3335" max="3336" width="21.85546875" style="210" customWidth="1"/>
    <col min="3337" max="3337" width="19.42578125" style="210" customWidth="1"/>
    <col min="3338" max="3338" width="42" style="210" customWidth="1"/>
    <col min="3339" max="3584" width="10.85546875" style="210"/>
    <col min="3585" max="3585" width="72" style="210" bestFit="1" customWidth="1"/>
    <col min="3586" max="3586" width="78.5703125" style="210" customWidth="1"/>
    <col min="3587" max="3587" width="10.85546875" style="210"/>
    <col min="3588" max="3588" width="31.140625" style="210" customWidth="1"/>
    <col min="3589" max="3589" width="70.140625" style="210" customWidth="1"/>
    <col min="3590" max="3590" width="17.42578125" style="210" customWidth="1"/>
    <col min="3591" max="3592" width="21.85546875" style="210" customWidth="1"/>
    <col min="3593" max="3593" width="19.42578125" style="210" customWidth="1"/>
    <col min="3594" max="3594" width="42" style="210" customWidth="1"/>
    <col min="3595" max="3840" width="10.85546875" style="210"/>
    <col min="3841" max="3841" width="72" style="210" bestFit="1" customWidth="1"/>
    <col min="3842" max="3842" width="78.5703125" style="210" customWidth="1"/>
    <col min="3843" max="3843" width="10.85546875" style="210"/>
    <col min="3844" max="3844" width="31.140625" style="210" customWidth="1"/>
    <col min="3845" max="3845" width="70.140625" style="210" customWidth="1"/>
    <col min="3846" max="3846" width="17.42578125" style="210" customWidth="1"/>
    <col min="3847" max="3848" width="21.85546875" style="210" customWidth="1"/>
    <col min="3849" max="3849" width="19.42578125" style="210" customWidth="1"/>
    <col min="3850" max="3850" width="42" style="210" customWidth="1"/>
    <col min="3851" max="4096" width="10.85546875" style="210"/>
    <col min="4097" max="4097" width="72" style="210" bestFit="1" customWidth="1"/>
    <col min="4098" max="4098" width="78.5703125" style="210" customWidth="1"/>
    <col min="4099" max="4099" width="10.85546875" style="210"/>
    <col min="4100" max="4100" width="31.140625" style="210" customWidth="1"/>
    <col min="4101" max="4101" width="70.140625" style="210" customWidth="1"/>
    <col min="4102" max="4102" width="17.42578125" style="210" customWidth="1"/>
    <col min="4103" max="4104" width="21.85546875" style="210" customWidth="1"/>
    <col min="4105" max="4105" width="19.42578125" style="210" customWidth="1"/>
    <col min="4106" max="4106" width="42" style="210" customWidth="1"/>
    <col min="4107" max="4352" width="10.85546875" style="210"/>
    <col min="4353" max="4353" width="72" style="210" bestFit="1" customWidth="1"/>
    <col min="4354" max="4354" width="78.5703125" style="210" customWidth="1"/>
    <col min="4355" max="4355" width="10.85546875" style="210"/>
    <col min="4356" max="4356" width="31.140625" style="210" customWidth="1"/>
    <col min="4357" max="4357" width="70.140625" style="210" customWidth="1"/>
    <col min="4358" max="4358" width="17.42578125" style="210" customWidth="1"/>
    <col min="4359" max="4360" width="21.85546875" style="210" customWidth="1"/>
    <col min="4361" max="4361" width="19.42578125" style="210" customWidth="1"/>
    <col min="4362" max="4362" width="42" style="210" customWidth="1"/>
    <col min="4363" max="4608" width="10.85546875" style="210"/>
    <col min="4609" max="4609" width="72" style="210" bestFit="1" customWidth="1"/>
    <col min="4610" max="4610" width="78.5703125" style="210" customWidth="1"/>
    <col min="4611" max="4611" width="10.85546875" style="210"/>
    <col min="4612" max="4612" width="31.140625" style="210" customWidth="1"/>
    <col min="4613" max="4613" width="70.140625" style="210" customWidth="1"/>
    <col min="4614" max="4614" width="17.42578125" style="210" customWidth="1"/>
    <col min="4615" max="4616" width="21.85546875" style="210" customWidth="1"/>
    <col min="4617" max="4617" width="19.42578125" style="210" customWidth="1"/>
    <col min="4618" max="4618" width="42" style="210" customWidth="1"/>
    <col min="4619" max="4864" width="10.85546875" style="210"/>
    <col min="4865" max="4865" width="72" style="210" bestFit="1" customWidth="1"/>
    <col min="4866" max="4866" width="78.5703125" style="210" customWidth="1"/>
    <col min="4867" max="4867" width="10.85546875" style="210"/>
    <col min="4868" max="4868" width="31.140625" style="210" customWidth="1"/>
    <col min="4869" max="4869" width="70.140625" style="210" customWidth="1"/>
    <col min="4870" max="4870" width="17.42578125" style="210" customWidth="1"/>
    <col min="4871" max="4872" width="21.85546875" style="210" customWidth="1"/>
    <col min="4873" max="4873" width="19.42578125" style="210" customWidth="1"/>
    <col min="4874" max="4874" width="42" style="210" customWidth="1"/>
    <col min="4875" max="5120" width="10.85546875" style="210"/>
    <col min="5121" max="5121" width="72" style="210" bestFit="1" customWidth="1"/>
    <col min="5122" max="5122" width="78.5703125" style="210" customWidth="1"/>
    <col min="5123" max="5123" width="10.85546875" style="210"/>
    <col min="5124" max="5124" width="31.140625" style="210" customWidth="1"/>
    <col min="5125" max="5125" width="70.140625" style="210" customWidth="1"/>
    <col min="5126" max="5126" width="17.42578125" style="210" customWidth="1"/>
    <col min="5127" max="5128" width="21.85546875" style="210" customWidth="1"/>
    <col min="5129" max="5129" width="19.42578125" style="210" customWidth="1"/>
    <col min="5130" max="5130" width="42" style="210" customWidth="1"/>
    <col min="5131" max="5376" width="10.85546875" style="210"/>
    <col min="5377" max="5377" width="72" style="210" bestFit="1" customWidth="1"/>
    <col min="5378" max="5378" width="78.5703125" style="210" customWidth="1"/>
    <col min="5379" max="5379" width="10.85546875" style="210"/>
    <col min="5380" max="5380" width="31.140625" style="210" customWidth="1"/>
    <col min="5381" max="5381" width="70.140625" style="210" customWidth="1"/>
    <col min="5382" max="5382" width="17.42578125" style="210" customWidth="1"/>
    <col min="5383" max="5384" width="21.85546875" style="210" customWidth="1"/>
    <col min="5385" max="5385" width="19.42578125" style="210" customWidth="1"/>
    <col min="5386" max="5386" width="42" style="210" customWidth="1"/>
    <col min="5387" max="5632" width="10.85546875" style="210"/>
    <col min="5633" max="5633" width="72" style="210" bestFit="1" customWidth="1"/>
    <col min="5634" max="5634" width="78.5703125" style="210" customWidth="1"/>
    <col min="5635" max="5635" width="10.85546875" style="210"/>
    <col min="5636" max="5636" width="31.140625" style="210" customWidth="1"/>
    <col min="5637" max="5637" width="70.140625" style="210" customWidth="1"/>
    <col min="5638" max="5638" width="17.42578125" style="210" customWidth="1"/>
    <col min="5639" max="5640" width="21.85546875" style="210" customWidth="1"/>
    <col min="5641" max="5641" width="19.42578125" style="210" customWidth="1"/>
    <col min="5642" max="5642" width="42" style="210" customWidth="1"/>
    <col min="5643" max="5888" width="10.85546875" style="210"/>
    <col min="5889" max="5889" width="72" style="210" bestFit="1" customWidth="1"/>
    <col min="5890" max="5890" width="78.5703125" style="210" customWidth="1"/>
    <col min="5891" max="5891" width="10.85546875" style="210"/>
    <col min="5892" max="5892" width="31.140625" style="210" customWidth="1"/>
    <col min="5893" max="5893" width="70.140625" style="210" customWidth="1"/>
    <col min="5894" max="5894" width="17.42578125" style="210" customWidth="1"/>
    <col min="5895" max="5896" width="21.85546875" style="210" customWidth="1"/>
    <col min="5897" max="5897" width="19.42578125" style="210" customWidth="1"/>
    <col min="5898" max="5898" width="42" style="210" customWidth="1"/>
    <col min="5899" max="6144" width="10.85546875" style="210"/>
    <col min="6145" max="6145" width="72" style="210" bestFit="1" customWidth="1"/>
    <col min="6146" max="6146" width="78.5703125" style="210" customWidth="1"/>
    <col min="6147" max="6147" width="10.85546875" style="210"/>
    <col min="6148" max="6148" width="31.140625" style="210" customWidth="1"/>
    <col min="6149" max="6149" width="70.140625" style="210" customWidth="1"/>
    <col min="6150" max="6150" width="17.42578125" style="210" customWidth="1"/>
    <col min="6151" max="6152" width="21.85546875" style="210" customWidth="1"/>
    <col min="6153" max="6153" width="19.42578125" style="210" customWidth="1"/>
    <col min="6154" max="6154" width="42" style="210" customWidth="1"/>
    <col min="6155" max="6400" width="10.85546875" style="210"/>
    <col min="6401" max="6401" width="72" style="210" bestFit="1" customWidth="1"/>
    <col min="6402" max="6402" width="78.5703125" style="210" customWidth="1"/>
    <col min="6403" max="6403" width="10.85546875" style="210"/>
    <col min="6404" max="6404" width="31.140625" style="210" customWidth="1"/>
    <col min="6405" max="6405" width="70.140625" style="210" customWidth="1"/>
    <col min="6406" max="6406" width="17.42578125" style="210" customWidth="1"/>
    <col min="6407" max="6408" width="21.85546875" style="210" customWidth="1"/>
    <col min="6409" max="6409" width="19.42578125" style="210" customWidth="1"/>
    <col min="6410" max="6410" width="42" style="210" customWidth="1"/>
    <col min="6411" max="6656" width="10.85546875" style="210"/>
    <col min="6657" max="6657" width="72" style="210" bestFit="1" customWidth="1"/>
    <col min="6658" max="6658" width="78.5703125" style="210" customWidth="1"/>
    <col min="6659" max="6659" width="10.85546875" style="210"/>
    <col min="6660" max="6660" width="31.140625" style="210" customWidth="1"/>
    <col min="6661" max="6661" width="70.140625" style="210" customWidth="1"/>
    <col min="6662" max="6662" width="17.42578125" style="210" customWidth="1"/>
    <col min="6663" max="6664" width="21.85546875" style="210" customWidth="1"/>
    <col min="6665" max="6665" width="19.42578125" style="210" customWidth="1"/>
    <col min="6666" max="6666" width="42" style="210" customWidth="1"/>
    <col min="6667" max="6912" width="10.85546875" style="210"/>
    <col min="6913" max="6913" width="72" style="210" bestFit="1" customWidth="1"/>
    <col min="6914" max="6914" width="78.5703125" style="210" customWidth="1"/>
    <col min="6915" max="6915" width="10.85546875" style="210"/>
    <col min="6916" max="6916" width="31.140625" style="210" customWidth="1"/>
    <col min="6917" max="6917" width="70.140625" style="210" customWidth="1"/>
    <col min="6918" max="6918" width="17.42578125" style="210" customWidth="1"/>
    <col min="6919" max="6920" width="21.85546875" style="210" customWidth="1"/>
    <col min="6921" max="6921" width="19.42578125" style="210" customWidth="1"/>
    <col min="6922" max="6922" width="42" style="210" customWidth="1"/>
    <col min="6923" max="7168" width="10.85546875" style="210"/>
    <col min="7169" max="7169" width="72" style="210" bestFit="1" customWidth="1"/>
    <col min="7170" max="7170" width="78.5703125" style="210" customWidth="1"/>
    <col min="7171" max="7171" width="10.85546875" style="210"/>
    <col min="7172" max="7172" width="31.140625" style="210" customWidth="1"/>
    <col min="7173" max="7173" width="70.140625" style="210" customWidth="1"/>
    <col min="7174" max="7174" width="17.42578125" style="210" customWidth="1"/>
    <col min="7175" max="7176" width="21.85546875" style="210" customWidth="1"/>
    <col min="7177" max="7177" width="19.42578125" style="210" customWidth="1"/>
    <col min="7178" max="7178" width="42" style="210" customWidth="1"/>
    <col min="7179" max="7424" width="10.85546875" style="210"/>
    <col min="7425" max="7425" width="72" style="210" bestFit="1" customWidth="1"/>
    <col min="7426" max="7426" width="78.5703125" style="210" customWidth="1"/>
    <col min="7427" max="7427" width="10.85546875" style="210"/>
    <col min="7428" max="7428" width="31.140625" style="210" customWidth="1"/>
    <col min="7429" max="7429" width="70.140625" style="210" customWidth="1"/>
    <col min="7430" max="7430" width="17.42578125" style="210" customWidth="1"/>
    <col min="7431" max="7432" width="21.85546875" style="210" customWidth="1"/>
    <col min="7433" max="7433" width="19.42578125" style="210" customWidth="1"/>
    <col min="7434" max="7434" width="42" style="210" customWidth="1"/>
    <col min="7435" max="7680" width="10.85546875" style="210"/>
    <col min="7681" max="7681" width="72" style="210" bestFit="1" customWidth="1"/>
    <col min="7682" max="7682" width="78.5703125" style="210" customWidth="1"/>
    <col min="7683" max="7683" width="10.85546875" style="210"/>
    <col min="7684" max="7684" width="31.140625" style="210" customWidth="1"/>
    <col min="7685" max="7685" width="70.140625" style="210" customWidth="1"/>
    <col min="7686" max="7686" width="17.42578125" style="210" customWidth="1"/>
    <col min="7687" max="7688" width="21.85546875" style="210" customWidth="1"/>
    <col min="7689" max="7689" width="19.42578125" style="210" customWidth="1"/>
    <col min="7690" max="7690" width="42" style="210" customWidth="1"/>
    <col min="7691" max="7936" width="10.85546875" style="210"/>
    <col min="7937" max="7937" width="72" style="210" bestFit="1" customWidth="1"/>
    <col min="7938" max="7938" width="78.5703125" style="210" customWidth="1"/>
    <col min="7939" max="7939" width="10.85546875" style="210"/>
    <col min="7940" max="7940" width="31.140625" style="210" customWidth="1"/>
    <col min="7941" max="7941" width="70.140625" style="210" customWidth="1"/>
    <col min="7942" max="7942" width="17.42578125" style="210" customWidth="1"/>
    <col min="7943" max="7944" width="21.85546875" style="210" customWidth="1"/>
    <col min="7945" max="7945" width="19.42578125" style="210" customWidth="1"/>
    <col min="7946" max="7946" width="42" style="210" customWidth="1"/>
    <col min="7947" max="8192" width="10.85546875" style="210"/>
    <col min="8193" max="8193" width="72" style="210" bestFit="1" customWidth="1"/>
    <col min="8194" max="8194" width="78.5703125" style="210" customWidth="1"/>
    <col min="8195" max="8195" width="10.85546875" style="210"/>
    <col min="8196" max="8196" width="31.140625" style="210" customWidth="1"/>
    <col min="8197" max="8197" width="70.140625" style="210" customWidth="1"/>
    <col min="8198" max="8198" width="17.42578125" style="210" customWidth="1"/>
    <col min="8199" max="8200" width="21.85546875" style="210" customWidth="1"/>
    <col min="8201" max="8201" width="19.42578125" style="210" customWidth="1"/>
    <col min="8202" max="8202" width="42" style="210" customWidth="1"/>
    <col min="8203" max="8448" width="10.85546875" style="210"/>
    <col min="8449" max="8449" width="72" style="210" bestFit="1" customWidth="1"/>
    <col min="8450" max="8450" width="78.5703125" style="210" customWidth="1"/>
    <col min="8451" max="8451" width="10.85546875" style="210"/>
    <col min="8452" max="8452" width="31.140625" style="210" customWidth="1"/>
    <col min="8453" max="8453" width="70.140625" style="210" customWidth="1"/>
    <col min="8454" max="8454" width="17.42578125" style="210" customWidth="1"/>
    <col min="8455" max="8456" width="21.85546875" style="210" customWidth="1"/>
    <col min="8457" max="8457" width="19.42578125" style="210" customWidth="1"/>
    <col min="8458" max="8458" width="42" style="210" customWidth="1"/>
    <col min="8459" max="8704" width="10.85546875" style="210"/>
    <col min="8705" max="8705" width="72" style="210" bestFit="1" customWidth="1"/>
    <col min="8706" max="8706" width="78.5703125" style="210" customWidth="1"/>
    <col min="8707" max="8707" width="10.85546875" style="210"/>
    <col min="8708" max="8708" width="31.140625" style="210" customWidth="1"/>
    <col min="8709" max="8709" width="70.140625" style="210" customWidth="1"/>
    <col min="8710" max="8710" width="17.42578125" style="210" customWidth="1"/>
    <col min="8711" max="8712" width="21.85546875" style="210" customWidth="1"/>
    <col min="8713" max="8713" width="19.42578125" style="210" customWidth="1"/>
    <col min="8714" max="8714" width="42" style="210" customWidth="1"/>
    <col min="8715" max="8960" width="10.85546875" style="210"/>
    <col min="8961" max="8961" width="72" style="210" bestFit="1" customWidth="1"/>
    <col min="8962" max="8962" width="78.5703125" style="210" customWidth="1"/>
    <col min="8963" max="8963" width="10.85546875" style="210"/>
    <col min="8964" max="8964" width="31.140625" style="210" customWidth="1"/>
    <col min="8965" max="8965" width="70.140625" style="210" customWidth="1"/>
    <col min="8966" max="8966" width="17.42578125" style="210" customWidth="1"/>
    <col min="8967" max="8968" width="21.85546875" style="210" customWidth="1"/>
    <col min="8969" max="8969" width="19.42578125" style="210" customWidth="1"/>
    <col min="8970" max="8970" width="42" style="210" customWidth="1"/>
    <col min="8971" max="9216" width="10.85546875" style="210"/>
    <col min="9217" max="9217" width="72" style="210" bestFit="1" customWidth="1"/>
    <col min="9218" max="9218" width="78.5703125" style="210" customWidth="1"/>
    <col min="9219" max="9219" width="10.85546875" style="210"/>
    <col min="9220" max="9220" width="31.140625" style="210" customWidth="1"/>
    <col min="9221" max="9221" width="70.140625" style="210" customWidth="1"/>
    <col min="9222" max="9222" width="17.42578125" style="210" customWidth="1"/>
    <col min="9223" max="9224" width="21.85546875" style="210" customWidth="1"/>
    <col min="9225" max="9225" width="19.42578125" style="210" customWidth="1"/>
    <col min="9226" max="9226" width="42" style="210" customWidth="1"/>
    <col min="9227" max="9472" width="10.85546875" style="210"/>
    <col min="9473" max="9473" width="72" style="210" bestFit="1" customWidth="1"/>
    <col min="9474" max="9474" width="78.5703125" style="210" customWidth="1"/>
    <col min="9475" max="9475" width="10.85546875" style="210"/>
    <col min="9476" max="9476" width="31.140625" style="210" customWidth="1"/>
    <col min="9477" max="9477" width="70.140625" style="210" customWidth="1"/>
    <col min="9478" max="9478" width="17.42578125" style="210" customWidth="1"/>
    <col min="9479" max="9480" width="21.85546875" style="210" customWidth="1"/>
    <col min="9481" max="9481" width="19.42578125" style="210" customWidth="1"/>
    <col min="9482" max="9482" width="42" style="210" customWidth="1"/>
    <col min="9483" max="9728" width="10.85546875" style="210"/>
    <col min="9729" max="9729" width="72" style="210" bestFit="1" customWidth="1"/>
    <col min="9730" max="9730" width="78.5703125" style="210" customWidth="1"/>
    <col min="9731" max="9731" width="10.85546875" style="210"/>
    <col min="9732" max="9732" width="31.140625" style="210" customWidth="1"/>
    <col min="9733" max="9733" width="70.140625" style="210" customWidth="1"/>
    <col min="9734" max="9734" width="17.42578125" style="210" customWidth="1"/>
    <col min="9735" max="9736" width="21.85546875" style="210" customWidth="1"/>
    <col min="9737" max="9737" width="19.42578125" style="210" customWidth="1"/>
    <col min="9738" max="9738" width="42" style="210" customWidth="1"/>
    <col min="9739" max="9984" width="10.85546875" style="210"/>
    <col min="9985" max="9985" width="72" style="210" bestFit="1" customWidth="1"/>
    <col min="9986" max="9986" width="78.5703125" style="210" customWidth="1"/>
    <col min="9987" max="9987" width="10.85546875" style="210"/>
    <col min="9988" max="9988" width="31.140625" style="210" customWidth="1"/>
    <col min="9989" max="9989" width="70.140625" style="210" customWidth="1"/>
    <col min="9990" max="9990" width="17.42578125" style="210" customWidth="1"/>
    <col min="9991" max="9992" width="21.85546875" style="210" customWidth="1"/>
    <col min="9993" max="9993" width="19.42578125" style="210" customWidth="1"/>
    <col min="9994" max="9994" width="42" style="210" customWidth="1"/>
    <col min="9995" max="10240" width="10.85546875" style="210"/>
    <col min="10241" max="10241" width="72" style="210" bestFit="1" customWidth="1"/>
    <col min="10242" max="10242" width="78.5703125" style="210" customWidth="1"/>
    <col min="10243" max="10243" width="10.85546875" style="210"/>
    <col min="10244" max="10244" width="31.140625" style="210" customWidth="1"/>
    <col min="10245" max="10245" width="70.140625" style="210" customWidth="1"/>
    <col min="10246" max="10246" width="17.42578125" style="210" customWidth="1"/>
    <col min="10247" max="10248" width="21.85546875" style="210" customWidth="1"/>
    <col min="10249" max="10249" width="19.42578125" style="210" customWidth="1"/>
    <col min="10250" max="10250" width="42" style="210" customWidth="1"/>
    <col min="10251" max="10496" width="10.85546875" style="210"/>
    <col min="10497" max="10497" width="72" style="210" bestFit="1" customWidth="1"/>
    <col min="10498" max="10498" width="78.5703125" style="210" customWidth="1"/>
    <col min="10499" max="10499" width="10.85546875" style="210"/>
    <col min="10500" max="10500" width="31.140625" style="210" customWidth="1"/>
    <col min="10501" max="10501" width="70.140625" style="210" customWidth="1"/>
    <col min="10502" max="10502" width="17.42578125" style="210" customWidth="1"/>
    <col min="10503" max="10504" width="21.85546875" style="210" customWidth="1"/>
    <col min="10505" max="10505" width="19.42578125" style="210" customWidth="1"/>
    <col min="10506" max="10506" width="42" style="210" customWidth="1"/>
    <col min="10507" max="10752" width="10.85546875" style="210"/>
    <col min="10753" max="10753" width="72" style="210" bestFit="1" customWidth="1"/>
    <col min="10754" max="10754" width="78.5703125" style="210" customWidth="1"/>
    <col min="10755" max="10755" width="10.85546875" style="210"/>
    <col min="10756" max="10756" width="31.140625" style="210" customWidth="1"/>
    <col min="10757" max="10757" width="70.140625" style="210" customWidth="1"/>
    <col min="10758" max="10758" width="17.42578125" style="210" customWidth="1"/>
    <col min="10759" max="10760" width="21.85546875" style="210" customWidth="1"/>
    <col min="10761" max="10761" width="19.42578125" style="210" customWidth="1"/>
    <col min="10762" max="10762" width="42" style="210" customWidth="1"/>
    <col min="10763" max="11008" width="10.85546875" style="210"/>
    <col min="11009" max="11009" width="72" style="210" bestFit="1" customWidth="1"/>
    <col min="11010" max="11010" width="78.5703125" style="210" customWidth="1"/>
    <col min="11011" max="11011" width="10.85546875" style="210"/>
    <col min="11012" max="11012" width="31.140625" style="210" customWidth="1"/>
    <col min="11013" max="11013" width="70.140625" style="210" customWidth="1"/>
    <col min="11014" max="11014" width="17.42578125" style="210" customWidth="1"/>
    <col min="11015" max="11016" width="21.85546875" style="210" customWidth="1"/>
    <col min="11017" max="11017" width="19.42578125" style="210" customWidth="1"/>
    <col min="11018" max="11018" width="42" style="210" customWidth="1"/>
    <col min="11019" max="11264" width="10.85546875" style="210"/>
    <col min="11265" max="11265" width="72" style="210" bestFit="1" customWidth="1"/>
    <col min="11266" max="11266" width="78.5703125" style="210" customWidth="1"/>
    <col min="11267" max="11267" width="10.85546875" style="210"/>
    <col min="11268" max="11268" width="31.140625" style="210" customWidth="1"/>
    <col min="11269" max="11269" width="70.140625" style="210" customWidth="1"/>
    <col min="11270" max="11270" width="17.42578125" style="210" customWidth="1"/>
    <col min="11271" max="11272" width="21.85546875" style="210" customWidth="1"/>
    <col min="11273" max="11273" width="19.42578125" style="210" customWidth="1"/>
    <col min="11274" max="11274" width="42" style="210" customWidth="1"/>
    <col min="11275" max="11520" width="10.85546875" style="210"/>
    <col min="11521" max="11521" width="72" style="210" bestFit="1" customWidth="1"/>
    <col min="11522" max="11522" width="78.5703125" style="210" customWidth="1"/>
    <col min="11523" max="11523" width="10.85546875" style="210"/>
    <col min="11524" max="11524" width="31.140625" style="210" customWidth="1"/>
    <col min="11525" max="11525" width="70.140625" style="210" customWidth="1"/>
    <col min="11526" max="11526" width="17.42578125" style="210" customWidth="1"/>
    <col min="11527" max="11528" width="21.85546875" style="210" customWidth="1"/>
    <col min="11529" max="11529" width="19.42578125" style="210" customWidth="1"/>
    <col min="11530" max="11530" width="42" style="210" customWidth="1"/>
    <col min="11531" max="11776" width="10.85546875" style="210"/>
    <col min="11777" max="11777" width="72" style="210" bestFit="1" customWidth="1"/>
    <col min="11778" max="11778" width="78.5703125" style="210" customWidth="1"/>
    <col min="11779" max="11779" width="10.85546875" style="210"/>
    <col min="11780" max="11780" width="31.140625" style="210" customWidth="1"/>
    <col min="11781" max="11781" width="70.140625" style="210" customWidth="1"/>
    <col min="11782" max="11782" width="17.42578125" style="210" customWidth="1"/>
    <col min="11783" max="11784" width="21.85546875" style="210" customWidth="1"/>
    <col min="11785" max="11785" width="19.42578125" style="210" customWidth="1"/>
    <col min="11786" max="11786" width="42" style="210" customWidth="1"/>
    <col min="11787" max="12032" width="10.85546875" style="210"/>
    <col min="12033" max="12033" width="72" style="210" bestFit="1" customWidth="1"/>
    <col min="12034" max="12034" width="78.5703125" style="210" customWidth="1"/>
    <col min="12035" max="12035" width="10.85546875" style="210"/>
    <col min="12036" max="12036" width="31.140625" style="210" customWidth="1"/>
    <col min="12037" max="12037" width="70.140625" style="210" customWidth="1"/>
    <col min="12038" max="12038" width="17.42578125" style="210" customWidth="1"/>
    <col min="12039" max="12040" width="21.85546875" style="210" customWidth="1"/>
    <col min="12041" max="12041" width="19.42578125" style="210" customWidth="1"/>
    <col min="12042" max="12042" width="42" style="210" customWidth="1"/>
    <col min="12043" max="12288" width="10.85546875" style="210"/>
    <col min="12289" max="12289" width="72" style="210" bestFit="1" customWidth="1"/>
    <col min="12290" max="12290" width="78.5703125" style="210" customWidth="1"/>
    <col min="12291" max="12291" width="10.85546875" style="210"/>
    <col min="12292" max="12292" width="31.140625" style="210" customWidth="1"/>
    <col min="12293" max="12293" width="70.140625" style="210" customWidth="1"/>
    <col min="12294" max="12294" width="17.42578125" style="210" customWidth="1"/>
    <col min="12295" max="12296" width="21.85546875" style="210" customWidth="1"/>
    <col min="12297" max="12297" width="19.42578125" style="210" customWidth="1"/>
    <col min="12298" max="12298" width="42" style="210" customWidth="1"/>
    <col min="12299" max="12544" width="10.85546875" style="210"/>
    <col min="12545" max="12545" width="72" style="210" bestFit="1" customWidth="1"/>
    <col min="12546" max="12546" width="78.5703125" style="210" customWidth="1"/>
    <col min="12547" max="12547" width="10.85546875" style="210"/>
    <col min="12548" max="12548" width="31.140625" style="210" customWidth="1"/>
    <col min="12549" max="12549" width="70.140625" style="210" customWidth="1"/>
    <col min="12550" max="12550" width="17.42578125" style="210" customWidth="1"/>
    <col min="12551" max="12552" width="21.85546875" style="210" customWidth="1"/>
    <col min="12553" max="12553" width="19.42578125" style="210" customWidth="1"/>
    <col min="12554" max="12554" width="42" style="210" customWidth="1"/>
    <col min="12555" max="12800" width="10.85546875" style="210"/>
    <col min="12801" max="12801" width="72" style="210" bestFit="1" customWidth="1"/>
    <col min="12802" max="12802" width="78.5703125" style="210" customWidth="1"/>
    <col min="12803" max="12803" width="10.85546875" style="210"/>
    <col min="12804" max="12804" width="31.140625" style="210" customWidth="1"/>
    <col min="12805" max="12805" width="70.140625" style="210" customWidth="1"/>
    <col min="12806" max="12806" width="17.42578125" style="210" customWidth="1"/>
    <col min="12807" max="12808" width="21.85546875" style="210" customWidth="1"/>
    <col min="12809" max="12809" width="19.42578125" style="210" customWidth="1"/>
    <col min="12810" max="12810" width="42" style="210" customWidth="1"/>
    <col min="12811" max="13056" width="10.85546875" style="210"/>
    <col min="13057" max="13057" width="72" style="210" bestFit="1" customWidth="1"/>
    <col min="13058" max="13058" width="78.5703125" style="210" customWidth="1"/>
    <col min="13059" max="13059" width="10.85546875" style="210"/>
    <col min="13060" max="13060" width="31.140625" style="210" customWidth="1"/>
    <col min="13061" max="13061" width="70.140625" style="210" customWidth="1"/>
    <col min="13062" max="13062" width="17.42578125" style="210" customWidth="1"/>
    <col min="13063" max="13064" width="21.85546875" style="210" customWidth="1"/>
    <col min="13065" max="13065" width="19.42578125" style="210" customWidth="1"/>
    <col min="13066" max="13066" width="42" style="210" customWidth="1"/>
    <col min="13067" max="13312" width="10.85546875" style="210"/>
    <col min="13313" max="13313" width="72" style="210" bestFit="1" customWidth="1"/>
    <col min="13314" max="13314" width="78.5703125" style="210" customWidth="1"/>
    <col min="13315" max="13315" width="10.85546875" style="210"/>
    <col min="13316" max="13316" width="31.140625" style="210" customWidth="1"/>
    <col min="13317" max="13317" width="70.140625" style="210" customWidth="1"/>
    <col min="13318" max="13318" width="17.42578125" style="210" customWidth="1"/>
    <col min="13319" max="13320" width="21.85546875" style="210" customWidth="1"/>
    <col min="13321" max="13321" width="19.42578125" style="210" customWidth="1"/>
    <col min="13322" max="13322" width="42" style="210" customWidth="1"/>
    <col min="13323" max="13568" width="10.85546875" style="210"/>
    <col min="13569" max="13569" width="72" style="210" bestFit="1" customWidth="1"/>
    <col min="13570" max="13570" width="78.5703125" style="210" customWidth="1"/>
    <col min="13571" max="13571" width="10.85546875" style="210"/>
    <col min="13572" max="13572" width="31.140625" style="210" customWidth="1"/>
    <col min="13573" max="13573" width="70.140625" style="210" customWidth="1"/>
    <col min="13574" max="13574" width="17.42578125" style="210" customWidth="1"/>
    <col min="13575" max="13576" width="21.85546875" style="210" customWidth="1"/>
    <col min="13577" max="13577" width="19.42578125" style="210" customWidth="1"/>
    <col min="13578" max="13578" width="42" style="210" customWidth="1"/>
    <col min="13579" max="13824" width="10.85546875" style="210"/>
    <col min="13825" max="13825" width="72" style="210" bestFit="1" customWidth="1"/>
    <col min="13826" max="13826" width="78.5703125" style="210" customWidth="1"/>
    <col min="13827" max="13827" width="10.85546875" style="210"/>
    <col min="13828" max="13828" width="31.140625" style="210" customWidth="1"/>
    <col min="13829" max="13829" width="70.140625" style="210" customWidth="1"/>
    <col min="13830" max="13830" width="17.42578125" style="210" customWidth="1"/>
    <col min="13831" max="13832" width="21.85546875" style="210" customWidth="1"/>
    <col min="13833" max="13833" width="19.42578125" style="210" customWidth="1"/>
    <col min="13834" max="13834" width="42" style="210" customWidth="1"/>
    <col min="13835" max="14080" width="10.85546875" style="210"/>
    <col min="14081" max="14081" width="72" style="210" bestFit="1" customWidth="1"/>
    <col min="14082" max="14082" width="78.5703125" style="210" customWidth="1"/>
    <col min="14083" max="14083" width="10.85546875" style="210"/>
    <col min="14084" max="14084" width="31.140625" style="210" customWidth="1"/>
    <col min="14085" max="14085" width="70.140625" style="210" customWidth="1"/>
    <col min="14086" max="14086" width="17.42578125" style="210" customWidth="1"/>
    <col min="14087" max="14088" width="21.85546875" style="210" customWidth="1"/>
    <col min="14089" max="14089" width="19.42578125" style="210" customWidth="1"/>
    <col min="14090" max="14090" width="42" style="210" customWidth="1"/>
    <col min="14091" max="14336" width="10.85546875" style="210"/>
    <col min="14337" max="14337" width="72" style="210" bestFit="1" customWidth="1"/>
    <col min="14338" max="14338" width="78.5703125" style="210" customWidth="1"/>
    <col min="14339" max="14339" width="10.85546875" style="210"/>
    <col min="14340" max="14340" width="31.140625" style="210" customWidth="1"/>
    <col min="14341" max="14341" width="70.140625" style="210" customWidth="1"/>
    <col min="14342" max="14342" width="17.42578125" style="210" customWidth="1"/>
    <col min="14343" max="14344" width="21.85546875" style="210" customWidth="1"/>
    <col min="14345" max="14345" width="19.42578125" style="210" customWidth="1"/>
    <col min="14346" max="14346" width="42" style="210" customWidth="1"/>
    <col min="14347" max="14592" width="10.85546875" style="210"/>
    <col min="14593" max="14593" width="72" style="210" bestFit="1" customWidth="1"/>
    <col min="14594" max="14594" width="78.5703125" style="210" customWidth="1"/>
    <col min="14595" max="14595" width="10.85546875" style="210"/>
    <col min="14596" max="14596" width="31.140625" style="210" customWidth="1"/>
    <col min="14597" max="14597" width="70.140625" style="210" customWidth="1"/>
    <col min="14598" max="14598" width="17.42578125" style="210" customWidth="1"/>
    <col min="14599" max="14600" width="21.85546875" style="210" customWidth="1"/>
    <col min="14601" max="14601" width="19.42578125" style="210" customWidth="1"/>
    <col min="14602" max="14602" width="42" style="210" customWidth="1"/>
    <col min="14603" max="14848" width="10.85546875" style="210"/>
    <col min="14849" max="14849" width="72" style="210" bestFit="1" customWidth="1"/>
    <col min="14850" max="14850" width="78.5703125" style="210" customWidth="1"/>
    <col min="14851" max="14851" width="10.85546875" style="210"/>
    <col min="14852" max="14852" width="31.140625" style="210" customWidth="1"/>
    <col min="14853" max="14853" width="70.140625" style="210" customWidth="1"/>
    <col min="14854" max="14854" width="17.42578125" style="210" customWidth="1"/>
    <col min="14855" max="14856" width="21.85546875" style="210" customWidth="1"/>
    <col min="14857" max="14857" width="19.42578125" style="210" customWidth="1"/>
    <col min="14858" max="14858" width="42" style="210" customWidth="1"/>
    <col min="14859" max="15104" width="10.85546875" style="210"/>
    <col min="15105" max="15105" width="72" style="210" bestFit="1" customWidth="1"/>
    <col min="15106" max="15106" width="78.5703125" style="210" customWidth="1"/>
    <col min="15107" max="15107" width="10.85546875" style="210"/>
    <col min="15108" max="15108" width="31.140625" style="210" customWidth="1"/>
    <col min="15109" max="15109" width="70.140625" style="210" customWidth="1"/>
    <col min="15110" max="15110" width="17.42578125" style="210" customWidth="1"/>
    <col min="15111" max="15112" width="21.85546875" style="210" customWidth="1"/>
    <col min="15113" max="15113" width="19.42578125" style="210" customWidth="1"/>
    <col min="15114" max="15114" width="42" style="210" customWidth="1"/>
    <col min="15115" max="15360" width="10.85546875" style="210"/>
    <col min="15361" max="15361" width="72" style="210" bestFit="1" customWidth="1"/>
    <col min="15362" max="15362" width="78.5703125" style="210" customWidth="1"/>
    <col min="15363" max="15363" width="10.85546875" style="210"/>
    <col min="15364" max="15364" width="31.140625" style="210" customWidth="1"/>
    <col min="15365" max="15365" width="70.140625" style="210" customWidth="1"/>
    <col min="15366" max="15366" width="17.42578125" style="210" customWidth="1"/>
    <col min="15367" max="15368" width="21.85546875" style="210" customWidth="1"/>
    <col min="15369" max="15369" width="19.42578125" style="210" customWidth="1"/>
    <col min="15370" max="15370" width="42" style="210" customWidth="1"/>
    <col min="15371" max="15616" width="10.85546875" style="210"/>
    <col min="15617" max="15617" width="72" style="210" bestFit="1" customWidth="1"/>
    <col min="15618" max="15618" width="78.5703125" style="210" customWidth="1"/>
    <col min="15619" max="15619" width="10.85546875" style="210"/>
    <col min="15620" max="15620" width="31.140625" style="210" customWidth="1"/>
    <col min="15621" max="15621" width="70.140625" style="210" customWidth="1"/>
    <col min="15622" max="15622" width="17.42578125" style="210" customWidth="1"/>
    <col min="15623" max="15624" width="21.85546875" style="210" customWidth="1"/>
    <col min="15625" max="15625" width="19.42578125" style="210" customWidth="1"/>
    <col min="15626" max="15626" width="42" style="210" customWidth="1"/>
    <col min="15627" max="15872" width="10.85546875" style="210"/>
    <col min="15873" max="15873" width="72" style="210" bestFit="1" customWidth="1"/>
    <col min="15874" max="15874" width="78.5703125" style="210" customWidth="1"/>
    <col min="15875" max="15875" width="10.85546875" style="210"/>
    <col min="15876" max="15876" width="31.140625" style="210" customWidth="1"/>
    <col min="15877" max="15877" width="70.140625" style="210" customWidth="1"/>
    <col min="15878" max="15878" width="17.42578125" style="210" customWidth="1"/>
    <col min="15879" max="15880" width="21.85546875" style="210" customWidth="1"/>
    <col min="15881" max="15881" width="19.42578125" style="210" customWidth="1"/>
    <col min="15882" max="15882" width="42" style="210" customWidth="1"/>
    <col min="15883" max="16128" width="10.85546875" style="210"/>
    <col min="16129" max="16129" width="72" style="210" bestFit="1" customWidth="1"/>
    <col min="16130" max="16130" width="78.5703125" style="210" customWidth="1"/>
    <col min="16131" max="16131" width="10.85546875" style="210"/>
    <col min="16132" max="16132" width="31.140625" style="210" customWidth="1"/>
    <col min="16133" max="16133" width="70.140625" style="210" customWidth="1"/>
    <col min="16134" max="16134" width="17.42578125" style="210" customWidth="1"/>
    <col min="16135" max="16136" width="21.85546875" style="210" customWidth="1"/>
    <col min="16137" max="16137" width="19.42578125" style="210" customWidth="1"/>
    <col min="16138" max="16138" width="42" style="210" customWidth="1"/>
    <col min="16139" max="16384" width="10.85546875" style="210"/>
  </cols>
  <sheetData>
    <row r="1" spans="1:2" ht="25.5" customHeight="1" x14ac:dyDescent="0.25">
      <c r="A1" s="339" t="s">
        <v>0</v>
      </c>
      <c r="B1" s="340"/>
    </row>
    <row r="2" spans="1:2" ht="25.5" customHeight="1" x14ac:dyDescent="0.25">
      <c r="A2" s="341" t="s">
        <v>1</v>
      </c>
      <c r="B2" s="342"/>
    </row>
    <row r="3" spans="1:2" ht="15" x14ac:dyDescent="0.25">
      <c r="A3" s="233" t="s">
        <v>2</v>
      </c>
      <c r="B3" s="234" t="s">
        <v>3</v>
      </c>
    </row>
    <row r="4" spans="1:2" ht="40.5" customHeight="1" x14ac:dyDescent="0.25">
      <c r="A4" s="214" t="s">
        <v>4</v>
      </c>
      <c r="B4" s="215" t="s">
        <v>5</v>
      </c>
    </row>
    <row r="5" spans="1:2" ht="28.5" x14ac:dyDescent="0.25">
      <c r="A5" s="214" t="s">
        <v>6</v>
      </c>
      <c r="B5" s="216" t="s">
        <v>7</v>
      </c>
    </row>
    <row r="6" spans="1:2" ht="124.5" customHeight="1" x14ac:dyDescent="0.25">
      <c r="A6" s="214" t="s">
        <v>8</v>
      </c>
      <c r="B6" s="211" t="s">
        <v>9</v>
      </c>
    </row>
    <row r="7" spans="1:2" ht="26.45" customHeight="1" x14ac:dyDescent="0.25">
      <c r="A7" s="343" t="s">
        <v>10</v>
      </c>
      <c r="B7" s="344"/>
    </row>
    <row r="8" spans="1:2" ht="42.75" x14ac:dyDescent="0.25">
      <c r="A8" s="214" t="s">
        <v>11</v>
      </c>
      <c r="B8" s="216" t="s">
        <v>12</v>
      </c>
    </row>
    <row r="9" spans="1:2" ht="28.5" x14ac:dyDescent="0.25">
      <c r="A9" s="214" t="s">
        <v>13</v>
      </c>
      <c r="B9" s="216" t="s">
        <v>14</v>
      </c>
    </row>
    <row r="10" spans="1:2" ht="42.75" x14ac:dyDescent="0.25">
      <c r="A10" s="214" t="s">
        <v>15</v>
      </c>
      <c r="B10" s="216" t="s">
        <v>16</v>
      </c>
    </row>
    <row r="11" spans="1:2" ht="40.5" customHeight="1" x14ac:dyDescent="0.25">
      <c r="A11" s="214" t="s">
        <v>17</v>
      </c>
      <c r="B11" s="215" t="s">
        <v>18</v>
      </c>
    </row>
    <row r="12" spans="1:2" ht="38.25" customHeight="1" x14ac:dyDescent="0.25">
      <c r="A12" s="214" t="s">
        <v>19</v>
      </c>
      <c r="B12" s="215" t="s">
        <v>20</v>
      </c>
    </row>
    <row r="13" spans="1:2" ht="42.75" x14ac:dyDescent="0.25">
      <c r="A13" s="214" t="s">
        <v>21</v>
      </c>
      <c r="B13" s="217" t="s">
        <v>22</v>
      </c>
    </row>
    <row r="14" spans="1:2" ht="23.45" customHeight="1" x14ac:dyDescent="0.25">
      <c r="A14" s="218" t="s">
        <v>23</v>
      </c>
      <c r="B14" s="219"/>
    </row>
    <row r="15" spans="1:2" ht="42.75" x14ac:dyDescent="0.25">
      <c r="A15" s="214" t="s">
        <v>24</v>
      </c>
      <c r="B15" s="220" t="s">
        <v>25</v>
      </c>
    </row>
    <row r="16" spans="1:2" ht="42.75" x14ac:dyDescent="0.25">
      <c r="A16" s="214" t="s">
        <v>26</v>
      </c>
      <c r="B16" s="220" t="s">
        <v>27</v>
      </c>
    </row>
    <row r="17" spans="1:3" ht="42.75" x14ac:dyDescent="0.25">
      <c r="A17" s="214" t="s">
        <v>28</v>
      </c>
      <c r="B17" s="220" t="s">
        <v>29</v>
      </c>
    </row>
    <row r="18" spans="1:3" ht="8.25" customHeight="1" x14ac:dyDescent="0.25">
      <c r="A18" s="218"/>
      <c r="B18" s="221"/>
    </row>
    <row r="19" spans="1:3" ht="28.5" x14ac:dyDescent="0.25">
      <c r="A19" s="214" t="s">
        <v>30</v>
      </c>
      <c r="B19" s="220" t="s">
        <v>31</v>
      </c>
    </row>
    <row r="20" spans="1:3" ht="28.5" x14ac:dyDescent="0.25">
      <c r="A20" s="214" t="s">
        <v>32</v>
      </c>
      <c r="B20" s="220" t="s">
        <v>33</v>
      </c>
    </row>
    <row r="21" spans="1:3" ht="42.75" x14ac:dyDescent="0.25">
      <c r="A21" s="214" t="s">
        <v>34</v>
      </c>
      <c r="B21" s="220" t="s">
        <v>35</v>
      </c>
    </row>
    <row r="22" spans="1:3" ht="20.25" customHeight="1" x14ac:dyDescent="0.25">
      <c r="A22" s="347" t="s">
        <v>269</v>
      </c>
      <c r="B22" s="348"/>
    </row>
    <row r="23" spans="1:3" ht="42.75" x14ac:dyDescent="0.25">
      <c r="A23" s="214" t="s">
        <v>36</v>
      </c>
      <c r="B23" s="220" t="s">
        <v>37</v>
      </c>
    </row>
    <row r="24" spans="1:3" ht="54" customHeight="1" x14ac:dyDescent="0.25">
      <c r="A24" s="214" t="s">
        <v>38</v>
      </c>
      <c r="B24" s="220" t="s">
        <v>39</v>
      </c>
    </row>
    <row r="25" spans="1:3" ht="144" customHeight="1" x14ac:dyDescent="0.25">
      <c r="A25" s="214" t="s">
        <v>40</v>
      </c>
      <c r="B25" s="222" t="s">
        <v>41</v>
      </c>
    </row>
    <row r="26" spans="1:3" ht="57" x14ac:dyDescent="0.25">
      <c r="A26" s="214" t="s">
        <v>42</v>
      </c>
      <c r="B26" s="220" t="s">
        <v>43</v>
      </c>
    </row>
    <row r="27" spans="1:3" ht="57" x14ac:dyDescent="0.25">
      <c r="A27" s="214" t="s">
        <v>44</v>
      </c>
      <c r="B27" s="220" t="s">
        <v>45</v>
      </c>
    </row>
    <row r="28" spans="1:3" ht="28.5" x14ac:dyDescent="0.25">
      <c r="A28" s="214" t="s">
        <v>46</v>
      </c>
      <c r="B28" s="220" t="s">
        <v>47</v>
      </c>
    </row>
    <row r="29" spans="1:3" ht="57" x14ac:dyDescent="0.25">
      <c r="A29" s="214" t="s">
        <v>48</v>
      </c>
      <c r="B29" s="220" t="s">
        <v>49</v>
      </c>
      <c r="C29" s="212"/>
    </row>
    <row r="30" spans="1:3" ht="90" customHeight="1" x14ac:dyDescent="0.25">
      <c r="A30" s="223" t="s">
        <v>50</v>
      </c>
      <c r="B30" s="220" t="s">
        <v>51</v>
      </c>
    </row>
    <row r="31" spans="1:3" ht="81.599999999999994" customHeight="1" x14ac:dyDescent="0.25">
      <c r="A31" s="223" t="s">
        <v>52</v>
      </c>
      <c r="B31" s="220" t="s">
        <v>53</v>
      </c>
    </row>
    <row r="32" spans="1:3" ht="54" customHeight="1" x14ac:dyDescent="0.25">
      <c r="A32" s="223" t="s">
        <v>54</v>
      </c>
      <c r="B32" s="220" t="s">
        <v>55</v>
      </c>
    </row>
    <row r="33" spans="1:3" ht="28.5" customHeight="1" x14ac:dyDescent="0.25">
      <c r="A33" s="349" t="s">
        <v>56</v>
      </c>
      <c r="B33" s="350"/>
    </row>
    <row r="34" spans="1:3" ht="71.25" x14ac:dyDescent="0.25">
      <c r="A34" s="223" t="s">
        <v>57</v>
      </c>
      <c r="B34" s="220" t="s">
        <v>58</v>
      </c>
    </row>
    <row r="35" spans="1:3" ht="57" x14ac:dyDescent="0.25">
      <c r="A35" s="223" t="s">
        <v>59</v>
      </c>
      <c r="B35" s="220" t="s">
        <v>60</v>
      </c>
    </row>
    <row r="36" spans="1:3" ht="36" customHeight="1" x14ac:dyDescent="0.25">
      <c r="A36" s="223" t="s">
        <v>61</v>
      </c>
      <c r="B36" s="220" t="s">
        <v>62</v>
      </c>
      <c r="C36" s="213"/>
    </row>
    <row r="37" spans="1:3" ht="28.5" x14ac:dyDescent="0.25">
      <c r="A37" s="223" t="s">
        <v>63</v>
      </c>
      <c r="B37" s="220" t="s">
        <v>64</v>
      </c>
    </row>
    <row r="38" spans="1:3" ht="71.25" x14ac:dyDescent="0.25">
      <c r="A38" s="223" t="s">
        <v>65</v>
      </c>
      <c r="B38" s="220" t="s">
        <v>66</v>
      </c>
    </row>
    <row r="39" spans="1:3" ht="28.5" x14ac:dyDescent="0.25">
      <c r="A39" s="214" t="s">
        <v>67</v>
      </c>
      <c r="B39" s="220" t="s">
        <v>68</v>
      </c>
    </row>
    <row r="40" spans="1:3" ht="25.5" customHeight="1" x14ac:dyDescent="0.25">
      <c r="A40" s="343" t="s">
        <v>69</v>
      </c>
      <c r="B40" s="344"/>
    </row>
    <row r="41" spans="1:3" ht="24" customHeight="1" x14ac:dyDescent="0.25">
      <c r="A41" s="218" t="s">
        <v>2</v>
      </c>
      <c r="B41" s="235" t="s">
        <v>3</v>
      </c>
    </row>
    <row r="42" spans="1:3" ht="28.5" x14ac:dyDescent="0.25">
      <c r="A42" s="214" t="s">
        <v>21</v>
      </c>
      <c r="B42" s="224" t="s">
        <v>70</v>
      </c>
    </row>
    <row r="43" spans="1:3" ht="42.75" x14ac:dyDescent="0.25">
      <c r="A43" s="214" t="s">
        <v>71</v>
      </c>
      <c r="B43" s="224" t="s">
        <v>72</v>
      </c>
    </row>
    <row r="44" spans="1:3" ht="42.75" x14ac:dyDescent="0.25">
      <c r="A44" s="214" t="s">
        <v>73</v>
      </c>
      <c r="B44" s="224" t="s">
        <v>74</v>
      </c>
    </row>
    <row r="45" spans="1:3" ht="42.75" x14ac:dyDescent="0.25">
      <c r="A45" s="214" t="s">
        <v>75</v>
      </c>
      <c r="B45" s="224" t="s">
        <v>76</v>
      </c>
    </row>
    <row r="46" spans="1:3" ht="42.75" x14ac:dyDescent="0.25">
      <c r="A46" s="214" t="s">
        <v>77</v>
      </c>
      <c r="B46" s="224" t="s">
        <v>78</v>
      </c>
    </row>
    <row r="47" spans="1:3" ht="28.5" x14ac:dyDescent="0.25">
      <c r="A47" s="214" t="s">
        <v>79</v>
      </c>
      <c r="B47" s="224" t="s">
        <v>80</v>
      </c>
    </row>
    <row r="48" spans="1:3" ht="152.25" customHeight="1" x14ac:dyDescent="0.25">
      <c r="A48" s="214" t="s">
        <v>81</v>
      </c>
      <c r="B48" s="225" t="s">
        <v>82</v>
      </c>
    </row>
    <row r="49" spans="1:2" ht="22.9" customHeight="1" x14ac:dyDescent="0.25">
      <c r="A49" s="347" t="s">
        <v>83</v>
      </c>
      <c r="B49" s="348"/>
    </row>
    <row r="50" spans="1:2" ht="71.25" x14ac:dyDescent="0.25">
      <c r="A50" s="214" t="s">
        <v>84</v>
      </c>
      <c r="B50" s="220" t="s">
        <v>85</v>
      </c>
    </row>
    <row r="51" spans="1:2" ht="28.5" x14ac:dyDescent="0.25">
      <c r="A51" s="214" t="s">
        <v>86</v>
      </c>
      <c r="B51" s="220" t="s">
        <v>87</v>
      </c>
    </row>
    <row r="52" spans="1:2" ht="57" x14ac:dyDescent="0.25">
      <c r="A52" s="214" t="s">
        <v>88</v>
      </c>
      <c r="B52" s="220" t="s">
        <v>89</v>
      </c>
    </row>
    <row r="53" spans="1:2" ht="99.75" x14ac:dyDescent="0.25">
      <c r="A53" s="214" t="s">
        <v>90</v>
      </c>
      <c r="B53" s="220" t="s">
        <v>91</v>
      </c>
    </row>
    <row r="54" spans="1:2" ht="85.5" x14ac:dyDescent="0.25">
      <c r="A54" s="214" t="s">
        <v>92</v>
      </c>
      <c r="B54" s="220" t="s">
        <v>53</v>
      </c>
    </row>
    <row r="55" spans="1:2" ht="71.25" x14ac:dyDescent="0.25">
      <c r="A55" s="214" t="s">
        <v>93</v>
      </c>
      <c r="B55" s="220" t="s">
        <v>94</v>
      </c>
    </row>
    <row r="56" spans="1:2" ht="28.5" x14ac:dyDescent="0.25">
      <c r="A56" s="214" t="s">
        <v>95</v>
      </c>
      <c r="B56" s="220" t="s">
        <v>96</v>
      </c>
    </row>
    <row r="57" spans="1:2" ht="24" customHeight="1" x14ac:dyDescent="0.25">
      <c r="A57" s="351" t="s">
        <v>97</v>
      </c>
      <c r="B57" s="352"/>
    </row>
    <row r="58" spans="1:2" ht="23.45" customHeight="1" x14ac:dyDescent="0.25">
      <c r="A58" s="347" t="s">
        <v>98</v>
      </c>
      <c r="B58" s="348"/>
    </row>
    <row r="59" spans="1:2" ht="42.75" x14ac:dyDescent="0.25">
      <c r="A59" s="214" t="s">
        <v>99</v>
      </c>
      <c r="B59" s="224" t="s">
        <v>100</v>
      </c>
    </row>
    <row r="60" spans="1:2" ht="28.5" x14ac:dyDescent="0.25">
      <c r="A60" s="214" t="s">
        <v>101</v>
      </c>
      <c r="B60" s="224" t="s">
        <v>102</v>
      </c>
    </row>
    <row r="61" spans="1:2" ht="42.75" x14ac:dyDescent="0.25">
      <c r="A61" s="214" t="s">
        <v>13</v>
      </c>
      <c r="B61" s="224" t="s">
        <v>103</v>
      </c>
    </row>
    <row r="62" spans="1:2" ht="57" x14ac:dyDescent="0.25">
      <c r="A62" s="214" t="s">
        <v>26</v>
      </c>
      <c r="B62" s="220" t="s">
        <v>104</v>
      </c>
    </row>
    <row r="63" spans="1:2" ht="57" x14ac:dyDescent="0.25">
      <c r="A63" s="214" t="s">
        <v>28</v>
      </c>
      <c r="B63" s="220" t="s">
        <v>105</v>
      </c>
    </row>
    <row r="64" spans="1:2" ht="42.75" x14ac:dyDescent="0.25">
      <c r="A64" s="214" t="s">
        <v>106</v>
      </c>
      <c r="B64" s="224" t="s">
        <v>107</v>
      </c>
    </row>
    <row r="65" spans="1:2" ht="25.5" customHeight="1" x14ac:dyDescent="0.25">
      <c r="A65" s="343" t="s">
        <v>108</v>
      </c>
      <c r="B65" s="344"/>
    </row>
    <row r="66" spans="1:2" ht="22.9" customHeight="1" x14ac:dyDescent="0.25">
      <c r="A66" s="345" t="s">
        <v>109</v>
      </c>
      <c r="B66" s="346"/>
    </row>
    <row r="67" spans="1:2" ht="94.15" customHeight="1" x14ac:dyDescent="0.25">
      <c r="A67" s="355" t="s">
        <v>110</v>
      </c>
      <c r="B67" s="356"/>
    </row>
    <row r="68" spans="1:2" ht="39.75" customHeight="1" x14ac:dyDescent="0.25">
      <c r="A68" s="214" t="s">
        <v>111</v>
      </c>
      <c r="B68" s="226" t="s">
        <v>112</v>
      </c>
    </row>
    <row r="69" spans="1:2" ht="42.75" x14ac:dyDescent="0.25">
      <c r="A69" s="214" t="s">
        <v>113</v>
      </c>
      <c r="B69" s="227" t="s">
        <v>114</v>
      </c>
    </row>
    <row r="70" spans="1:2" ht="37.5" customHeight="1" x14ac:dyDescent="0.25">
      <c r="A70" s="223" t="s">
        <v>115</v>
      </c>
      <c r="B70" s="227" t="s">
        <v>116</v>
      </c>
    </row>
    <row r="71" spans="1:2" ht="37.5" customHeight="1" x14ac:dyDescent="0.25">
      <c r="A71" s="214" t="s">
        <v>117</v>
      </c>
      <c r="B71" s="227" t="s">
        <v>118</v>
      </c>
    </row>
    <row r="72" spans="1:2" ht="37.5" customHeight="1" x14ac:dyDescent="0.25">
      <c r="A72" s="223" t="s">
        <v>119</v>
      </c>
      <c r="B72" s="227" t="s">
        <v>120</v>
      </c>
    </row>
    <row r="73" spans="1:2" ht="25.5" customHeight="1" x14ac:dyDescent="0.25">
      <c r="A73" s="343" t="s">
        <v>121</v>
      </c>
      <c r="B73" s="344"/>
    </row>
    <row r="74" spans="1:2" ht="28.5" x14ac:dyDescent="0.25">
      <c r="A74" s="214" t="s">
        <v>122</v>
      </c>
      <c r="B74" s="224" t="s">
        <v>123</v>
      </c>
    </row>
    <row r="75" spans="1:2" ht="28.5" x14ac:dyDescent="0.25">
      <c r="A75" s="214" t="s">
        <v>124</v>
      </c>
      <c r="B75" s="224" t="s">
        <v>125</v>
      </c>
    </row>
    <row r="76" spans="1:2" ht="28.5" x14ac:dyDescent="0.25">
      <c r="A76" s="214" t="s">
        <v>126</v>
      </c>
      <c r="B76" s="224" t="s">
        <v>127</v>
      </c>
    </row>
    <row r="77" spans="1:2" ht="28.5" x14ac:dyDescent="0.25">
      <c r="A77" s="214" t="s">
        <v>128</v>
      </c>
      <c r="B77" s="224" t="s">
        <v>129</v>
      </c>
    </row>
    <row r="78" spans="1:2" ht="28.5" x14ac:dyDescent="0.25">
      <c r="A78" s="214" t="s">
        <v>130</v>
      </c>
      <c r="B78" s="224" t="s">
        <v>131</v>
      </c>
    </row>
    <row r="79" spans="1:2" ht="42.75" x14ac:dyDescent="0.25">
      <c r="A79" s="214" t="s">
        <v>132</v>
      </c>
      <c r="B79" s="224" t="s">
        <v>133</v>
      </c>
    </row>
    <row r="80" spans="1:2" ht="28.5" x14ac:dyDescent="0.25">
      <c r="A80" s="214" t="s">
        <v>134</v>
      </c>
      <c r="B80" s="224" t="s">
        <v>135</v>
      </c>
    </row>
    <row r="81" spans="1:2" ht="15" x14ac:dyDescent="0.25">
      <c r="A81" s="214" t="s">
        <v>136</v>
      </c>
      <c r="B81" s="224" t="s">
        <v>137</v>
      </c>
    </row>
    <row r="82" spans="1:2" ht="42.75" x14ac:dyDescent="0.25">
      <c r="A82" s="231" t="s">
        <v>138</v>
      </c>
      <c r="B82" s="224" t="s">
        <v>139</v>
      </c>
    </row>
    <row r="83" spans="1:2" ht="42.75" x14ac:dyDescent="0.25">
      <c r="A83" s="223" t="s">
        <v>140</v>
      </c>
      <c r="B83" s="224" t="s">
        <v>141</v>
      </c>
    </row>
    <row r="84" spans="1:2" ht="42.75" x14ac:dyDescent="0.25">
      <c r="A84" s="214" t="s">
        <v>142</v>
      </c>
      <c r="B84" s="224" t="s">
        <v>143</v>
      </c>
    </row>
    <row r="85" spans="1:2" ht="28.5" x14ac:dyDescent="0.25">
      <c r="A85" s="214" t="s">
        <v>44</v>
      </c>
      <c r="B85" s="224" t="s">
        <v>144</v>
      </c>
    </row>
    <row r="86" spans="1:2" ht="28.5" x14ac:dyDescent="0.25">
      <c r="A86" s="214" t="s">
        <v>145</v>
      </c>
      <c r="B86" s="224" t="s">
        <v>146</v>
      </c>
    </row>
    <row r="87" spans="1:2" ht="42.75" x14ac:dyDescent="0.25">
      <c r="A87" s="214" t="s">
        <v>147</v>
      </c>
      <c r="B87" s="224" t="s">
        <v>148</v>
      </c>
    </row>
    <row r="88" spans="1:2" ht="18.600000000000001" customHeight="1" x14ac:dyDescent="0.25">
      <c r="A88" s="343" t="s">
        <v>264</v>
      </c>
      <c r="B88" s="344"/>
    </row>
    <row r="89" spans="1:2" ht="28.5" x14ac:dyDescent="0.25">
      <c r="A89" s="232" t="s">
        <v>260</v>
      </c>
      <c r="B89" s="230" t="s">
        <v>265</v>
      </c>
    </row>
    <row r="90" spans="1:2" ht="15" x14ac:dyDescent="0.25">
      <c r="A90" s="232" t="s">
        <v>261</v>
      </c>
      <c r="B90" s="230" t="s">
        <v>266</v>
      </c>
    </row>
    <row r="91" spans="1:2" ht="15" x14ac:dyDescent="0.25">
      <c r="A91" s="232" t="s">
        <v>262</v>
      </c>
      <c r="B91" s="230" t="s">
        <v>267</v>
      </c>
    </row>
    <row r="92" spans="1:2" ht="15" x14ac:dyDescent="0.25">
      <c r="A92" s="232" t="s">
        <v>263</v>
      </c>
      <c r="B92" s="230" t="s">
        <v>268</v>
      </c>
    </row>
    <row r="93" spans="1:2" ht="15" x14ac:dyDescent="0.25">
      <c r="A93" s="353" t="s">
        <v>149</v>
      </c>
      <c r="B93" s="354"/>
    </row>
  </sheetData>
  <mergeCells count="15">
    <mergeCell ref="A93:B93"/>
    <mergeCell ref="A58:B58"/>
    <mergeCell ref="A73:B73"/>
    <mergeCell ref="A67:B67"/>
    <mergeCell ref="A88:B88"/>
    <mergeCell ref="A1:B1"/>
    <mergeCell ref="A2:B2"/>
    <mergeCell ref="A40:B40"/>
    <mergeCell ref="A65:B65"/>
    <mergeCell ref="A66:B66"/>
    <mergeCell ref="A7:B7"/>
    <mergeCell ref="A22:B22"/>
    <mergeCell ref="A33:B33"/>
    <mergeCell ref="A57:B57"/>
    <mergeCell ref="A49:B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abSelected="1" topLeftCell="A36" zoomScale="80" zoomScaleNormal="80" workbookViewId="0">
      <selection activeCell="D41" sqref="D41:E41"/>
    </sheetView>
  </sheetViews>
  <sheetFormatPr baseColWidth="10" defaultColWidth="10.855468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22.15" customHeight="1" thickBot="1" x14ac:dyDescent="0.3">
      <c r="A1" s="407"/>
      <c r="B1" s="387" t="s">
        <v>150</v>
      </c>
      <c r="C1" s="388"/>
      <c r="D1" s="388"/>
      <c r="E1" s="388"/>
      <c r="F1" s="388"/>
      <c r="G1" s="388"/>
      <c r="H1" s="388"/>
      <c r="I1" s="388"/>
      <c r="J1" s="388"/>
      <c r="K1" s="388"/>
      <c r="L1" s="389"/>
      <c r="M1" s="384" t="s">
        <v>270</v>
      </c>
      <c r="N1" s="385"/>
      <c r="O1" s="386"/>
    </row>
    <row r="2" spans="1:15" s="84" customFormat="1" ht="18" customHeight="1" thickBot="1" x14ac:dyDescent="0.3">
      <c r="A2" s="408"/>
      <c r="B2" s="390" t="s">
        <v>151</v>
      </c>
      <c r="C2" s="391"/>
      <c r="D2" s="391"/>
      <c r="E2" s="391"/>
      <c r="F2" s="391"/>
      <c r="G2" s="391"/>
      <c r="H2" s="391"/>
      <c r="I2" s="391"/>
      <c r="J2" s="391"/>
      <c r="K2" s="391"/>
      <c r="L2" s="392"/>
      <c r="M2" s="384" t="s">
        <v>271</v>
      </c>
      <c r="N2" s="385"/>
      <c r="O2" s="386"/>
    </row>
    <row r="3" spans="1:15" s="84" customFormat="1" ht="19.899999999999999" customHeight="1" thickBot="1" x14ac:dyDescent="0.3">
      <c r="A3" s="408"/>
      <c r="B3" s="390" t="s">
        <v>0</v>
      </c>
      <c r="C3" s="391"/>
      <c r="D3" s="391"/>
      <c r="E3" s="391"/>
      <c r="F3" s="391"/>
      <c r="G3" s="391"/>
      <c r="H3" s="391"/>
      <c r="I3" s="391"/>
      <c r="J3" s="391"/>
      <c r="K3" s="391"/>
      <c r="L3" s="392"/>
      <c r="M3" s="384" t="s">
        <v>272</v>
      </c>
      <c r="N3" s="385"/>
      <c r="O3" s="386"/>
    </row>
    <row r="4" spans="1:15" s="84" customFormat="1" ht="21.75" customHeight="1" thickBot="1" x14ac:dyDescent="0.3">
      <c r="A4" s="409"/>
      <c r="B4" s="393" t="s">
        <v>152</v>
      </c>
      <c r="C4" s="394"/>
      <c r="D4" s="394"/>
      <c r="E4" s="394"/>
      <c r="F4" s="394"/>
      <c r="G4" s="394"/>
      <c r="H4" s="394"/>
      <c r="I4" s="394"/>
      <c r="J4" s="394"/>
      <c r="K4" s="394"/>
      <c r="L4" s="395"/>
      <c r="M4" s="384" t="s">
        <v>273</v>
      </c>
      <c r="N4" s="385"/>
      <c r="O4" s="386"/>
    </row>
    <row r="5" spans="1:15" s="84" customFormat="1" ht="16.149999999999999" customHeight="1" thickBot="1" x14ac:dyDescent="0.3">
      <c r="A5" s="85"/>
      <c r="B5" s="86"/>
      <c r="C5" s="86"/>
      <c r="D5" s="86"/>
      <c r="E5" s="86"/>
      <c r="F5" s="86"/>
      <c r="G5" s="86"/>
      <c r="H5" s="86"/>
      <c r="I5" s="86"/>
      <c r="J5" s="86"/>
      <c r="K5" s="86"/>
      <c r="L5" s="86"/>
      <c r="M5" s="87"/>
      <c r="N5" s="87"/>
      <c r="O5" s="87"/>
    </row>
    <row r="6" spans="1:15" ht="40.35" customHeight="1" thickBot="1" x14ac:dyDescent="0.3">
      <c r="A6" s="54" t="s">
        <v>154</v>
      </c>
      <c r="B6" s="418" t="s">
        <v>280</v>
      </c>
      <c r="C6" s="419"/>
      <c r="D6" s="419"/>
      <c r="E6" s="419"/>
      <c r="F6" s="419"/>
      <c r="G6" s="419"/>
      <c r="H6" s="419"/>
      <c r="I6" s="419"/>
      <c r="J6" s="419"/>
      <c r="K6" s="420"/>
      <c r="L6" s="164" t="s">
        <v>155</v>
      </c>
      <c r="M6" s="421">
        <v>2024110010313</v>
      </c>
      <c r="N6" s="422"/>
      <c r="O6" s="423"/>
    </row>
    <row r="7" spans="1:15" s="84" customFormat="1" ht="18" customHeight="1" thickBot="1" x14ac:dyDescent="0.3">
      <c r="A7" s="85"/>
      <c r="B7" s="86"/>
      <c r="C7" s="86"/>
      <c r="D7" s="86"/>
      <c r="E7" s="86"/>
      <c r="F7" s="86"/>
      <c r="G7" s="86"/>
      <c r="H7" s="86"/>
      <c r="I7" s="86"/>
      <c r="J7" s="86"/>
      <c r="K7" s="86"/>
      <c r="L7" s="86"/>
      <c r="M7" s="87"/>
      <c r="N7" s="87"/>
      <c r="O7" s="87"/>
    </row>
    <row r="8" spans="1:15" s="84" customFormat="1" ht="21.75" customHeight="1" thickBot="1" x14ac:dyDescent="0.3">
      <c r="A8" s="411" t="s">
        <v>6</v>
      </c>
      <c r="B8" s="164" t="s">
        <v>156</v>
      </c>
      <c r="C8" s="129" t="s">
        <v>281</v>
      </c>
      <c r="D8" s="164" t="s">
        <v>157</v>
      </c>
      <c r="E8" s="129" t="s">
        <v>281</v>
      </c>
      <c r="F8" s="164" t="s">
        <v>158</v>
      </c>
      <c r="G8" s="129" t="s">
        <v>281</v>
      </c>
      <c r="H8" s="164" t="s">
        <v>159</v>
      </c>
      <c r="I8" s="130" t="s">
        <v>281</v>
      </c>
      <c r="J8" s="376" t="s">
        <v>8</v>
      </c>
      <c r="K8" s="410"/>
      <c r="L8" s="163" t="s">
        <v>160</v>
      </c>
      <c r="M8" s="373"/>
      <c r="N8" s="373"/>
      <c r="O8" s="373"/>
    </row>
    <row r="9" spans="1:15" s="84" customFormat="1" ht="21.75" customHeight="1" thickBot="1" x14ac:dyDescent="0.3">
      <c r="A9" s="411"/>
      <c r="B9" s="165" t="s">
        <v>161</v>
      </c>
      <c r="C9" s="131"/>
      <c r="D9" s="164" t="s">
        <v>162</v>
      </c>
      <c r="E9" s="132"/>
      <c r="F9" s="164" t="s">
        <v>163</v>
      </c>
      <c r="G9" s="132"/>
      <c r="H9" s="164" t="s">
        <v>164</v>
      </c>
      <c r="I9" s="130"/>
      <c r="J9" s="376"/>
      <c r="K9" s="410"/>
      <c r="L9" s="163" t="s">
        <v>165</v>
      </c>
      <c r="M9" s="373"/>
      <c r="N9" s="373"/>
      <c r="O9" s="373"/>
    </row>
    <row r="10" spans="1:15" s="84" customFormat="1" ht="21.75" customHeight="1" thickBot="1" x14ac:dyDescent="0.3">
      <c r="A10" s="411"/>
      <c r="B10" s="164" t="s">
        <v>166</v>
      </c>
      <c r="C10" s="129"/>
      <c r="D10" s="164" t="s">
        <v>167</v>
      </c>
      <c r="E10" s="132"/>
      <c r="F10" s="164" t="s">
        <v>168</v>
      </c>
      <c r="G10" s="132"/>
      <c r="H10" s="164" t="s">
        <v>169</v>
      </c>
      <c r="I10" s="130"/>
      <c r="J10" s="376"/>
      <c r="K10" s="410"/>
      <c r="L10" s="163" t="s">
        <v>170</v>
      </c>
      <c r="M10" s="373" t="s">
        <v>281</v>
      </c>
      <c r="N10" s="373"/>
      <c r="O10" s="373"/>
    </row>
    <row r="11" spans="1:15" ht="15" customHeight="1" thickBot="1" x14ac:dyDescent="0.3">
      <c r="A11" s="6"/>
      <c r="B11" s="7"/>
      <c r="C11" s="7"/>
      <c r="D11" s="9"/>
      <c r="E11" s="8"/>
      <c r="F11" s="8"/>
      <c r="G11" s="206"/>
      <c r="H11" s="206"/>
      <c r="I11" s="10"/>
      <c r="J11" s="10"/>
      <c r="K11" s="7"/>
      <c r="L11" s="7"/>
      <c r="M11" s="7"/>
      <c r="N11" s="7"/>
      <c r="O11" s="7"/>
    </row>
    <row r="12" spans="1:15" ht="15" customHeight="1" x14ac:dyDescent="0.25">
      <c r="A12" s="415" t="s">
        <v>171</v>
      </c>
      <c r="B12" s="396" t="s">
        <v>282</v>
      </c>
      <c r="C12" s="397"/>
      <c r="D12" s="397"/>
      <c r="E12" s="397"/>
      <c r="F12" s="397"/>
      <c r="G12" s="397"/>
      <c r="H12" s="397"/>
      <c r="I12" s="397"/>
      <c r="J12" s="397"/>
      <c r="K12" s="397"/>
      <c r="L12" s="397"/>
      <c r="M12" s="397"/>
      <c r="N12" s="397"/>
      <c r="O12" s="398"/>
    </row>
    <row r="13" spans="1:15" ht="15" customHeight="1" x14ac:dyDescent="0.25">
      <c r="A13" s="416"/>
      <c r="B13" s="399"/>
      <c r="C13" s="400"/>
      <c r="D13" s="400"/>
      <c r="E13" s="400"/>
      <c r="F13" s="400"/>
      <c r="G13" s="400"/>
      <c r="H13" s="400"/>
      <c r="I13" s="400"/>
      <c r="J13" s="400"/>
      <c r="K13" s="400"/>
      <c r="L13" s="400"/>
      <c r="M13" s="400"/>
      <c r="N13" s="400"/>
      <c r="O13" s="401"/>
    </row>
    <row r="14" spans="1:15" ht="15" customHeight="1" thickBot="1" x14ac:dyDescent="0.3">
      <c r="A14" s="417"/>
      <c r="B14" s="402"/>
      <c r="C14" s="403"/>
      <c r="D14" s="403"/>
      <c r="E14" s="403"/>
      <c r="F14" s="403"/>
      <c r="G14" s="403"/>
      <c r="H14" s="403"/>
      <c r="I14" s="403"/>
      <c r="J14" s="403"/>
      <c r="K14" s="403"/>
      <c r="L14" s="403"/>
      <c r="M14" s="403"/>
      <c r="N14" s="403"/>
      <c r="O14" s="404"/>
    </row>
    <row r="15" spans="1:15" ht="9" customHeight="1" thickBot="1" x14ac:dyDescent="0.3">
      <c r="A15" s="14"/>
      <c r="B15" s="83"/>
      <c r="C15" s="15"/>
      <c r="D15" s="15"/>
      <c r="E15" s="15"/>
      <c r="F15" s="15"/>
      <c r="G15" s="16"/>
      <c r="H15" s="16"/>
      <c r="I15" s="16"/>
      <c r="J15" s="16"/>
      <c r="K15" s="16"/>
      <c r="L15" s="17"/>
      <c r="M15" s="17"/>
      <c r="N15" s="17"/>
      <c r="O15" s="17"/>
    </row>
    <row r="16" spans="1:15" s="18" customFormat="1" ht="37.5" customHeight="1" thickBot="1" x14ac:dyDescent="0.3">
      <c r="A16" s="54" t="s">
        <v>13</v>
      </c>
      <c r="B16" s="405" t="s">
        <v>283</v>
      </c>
      <c r="C16" s="405"/>
      <c r="D16" s="405"/>
      <c r="E16" s="405"/>
      <c r="F16" s="405"/>
      <c r="G16" s="411" t="s">
        <v>15</v>
      </c>
      <c r="H16" s="411"/>
      <c r="I16" s="406" t="s">
        <v>285</v>
      </c>
      <c r="J16" s="406"/>
      <c r="K16" s="406"/>
      <c r="L16" s="406"/>
      <c r="M16" s="406"/>
      <c r="N16" s="406"/>
      <c r="O16" s="406"/>
    </row>
    <row r="17" spans="1:15" ht="9" customHeight="1" x14ac:dyDescent="0.25">
      <c r="A17" s="14"/>
      <c r="B17" s="16"/>
      <c r="C17" s="15"/>
      <c r="D17" s="15"/>
      <c r="E17" s="15"/>
      <c r="F17" s="15"/>
      <c r="G17" s="16"/>
      <c r="H17" s="16"/>
      <c r="I17" s="16"/>
      <c r="J17" s="16"/>
      <c r="K17" s="16"/>
      <c r="L17" s="17"/>
      <c r="M17" s="17"/>
      <c r="N17" s="17"/>
      <c r="O17" s="17"/>
    </row>
    <row r="18" spans="1:15" ht="56.25" customHeight="1" x14ac:dyDescent="0.25">
      <c r="A18" s="54" t="s">
        <v>17</v>
      </c>
      <c r="B18" s="413" t="s">
        <v>284</v>
      </c>
      <c r="C18" s="413"/>
      <c r="D18" s="413"/>
      <c r="E18" s="413"/>
      <c r="F18" s="54" t="s">
        <v>19</v>
      </c>
      <c r="G18" s="412" t="s">
        <v>287</v>
      </c>
      <c r="H18" s="412"/>
      <c r="I18" s="412"/>
      <c r="J18" s="54" t="s">
        <v>21</v>
      </c>
      <c r="K18" s="405" t="s">
        <v>286</v>
      </c>
      <c r="L18" s="405"/>
      <c r="M18" s="405"/>
      <c r="N18" s="405"/>
      <c r="O18" s="405"/>
    </row>
    <row r="19" spans="1:15" ht="9" customHeight="1" x14ac:dyDescent="0.25">
      <c r="A19" s="5"/>
      <c r="B19" s="2"/>
      <c r="C19" s="414"/>
      <c r="D19" s="414"/>
      <c r="E19" s="414"/>
      <c r="F19" s="414"/>
      <c r="G19" s="414"/>
      <c r="H19" s="414"/>
      <c r="I19" s="414"/>
      <c r="J19" s="414"/>
      <c r="K19" s="414"/>
      <c r="L19" s="414"/>
      <c r="M19" s="414"/>
      <c r="N19" s="414"/>
      <c r="O19" s="414"/>
    </row>
    <row r="20" spans="1:15" ht="16.5" customHeight="1" thickBot="1" x14ac:dyDescent="0.3">
      <c r="A20" s="81"/>
      <c r="B20" s="82"/>
      <c r="C20" s="82"/>
      <c r="D20" s="82"/>
      <c r="E20" s="82"/>
      <c r="F20" s="82"/>
      <c r="G20" s="82"/>
      <c r="H20" s="82"/>
      <c r="I20" s="82"/>
      <c r="J20" s="82"/>
      <c r="K20" s="82"/>
      <c r="L20" s="82"/>
      <c r="M20" s="82"/>
      <c r="N20" s="82"/>
      <c r="O20" s="82"/>
    </row>
    <row r="21" spans="1:15" ht="32.1" customHeight="1" thickBot="1" x14ac:dyDescent="0.3">
      <c r="A21" s="374" t="s">
        <v>23</v>
      </c>
      <c r="B21" s="375"/>
      <c r="C21" s="375"/>
      <c r="D21" s="375"/>
      <c r="E21" s="375"/>
      <c r="F21" s="375"/>
      <c r="G21" s="375"/>
      <c r="H21" s="375"/>
      <c r="I21" s="375"/>
      <c r="J21" s="375"/>
      <c r="K21" s="375"/>
      <c r="L21" s="375"/>
      <c r="M21" s="375"/>
      <c r="N21" s="375"/>
      <c r="O21" s="376"/>
    </row>
    <row r="22" spans="1:15" ht="32.1" customHeight="1" thickBot="1" x14ac:dyDescent="0.3">
      <c r="A22" s="374" t="s">
        <v>172</v>
      </c>
      <c r="B22" s="375"/>
      <c r="C22" s="375"/>
      <c r="D22" s="375"/>
      <c r="E22" s="375"/>
      <c r="F22" s="375"/>
      <c r="G22" s="375"/>
      <c r="H22" s="375"/>
      <c r="I22" s="375"/>
      <c r="J22" s="375"/>
      <c r="K22" s="375"/>
      <c r="L22" s="375"/>
      <c r="M22" s="375"/>
      <c r="N22" s="375"/>
      <c r="O22" s="376"/>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304">
        <v>613661000</v>
      </c>
      <c r="C24" s="305">
        <v>0</v>
      </c>
      <c r="D24" s="305">
        <v>63626000</v>
      </c>
      <c r="E24" s="305">
        <v>0</v>
      </c>
      <c r="F24" s="243">
        <v>0</v>
      </c>
      <c r="G24" s="243">
        <v>0</v>
      </c>
      <c r="H24" s="243">
        <v>0</v>
      </c>
      <c r="I24" s="243">
        <v>0</v>
      </c>
      <c r="J24" s="243">
        <v>0</v>
      </c>
      <c r="K24" s="243">
        <v>0</v>
      </c>
      <c r="L24" s="243">
        <v>0</v>
      </c>
      <c r="M24" s="243">
        <v>0</v>
      </c>
      <c r="N24" s="335">
        <f>SUM(B24:M24)</f>
        <v>677287000</v>
      </c>
      <c r="O24" s="201">
        <v>1</v>
      </c>
    </row>
    <row r="25" spans="1:15" ht="32.1" customHeight="1" x14ac:dyDescent="0.25">
      <c r="A25" s="21" t="s">
        <v>26</v>
      </c>
      <c r="B25" s="306">
        <v>291874000</v>
      </c>
      <c r="C25" s="306">
        <v>206793000</v>
      </c>
      <c r="D25" s="307">
        <v>0</v>
      </c>
      <c r="E25" s="306">
        <v>33712667</v>
      </c>
      <c r="F25" s="200">
        <v>0</v>
      </c>
      <c r="G25" s="200">
        <v>0</v>
      </c>
      <c r="H25" s="200">
        <v>0</v>
      </c>
      <c r="I25" s="200">
        <v>0</v>
      </c>
      <c r="J25" s="200">
        <v>0</v>
      </c>
      <c r="K25" s="200">
        <v>0</v>
      </c>
      <c r="L25" s="200">
        <v>0</v>
      </c>
      <c r="M25" s="200">
        <v>0</v>
      </c>
      <c r="N25" s="335">
        <f t="shared" ref="N25:N26" si="0">SUM(B25:M25)</f>
        <v>532379667</v>
      </c>
      <c r="O25" s="202">
        <f>N25/N24</f>
        <v>0.78604737282717663</v>
      </c>
    </row>
    <row r="26" spans="1:15" ht="32.1" customHeight="1" x14ac:dyDescent="0.25">
      <c r="A26" s="21" t="s">
        <v>28</v>
      </c>
      <c r="B26" s="203">
        <v>0</v>
      </c>
      <c r="C26" s="209">
        <v>2113666</v>
      </c>
      <c r="D26" s="209">
        <v>34229732</v>
      </c>
      <c r="E26" s="209">
        <v>44711800</v>
      </c>
      <c r="F26" s="203">
        <v>0</v>
      </c>
      <c r="G26" s="203">
        <v>0</v>
      </c>
      <c r="H26" s="203">
        <v>0</v>
      </c>
      <c r="I26" s="203">
        <v>0</v>
      </c>
      <c r="J26" s="203">
        <v>0</v>
      </c>
      <c r="K26" s="203">
        <v>0</v>
      </c>
      <c r="L26" s="203">
        <v>0</v>
      </c>
      <c r="M26" s="203">
        <v>0</v>
      </c>
      <c r="N26" s="335">
        <f t="shared" si="0"/>
        <v>81055198</v>
      </c>
      <c r="O26" s="202">
        <f>N26/N24</f>
        <v>0.11967629380159371</v>
      </c>
    </row>
    <row r="27" spans="1:15" ht="32.1" customHeight="1" x14ac:dyDescent="0.25">
      <c r="A27" s="21" t="s">
        <v>175</v>
      </c>
      <c r="B27" s="308">
        <v>9949806</v>
      </c>
      <c r="C27" s="308">
        <v>31061041</v>
      </c>
      <c r="D27" s="308">
        <v>18503815</v>
      </c>
      <c r="E27" s="308">
        <v>0</v>
      </c>
      <c r="F27" s="244">
        <v>0</v>
      </c>
      <c r="G27" s="244">
        <v>0</v>
      </c>
      <c r="H27" s="244">
        <v>0</v>
      </c>
      <c r="I27" s="244">
        <v>0</v>
      </c>
      <c r="J27" s="244">
        <v>0</v>
      </c>
      <c r="K27" s="244">
        <v>0</v>
      </c>
      <c r="L27" s="244">
        <v>0</v>
      </c>
      <c r="M27" s="244">
        <v>0</v>
      </c>
      <c r="N27" s="335">
        <f>SUM(B27:M27)</f>
        <v>59514662</v>
      </c>
      <c r="O27" s="202">
        <v>1</v>
      </c>
    </row>
    <row r="28" spans="1:15" ht="32.1" customHeight="1" x14ac:dyDescent="0.25">
      <c r="A28" s="21" t="s">
        <v>176</v>
      </c>
      <c r="B28" s="203">
        <v>0</v>
      </c>
      <c r="C28" s="203">
        <v>0</v>
      </c>
      <c r="D28" s="203">
        <v>0</v>
      </c>
      <c r="E28" s="203">
        <v>0</v>
      </c>
      <c r="F28" s="203">
        <v>0</v>
      </c>
      <c r="G28" s="203">
        <v>0</v>
      </c>
      <c r="H28" s="203">
        <v>0</v>
      </c>
      <c r="I28" s="203">
        <v>0</v>
      </c>
      <c r="J28" s="203">
        <v>0</v>
      </c>
      <c r="K28" s="203">
        <v>0</v>
      </c>
      <c r="L28" s="203">
        <v>0</v>
      </c>
      <c r="M28" s="203">
        <v>0</v>
      </c>
      <c r="N28" s="335">
        <f t="shared" ref="N28" si="1">SUM(B28:M28)</f>
        <v>0</v>
      </c>
      <c r="O28" s="202">
        <f>N28/N27</f>
        <v>0</v>
      </c>
    </row>
    <row r="29" spans="1:15" ht="32.1" customHeight="1" thickBot="1" x14ac:dyDescent="0.3">
      <c r="A29" s="24" t="s">
        <v>34</v>
      </c>
      <c r="B29" s="204">
        <v>14126845</v>
      </c>
      <c r="C29" s="309">
        <v>16078002</v>
      </c>
      <c r="D29" s="309">
        <v>18503815</v>
      </c>
      <c r="E29" s="309">
        <v>8420406</v>
      </c>
      <c r="F29" s="204"/>
      <c r="G29" s="204"/>
      <c r="H29" s="204"/>
      <c r="I29" s="204"/>
      <c r="J29" s="204"/>
      <c r="K29" s="204"/>
      <c r="L29" s="204"/>
      <c r="M29" s="204"/>
      <c r="N29" s="336">
        <f>SUM(B29:M29)</f>
        <v>57129068</v>
      </c>
      <c r="O29" s="205">
        <f>N29/N27</f>
        <v>0.95991586073361213</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30" t="s">
        <v>177</v>
      </c>
      <c r="B33" s="431"/>
      <c r="C33" s="431"/>
      <c r="D33" s="431"/>
      <c r="E33" s="431"/>
      <c r="F33" s="431"/>
      <c r="G33" s="431"/>
      <c r="H33" s="431"/>
      <c r="I33" s="432"/>
      <c r="J33" s="31"/>
    </row>
    <row r="34" spans="1:13" ht="50.25" customHeight="1" thickBot="1" x14ac:dyDescent="0.3">
      <c r="A34" s="40" t="s">
        <v>178</v>
      </c>
      <c r="B34" s="433" t="str">
        <f>+B12</f>
        <v>Diseñar 4 contenidos nuevos de formación en capacidades digitales con enfoque de género y diferencial</v>
      </c>
      <c r="C34" s="434"/>
      <c r="D34" s="434"/>
      <c r="E34" s="434"/>
      <c r="F34" s="434"/>
      <c r="G34" s="434"/>
      <c r="H34" s="434"/>
      <c r="I34" s="435"/>
      <c r="J34" s="29"/>
      <c r="M34" s="194"/>
    </row>
    <row r="35" spans="1:13" ht="18.75" customHeight="1" thickBot="1" x14ac:dyDescent="0.3">
      <c r="A35" s="445" t="s">
        <v>38</v>
      </c>
      <c r="B35" s="90">
        <v>2024</v>
      </c>
      <c r="C35" s="90">
        <v>2025</v>
      </c>
      <c r="D35" s="90">
        <v>2026</v>
      </c>
      <c r="E35" s="90">
        <v>2027</v>
      </c>
      <c r="F35" s="90" t="s">
        <v>179</v>
      </c>
      <c r="G35" s="447" t="s">
        <v>40</v>
      </c>
      <c r="H35" s="447" t="s">
        <v>288</v>
      </c>
      <c r="I35" s="447"/>
      <c r="J35" s="29"/>
      <c r="M35" s="194"/>
    </row>
    <row r="36" spans="1:13" ht="50.25" customHeight="1" thickBot="1" x14ac:dyDescent="0.3">
      <c r="A36" s="446"/>
      <c r="B36" s="186">
        <v>1</v>
      </c>
      <c r="C36" s="186">
        <v>1</v>
      </c>
      <c r="D36" s="186">
        <v>1</v>
      </c>
      <c r="E36" s="186">
        <v>1</v>
      </c>
      <c r="F36" s="187">
        <f>B36+C36+D36+E36</f>
        <v>4</v>
      </c>
      <c r="G36" s="447"/>
      <c r="H36" s="447"/>
      <c r="I36" s="447"/>
      <c r="J36" s="29"/>
      <c r="M36" s="195"/>
    </row>
    <row r="37" spans="1:13" ht="52.5" customHeight="1" thickBot="1" x14ac:dyDescent="0.3">
      <c r="A37" s="41" t="s">
        <v>42</v>
      </c>
      <c r="B37" s="436">
        <v>0.3</v>
      </c>
      <c r="C37" s="437"/>
      <c r="D37" s="442" t="s">
        <v>180</v>
      </c>
      <c r="E37" s="443"/>
      <c r="F37" s="443"/>
      <c r="G37" s="443"/>
      <c r="H37" s="443"/>
      <c r="I37" s="444"/>
    </row>
    <row r="38" spans="1:13" s="30" customFormat="1" ht="48" customHeight="1" thickBot="1" x14ac:dyDescent="0.3">
      <c r="A38" s="445" t="s">
        <v>181</v>
      </c>
      <c r="B38" s="41" t="s">
        <v>182</v>
      </c>
      <c r="C38" s="40" t="s">
        <v>86</v>
      </c>
      <c r="D38" s="428" t="s">
        <v>88</v>
      </c>
      <c r="E38" s="429"/>
      <c r="F38" s="428" t="s">
        <v>90</v>
      </c>
      <c r="G38" s="429"/>
      <c r="H38" s="42" t="s">
        <v>92</v>
      </c>
      <c r="I38" s="44" t="s">
        <v>93</v>
      </c>
      <c r="M38" s="196"/>
    </row>
    <row r="39" spans="1:13" ht="93.75" customHeight="1" thickBot="1" x14ac:dyDescent="0.3">
      <c r="A39" s="446"/>
      <c r="B39" s="188">
        <v>0</v>
      </c>
      <c r="C39" s="35">
        <v>0</v>
      </c>
      <c r="D39" s="438" t="s">
        <v>289</v>
      </c>
      <c r="E39" s="439"/>
      <c r="F39" s="438" t="s">
        <v>290</v>
      </c>
      <c r="G39" s="439"/>
      <c r="H39" s="199" t="s">
        <v>291</v>
      </c>
      <c r="I39" s="33" t="s">
        <v>292</v>
      </c>
      <c r="M39" s="194"/>
    </row>
    <row r="40" spans="1:13" s="30" customFormat="1" ht="54" customHeight="1" thickBot="1" x14ac:dyDescent="0.3">
      <c r="A40" s="445" t="s">
        <v>183</v>
      </c>
      <c r="B40" s="43" t="s">
        <v>182</v>
      </c>
      <c r="C40" s="42" t="s">
        <v>86</v>
      </c>
      <c r="D40" s="428" t="s">
        <v>88</v>
      </c>
      <c r="E40" s="429"/>
      <c r="F40" s="428" t="s">
        <v>90</v>
      </c>
      <c r="G40" s="429"/>
      <c r="H40" s="42" t="s">
        <v>92</v>
      </c>
      <c r="I40" s="44" t="s">
        <v>93</v>
      </c>
    </row>
    <row r="41" spans="1:13" ht="223.5" customHeight="1" thickBot="1" x14ac:dyDescent="0.3">
      <c r="A41" s="446"/>
      <c r="B41" s="245">
        <v>0.08</v>
      </c>
      <c r="C41" s="35">
        <v>0.08</v>
      </c>
      <c r="D41" s="440" t="s">
        <v>293</v>
      </c>
      <c r="E41" s="441"/>
      <c r="F41" s="438" t="s">
        <v>294</v>
      </c>
      <c r="G41" s="439"/>
      <c r="H41" s="199" t="s">
        <v>291</v>
      </c>
      <c r="I41" s="33" t="s">
        <v>295</v>
      </c>
    </row>
    <row r="42" spans="1:13" s="30" customFormat="1" ht="45" customHeight="1" thickBot="1" x14ac:dyDescent="0.3">
      <c r="A42" s="445" t="s">
        <v>184</v>
      </c>
      <c r="B42" s="43" t="s">
        <v>182</v>
      </c>
      <c r="C42" s="42" t="s">
        <v>86</v>
      </c>
      <c r="D42" s="428" t="s">
        <v>88</v>
      </c>
      <c r="E42" s="429"/>
      <c r="F42" s="428" t="s">
        <v>90</v>
      </c>
      <c r="G42" s="429"/>
      <c r="H42" s="42" t="s">
        <v>92</v>
      </c>
      <c r="I42" s="44" t="s">
        <v>93</v>
      </c>
    </row>
    <row r="43" spans="1:13" ht="338.25" customHeight="1" thickBot="1" x14ac:dyDescent="0.3">
      <c r="A43" s="446"/>
      <c r="B43" s="245">
        <v>0.08</v>
      </c>
      <c r="C43" s="35">
        <v>0.08</v>
      </c>
      <c r="D43" s="440" t="s">
        <v>296</v>
      </c>
      <c r="E43" s="441"/>
      <c r="F43" s="438" t="s">
        <v>297</v>
      </c>
      <c r="G43" s="439"/>
      <c r="H43" s="199" t="s">
        <v>291</v>
      </c>
      <c r="I43" s="33" t="s">
        <v>298</v>
      </c>
    </row>
    <row r="44" spans="1:13" s="30" customFormat="1" ht="44.25" customHeight="1" thickBot="1" x14ac:dyDescent="0.3">
      <c r="A44" s="445" t="s">
        <v>185</v>
      </c>
      <c r="B44" s="43" t="s">
        <v>182</v>
      </c>
      <c r="C44" s="43" t="s">
        <v>86</v>
      </c>
      <c r="D44" s="428" t="s">
        <v>88</v>
      </c>
      <c r="E44" s="429"/>
      <c r="F44" s="428" t="s">
        <v>90</v>
      </c>
      <c r="G44" s="429"/>
      <c r="H44" s="42" t="s">
        <v>92</v>
      </c>
      <c r="I44" s="42" t="s">
        <v>93</v>
      </c>
    </row>
    <row r="45" spans="1:13" ht="245.25" customHeight="1" thickBot="1" x14ac:dyDescent="0.3">
      <c r="A45" s="446"/>
      <c r="B45" s="245">
        <v>0.08</v>
      </c>
      <c r="C45" s="35">
        <v>0.08</v>
      </c>
      <c r="D45" s="440" t="s">
        <v>299</v>
      </c>
      <c r="E45" s="441"/>
      <c r="F45" s="438" t="s">
        <v>302</v>
      </c>
      <c r="G45" s="448"/>
      <c r="H45" s="199" t="s">
        <v>291</v>
      </c>
      <c r="I45" s="33" t="s">
        <v>303</v>
      </c>
    </row>
    <row r="46" spans="1:13" s="30" customFormat="1" ht="47.25" customHeight="1" thickBot="1" x14ac:dyDescent="0.3">
      <c r="A46" s="445" t="s">
        <v>186</v>
      </c>
      <c r="B46" s="43" t="s">
        <v>182</v>
      </c>
      <c r="C46" s="42" t="s">
        <v>86</v>
      </c>
      <c r="D46" s="428" t="s">
        <v>88</v>
      </c>
      <c r="E46" s="429"/>
      <c r="F46" s="428" t="s">
        <v>90</v>
      </c>
      <c r="G46" s="429"/>
      <c r="H46" s="42" t="s">
        <v>92</v>
      </c>
      <c r="I46" s="44" t="s">
        <v>93</v>
      </c>
    </row>
    <row r="47" spans="1:13" ht="120.75" customHeight="1" thickBot="1" x14ac:dyDescent="0.3">
      <c r="A47" s="446"/>
      <c r="B47" s="245">
        <v>0.08</v>
      </c>
      <c r="C47" s="35"/>
      <c r="D47" s="363"/>
      <c r="E47" s="364"/>
      <c r="F47" s="363"/>
      <c r="G47" s="364"/>
      <c r="H47" s="32"/>
      <c r="I47" s="34"/>
    </row>
    <row r="48" spans="1:13" s="30" customFormat="1" ht="52.5" customHeight="1" thickBot="1" x14ac:dyDescent="0.3">
      <c r="A48" s="445" t="s">
        <v>187</v>
      </c>
      <c r="B48" s="43" t="s">
        <v>182</v>
      </c>
      <c r="C48" s="42" t="s">
        <v>86</v>
      </c>
      <c r="D48" s="428" t="s">
        <v>88</v>
      </c>
      <c r="E48" s="429"/>
      <c r="F48" s="428" t="s">
        <v>90</v>
      </c>
      <c r="G48" s="429"/>
      <c r="H48" s="42" t="s">
        <v>92</v>
      </c>
      <c r="I48" s="44" t="s">
        <v>93</v>
      </c>
    </row>
    <row r="49" spans="1:9" ht="120.75" customHeight="1" thickBot="1" x14ac:dyDescent="0.3">
      <c r="A49" s="446"/>
      <c r="B49" s="245">
        <v>0.08</v>
      </c>
      <c r="C49" s="36"/>
      <c r="D49" s="363"/>
      <c r="E49" s="364"/>
      <c r="F49" s="363"/>
      <c r="G49" s="364"/>
      <c r="H49" s="32"/>
      <c r="I49" s="34"/>
    </row>
    <row r="50" spans="1:9" ht="35.1" customHeight="1" thickBot="1" x14ac:dyDescent="0.3">
      <c r="A50" s="445" t="s">
        <v>188</v>
      </c>
      <c r="B50" s="41" t="s">
        <v>182</v>
      </c>
      <c r="C50" s="40" t="s">
        <v>86</v>
      </c>
      <c r="D50" s="428" t="s">
        <v>88</v>
      </c>
      <c r="E50" s="429"/>
      <c r="F50" s="428" t="s">
        <v>90</v>
      </c>
      <c r="G50" s="429"/>
      <c r="H50" s="42" t="s">
        <v>92</v>
      </c>
      <c r="I50" s="44" t="s">
        <v>93</v>
      </c>
    </row>
    <row r="51" spans="1:9" ht="120.75" customHeight="1" thickBot="1" x14ac:dyDescent="0.3">
      <c r="A51" s="446"/>
      <c r="B51" s="245">
        <v>0.08</v>
      </c>
      <c r="C51" s="36"/>
      <c r="D51" s="363"/>
      <c r="E51" s="449"/>
      <c r="F51" s="363"/>
      <c r="G51" s="364"/>
      <c r="H51" s="32"/>
      <c r="I51" s="34"/>
    </row>
    <row r="52" spans="1:9" ht="35.1" customHeight="1" thickBot="1" x14ac:dyDescent="0.3">
      <c r="A52" s="445" t="s">
        <v>189</v>
      </c>
      <c r="B52" s="41" t="s">
        <v>182</v>
      </c>
      <c r="C52" s="40" t="s">
        <v>86</v>
      </c>
      <c r="D52" s="428" t="s">
        <v>88</v>
      </c>
      <c r="E52" s="429"/>
      <c r="F52" s="428" t="s">
        <v>90</v>
      </c>
      <c r="G52" s="429"/>
      <c r="H52" s="42" t="s">
        <v>92</v>
      </c>
      <c r="I52" s="44" t="s">
        <v>93</v>
      </c>
    </row>
    <row r="53" spans="1:9" ht="120.75" customHeight="1" thickBot="1" x14ac:dyDescent="0.3">
      <c r="A53" s="446"/>
      <c r="B53" s="245">
        <v>0.08</v>
      </c>
      <c r="C53" s="36"/>
      <c r="D53" s="363"/>
      <c r="E53" s="449"/>
      <c r="F53" s="363"/>
      <c r="G53" s="364"/>
      <c r="H53" s="51"/>
      <c r="I53" s="34"/>
    </row>
    <row r="54" spans="1:9" ht="35.1" customHeight="1" thickBot="1" x14ac:dyDescent="0.3">
      <c r="A54" s="445" t="s">
        <v>190</v>
      </c>
      <c r="B54" s="41" t="s">
        <v>182</v>
      </c>
      <c r="C54" s="40" t="s">
        <v>86</v>
      </c>
      <c r="D54" s="428" t="s">
        <v>88</v>
      </c>
      <c r="E54" s="429"/>
      <c r="F54" s="428" t="s">
        <v>90</v>
      </c>
      <c r="G54" s="429"/>
      <c r="H54" s="42" t="s">
        <v>92</v>
      </c>
      <c r="I54" s="44" t="s">
        <v>93</v>
      </c>
    </row>
    <row r="55" spans="1:9" ht="120.75" customHeight="1" thickBot="1" x14ac:dyDescent="0.3">
      <c r="A55" s="446"/>
      <c r="B55" s="245">
        <v>0.08</v>
      </c>
      <c r="C55" s="36"/>
      <c r="D55" s="363"/>
      <c r="E55" s="364"/>
      <c r="F55" s="363"/>
      <c r="G55" s="364"/>
      <c r="H55" s="32"/>
      <c r="I55" s="32"/>
    </row>
    <row r="56" spans="1:9" ht="35.1" customHeight="1" thickBot="1" x14ac:dyDescent="0.3">
      <c r="A56" s="445" t="s">
        <v>191</v>
      </c>
      <c r="B56" s="41" t="s">
        <v>182</v>
      </c>
      <c r="C56" s="40" t="s">
        <v>86</v>
      </c>
      <c r="D56" s="428" t="s">
        <v>88</v>
      </c>
      <c r="E56" s="429"/>
      <c r="F56" s="428" t="s">
        <v>90</v>
      </c>
      <c r="G56" s="429"/>
      <c r="H56" s="42" t="s">
        <v>92</v>
      </c>
      <c r="I56" s="44" t="s">
        <v>93</v>
      </c>
    </row>
    <row r="57" spans="1:9" ht="120.75" customHeight="1" thickBot="1" x14ac:dyDescent="0.3">
      <c r="A57" s="446"/>
      <c r="B57" s="245">
        <v>0.08</v>
      </c>
      <c r="C57" s="36"/>
      <c r="D57" s="363"/>
      <c r="E57" s="364"/>
      <c r="F57" s="363"/>
      <c r="G57" s="364"/>
      <c r="H57" s="32"/>
      <c r="I57" s="34"/>
    </row>
    <row r="58" spans="1:9" ht="35.1" customHeight="1" thickBot="1" x14ac:dyDescent="0.3">
      <c r="A58" s="445" t="s">
        <v>192</v>
      </c>
      <c r="B58" s="41" t="s">
        <v>182</v>
      </c>
      <c r="C58" s="40" t="s">
        <v>86</v>
      </c>
      <c r="D58" s="428" t="s">
        <v>88</v>
      </c>
      <c r="E58" s="429"/>
      <c r="F58" s="428" t="s">
        <v>90</v>
      </c>
      <c r="G58" s="429"/>
      <c r="H58" s="42" t="s">
        <v>92</v>
      </c>
      <c r="I58" s="44" t="s">
        <v>93</v>
      </c>
    </row>
    <row r="59" spans="1:9" ht="120.75" customHeight="1" thickBot="1" x14ac:dyDescent="0.3">
      <c r="A59" s="446"/>
      <c r="B59" s="245">
        <v>0.08</v>
      </c>
      <c r="C59" s="36"/>
      <c r="D59" s="363"/>
      <c r="E59" s="364"/>
      <c r="F59" s="449"/>
      <c r="G59" s="449"/>
      <c r="H59" s="32"/>
      <c r="I59" s="32"/>
    </row>
    <row r="60" spans="1:9" ht="35.1" customHeight="1" thickBot="1" x14ac:dyDescent="0.3">
      <c r="A60" s="445" t="s">
        <v>193</v>
      </c>
      <c r="B60" s="41" t="s">
        <v>182</v>
      </c>
      <c r="C60" s="40" t="s">
        <v>86</v>
      </c>
      <c r="D60" s="428" t="s">
        <v>88</v>
      </c>
      <c r="E60" s="429"/>
      <c r="F60" s="428" t="s">
        <v>90</v>
      </c>
      <c r="G60" s="429"/>
      <c r="H60" s="42" t="s">
        <v>92</v>
      </c>
      <c r="I60" s="44" t="s">
        <v>93</v>
      </c>
    </row>
    <row r="61" spans="1:9" ht="120.75" customHeight="1" thickBot="1" x14ac:dyDescent="0.3">
      <c r="A61" s="446"/>
      <c r="B61" s="245">
        <v>0.08</v>
      </c>
      <c r="C61" s="36"/>
      <c r="D61" s="363"/>
      <c r="E61" s="364"/>
      <c r="F61" s="363"/>
      <c r="G61" s="364"/>
      <c r="H61" s="32"/>
      <c r="I61" s="32"/>
    </row>
    <row r="62" spans="1:9" x14ac:dyDescent="0.25">
      <c r="B62" s="192">
        <f>B61+B59+B57+B55+B53+B51+B49+B47+B45+B43+B41+B39+B41+B39</f>
        <v>0.95999999999999985</v>
      </c>
    </row>
    <row r="64" spans="1:9" s="29" customFormat="1" ht="30" customHeight="1" x14ac:dyDescent="0.25">
      <c r="A64" s="1"/>
      <c r="B64" s="1"/>
      <c r="C64" s="1"/>
      <c r="D64" s="1"/>
      <c r="E64" s="1"/>
      <c r="F64" s="1"/>
      <c r="G64" s="1"/>
      <c r="H64" s="1"/>
      <c r="I64" s="1"/>
    </row>
    <row r="65" spans="1:9" ht="34.5" customHeight="1" x14ac:dyDescent="0.25">
      <c r="A65" s="377" t="s">
        <v>56</v>
      </c>
      <c r="B65" s="377"/>
      <c r="C65" s="377"/>
      <c r="D65" s="377"/>
      <c r="E65" s="377"/>
      <c r="F65" s="377"/>
      <c r="G65" s="377"/>
      <c r="H65" s="377"/>
      <c r="I65" s="377"/>
    </row>
    <row r="66" spans="1:9" ht="67.5" customHeight="1" x14ac:dyDescent="0.25">
      <c r="A66" s="45" t="s">
        <v>57</v>
      </c>
      <c r="B66" s="378" t="s">
        <v>372</v>
      </c>
      <c r="C66" s="379"/>
      <c r="D66" s="378" t="s">
        <v>373</v>
      </c>
      <c r="E66" s="379"/>
      <c r="F66" s="378" t="s">
        <v>374</v>
      </c>
      <c r="G66" s="379"/>
      <c r="H66" s="380" t="s">
        <v>375</v>
      </c>
      <c r="I66" s="381"/>
    </row>
    <row r="67" spans="1:9" ht="45.75" customHeight="1" x14ac:dyDescent="0.25">
      <c r="A67" s="45" t="s">
        <v>194</v>
      </c>
      <c r="B67" s="357">
        <v>0.12</v>
      </c>
      <c r="C67" s="358"/>
      <c r="D67" s="357">
        <v>0.06</v>
      </c>
      <c r="E67" s="358"/>
      <c r="F67" s="357">
        <v>0.12</v>
      </c>
      <c r="G67" s="358"/>
      <c r="H67" s="359"/>
      <c r="I67" s="360"/>
    </row>
    <row r="68" spans="1:9" ht="30" customHeight="1" x14ac:dyDescent="0.25">
      <c r="A68" s="361" t="s">
        <v>156</v>
      </c>
      <c r="B68" s="95" t="s">
        <v>84</v>
      </c>
      <c r="C68" s="95" t="s">
        <v>86</v>
      </c>
      <c r="D68" s="95" t="s">
        <v>84</v>
      </c>
      <c r="E68" s="95" t="s">
        <v>86</v>
      </c>
      <c r="F68" s="95" t="s">
        <v>84</v>
      </c>
      <c r="G68" s="95" t="s">
        <v>86</v>
      </c>
      <c r="H68" s="95" t="s">
        <v>84</v>
      </c>
      <c r="I68" s="95" t="s">
        <v>86</v>
      </c>
    </row>
    <row r="69" spans="1:9" ht="30" customHeight="1" x14ac:dyDescent="0.25">
      <c r="A69" s="362"/>
      <c r="B69" s="47">
        <v>0</v>
      </c>
      <c r="C69" s="47">
        <v>0</v>
      </c>
      <c r="D69" s="47">
        <v>0</v>
      </c>
      <c r="E69" s="47">
        <v>0</v>
      </c>
      <c r="F69" s="47">
        <v>0</v>
      </c>
      <c r="G69" s="47">
        <v>0</v>
      </c>
      <c r="H69" s="52"/>
      <c r="I69" s="47"/>
    </row>
    <row r="70" spans="1:9" ht="80.25" customHeight="1" x14ac:dyDescent="0.25">
      <c r="A70" s="45" t="s">
        <v>195</v>
      </c>
      <c r="B70" s="368" t="s">
        <v>289</v>
      </c>
      <c r="C70" s="369"/>
      <c r="D70" s="368" t="s">
        <v>289</v>
      </c>
      <c r="E70" s="369"/>
      <c r="F70" s="368" t="s">
        <v>289</v>
      </c>
      <c r="G70" s="369"/>
      <c r="H70" s="382"/>
      <c r="I70" s="383"/>
    </row>
    <row r="71" spans="1:9" ht="63" customHeight="1" x14ac:dyDescent="0.25">
      <c r="A71" s="45" t="s">
        <v>196</v>
      </c>
      <c r="B71" s="368" t="s">
        <v>300</v>
      </c>
      <c r="C71" s="369"/>
      <c r="D71" s="368" t="s">
        <v>300</v>
      </c>
      <c r="E71" s="369"/>
      <c r="F71" s="368" t="s">
        <v>300</v>
      </c>
      <c r="G71" s="369"/>
      <c r="H71" s="370"/>
      <c r="I71" s="371"/>
    </row>
    <row r="72" spans="1:9" ht="30.75" customHeight="1" x14ac:dyDescent="0.25">
      <c r="A72" s="361" t="s">
        <v>157</v>
      </c>
      <c r="B72" s="95" t="s">
        <v>84</v>
      </c>
      <c r="C72" s="95" t="s">
        <v>86</v>
      </c>
      <c r="D72" s="95" t="s">
        <v>84</v>
      </c>
      <c r="E72" s="95" t="s">
        <v>86</v>
      </c>
      <c r="F72" s="95" t="s">
        <v>84</v>
      </c>
      <c r="G72" s="95" t="s">
        <v>86</v>
      </c>
      <c r="H72" s="95" t="s">
        <v>84</v>
      </c>
      <c r="I72" s="95" t="s">
        <v>86</v>
      </c>
    </row>
    <row r="73" spans="1:9" ht="30.75" customHeight="1" x14ac:dyDescent="0.25">
      <c r="A73" s="362"/>
      <c r="B73" s="47">
        <v>0</v>
      </c>
      <c r="C73" s="47">
        <v>0</v>
      </c>
      <c r="D73" s="47">
        <v>0</v>
      </c>
      <c r="E73" s="47">
        <v>0</v>
      </c>
      <c r="F73" s="47">
        <v>0</v>
      </c>
      <c r="G73" s="48">
        <v>0</v>
      </c>
      <c r="H73" s="52"/>
      <c r="I73" s="48"/>
    </row>
    <row r="74" spans="1:9" ht="82.5" customHeight="1" x14ac:dyDescent="0.25">
      <c r="A74" s="45" t="s">
        <v>195</v>
      </c>
      <c r="B74" s="368" t="s">
        <v>289</v>
      </c>
      <c r="C74" s="369"/>
      <c r="D74" s="368" t="s">
        <v>289</v>
      </c>
      <c r="E74" s="369"/>
      <c r="F74" s="368" t="s">
        <v>289</v>
      </c>
      <c r="G74" s="369"/>
      <c r="H74" s="426"/>
      <c r="I74" s="427"/>
    </row>
    <row r="75" spans="1:9" ht="89.25" customHeight="1" x14ac:dyDescent="0.25">
      <c r="A75" s="45" t="s">
        <v>196</v>
      </c>
      <c r="B75" s="368" t="s">
        <v>300</v>
      </c>
      <c r="C75" s="369"/>
      <c r="D75" s="368" t="s">
        <v>300</v>
      </c>
      <c r="E75" s="369"/>
      <c r="F75" s="368" t="s">
        <v>300</v>
      </c>
      <c r="G75" s="369"/>
      <c r="H75" s="370"/>
      <c r="I75" s="371"/>
    </row>
    <row r="76" spans="1:9" ht="30.75" customHeight="1" x14ac:dyDescent="0.25">
      <c r="A76" s="361" t="s">
        <v>158</v>
      </c>
      <c r="B76" s="95" t="s">
        <v>84</v>
      </c>
      <c r="C76" s="95" t="s">
        <v>86</v>
      </c>
      <c r="D76" s="95" t="s">
        <v>84</v>
      </c>
      <c r="E76" s="95" t="s">
        <v>86</v>
      </c>
      <c r="F76" s="95" t="s">
        <v>84</v>
      </c>
      <c r="G76" s="95" t="s">
        <v>86</v>
      </c>
      <c r="H76" s="95" t="s">
        <v>84</v>
      </c>
      <c r="I76" s="95" t="s">
        <v>86</v>
      </c>
    </row>
    <row r="77" spans="1:9" ht="30.75" customHeight="1" x14ac:dyDescent="0.25">
      <c r="A77" s="362"/>
      <c r="B77" s="47">
        <v>0</v>
      </c>
      <c r="C77" s="47"/>
      <c r="D77" s="47">
        <v>0</v>
      </c>
      <c r="E77" s="47"/>
      <c r="F77" s="47">
        <v>0.25</v>
      </c>
      <c r="G77" s="48">
        <v>0.25</v>
      </c>
      <c r="H77" s="52"/>
      <c r="I77" s="48"/>
    </row>
    <row r="78" spans="1:9" ht="172.5" customHeight="1" x14ac:dyDescent="0.25">
      <c r="A78" s="45" t="s">
        <v>195</v>
      </c>
      <c r="B78" s="368" t="s">
        <v>289</v>
      </c>
      <c r="C78" s="369"/>
      <c r="D78" s="368" t="s">
        <v>289</v>
      </c>
      <c r="E78" s="369"/>
      <c r="F78" s="424" t="s">
        <v>301</v>
      </c>
      <c r="G78" s="425"/>
      <c r="H78" s="370"/>
      <c r="I78" s="371"/>
    </row>
    <row r="79" spans="1:9" ht="126.75" customHeight="1" x14ac:dyDescent="0.25">
      <c r="A79" s="45" t="s">
        <v>196</v>
      </c>
      <c r="B79" s="368" t="s">
        <v>300</v>
      </c>
      <c r="C79" s="369"/>
      <c r="D79" s="368" t="s">
        <v>300</v>
      </c>
      <c r="E79" s="369"/>
      <c r="F79" s="424" t="s">
        <v>386</v>
      </c>
      <c r="G79" s="425"/>
      <c r="H79" s="370"/>
      <c r="I79" s="371"/>
    </row>
    <row r="80" spans="1:9" ht="30.75" customHeight="1" x14ac:dyDescent="0.25">
      <c r="A80" s="361" t="s">
        <v>159</v>
      </c>
      <c r="B80" s="95" t="s">
        <v>84</v>
      </c>
      <c r="C80" s="95" t="s">
        <v>86</v>
      </c>
      <c r="D80" s="95" t="s">
        <v>84</v>
      </c>
      <c r="E80" s="95" t="s">
        <v>86</v>
      </c>
      <c r="F80" s="95" t="s">
        <v>84</v>
      </c>
      <c r="G80" s="95" t="s">
        <v>86</v>
      </c>
      <c r="H80" s="95" t="s">
        <v>84</v>
      </c>
      <c r="I80" s="95" t="s">
        <v>86</v>
      </c>
    </row>
    <row r="81" spans="1:9" ht="30.75" customHeight="1" x14ac:dyDescent="0.25">
      <c r="A81" s="362"/>
      <c r="B81" s="47">
        <v>0</v>
      </c>
      <c r="C81" s="47">
        <v>0</v>
      </c>
      <c r="D81" s="47">
        <v>0</v>
      </c>
      <c r="E81" s="47">
        <v>0</v>
      </c>
      <c r="F81" s="47">
        <v>0</v>
      </c>
      <c r="G81" s="48">
        <v>0</v>
      </c>
      <c r="H81" s="52"/>
      <c r="I81" s="48"/>
    </row>
    <row r="82" spans="1:9" ht="87" customHeight="1" x14ac:dyDescent="0.25">
      <c r="A82" s="45" t="s">
        <v>195</v>
      </c>
      <c r="B82" s="368" t="s">
        <v>289</v>
      </c>
      <c r="C82" s="369"/>
      <c r="D82" s="368" t="s">
        <v>289</v>
      </c>
      <c r="E82" s="369"/>
      <c r="F82" s="368" t="s">
        <v>289</v>
      </c>
      <c r="G82" s="369"/>
      <c r="H82" s="370"/>
      <c r="I82" s="371"/>
    </row>
    <row r="83" spans="1:9" ht="81" customHeight="1" x14ac:dyDescent="0.25">
      <c r="A83" s="45" t="s">
        <v>196</v>
      </c>
      <c r="B83" s="368" t="s">
        <v>300</v>
      </c>
      <c r="C83" s="369"/>
      <c r="D83" s="368" t="s">
        <v>300</v>
      </c>
      <c r="E83" s="369"/>
      <c r="F83" s="368" t="s">
        <v>300</v>
      </c>
      <c r="G83" s="369"/>
      <c r="H83" s="370"/>
      <c r="I83" s="371"/>
    </row>
    <row r="84" spans="1:9" ht="30" customHeight="1" x14ac:dyDescent="0.25">
      <c r="A84" s="361" t="s">
        <v>161</v>
      </c>
      <c r="B84" s="95" t="s">
        <v>84</v>
      </c>
      <c r="C84" s="95" t="s">
        <v>86</v>
      </c>
      <c r="D84" s="95" t="s">
        <v>84</v>
      </c>
      <c r="E84" s="95" t="s">
        <v>86</v>
      </c>
      <c r="F84" s="95" t="s">
        <v>84</v>
      </c>
      <c r="G84" s="95" t="s">
        <v>86</v>
      </c>
      <c r="H84" s="95" t="s">
        <v>84</v>
      </c>
      <c r="I84" s="95" t="s">
        <v>86</v>
      </c>
    </row>
    <row r="85" spans="1:9" ht="30" customHeight="1" x14ac:dyDescent="0.25">
      <c r="A85" s="362"/>
      <c r="B85" s="47">
        <v>0</v>
      </c>
      <c r="C85" s="47"/>
      <c r="D85" s="47">
        <v>0.1</v>
      </c>
      <c r="E85" s="47"/>
      <c r="F85" s="47">
        <v>0.25</v>
      </c>
      <c r="G85" s="48"/>
      <c r="H85" s="52"/>
      <c r="I85" s="48"/>
    </row>
    <row r="86" spans="1:9" ht="80.25" customHeight="1" x14ac:dyDescent="0.25">
      <c r="A86" s="45" t="s">
        <v>195</v>
      </c>
      <c r="B86" s="372"/>
      <c r="C86" s="372"/>
      <c r="D86" s="372"/>
      <c r="E86" s="372"/>
      <c r="F86" s="372"/>
      <c r="G86" s="372"/>
      <c r="H86" s="372"/>
      <c r="I86" s="372"/>
    </row>
    <row r="87" spans="1:9" ht="80.25" customHeight="1" x14ac:dyDescent="0.25">
      <c r="A87" s="45" t="s">
        <v>196</v>
      </c>
      <c r="B87" s="365"/>
      <c r="C87" s="366"/>
      <c r="D87" s="365"/>
      <c r="E87" s="366"/>
      <c r="F87" s="365"/>
      <c r="G87" s="366"/>
      <c r="H87" s="365"/>
      <c r="I87" s="366"/>
    </row>
    <row r="88" spans="1:9" ht="29.25" customHeight="1" x14ac:dyDescent="0.25">
      <c r="A88" s="361" t="s">
        <v>162</v>
      </c>
      <c r="B88" s="95" t="s">
        <v>84</v>
      </c>
      <c r="C88" s="95" t="s">
        <v>86</v>
      </c>
      <c r="D88" s="95" t="s">
        <v>84</v>
      </c>
      <c r="E88" s="95" t="s">
        <v>86</v>
      </c>
      <c r="F88" s="95" t="s">
        <v>84</v>
      </c>
      <c r="G88" s="95" t="s">
        <v>86</v>
      </c>
      <c r="H88" s="95" t="s">
        <v>84</v>
      </c>
      <c r="I88" s="95" t="s">
        <v>86</v>
      </c>
    </row>
    <row r="89" spans="1:9" ht="29.25" customHeight="1" x14ac:dyDescent="0.25">
      <c r="A89" s="362"/>
      <c r="B89" s="47">
        <v>0.2</v>
      </c>
      <c r="C89" s="49"/>
      <c r="D89" s="47">
        <v>0.2</v>
      </c>
      <c r="E89" s="47"/>
      <c r="F89" s="47">
        <v>0</v>
      </c>
      <c r="G89" s="48"/>
      <c r="H89" s="52"/>
      <c r="I89" s="48"/>
    </row>
    <row r="90" spans="1:9" ht="80.25" customHeight="1" x14ac:dyDescent="0.25">
      <c r="A90" s="45" t="s">
        <v>195</v>
      </c>
      <c r="B90" s="367"/>
      <c r="C90" s="367"/>
      <c r="D90" s="367"/>
      <c r="E90" s="367"/>
      <c r="F90" s="367"/>
      <c r="G90" s="367"/>
      <c r="H90" s="367"/>
      <c r="I90" s="367"/>
    </row>
    <row r="91" spans="1:9" ht="80.25" customHeight="1" x14ac:dyDescent="0.25">
      <c r="A91" s="45" t="s">
        <v>196</v>
      </c>
      <c r="B91" s="365"/>
      <c r="C91" s="366"/>
      <c r="D91" s="365"/>
      <c r="E91" s="366"/>
      <c r="F91" s="365"/>
      <c r="G91" s="366"/>
      <c r="H91" s="365"/>
      <c r="I91" s="366"/>
    </row>
    <row r="92" spans="1:9" ht="24.95" customHeight="1" x14ac:dyDescent="0.25">
      <c r="A92" s="361" t="s">
        <v>163</v>
      </c>
      <c r="B92" s="95" t="s">
        <v>84</v>
      </c>
      <c r="C92" s="95" t="s">
        <v>86</v>
      </c>
      <c r="D92" s="95" t="s">
        <v>84</v>
      </c>
      <c r="E92" s="95" t="s">
        <v>86</v>
      </c>
      <c r="F92" s="95" t="s">
        <v>84</v>
      </c>
      <c r="G92" s="95" t="s">
        <v>86</v>
      </c>
      <c r="H92" s="95" t="s">
        <v>84</v>
      </c>
      <c r="I92" s="95" t="s">
        <v>86</v>
      </c>
    </row>
    <row r="93" spans="1:9" ht="24.95" customHeight="1" x14ac:dyDescent="0.25">
      <c r="A93" s="362"/>
      <c r="B93" s="47">
        <v>0.2</v>
      </c>
      <c r="C93" s="49"/>
      <c r="D93" s="47">
        <v>0.2</v>
      </c>
      <c r="E93" s="47"/>
      <c r="F93" s="47">
        <v>0.25</v>
      </c>
      <c r="G93" s="48"/>
      <c r="H93" s="52"/>
      <c r="I93" s="48"/>
    </row>
    <row r="94" spans="1:9" ht="80.25" customHeight="1" x14ac:dyDescent="0.25">
      <c r="A94" s="45" t="s">
        <v>195</v>
      </c>
      <c r="B94" s="367"/>
      <c r="C94" s="367"/>
      <c r="D94" s="367"/>
      <c r="E94" s="367"/>
      <c r="F94" s="367"/>
      <c r="G94" s="367"/>
      <c r="H94" s="367"/>
      <c r="I94" s="367"/>
    </row>
    <row r="95" spans="1:9" ht="80.25" customHeight="1" x14ac:dyDescent="0.25">
      <c r="A95" s="45" t="s">
        <v>196</v>
      </c>
      <c r="B95" s="365"/>
      <c r="C95" s="366"/>
      <c r="D95" s="365"/>
      <c r="E95" s="366"/>
      <c r="F95" s="365"/>
      <c r="G95" s="366"/>
      <c r="H95" s="365"/>
      <c r="I95" s="366"/>
    </row>
    <row r="96" spans="1:9" ht="24.95" customHeight="1" x14ac:dyDescent="0.25">
      <c r="A96" s="361" t="s">
        <v>164</v>
      </c>
      <c r="B96" s="95" t="s">
        <v>84</v>
      </c>
      <c r="C96" s="95" t="s">
        <v>86</v>
      </c>
      <c r="D96" s="95" t="s">
        <v>84</v>
      </c>
      <c r="E96" s="95" t="s">
        <v>86</v>
      </c>
      <c r="F96" s="95" t="s">
        <v>84</v>
      </c>
      <c r="G96" s="95" t="s">
        <v>86</v>
      </c>
      <c r="H96" s="95" t="s">
        <v>84</v>
      </c>
      <c r="I96" s="95" t="s">
        <v>86</v>
      </c>
    </row>
    <row r="97" spans="1:9" ht="24.95" customHeight="1" x14ac:dyDescent="0.25">
      <c r="A97" s="362"/>
      <c r="B97" s="47">
        <v>0.3</v>
      </c>
      <c r="C97" s="49"/>
      <c r="D97" s="47">
        <v>0.2</v>
      </c>
      <c r="E97" s="47"/>
      <c r="F97" s="47">
        <v>0</v>
      </c>
      <c r="G97" s="48"/>
      <c r="H97" s="52"/>
      <c r="I97" s="48"/>
    </row>
    <row r="98" spans="1:9" ht="80.25" customHeight="1" x14ac:dyDescent="0.25">
      <c r="A98" s="45" t="s">
        <v>195</v>
      </c>
      <c r="B98" s="367"/>
      <c r="C98" s="367"/>
      <c r="D98" s="367"/>
      <c r="E98" s="367"/>
      <c r="F98" s="367"/>
      <c r="G98" s="367"/>
      <c r="H98" s="367"/>
      <c r="I98" s="367"/>
    </row>
    <row r="99" spans="1:9" ht="80.25" customHeight="1" x14ac:dyDescent="0.25">
      <c r="A99" s="45" t="s">
        <v>196</v>
      </c>
      <c r="B99" s="365"/>
      <c r="C99" s="366"/>
      <c r="D99" s="365"/>
      <c r="E99" s="366"/>
      <c r="F99" s="365"/>
      <c r="G99" s="366"/>
      <c r="H99" s="365"/>
      <c r="I99" s="366"/>
    </row>
    <row r="100" spans="1:9" ht="24.95" customHeight="1" x14ac:dyDescent="0.25">
      <c r="A100" s="361" t="s">
        <v>166</v>
      </c>
      <c r="B100" s="95" t="s">
        <v>84</v>
      </c>
      <c r="C100" s="95" t="s">
        <v>86</v>
      </c>
      <c r="D100" s="95" t="s">
        <v>84</v>
      </c>
      <c r="E100" s="95" t="s">
        <v>86</v>
      </c>
      <c r="F100" s="95" t="s">
        <v>84</v>
      </c>
      <c r="G100" s="95" t="s">
        <v>86</v>
      </c>
      <c r="H100" s="95" t="s">
        <v>84</v>
      </c>
      <c r="I100" s="95" t="s">
        <v>86</v>
      </c>
    </row>
    <row r="101" spans="1:9" ht="24.95" customHeight="1" x14ac:dyDescent="0.25">
      <c r="A101" s="362"/>
      <c r="B101" s="47">
        <v>0.2</v>
      </c>
      <c r="C101" s="49"/>
      <c r="D101" s="47">
        <v>0.2</v>
      </c>
      <c r="E101" s="47"/>
      <c r="F101" s="47">
        <v>0</v>
      </c>
      <c r="G101" s="48"/>
      <c r="H101" s="52"/>
      <c r="I101" s="48"/>
    </row>
    <row r="102" spans="1:9" ht="80.25" customHeight="1" x14ac:dyDescent="0.25">
      <c r="A102" s="45" t="s">
        <v>195</v>
      </c>
      <c r="B102" s="367"/>
      <c r="C102" s="367"/>
      <c r="D102" s="367"/>
      <c r="E102" s="367"/>
      <c r="F102" s="367"/>
      <c r="G102" s="367"/>
      <c r="H102" s="367"/>
      <c r="I102" s="367"/>
    </row>
    <row r="103" spans="1:9" ht="80.25" customHeight="1" x14ac:dyDescent="0.25">
      <c r="A103" s="45" t="s">
        <v>196</v>
      </c>
      <c r="B103" s="365"/>
      <c r="C103" s="366"/>
      <c r="D103" s="365"/>
      <c r="E103" s="366"/>
      <c r="F103" s="365"/>
      <c r="G103" s="366"/>
      <c r="H103" s="365"/>
      <c r="I103" s="366"/>
    </row>
    <row r="104" spans="1:9" ht="24.95" customHeight="1" x14ac:dyDescent="0.25">
      <c r="A104" s="361" t="s">
        <v>167</v>
      </c>
      <c r="B104" s="95" t="s">
        <v>84</v>
      </c>
      <c r="C104" s="95" t="s">
        <v>86</v>
      </c>
      <c r="D104" s="95" t="s">
        <v>84</v>
      </c>
      <c r="E104" s="95" t="s">
        <v>86</v>
      </c>
      <c r="F104" s="95" t="s">
        <v>84</v>
      </c>
      <c r="G104" s="95" t="s">
        <v>86</v>
      </c>
      <c r="H104" s="95" t="s">
        <v>84</v>
      </c>
      <c r="I104" s="95" t="s">
        <v>86</v>
      </c>
    </row>
    <row r="105" spans="1:9" ht="24.95" customHeight="1" x14ac:dyDescent="0.25">
      <c r="A105" s="362"/>
      <c r="B105" s="47">
        <v>0.1</v>
      </c>
      <c r="C105" s="49"/>
      <c r="D105" s="47">
        <v>0.1</v>
      </c>
      <c r="E105" s="47"/>
      <c r="F105" s="47">
        <v>0</v>
      </c>
      <c r="G105" s="48"/>
      <c r="H105" s="52"/>
      <c r="I105" s="48"/>
    </row>
    <row r="106" spans="1:9" ht="80.25" customHeight="1" x14ac:dyDescent="0.25">
      <c r="A106" s="45" t="s">
        <v>195</v>
      </c>
      <c r="B106" s="367"/>
      <c r="C106" s="367"/>
      <c r="D106" s="367"/>
      <c r="E106" s="367"/>
      <c r="F106" s="367"/>
      <c r="G106" s="367"/>
      <c r="H106" s="367"/>
      <c r="I106" s="367"/>
    </row>
    <row r="107" spans="1:9" ht="80.25" customHeight="1" x14ac:dyDescent="0.25">
      <c r="A107" s="45" t="s">
        <v>196</v>
      </c>
      <c r="B107" s="365"/>
      <c r="C107" s="366"/>
      <c r="D107" s="365"/>
      <c r="E107" s="366"/>
      <c r="F107" s="365"/>
      <c r="G107" s="366"/>
      <c r="H107" s="365"/>
      <c r="I107" s="366"/>
    </row>
    <row r="108" spans="1:9" ht="24.95" customHeight="1" x14ac:dyDescent="0.25">
      <c r="A108" s="361" t="s">
        <v>168</v>
      </c>
      <c r="B108" s="95" t="s">
        <v>84</v>
      </c>
      <c r="C108" s="95" t="s">
        <v>86</v>
      </c>
      <c r="D108" s="95" t="s">
        <v>84</v>
      </c>
      <c r="E108" s="95" t="s">
        <v>86</v>
      </c>
      <c r="F108" s="95" t="s">
        <v>84</v>
      </c>
      <c r="G108" s="95" t="s">
        <v>86</v>
      </c>
      <c r="H108" s="95" t="s">
        <v>84</v>
      </c>
      <c r="I108" s="95" t="s">
        <v>86</v>
      </c>
    </row>
    <row r="109" spans="1:9" ht="24.95" customHeight="1" x14ac:dyDescent="0.25">
      <c r="A109" s="362"/>
      <c r="B109" s="47">
        <v>0</v>
      </c>
      <c r="C109" s="49"/>
      <c r="D109" s="47">
        <v>0</v>
      </c>
      <c r="E109" s="47"/>
      <c r="F109" s="47">
        <v>0.25</v>
      </c>
      <c r="G109" s="48"/>
      <c r="H109" s="52"/>
      <c r="I109" s="48"/>
    </row>
    <row r="110" spans="1:9" ht="80.25" customHeight="1" x14ac:dyDescent="0.25">
      <c r="A110" s="45" t="s">
        <v>195</v>
      </c>
      <c r="B110" s="367"/>
      <c r="C110" s="367"/>
      <c r="D110" s="367"/>
      <c r="E110" s="367"/>
      <c r="F110" s="367"/>
      <c r="G110" s="367"/>
      <c r="H110" s="367"/>
      <c r="I110" s="367"/>
    </row>
    <row r="111" spans="1:9" ht="80.25" customHeight="1" x14ac:dyDescent="0.25">
      <c r="A111" s="45" t="s">
        <v>196</v>
      </c>
      <c r="B111" s="365"/>
      <c r="C111" s="366"/>
      <c r="D111" s="365"/>
      <c r="E111" s="366"/>
      <c r="F111" s="365"/>
      <c r="G111" s="366"/>
      <c r="H111" s="365"/>
      <c r="I111" s="366"/>
    </row>
    <row r="112" spans="1:9" ht="24.95" customHeight="1" x14ac:dyDescent="0.25">
      <c r="A112" s="361" t="s">
        <v>169</v>
      </c>
      <c r="B112" s="95" t="s">
        <v>84</v>
      </c>
      <c r="C112" s="95" t="s">
        <v>86</v>
      </c>
      <c r="D112" s="95" t="s">
        <v>84</v>
      </c>
      <c r="E112" s="95" t="s">
        <v>86</v>
      </c>
      <c r="F112" s="95" t="s">
        <v>84</v>
      </c>
      <c r="G112" s="95" t="s">
        <v>86</v>
      </c>
      <c r="H112" s="95" t="s">
        <v>84</v>
      </c>
      <c r="I112" s="95" t="s">
        <v>86</v>
      </c>
    </row>
    <row r="113" spans="1:9" ht="24.95" customHeight="1" x14ac:dyDescent="0.25">
      <c r="A113" s="362"/>
      <c r="B113" s="47">
        <v>0</v>
      </c>
      <c r="C113" s="175"/>
      <c r="D113" s="47">
        <v>0</v>
      </c>
      <c r="E113" s="175"/>
      <c r="F113" s="47">
        <v>0</v>
      </c>
      <c r="G113" s="176"/>
      <c r="H113" s="175"/>
      <c r="I113" s="176"/>
    </row>
    <row r="114" spans="1:9" ht="80.25" customHeight="1" x14ac:dyDescent="0.25">
      <c r="A114" s="45" t="s">
        <v>195</v>
      </c>
      <c r="B114" s="450"/>
      <c r="C114" s="450"/>
      <c r="D114" s="450"/>
      <c r="E114" s="450"/>
      <c r="F114" s="450"/>
      <c r="G114" s="450"/>
      <c r="H114" s="450"/>
      <c r="I114" s="450"/>
    </row>
    <row r="115" spans="1:9" ht="80.25" customHeight="1" x14ac:dyDescent="0.25">
      <c r="A115" s="45" t="s">
        <v>196</v>
      </c>
      <c r="B115" s="365"/>
      <c r="C115" s="366"/>
      <c r="D115" s="365"/>
      <c r="E115" s="366"/>
      <c r="F115" s="365"/>
      <c r="G115" s="366"/>
      <c r="H115" s="365"/>
      <c r="I115" s="366"/>
    </row>
    <row r="116" spans="1:9" ht="16.5" x14ac:dyDescent="0.25">
      <c r="A116" s="46" t="s">
        <v>197</v>
      </c>
      <c r="B116" s="50">
        <f>(B69+B73+B77+B81+B85+B89+B93+B97+B101+B105+B109+B113)</f>
        <v>0.99999999999999989</v>
      </c>
      <c r="C116" s="50">
        <f t="shared" ref="C116:I116" si="2">(C69+C73+C77+C81+C85+C89+C93+C97+C101+C105+C109+C113)</f>
        <v>0</v>
      </c>
      <c r="D116" s="50">
        <f t="shared" si="2"/>
        <v>0.99999999999999989</v>
      </c>
      <c r="E116" s="50">
        <f t="shared" si="2"/>
        <v>0</v>
      </c>
      <c r="F116" s="50">
        <f t="shared" si="2"/>
        <v>1</v>
      </c>
      <c r="G116" s="50">
        <f t="shared" si="2"/>
        <v>0.25</v>
      </c>
      <c r="H116" s="50">
        <f t="shared" si="2"/>
        <v>0</v>
      </c>
      <c r="I116" s="50">
        <f t="shared" si="2"/>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4" type="noConversion"/>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65C7-1B34-4CDF-A24E-0B6218B48F25}">
  <sheetPr>
    <tabColor theme="6" tint="0.79998168889431442"/>
  </sheetPr>
  <dimension ref="A1:O126"/>
  <sheetViews>
    <sheetView zoomScale="70" zoomScaleNormal="70" workbookViewId="0">
      <selection activeCell="C10" sqref="C10"/>
    </sheetView>
  </sheetViews>
  <sheetFormatPr baseColWidth="10" defaultColWidth="10.855468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22.15" customHeight="1" thickBot="1" x14ac:dyDescent="0.3">
      <c r="A1" s="407"/>
      <c r="B1" s="387" t="s">
        <v>150</v>
      </c>
      <c r="C1" s="388"/>
      <c r="D1" s="388"/>
      <c r="E1" s="388"/>
      <c r="F1" s="388"/>
      <c r="G1" s="388"/>
      <c r="H1" s="388"/>
      <c r="I1" s="388"/>
      <c r="J1" s="388"/>
      <c r="K1" s="388"/>
      <c r="L1" s="389"/>
      <c r="M1" s="384" t="s">
        <v>270</v>
      </c>
      <c r="N1" s="385"/>
      <c r="O1" s="386"/>
    </row>
    <row r="2" spans="1:15" s="84" customFormat="1" ht="18" customHeight="1" thickBot="1" x14ac:dyDescent="0.3">
      <c r="A2" s="408"/>
      <c r="B2" s="390" t="s">
        <v>151</v>
      </c>
      <c r="C2" s="391"/>
      <c r="D2" s="391"/>
      <c r="E2" s="391"/>
      <c r="F2" s="391"/>
      <c r="G2" s="391"/>
      <c r="H2" s="391"/>
      <c r="I2" s="391"/>
      <c r="J2" s="391"/>
      <c r="K2" s="391"/>
      <c r="L2" s="392"/>
      <c r="M2" s="384" t="s">
        <v>271</v>
      </c>
      <c r="N2" s="385"/>
      <c r="O2" s="386"/>
    </row>
    <row r="3" spans="1:15" s="84" customFormat="1" ht="19.899999999999999" customHeight="1" thickBot="1" x14ac:dyDescent="0.3">
      <c r="A3" s="408"/>
      <c r="B3" s="390" t="s">
        <v>0</v>
      </c>
      <c r="C3" s="391"/>
      <c r="D3" s="391"/>
      <c r="E3" s="391"/>
      <c r="F3" s="391"/>
      <c r="G3" s="391"/>
      <c r="H3" s="391"/>
      <c r="I3" s="391"/>
      <c r="J3" s="391"/>
      <c r="K3" s="391"/>
      <c r="L3" s="392"/>
      <c r="M3" s="384" t="s">
        <v>272</v>
      </c>
      <c r="N3" s="385"/>
      <c r="O3" s="386"/>
    </row>
    <row r="4" spans="1:15" s="84" customFormat="1" ht="21.75" customHeight="1" thickBot="1" x14ac:dyDescent="0.3">
      <c r="A4" s="409"/>
      <c r="B4" s="393" t="s">
        <v>152</v>
      </c>
      <c r="C4" s="394"/>
      <c r="D4" s="394"/>
      <c r="E4" s="394"/>
      <c r="F4" s="394"/>
      <c r="G4" s="394"/>
      <c r="H4" s="394"/>
      <c r="I4" s="394"/>
      <c r="J4" s="394"/>
      <c r="K4" s="394"/>
      <c r="L4" s="395"/>
      <c r="M4" s="384" t="s">
        <v>273</v>
      </c>
      <c r="N4" s="385"/>
      <c r="O4" s="386"/>
    </row>
    <row r="5" spans="1:15" s="84" customFormat="1" ht="16.149999999999999" customHeight="1" thickBot="1" x14ac:dyDescent="0.3">
      <c r="A5" s="85"/>
      <c r="B5" s="86"/>
      <c r="C5" s="86"/>
      <c r="D5" s="86"/>
      <c r="E5" s="86"/>
      <c r="F5" s="86"/>
      <c r="G5" s="86"/>
      <c r="H5" s="86"/>
      <c r="I5" s="86"/>
      <c r="J5" s="86"/>
      <c r="K5" s="86"/>
      <c r="L5" s="86"/>
      <c r="M5" s="87"/>
      <c r="N5" s="87"/>
      <c r="O5" s="87"/>
    </row>
    <row r="6" spans="1:15" ht="40.35" customHeight="1" thickBot="1" x14ac:dyDescent="0.3">
      <c r="A6" s="54" t="s">
        <v>154</v>
      </c>
      <c r="B6" s="418" t="s">
        <v>280</v>
      </c>
      <c r="C6" s="419"/>
      <c r="D6" s="419"/>
      <c r="E6" s="419"/>
      <c r="F6" s="419"/>
      <c r="G6" s="419"/>
      <c r="H6" s="419"/>
      <c r="I6" s="419"/>
      <c r="J6" s="419"/>
      <c r="K6" s="420"/>
      <c r="L6" s="337" t="s">
        <v>155</v>
      </c>
      <c r="M6" s="421">
        <v>2024110010313</v>
      </c>
      <c r="N6" s="422"/>
      <c r="O6" s="423"/>
    </row>
    <row r="7" spans="1:15" s="84" customFormat="1" ht="18" customHeight="1" thickBot="1" x14ac:dyDescent="0.3">
      <c r="A7" s="85"/>
      <c r="B7" s="86"/>
      <c r="C7" s="86"/>
      <c r="D7" s="86"/>
      <c r="E7" s="86"/>
      <c r="F7" s="86"/>
      <c r="G7" s="86"/>
      <c r="H7" s="86"/>
      <c r="I7" s="86"/>
      <c r="J7" s="86"/>
      <c r="K7" s="86"/>
      <c r="L7" s="86"/>
      <c r="M7" s="87"/>
      <c r="N7" s="87"/>
      <c r="O7" s="87"/>
    </row>
    <row r="8" spans="1:15" s="84" customFormat="1" ht="21.75" customHeight="1" thickBot="1" x14ac:dyDescent="0.3">
      <c r="A8" s="411" t="s">
        <v>6</v>
      </c>
      <c r="B8" s="164" t="s">
        <v>156</v>
      </c>
      <c r="C8" s="129" t="s">
        <v>281</v>
      </c>
      <c r="D8" s="164" t="s">
        <v>157</v>
      </c>
      <c r="E8" s="129" t="s">
        <v>281</v>
      </c>
      <c r="F8" s="164" t="s">
        <v>158</v>
      </c>
      <c r="G8" s="129" t="s">
        <v>281</v>
      </c>
      <c r="H8" s="164" t="s">
        <v>159</v>
      </c>
      <c r="I8" s="130" t="s">
        <v>281</v>
      </c>
      <c r="J8" s="376" t="s">
        <v>8</v>
      </c>
      <c r="K8" s="410"/>
      <c r="L8" s="163" t="s">
        <v>160</v>
      </c>
      <c r="M8" s="373"/>
      <c r="N8" s="373"/>
      <c r="O8" s="373"/>
    </row>
    <row r="9" spans="1:15" s="84" customFormat="1" ht="21.75" customHeight="1" thickBot="1" x14ac:dyDescent="0.3">
      <c r="A9" s="411"/>
      <c r="B9" s="165" t="s">
        <v>161</v>
      </c>
      <c r="C9" s="131"/>
      <c r="D9" s="164" t="s">
        <v>162</v>
      </c>
      <c r="E9" s="132"/>
      <c r="F9" s="164" t="s">
        <v>163</v>
      </c>
      <c r="G9" s="132"/>
      <c r="H9" s="164" t="s">
        <v>164</v>
      </c>
      <c r="I9" s="130"/>
      <c r="J9" s="376"/>
      <c r="K9" s="410"/>
      <c r="L9" s="163" t="s">
        <v>165</v>
      </c>
      <c r="M9" s="373"/>
      <c r="N9" s="373"/>
      <c r="O9" s="373"/>
    </row>
    <row r="10" spans="1:15" s="84" customFormat="1" ht="21.75" customHeight="1" thickBot="1" x14ac:dyDescent="0.3">
      <c r="A10" s="411"/>
      <c r="B10" s="164" t="s">
        <v>166</v>
      </c>
      <c r="C10" s="129"/>
      <c r="D10" s="164" t="s">
        <v>167</v>
      </c>
      <c r="E10" s="132"/>
      <c r="F10" s="164" t="s">
        <v>168</v>
      </c>
      <c r="G10" s="132"/>
      <c r="H10" s="164" t="s">
        <v>169</v>
      </c>
      <c r="I10" s="130"/>
      <c r="J10" s="376"/>
      <c r="K10" s="410"/>
      <c r="L10" s="163" t="s">
        <v>170</v>
      </c>
      <c r="M10" s="373" t="s">
        <v>281</v>
      </c>
      <c r="N10" s="373"/>
      <c r="O10" s="373"/>
    </row>
    <row r="11" spans="1:15" ht="15" customHeight="1" thickBot="1" x14ac:dyDescent="0.3">
      <c r="A11" s="6"/>
      <c r="B11" s="7"/>
      <c r="C11" s="7"/>
      <c r="D11" s="9"/>
      <c r="E11" s="8"/>
      <c r="F11" s="8"/>
      <c r="G11" s="206"/>
      <c r="H11" s="206"/>
      <c r="I11" s="10"/>
      <c r="J11" s="10"/>
      <c r="K11" s="7"/>
      <c r="L11" s="7"/>
      <c r="M11" s="7"/>
      <c r="N11" s="7"/>
      <c r="O11" s="7"/>
    </row>
    <row r="12" spans="1:15" ht="15" customHeight="1" x14ac:dyDescent="0.25">
      <c r="A12" s="415" t="s">
        <v>171</v>
      </c>
      <c r="B12" s="396" t="s">
        <v>305</v>
      </c>
      <c r="C12" s="397"/>
      <c r="D12" s="397"/>
      <c r="E12" s="397"/>
      <c r="F12" s="397"/>
      <c r="G12" s="397"/>
      <c r="H12" s="397"/>
      <c r="I12" s="397"/>
      <c r="J12" s="397"/>
      <c r="K12" s="397"/>
      <c r="L12" s="397"/>
      <c r="M12" s="397"/>
      <c r="N12" s="397"/>
      <c r="O12" s="398"/>
    </row>
    <row r="13" spans="1:15" ht="15" customHeight="1" x14ac:dyDescent="0.25">
      <c r="A13" s="416"/>
      <c r="B13" s="399"/>
      <c r="C13" s="400"/>
      <c r="D13" s="400"/>
      <c r="E13" s="400"/>
      <c r="F13" s="400"/>
      <c r="G13" s="400"/>
      <c r="H13" s="400"/>
      <c r="I13" s="400"/>
      <c r="J13" s="400"/>
      <c r="K13" s="400"/>
      <c r="L13" s="400"/>
      <c r="M13" s="400"/>
      <c r="N13" s="400"/>
      <c r="O13" s="401"/>
    </row>
    <row r="14" spans="1:15" ht="15" customHeight="1" thickBot="1" x14ac:dyDescent="0.3">
      <c r="A14" s="417"/>
      <c r="B14" s="402"/>
      <c r="C14" s="403"/>
      <c r="D14" s="403"/>
      <c r="E14" s="403"/>
      <c r="F14" s="403"/>
      <c r="G14" s="403"/>
      <c r="H14" s="403"/>
      <c r="I14" s="403"/>
      <c r="J14" s="403"/>
      <c r="K14" s="403"/>
      <c r="L14" s="403"/>
      <c r="M14" s="403"/>
      <c r="N14" s="403"/>
      <c r="O14" s="404"/>
    </row>
    <row r="15" spans="1:15" ht="9" customHeight="1" thickBot="1" x14ac:dyDescent="0.3">
      <c r="A15" s="14"/>
      <c r="B15" s="83"/>
      <c r="C15" s="15"/>
      <c r="D15" s="15"/>
      <c r="E15" s="15"/>
      <c r="F15" s="15"/>
      <c r="G15" s="16"/>
      <c r="H15" s="16"/>
      <c r="I15" s="16"/>
      <c r="J15" s="16"/>
      <c r="K15" s="16"/>
      <c r="L15" s="17"/>
      <c r="M15" s="17"/>
      <c r="N15" s="17"/>
      <c r="O15" s="17"/>
    </row>
    <row r="16" spans="1:15" s="18" customFormat="1" ht="37.5" customHeight="1" thickBot="1" x14ac:dyDescent="0.3">
      <c r="A16" s="54" t="s">
        <v>13</v>
      </c>
      <c r="B16" s="405" t="s">
        <v>304</v>
      </c>
      <c r="C16" s="405"/>
      <c r="D16" s="405"/>
      <c r="E16" s="405"/>
      <c r="F16" s="405"/>
      <c r="G16" s="411" t="s">
        <v>15</v>
      </c>
      <c r="H16" s="411"/>
      <c r="I16" s="406" t="s">
        <v>306</v>
      </c>
      <c r="J16" s="406"/>
      <c r="K16" s="406"/>
      <c r="L16" s="406"/>
      <c r="M16" s="406"/>
      <c r="N16" s="406"/>
      <c r="O16" s="406"/>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4" t="s">
        <v>17</v>
      </c>
      <c r="B18" s="413" t="s">
        <v>284</v>
      </c>
      <c r="C18" s="413"/>
      <c r="D18" s="413"/>
      <c r="E18" s="413"/>
      <c r="F18" s="54" t="s">
        <v>19</v>
      </c>
      <c r="G18" s="412" t="s">
        <v>287</v>
      </c>
      <c r="H18" s="412"/>
      <c r="I18" s="412"/>
      <c r="J18" s="54" t="s">
        <v>21</v>
      </c>
      <c r="K18" s="405" t="s">
        <v>286</v>
      </c>
      <c r="L18" s="405"/>
      <c r="M18" s="405"/>
      <c r="N18" s="405"/>
      <c r="O18" s="405"/>
    </row>
    <row r="19" spans="1:15" ht="9" customHeight="1" x14ac:dyDescent="0.25">
      <c r="A19" s="5"/>
      <c r="B19" s="2"/>
      <c r="C19" s="414"/>
      <c r="D19" s="414"/>
      <c r="E19" s="414"/>
      <c r="F19" s="414"/>
      <c r="G19" s="414"/>
      <c r="H19" s="414"/>
      <c r="I19" s="414"/>
      <c r="J19" s="414"/>
      <c r="K19" s="414"/>
      <c r="L19" s="414"/>
      <c r="M19" s="414"/>
      <c r="N19" s="414"/>
      <c r="O19" s="414"/>
    </row>
    <row r="20" spans="1:15" ht="16.5" customHeight="1" thickBot="1" x14ac:dyDescent="0.3">
      <c r="A20" s="81"/>
      <c r="B20" s="82"/>
      <c r="C20" s="82"/>
      <c r="D20" s="82"/>
      <c r="E20" s="82"/>
      <c r="F20" s="82"/>
      <c r="G20" s="82"/>
      <c r="H20" s="82"/>
      <c r="I20" s="82"/>
      <c r="J20" s="82"/>
      <c r="K20" s="82"/>
      <c r="L20" s="82"/>
      <c r="M20" s="82"/>
      <c r="N20" s="82"/>
      <c r="O20" s="82"/>
    </row>
    <row r="21" spans="1:15" ht="32.1" customHeight="1" thickBot="1" x14ac:dyDescent="0.3">
      <c r="A21" s="374" t="s">
        <v>23</v>
      </c>
      <c r="B21" s="375"/>
      <c r="C21" s="375"/>
      <c r="D21" s="375"/>
      <c r="E21" s="375"/>
      <c r="F21" s="375"/>
      <c r="G21" s="375"/>
      <c r="H21" s="375"/>
      <c r="I21" s="375"/>
      <c r="J21" s="375"/>
      <c r="K21" s="375"/>
      <c r="L21" s="375"/>
      <c r="M21" s="375"/>
      <c r="N21" s="375"/>
      <c r="O21" s="376"/>
    </row>
    <row r="22" spans="1:15" ht="32.1" customHeight="1" thickBot="1" x14ac:dyDescent="0.3">
      <c r="A22" s="374" t="s">
        <v>172</v>
      </c>
      <c r="B22" s="375"/>
      <c r="C22" s="375"/>
      <c r="D22" s="375"/>
      <c r="E22" s="375"/>
      <c r="F22" s="375"/>
      <c r="G22" s="375"/>
      <c r="H22" s="375"/>
      <c r="I22" s="375"/>
      <c r="J22" s="375"/>
      <c r="K22" s="375"/>
      <c r="L22" s="375"/>
      <c r="M22" s="375"/>
      <c r="N22" s="375"/>
      <c r="O22" s="376"/>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310">
        <v>613661000</v>
      </c>
      <c r="C24" s="311">
        <v>0</v>
      </c>
      <c r="D24" s="311">
        <v>30326000</v>
      </c>
      <c r="E24" s="311">
        <v>0</v>
      </c>
      <c r="F24" s="246">
        <v>0</v>
      </c>
      <c r="G24" s="246">
        <v>0</v>
      </c>
      <c r="H24" s="246">
        <v>0</v>
      </c>
      <c r="I24" s="246">
        <v>0</v>
      </c>
      <c r="J24" s="246">
        <v>0</v>
      </c>
      <c r="K24" s="246">
        <v>0</v>
      </c>
      <c r="L24" s="246">
        <v>0</v>
      </c>
      <c r="M24" s="247">
        <v>0</v>
      </c>
      <c r="N24" s="248">
        <f>SUM(B24:M24)</f>
        <v>643987000</v>
      </c>
      <c r="O24" s="249">
        <v>1</v>
      </c>
    </row>
    <row r="25" spans="1:15" ht="32.1" customHeight="1" x14ac:dyDescent="0.25">
      <c r="A25" s="21" t="s">
        <v>26</v>
      </c>
      <c r="B25" s="312">
        <v>291874000</v>
      </c>
      <c r="C25" s="306">
        <v>206793000</v>
      </c>
      <c r="D25" s="306">
        <v>0</v>
      </c>
      <c r="E25" s="306">
        <v>33712666</v>
      </c>
      <c r="F25" s="208">
        <v>0</v>
      </c>
      <c r="G25" s="208">
        <v>0</v>
      </c>
      <c r="H25" s="208">
        <v>0</v>
      </c>
      <c r="I25" s="208">
        <v>0</v>
      </c>
      <c r="J25" s="208">
        <v>0</v>
      </c>
      <c r="K25" s="208">
        <v>0</v>
      </c>
      <c r="L25" s="208">
        <v>0</v>
      </c>
      <c r="M25" s="250">
        <v>0</v>
      </c>
      <c r="N25" s="315">
        <f t="shared" ref="N25:N29" si="0">SUM(B25:M25)</f>
        <v>532379666</v>
      </c>
      <c r="O25" s="251">
        <f>+(B25+C25+D25+E25+F25+G25+H25+I25+J25+K25+L25+M25)/N24</f>
        <v>0.82669318790596702</v>
      </c>
    </row>
    <row r="26" spans="1:15" ht="32.1" customHeight="1" x14ac:dyDescent="0.25">
      <c r="A26" s="21" t="s">
        <v>28</v>
      </c>
      <c r="B26" s="312">
        <v>0</v>
      </c>
      <c r="C26" s="306">
        <v>2113667</v>
      </c>
      <c r="D26" s="306">
        <v>34229734</v>
      </c>
      <c r="E26" s="306">
        <v>44711800</v>
      </c>
      <c r="F26" s="208">
        <v>0</v>
      </c>
      <c r="G26" s="208">
        <v>0</v>
      </c>
      <c r="H26" s="208">
        <v>0</v>
      </c>
      <c r="I26" s="208">
        <v>0</v>
      </c>
      <c r="J26" s="208">
        <v>0</v>
      </c>
      <c r="K26" s="208">
        <v>0</v>
      </c>
      <c r="L26" s="208">
        <v>0</v>
      </c>
      <c r="M26" s="250">
        <v>0</v>
      </c>
      <c r="N26" s="315">
        <f>SUM(B26:M26)</f>
        <v>81055201</v>
      </c>
      <c r="O26" s="251">
        <f>N26/N24</f>
        <v>0.1258646541001604</v>
      </c>
    </row>
    <row r="27" spans="1:15" ht="32.1" customHeight="1" x14ac:dyDescent="0.25">
      <c r="A27" s="21" t="s">
        <v>175</v>
      </c>
      <c r="B27" s="312">
        <v>9949806</v>
      </c>
      <c r="C27" s="306">
        <v>23440151</v>
      </c>
      <c r="D27" s="306">
        <v>18953615</v>
      </c>
      <c r="E27" s="306">
        <v>0</v>
      </c>
      <c r="F27" s="208">
        <v>0</v>
      </c>
      <c r="G27" s="208">
        <v>0</v>
      </c>
      <c r="H27" s="208">
        <v>0</v>
      </c>
      <c r="I27" s="208">
        <v>0</v>
      </c>
      <c r="J27" s="208">
        <v>0</v>
      </c>
      <c r="K27" s="208">
        <v>0</v>
      </c>
      <c r="L27" s="208">
        <v>0</v>
      </c>
      <c r="M27" s="250">
        <v>0</v>
      </c>
      <c r="N27" s="315">
        <f t="shared" si="0"/>
        <v>52343572</v>
      </c>
      <c r="O27" s="249">
        <v>1</v>
      </c>
    </row>
    <row r="28" spans="1:15" ht="32.1" customHeight="1" x14ac:dyDescent="0.25">
      <c r="A28" s="21" t="s">
        <v>176</v>
      </c>
      <c r="B28" s="312">
        <v>0</v>
      </c>
      <c r="C28" s="306">
        <v>0</v>
      </c>
      <c r="D28" s="306">
        <v>0</v>
      </c>
      <c r="E28" s="306">
        <v>0</v>
      </c>
      <c r="F28" s="208">
        <v>0</v>
      </c>
      <c r="G28" s="208">
        <v>0</v>
      </c>
      <c r="H28" s="208">
        <v>0</v>
      </c>
      <c r="I28" s="208">
        <v>0</v>
      </c>
      <c r="J28" s="208">
        <v>0</v>
      </c>
      <c r="K28" s="208">
        <v>0</v>
      </c>
      <c r="L28" s="208">
        <v>0</v>
      </c>
      <c r="M28" s="250">
        <v>0</v>
      </c>
      <c r="N28" s="248">
        <f t="shared" si="0"/>
        <v>0</v>
      </c>
      <c r="O28" s="252">
        <f>N28/N27</f>
        <v>0</v>
      </c>
    </row>
    <row r="29" spans="1:15" ht="32.1" customHeight="1" thickBot="1" x14ac:dyDescent="0.3">
      <c r="A29" s="24" t="s">
        <v>34</v>
      </c>
      <c r="B29" s="313">
        <v>8410714</v>
      </c>
      <c r="C29" s="314">
        <v>16077997</v>
      </c>
      <c r="D29" s="314">
        <v>18953815</v>
      </c>
      <c r="E29" s="314">
        <v>9671246</v>
      </c>
      <c r="F29" s="253">
        <v>0</v>
      </c>
      <c r="G29" s="253">
        <v>0</v>
      </c>
      <c r="H29" s="253">
        <v>0</v>
      </c>
      <c r="I29" s="253">
        <v>0</v>
      </c>
      <c r="J29" s="253">
        <v>0</v>
      </c>
      <c r="K29" s="253">
        <v>0</v>
      </c>
      <c r="L29" s="253">
        <v>0</v>
      </c>
      <c r="M29" s="254">
        <v>0</v>
      </c>
      <c r="N29" s="334">
        <f t="shared" si="0"/>
        <v>53113772</v>
      </c>
      <c r="O29" s="255">
        <f>N29/N27</f>
        <v>1.0147143186941847</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30" t="s">
        <v>177</v>
      </c>
      <c r="B33" s="431"/>
      <c r="C33" s="431"/>
      <c r="D33" s="431"/>
      <c r="E33" s="431"/>
      <c r="F33" s="431"/>
      <c r="G33" s="431"/>
      <c r="H33" s="431"/>
      <c r="I33" s="432"/>
      <c r="J33" s="31"/>
    </row>
    <row r="34" spans="1:13" ht="50.25" customHeight="1" thickBot="1" x14ac:dyDescent="0.3">
      <c r="A34" s="40" t="s">
        <v>178</v>
      </c>
      <c r="B34" s="433" t="str">
        <f>+B12</f>
        <v>Implementar 7 cursos con enfoque de género y diferencial para el desarrollo de capacidades digitales de las mujeres en zonas rurales de la ciudad</v>
      </c>
      <c r="C34" s="434"/>
      <c r="D34" s="434"/>
      <c r="E34" s="434"/>
      <c r="F34" s="434"/>
      <c r="G34" s="434"/>
      <c r="H34" s="434"/>
      <c r="I34" s="435"/>
      <c r="J34" s="29"/>
      <c r="M34" s="194"/>
    </row>
    <row r="35" spans="1:13" ht="18.75" customHeight="1" thickBot="1" x14ac:dyDescent="0.3">
      <c r="A35" s="445" t="s">
        <v>38</v>
      </c>
      <c r="B35" s="90">
        <v>2024</v>
      </c>
      <c r="C35" s="90">
        <v>2025</v>
      </c>
      <c r="D35" s="90">
        <v>2026</v>
      </c>
      <c r="E35" s="90">
        <v>2027</v>
      </c>
      <c r="F35" s="90" t="s">
        <v>179</v>
      </c>
      <c r="G35" s="447" t="s">
        <v>40</v>
      </c>
      <c r="H35" s="447" t="s">
        <v>288</v>
      </c>
      <c r="I35" s="447"/>
      <c r="J35" s="29"/>
      <c r="M35" s="194"/>
    </row>
    <row r="36" spans="1:13" ht="50.25" customHeight="1" thickBot="1" x14ac:dyDescent="0.3">
      <c r="A36" s="446"/>
      <c r="B36" s="186">
        <v>1</v>
      </c>
      <c r="C36" s="186">
        <v>2</v>
      </c>
      <c r="D36" s="186">
        <v>2</v>
      </c>
      <c r="E36" s="186">
        <v>2</v>
      </c>
      <c r="F36" s="187">
        <f>B36+C36+D36+E36</f>
        <v>7</v>
      </c>
      <c r="G36" s="447"/>
      <c r="H36" s="447"/>
      <c r="I36" s="447"/>
      <c r="J36" s="29"/>
      <c r="M36" s="195"/>
    </row>
    <row r="37" spans="1:13" ht="52.5" customHeight="1" thickBot="1" x14ac:dyDescent="0.3">
      <c r="A37" s="41" t="s">
        <v>42</v>
      </c>
      <c r="B37" s="436">
        <v>0.28999999999999998</v>
      </c>
      <c r="C37" s="437"/>
      <c r="D37" s="442" t="s">
        <v>180</v>
      </c>
      <c r="E37" s="443"/>
      <c r="F37" s="443"/>
      <c r="G37" s="443"/>
      <c r="H37" s="443"/>
      <c r="I37" s="444"/>
    </row>
    <row r="38" spans="1:13" s="30" customFormat="1" ht="48" customHeight="1" thickBot="1" x14ac:dyDescent="0.3">
      <c r="A38" s="445" t="s">
        <v>181</v>
      </c>
      <c r="B38" s="41" t="s">
        <v>182</v>
      </c>
      <c r="C38" s="40" t="s">
        <v>86</v>
      </c>
      <c r="D38" s="428" t="s">
        <v>88</v>
      </c>
      <c r="E38" s="429"/>
      <c r="F38" s="428" t="s">
        <v>90</v>
      </c>
      <c r="G38" s="429"/>
      <c r="H38" s="42" t="s">
        <v>92</v>
      </c>
      <c r="I38" s="44" t="s">
        <v>93</v>
      </c>
      <c r="M38" s="196"/>
    </row>
    <row r="39" spans="1:13" ht="95.25" customHeight="1" thickBot="1" x14ac:dyDescent="0.3">
      <c r="A39" s="446"/>
      <c r="B39" s="188">
        <v>0</v>
      </c>
      <c r="C39" s="35">
        <v>0</v>
      </c>
      <c r="D39" s="438" t="s">
        <v>289</v>
      </c>
      <c r="E39" s="439"/>
      <c r="F39" s="438" t="s">
        <v>290</v>
      </c>
      <c r="G39" s="439"/>
      <c r="H39" s="199" t="s">
        <v>307</v>
      </c>
      <c r="I39" s="33" t="s">
        <v>292</v>
      </c>
      <c r="M39" s="194"/>
    </row>
    <row r="40" spans="1:13" s="30" customFormat="1" ht="54" customHeight="1" thickBot="1" x14ac:dyDescent="0.3">
      <c r="A40" s="445" t="s">
        <v>183</v>
      </c>
      <c r="B40" s="43" t="s">
        <v>182</v>
      </c>
      <c r="C40" s="42" t="s">
        <v>86</v>
      </c>
      <c r="D40" s="428" t="s">
        <v>88</v>
      </c>
      <c r="E40" s="429"/>
      <c r="F40" s="428" t="s">
        <v>90</v>
      </c>
      <c r="G40" s="429"/>
      <c r="H40" s="42" t="s">
        <v>92</v>
      </c>
      <c r="I40" s="44" t="s">
        <v>93</v>
      </c>
    </row>
    <row r="41" spans="1:13" ht="223.5" customHeight="1" thickBot="1" x14ac:dyDescent="0.3">
      <c r="A41" s="446"/>
      <c r="B41" s="261">
        <v>0.2</v>
      </c>
      <c r="C41" s="35">
        <v>0.2</v>
      </c>
      <c r="D41" s="440" t="s">
        <v>308</v>
      </c>
      <c r="E41" s="441"/>
      <c r="F41" s="438" t="s">
        <v>309</v>
      </c>
      <c r="G41" s="439"/>
      <c r="H41" s="199" t="s">
        <v>307</v>
      </c>
      <c r="I41" s="33" t="s">
        <v>310</v>
      </c>
    </row>
    <row r="42" spans="1:13" s="30" customFormat="1" ht="45" customHeight="1" thickBot="1" x14ac:dyDescent="0.3">
      <c r="A42" s="445" t="s">
        <v>184</v>
      </c>
      <c r="B42" s="43" t="s">
        <v>182</v>
      </c>
      <c r="C42" s="42" t="s">
        <v>86</v>
      </c>
      <c r="D42" s="428" t="s">
        <v>88</v>
      </c>
      <c r="E42" s="429"/>
      <c r="F42" s="428" t="s">
        <v>90</v>
      </c>
      <c r="G42" s="429"/>
      <c r="H42" s="42" t="s">
        <v>92</v>
      </c>
      <c r="I42" s="44" t="s">
        <v>93</v>
      </c>
    </row>
    <row r="43" spans="1:13" ht="205.5" customHeight="1" thickBot="1" x14ac:dyDescent="0.3">
      <c r="A43" s="446"/>
      <c r="B43" s="261">
        <v>0.2</v>
      </c>
      <c r="C43" s="35">
        <v>0.2</v>
      </c>
      <c r="D43" s="451" t="s">
        <v>311</v>
      </c>
      <c r="E43" s="452"/>
      <c r="F43" s="438" t="s">
        <v>312</v>
      </c>
      <c r="G43" s="439"/>
      <c r="H43" s="199" t="s">
        <v>307</v>
      </c>
      <c r="I43" s="33" t="s">
        <v>385</v>
      </c>
    </row>
    <row r="44" spans="1:13" s="30" customFormat="1" ht="44.25" customHeight="1" thickBot="1" x14ac:dyDescent="0.3">
      <c r="A44" s="445" t="s">
        <v>185</v>
      </c>
      <c r="B44" s="43" t="s">
        <v>182</v>
      </c>
      <c r="C44" s="43" t="s">
        <v>86</v>
      </c>
      <c r="D44" s="428" t="s">
        <v>88</v>
      </c>
      <c r="E44" s="429"/>
      <c r="F44" s="428" t="s">
        <v>90</v>
      </c>
      <c r="G44" s="429"/>
      <c r="H44" s="42" t="s">
        <v>92</v>
      </c>
      <c r="I44" s="42" t="s">
        <v>93</v>
      </c>
    </row>
    <row r="45" spans="1:13" ht="199.5" customHeight="1" thickBot="1" x14ac:dyDescent="0.3">
      <c r="A45" s="446"/>
      <c r="B45" s="261">
        <v>0.2</v>
      </c>
      <c r="C45" s="35">
        <v>0.2</v>
      </c>
      <c r="D45" s="440" t="s">
        <v>313</v>
      </c>
      <c r="E45" s="441"/>
      <c r="F45" s="438" t="s">
        <v>314</v>
      </c>
      <c r="G45" s="439"/>
      <c r="H45" s="199" t="s">
        <v>307</v>
      </c>
      <c r="I45" s="33" t="s">
        <v>317</v>
      </c>
    </row>
    <row r="46" spans="1:13" s="30" customFormat="1" ht="47.25" customHeight="1" thickBot="1" x14ac:dyDescent="0.3">
      <c r="A46" s="445" t="s">
        <v>186</v>
      </c>
      <c r="B46" s="43" t="s">
        <v>182</v>
      </c>
      <c r="C46" s="42" t="s">
        <v>86</v>
      </c>
      <c r="D46" s="428" t="s">
        <v>88</v>
      </c>
      <c r="E46" s="429"/>
      <c r="F46" s="428" t="s">
        <v>90</v>
      </c>
      <c r="G46" s="429"/>
      <c r="H46" s="42" t="s">
        <v>92</v>
      </c>
      <c r="I46" s="44" t="s">
        <v>93</v>
      </c>
    </row>
    <row r="47" spans="1:13" ht="120.75" customHeight="1" thickBot="1" x14ac:dyDescent="0.3">
      <c r="A47" s="446"/>
      <c r="B47" s="261">
        <v>0.2</v>
      </c>
      <c r="C47" s="35"/>
      <c r="D47" s="363"/>
      <c r="E47" s="364"/>
      <c r="F47" s="363"/>
      <c r="G47" s="364"/>
      <c r="H47" s="32"/>
      <c r="I47" s="34"/>
    </row>
    <row r="48" spans="1:13" s="30" customFormat="1" ht="52.5" customHeight="1" thickBot="1" x14ac:dyDescent="0.3">
      <c r="A48" s="445" t="s">
        <v>187</v>
      </c>
      <c r="B48" s="43" t="s">
        <v>182</v>
      </c>
      <c r="C48" s="42" t="s">
        <v>86</v>
      </c>
      <c r="D48" s="428" t="s">
        <v>88</v>
      </c>
      <c r="E48" s="429"/>
      <c r="F48" s="428" t="s">
        <v>90</v>
      </c>
      <c r="G48" s="429"/>
      <c r="H48" s="42" t="s">
        <v>92</v>
      </c>
      <c r="I48" s="44" t="s">
        <v>93</v>
      </c>
    </row>
    <row r="49" spans="1:9" ht="120.75" customHeight="1" thickBot="1" x14ac:dyDescent="0.3">
      <c r="A49" s="446"/>
      <c r="B49" s="261">
        <v>0.2</v>
      </c>
      <c r="C49" s="36"/>
      <c r="D49" s="363"/>
      <c r="E49" s="364"/>
      <c r="F49" s="363"/>
      <c r="G49" s="364"/>
      <c r="H49" s="32"/>
      <c r="I49" s="34"/>
    </row>
    <row r="50" spans="1:9" ht="35.1" customHeight="1" thickBot="1" x14ac:dyDescent="0.3">
      <c r="A50" s="445" t="s">
        <v>188</v>
      </c>
      <c r="B50" s="42" t="s">
        <v>182</v>
      </c>
      <c r="C50" s="40" t="s">
        <v>86</v>
      </c>
      <c r="D50" s="428" t="s">
        <v>88</v>
      </c>
      <c r="E50" s="429"/>
      <c r="F50" s="428" t="s">
        <v>90</v>
      </c>
      <c r="G50" s="429"/>
      <c r="H50" s="42" t="s">
        <v>92</v>
      </c>
      <c r="I50" s="44" t="s">
        <v>93</v>
      </c>
    </row>
    <row r="51" spans="1:9" ht="120.75" customHeight="1" thickBot="1" x14ac:dyDescent="0.3">
      <c r="A51" s="446"/>
      <c r="B51" s="261">
        <v>0.2</v>
      </c>
      <c r="C51" s="36"/>
      <c r="D51" s="363"/>
      <c r="E51" s="449"/>
      <c r="F51" s="363"/>
      <c r="G51" s="364"/>
      <c r="H51" s="32"/>
      <c r="I51" s="34"/>
    </row>
    <row r="52" spans="1:9" ht="35.1" customHeight="1" thickBot="1" x14ac:dyDescent="0.3">
      <c r="A52" s="445" t="s">
        <v>189</v>
      </c>
      <c r="B52" s="42" t="s">
        <v>182</v>
      </c>
      <c r="C52" s="40" t="s">
        <v>86</v>
      </c>
      <c r="D52" s="428" t="s">
        <v>88</v>
      </c>
      <c r="E52" s="429"/>
      <c r="F52" s="428" t="s">
        <v>90</v>
      </c>
      <c r="G52" s="429"/>
      <c r="H52" s="42" t="s">
        <v>92</v>
      </c>
      <c r="I52" s="44" t="s">
        <v>93</v>
      </c>
    </row>
    <row r="53" spans="1:9" ht="120.75" customHeight="1" thickBot="1" x14ac:dyDescent="0.3">
      <c r="A53" s="446"/>
      <c r="B53" s="261">
        <v>0.2</v>
      </c>
      <c r="C53" s="36"/>
      <c r="D53" s="363"/>
      <c r="E53" s="449"/>
      <c r="F53" s="363"/>
      <c r="G53" s="364"/>
      <c r="H53" s="51"/>
      <c r="I53" s="34"/>
    </row>
    <row r="54" spans="1:9" ht="35.1" customHeight="1" thickBot="1" x14ac:dyDescent="0.3">
      <c r="A54" s="445" t="s">
        <v>190</v>
      </c>
      <c r="B54" s="42" t="s">
        <v>182</v>
      </c>
      <c r="C54" s="40" t="s">
        <v>86</v>
      </c>
      <c r="D54" s="428" t="s">
        <v>88</v>
      </c>
      <c r="E54" s="429"/>
      <c r="F54" s="428" t="s">
        <v>90</v>
      </c>
      <c r="G54" s="429"/>
      <c r="H54" s="42" t="s">
        <v>92</v>
      </c>
      <c r="I54" s="44" t="s">
        <v>93</v>
      </c>
    </row>
    <row r="55" spans="1:9" ht="120.75" customHeight="1" thickBot="1" x14ac:dyDescent="0.3">
      <c r="A55" s="446"/>
      <c r="B55" s="261">
        <v>0.2</v>
      </c>
      <c r="C55" s="36"/>
      <c r="D55" s="363"/>
      <c r="E55" s="364"/>
      <c r="F55" s="363"/>
      <c r="G55" s="364"/>
      <c r="H55" s="32"/>
      <c r="I55" s="32"/>
    </row>
    <row r="56" spans="1:9" ht="35.1" customHeight="1" thickBot="1" x14ac:dyDescent="0.3">
      <c r="A56" s="445" t="s">
        <v>191</v>
      </c>
      <c r="B56" s="42" t="s">
        <v>182</v>
      </c>
      <c r="C56" s="40" t="s">
        <v>86</v>
      </c>
      <c r="D56" s="428" t="s">
        <v>88</v>
      </c>
      <c r="E56" s="429"/>
      <c r="F56" s="428" t="s">
        <v>90</v>
      </c>
      <c r="G56" s="429"/>
      <c r="H56" s="42" t="s">
        <v>92</v>
      </c>
      <c r="I56" s="44" t="s">
        <v>93</v>
      </c>
    </row>
    <row r="57" spans="1:9" ht="120.75" customHeight="1" thickBot="1" x14ac:dyDescent="0.3">
      <c r="A57" s="446"/>
      <c r="B57" s="261">
        <v>0.2</v>
      </c>
      <c r="C57" s="36"/>
      <c r="D57" s="363"/>
      <c r="E57" s="364"/>
      <c r="F57" s="363"/>
      <c r="G57" s="364"/>
      <c r="H57" s="32"/>
      <c r="I57" s="34"/>
    </row>
    <row r="58" spans="1:9" ht="35.1" customHeight="1" thickBot="1" x14ac:dyDescent="0.3">
      <c r="A58" s="445" t="s">
        <v>192</v>
      </c>
      <c r="B58" s="42" t="s">
        <v>182</v>
      </c>
      <c r="C58" s="40" t="s">
        <v>86</v>
      </c>
      <c r="D58" s="428" t="s">
        <v>88</v>
      </c>
      <c r="E58" s="429"/>
      <c r="F58" s="428" t="s">
        <v>90</v>
      </c>
      <c r="G58" s="429"/>
      <c r="H58" s="42" t="s">
        <v>92</v>
      </c>
      <c r="I58" s="44" t="s">
        <v>93</v>
      </c>
    </row>
    <row r="59" spans="1:9" ht="120.75" customHeight="1" thickBot="1" x14ac:dyDescent="0.3">
      <c r="A59" s="446"/>
      <c r="B59" s="261">
        <v>0.2</v>
      </c>
      <c r="C59" s="36"/>
      <c r="D59" s="363"/>
      <c r="E59" s="364"/>
      <c r="F59" s="449"/>
      <c r="G59" s="449"/>
      <c r="H59" s="32"/>
      <c r="I59" s="32"/>
    </row>
    <row r="60" spans="1:9" ht="35.1" customHeight="1" thickBot="1" x14ac:dyDescent="0.3">
      <c r="A60" s="445" t="s">
        <v>193</v>
      </c>
      <c r="B60" s="42" t="s">
        <v>182</v>
      </c>
      <c r="C60" s="40" t="s">
        <v>86</v>
      </c>
      <c r="D60" s="428" t="s">
        <v>88</v>
      </c>
      <c r="E60" s="429"/>
      <c r="F60" s="428" t="s">
        <v>90</v>
      </c>
      <c r="G60" s="429"/>
      <c r="H60" s="42" t="s">
        <v>92</v>
      </c>
      <c r="I60" s="44" t="s">
        <v>93</v>
      </c>
    </row>
    <row r="61" spans="1:9" ht="120.75" customHeight="1" thickBot="1" x14ac:dyDescent="0.3">
      <c r="A61" s="446"/>
      <c r="B61" s="186">
        <v>0</v>
      </c>
      <c r="C61" s="36"/>
      <c r="D61" s="363"/>
      <c r="E61" s="364"/>
      <c r="F61" s="363"/>
      <c r="G61" s="364"/>
      <c r="H61" s="32"/>
      <c r="I61" s="32"/>
    </row>
    <row r="62" spans="1:9" x14ac:dyDescent="0.25">
      <c r="B62" s="192">
        <f>+B59+B57+B55+B53+B51+B49+B47+B45+B43+B41</f>
        <v>1.9999999999999998</v>
      </c>
    </row>
    <row r="64" spans="1:9" s="29" customFormat="1" ht="30" customHeight="1" x14ac:dyDescent="0.25">
      <c r="A64" s="1"/>
      <c r="B64" s="1"/>
      <c r="C64" s="1"/>
      <c r="D64" s="1"/>
      <c r="E64" s="1"/>
      <c r="F64" s="1"/>
      <c r="G64" s="1"/>
      <c r="H64" s="1"/>
      <c r="I64" s="1"/>
    </row>
    <row r="65" spans="1:9" ht="34.5" customHeight="1" x14ac:dyDescent="0.25">
      <c r="A65" s="377" t="s">
        <v>56</v>
      </c>
      <c r="B65" s="377"/>
      <c r="C65" s="377"/>
      <c r="D65" s="377"/>
      <c r="E65" s="377"/>
      <c r="F65" s="377"/>
      <c r="G65" s="377"/>
      <c r="H65" s="377"/>
      <c r="I65" s="377"/>
    </row>
    <row r="66" spans="1:9" ht="67.5" customHeight="1" x14ac:dyDescent="0.25">
      <c r="A66" s="45" t="s">
        <v>57</v>
      </c>
      <c r="B66" s="378" t="s">
        <v>376</v>
      </c>
      <c r="C66" s="379"/>
      <c r="D66" s="378" t="s">
        <v>377</v>
      </c>
      <c r="E66" s="379"/>
      <c r="F66" s="380" t="s">
        <v>375</v>
      </c>
      <c r="G66" s="381"/>
      <c r="H66" s="380" t="s">
        <v>375</v>
      </c>
      <c r="I66" s="381"/>
    </row>
    <row r="67" spans="1:9" ht="45.75" customHeight="1" x14ac:dyDescent="0.25">
      <c r="A67" s="45" t="s">
        <v>194</v>
      </c>
      <c r="B67" s="453">
        <v>0.12</v>
      </c>
      <c r="C67" s="454"/>
      <c r="D67" s="455">
        <v>0.17</v>
      </c>
      <c r="E67" s="456"/>
      <c r="F67" s="457"/>
      <c r="G67" s="456"/>
      <c r="H67" s="359"/>
      <c r="I67" s="360"/>
    </row>
    <row r="68" spans="1:9" ht="30" customHeight="1" x14ac:dyDescent="0.25">
      <c r="A68" s="361" t="s">
        <v>156</v>
      </c>
      <c r="B68" s="95" t="s">
        <v>84</v>
      </c>
      <c r="C68" s="95" t="s">
        <v>86</v>
      </c>
      <c r="D68" s="95" t="s">
        <v>84</v>
      </c>
      <c r="E68" s="95" t="s">
        <v>86</v>
      </c>
      <c r="F68" s="95" t="s">
        <v>84</v>
      </c>
      <c r="G68" s="95" t="s">
        <v>86</v>
      </c>
      <c r="H68" s="95" t="s">
        <v>84</v>
      </c>
      <c r="I68" s="95" t="s">
        <v>86</v>
      </c>
    </row>
    <row r="69" spans="1:9" ht="30" customHeight="1" x14ac:dyDescent="0.25">
      <c r="A69" s="362"/>
      <c r="B69" s="47">
        <v>0</v>
      </c>
      <c r="C69" s="47">
        <v>0</v>
      </c>
      <c r="D69" s="47">
        <v>0</v>
      </c>
      <c r="E69" s="47">
        <v>0</v>
      </c>
      <c r="F69" s="47"/>
      <c r="G69" s="47"/>
      <c r="H69" s="52"/>
      <c r="I69" s="47"/>
    </row>
    <row r="70" spans="1:9" ht="90" customHeight="1" x14ac:dyDescent="0.25">
      <c r="A70" s="45" t="s">
        <v>195</v>
      </c>
      <c r="B70" s="368" t="s">
        <v>289</v>
      </c>
      <c r="C70" s="369"/>
      <c r="D70" s="368" t="s">
        <v>289</v>
      </c>
      <c r="E70" s="369"/>
      <c r="F70" s="382"/>
      <c r="G70" s="458"/>
      <c r="H70" s="382"/>
      <c r="I70" s="383"/>
    </row>
    <row r="71" spans="1:9" ht="77.25" customHeight="1" x14ac:dyDescent="0.25">
      <c r="A71" s="45" t="s">
        <v>196</v>
      </c>
      <c r="B71" s="368" t="s">
        <v>300</v>
      </c>
      <c r="C71" s="369"/>
      <c r="D71" s="368" t="s">
        <v>300</v>
      </c>
      <c r="E71" s="369"/>
      <c r="F71" s="370"/>
      <c r="G71" s="371"/>
      <c r="H71" s="370"/>
      <c r="I71" s="371"/>
    </row>
    <row r="72" spans="1:9" ht="30.75" customHeight="1" x14ac:dyDescent="0.25">
      <c r="A72" s="361" t="s">
        <v>157</v>
      </c>
      <c r="B72" s="95" t="s">
        <v>84</v>
      </c>
      <c r="C72" s="95" t="s">
        <v>86</v>
      </c>
      <c r="D72" s="95" t="s">
        <v>84</v>
      </c>
      <c r="E72" s="95" t="s">
        <v>86</v>
      </c>
      <c r="F72" s="95" t="s">
        <v>84</v>
      </c>
      <c r="G72" s="95" t="s">
        <v>86</v>
      </c>
      <c r="H72" s="95" t="s">
        <v>84</v>
      </c>
      <c r="I72" s="95" t="s">
        <v>86</v>
      </c>
    </row>
    <row r="73" spans="1:9" ht="30.75" customHeight="1" x14ac:dyDescent="0.25">
      <c r="A73" s="362"/>
      <c r="B73" s="47">
        <v>0</v>
      </c>
      <c r="C73" s="47">
        <v>0</v>
      </c>
      <c r="D73" s="47">
        <v>0</v>
      </c>
      <c r="E73" s="47">
        <v>0</v>
      </c>
      <c r="F73" s="47"/>
      <c r="G73" s="48"/>
      <c r="H73" s="52"/>
      <c r="I73" s="48"/>
    </row>
    <row r="74" spans="1:9" ht="72" customHeight="1" x14ac:dyDescent="0.25">
      <c r="A74" s="45" t="s">
        <v>195</v>
      </c>
      <c r="B74" s="368" t="s">
        <v>289</v>
      </c>
      <c r="C74" s="369"/>
      <c r="D74" s="368" t="s">
        <v>289</v>
      </c>
      <c r="E74" s="369"/>
      <c r="F74" s="382"/>
      <c r="G74" s="458"/>
      <c r="H74" s="426"/>
      <c r="I74" s="427"/>
    </row>
    <row r="75" spans="1:9" ht="90.75" customHeight="1" x14ac:dyDescent="0.25">
      <c r="A75" s="45" t="s">
        <v>196</v>
      </c>
      <c r="B75" s="368" t="s">
        <v>300</v>
      </c>
      <c r="C75" s="369"/>
      <c r="D75" s="368" t="s">
        <v>300</v>
      </c>
      <c r="E75" s="369"/>
      <c r="F75" s="370"/>
      <c r="G75" s="371"/>
      <c r="H75" s="370"/>
      <c r="I75" s="371"/>
    </row>
    <row r="76" spans="1:9" ht="30.75" customHeight="1" x14ac:dyDescent="0.25">
      <c r="A76" s="361" t="s">
        <v>158</v>
      </c>
      <c r="B76" s="95" t="s">
        <v>84</v>
      </c>
      <c r="C76" s="95" t="s">
        <v>86</v>
      </c>
      <c r="D76" s="95" t="s">
        <v>84</v>
      </c>
      <c r="E76" s="95" t="s">
        <v>86</v>
      </c>
      <c r="F76" s="95" t="s">
        <v>84</v>
      </c>
      <c r="G76" s="95" t="s">
        <v>86</v>
      </c>
      <c r="H76" s="95" t="s">
        <v>84</v>
      </c>
      <c r="I76" s="95" t="s">
        <v>86</v>
      </c>
    </row>
    <row r="77" spans="1:9" ht="30.75" customHeight="1" x14ac:dyDescent="0.25">
      <c r="A77" s="362"/>
      <c r="B77" s="47">
        <v>0.25</v>
      </c>
      <c r="C77" s="47">
        <v>0.25</v>
      </c>
      <c r="D77" s="47">
        <v>0</v>
      </c>
      <c r="E77" s="47">
        <v>0</v>
      </c>
      <c r="F77" s="47"/>
      <c r="G77" s="48"/>
      <c r="H77" s="52"/>
      <c r="I77" s="48"/>
    </row>
    <row r="78" spans="1:9" ht="206.25" customHeight="1" x14ac:dyDescent="0.25">
      <c r="A78" s="45" t="s">
        <v>195</v>
      </c>
      <c r="B78" s="459" t="s">
        <v>315</v>
      </c>
      <c r="C78" s="460"/>
      <c r="D78" s="368" t="s">
        <v>289</v>
      </c>
      <c r="E78" s="369"/>
      <c r="F78" s="382"/>
      <c r="G78" s="458"/>
      <c r="H78" s="370"/>
      <c r="I78" s="371"/>
    </row>
    <row r="79" spans="1:9" ht="109.5" customHeight="1" x14ac:dyDescent="0.25">
      <c r="A79" s="45" t="s">
        <v>196</v>
      </c>
      <c r="B79" s="368" t="s">
        <v>319</v>
      </c>
      <c r="C79" s="369"/>
      <c r="D79" s="368" t="s">
        <v>300</v>
      </c>
      <c r="E79" s="369"/>
      <c r="F79" s="370"/>
      <c r="G79" s="371"/>
      <c r="H79" s="370"/>
      <c r="I79" s="371"/>
    </row>
    <row r="80" spans="1:9" ht="30.75" customHeight="1" x14ac:dyDescent="0.25">
      <c r="A80" s="361" t="s">
        <v>159</v>
      </c>
      <c r="B80" s="95" t="s">
        <v>84</v>
      </c>
      <c r="C80" s="95" t="s">
        <v>86</v>
      </c>
      <c r="D80" s="95" t="s">
        <v>84</v>
      </c>
      <c r="E80" s="95" t="s">
        <v>86</v>
      </c>
      <c r="F80" s="95" t="s">
        <v>84</v>
      </c>
      <c r="G80" s="95" t="s">
        <v>86</v>
      </c>
      <c r="H80" s="95" t="s">
        <v>84</v>
      </c>
      <c r="I80" s="95" t="s">
        <v>86</v>
      </c>
    </row>
    <row r="81" spans="1:9" ht="30.75" customHeight="1" x14ac:dyDescent="0.25">
      <c r="A81" s="362"/>
      <c r="B81" s="47">
        <v>0.25</v>
      </c>
      <c r="C81" s="47">
        <v>0.25</v>
      </c>
      <c r="D81" s="47">
        <v>0</v>
      </c>
      <c r="E81" s="47">
        <v>0</v>
      </c>
      <c r="F81" s="47"/>
      <c r="G81" s="48"/>
      <c r="H81" s="52"/>
      <c r="I81" s="48"/>
    </row>
    <row r="82" spans="1:9" ht="361.15" customHeight="1" x14ac:dyDescent="0.25">
      <c r="A82" s="45" t="s">
        <v>195</v>
      </c>
      <c r="B82" s="461" t="s">
        <v>316</v>
      </c>
      <c r="C82" s="462"/>
      <c r="D82" s="368" t="s">
        <v>289</v>
      </c>
      <c r="E82" s="369"/>
      <c r="F82" s="382"/>
      <c r="G82" s="458"/>
      <c r="H82" s="370"/>
      <c r="I82" s="371"/>
    </row>
    <row r="83" spans="1:9" ht="117" customHeight="1" x14ac:dyDescent="0.25">
      <c r="A83" s="45" t="s">
        <v>196</v>
      </c>
      <c r="B83" s="368" t="s">
        <v>318</v>
      </c>
      <c r="C83" s="369"/>
      <c r="D83" s="368" t="s">
        <v>300</v>
      </c>
      <c r="E83" s="369"/>
      <c r="F83" s="370"/>
      <c r="G83" s="371"/>
      <c r="H83" s="370"/>
      <c r="I83" s="371"/>
    </row>
    <row r="84" spans="1:9" ht="30" customHeight="1" x14ac:dyDescent="0.25">
      <c r="A84" s="361" t="s">
        <v>161</v>
      </c>
      <c r="B84" s="95" t="s">
        <v>84</v>
      </c>
      <c r="C84" s="95" t="s">
        <v>86</v>
      </c>
      <c r="D84" s="95" t="s">
        <v>84</v>
      </c>
      <c r="E84" s="95" t="s">
        <v>86</v>
      </c>
      <c r="F84" s="95" t="s">
        <v>84</v>
      </c>
      <c r="G84" s="95" t="s">
        <v>86</v>
      </c>
      <c r="H84" s="95" t="s">
        <v>84</v>
      </c>
      <c r="I84" s="95" t="s">
        <v>86</v>
      </c>
    </row>
    <row r="85" spans="1:9" ht="30" customHeight="1" x14ac:dyDescent="0.25">
      <c r="A85" s="362"/>
      <c r="B85" s="47">
        <v>0</v>
      </c>
      <c r="C85" s="47"/>
      <c r="D85" s="47">
        <v>0</v>
      </c>
      <c r="E85" s="47"/>
      <c r="F85" s="47"/>
      <c r="G85" s="48"/>
      <c r="H85" s="52"/>
      <c r="I85" s="48"/>
    </row>
    <row r="86" spans="1:9" ht="80.25" customHeight="1" x14ac:dyDescent="0.25">
      <c r="A86" s="45" t="s">
        <v>195</v>
      </c>
      <c r="B86" s="372"/>
      <c r="C86" s="372"/>
      <c r="D86" s="372"/>
      <c r="E86" s="372"/>
      <c r="F86" s="372"/>
      <c r="G86" s="372"/>
      <c r="H86" s="372"/>
      <c r="I86" s="372"/>
    </row>
    <row r="87" spans="1:9" ht="80.25" customHeight="1" x14ac:dyDescent="0.25">
      <c r="A87" s="45" t="s">
        <v>196</v>
      </c>
      <c r="B87" s="365"/>
      <c r="C87" s="366"/>
      <c r="D87" s="365"/>
      <c r="E87" s="366"/>
      <c r="F87" s="365"/>
      <c r="G87" s="366"/>
      <c r="H87" s="365"/>
      <c r="I87" s="366"/>
    </row>
    <row r="88" spans="1:9" ht="29.25" customHeight="1" x14ac:dyDescent="0.25">
      <c r="A88" s="361" t="s">
        <v>162</v>
      </c>
      <c r="B88" s="95" t="s">
        <v>84</v>
      </c>
      <c r="C88" s="95" t="s">
        <v>86</v>
      </c>
      <c r="D88" s="95" t="s">
        <v>84</v>
      </c>
      <c r="E88" s="95" t="s">
        <v>86</v>
      </c>
      <c r="F88" s="95" t="s">
        <v>84</v>
      </c>
      <c r="G88" s="95" t="s">
        <v>86</v>
      </c>
      <c r="H88" s="95" t="s">
        <v>84</v>
      </c>
      <c r="I88" s="95" t="s">
        <v>86</v>
      </c>
    </row>
    <row r="89" spans="1:9" ht="29.25" customHeight="1" x14ac:dyDescent="0.25">
      <c r="A89" s="362"/>
      <c r="B89" s="47">
        <v>0</v>
      </c>
      <c r="C89" s="49"/>
      <c r="D89" s="47">
        <v>0.25</v>
      </c>
      <c r="E89" s="47"/>
      <c r="F89" s="47"/>
      <c r="G89" s="48"/>
      <c r="H89" s="52"/>
      <c r="I89" s="48"/>
    </row>
    <row r="90" spans="1:9" ht="80.25" customHeight="1" x14ac:dyDescent="0.25">
      <c r="A90" s="45" t="s">
        <v>195</v>
      </c>
      <c r="B90" s="367"/>
      <c r="C90" s="367"/>
      <c r="D90" s="367"/>
      <c r="E90" s="367"/>
      <c r="F90" s="367"/>
      <c r="G90" s="367"/>
      <c r="H90" s="367"/>
      <c r="I90" s="367"/>
    </row>
    <row r="91" spans="1:9" ht="80.25" customHeight="1" x14ac:dyDescent="0.25">
      <c r="A91" s="45" t="s">
        <v>196</v>
      </c>
      <c r="B91" s="365"/>
      <c r="C91" s="366"/>
      <c r="D91" s="365"/>
      <c r="E91" s="366"/>
      <c r="F91" s="365"/>
      <c r="G91" s="366"/>
      <c r="H91" s="365"/>
      <c r="I91" s="366"/>
    </row>
    <row r="92" spans="1:9" ht="24.95" customHeight="1" x14ac:dyDescent="0.25">
      <c r="A92" s="361" t="s">
        <v>163</v>
      </c>
      <c r="B92" s="95" t="s">
        <v>84</v>
      </c>
      <c r="C92" s="95" t="s">
        <v>86</v>
      </c>
      <c r="D92" s="95" t="s">
        <v>84</v>
      </c>
      <c r="E92" s="95" t="s">
        <v>86</v>
      </c>
      <c r="F92" s="95" t="s">
        <v>84</v>
      </c>
      <c r="G92" s="95" t="s">
        <v>86</v>
      </c>
      <c r="H92" s="95" t="s">
        <v>84</v>
      </c>
      <c r="I92" s="95" t="s">
        <v>86</v>
      </c>
    </row>
    <row r="93" spans="1:9" ht="24.95" customHeight="1" x14ac:dyDescent="0.25">
      <c r="A93" s="362"/>
      <c r="B93" s="47">
        <v>0.25</v>
      </c>
      <c r="C93" s="49"/>
      <c r="D93" s="47"/>
      <c r="E93" s="47"/>
      <c r="F93" s="47"/>
      <c r="G93" s="48"/>
      <c r="H93" s="52"/>
      <c r="I93" s="48"/>
    </row>
    <row r="94" spans="1:9" ht="80.25" customHeight="1" x14ac:dyDescent="0.25">
      <c r="A94" s="45" t="s">
        <v>195</v>
      </c>
      <c r="B94" s="367"/>
      <c r="C94" s="367"/>
      <c r="D94" s="367"/>
      <c r="E94" s="367"/>
      <c r="F94" s="367"/>
      <c r="G94" s="367"/>
      <c r="H94" s="367"/>
      <c r="I94" s="367"/>
    </row>
    <row r="95" spans="1:9" ht="80.25" customHeight="1" x14ac:dyDescent="0.25">
      <c r="A95" s="45" t="s">
        <v>196</v>
      </c>
      <c r="B95" s="365"/>
      <c r="C95" s="366"/>
      <c r="D95" s="365"/>
      <c r="E95" s="366"/>
      <c r="F95" s="365"/>
      <c r="G95" s="366"/>
      <c r="H95" s="365"/>
      <c r="I95" s="366"/>
    </row>
    <row r="96" spans="1:9" ht="24.95" customHeight="1" x14ac:dyDescent="0.25">
      <c r="A96" s="361" t="s">
        <v>164</v>
      </c>
      <c r="B96" s="95" t="s">
        <v>84</v>
      </c>
      <c r="C96" s="95" t="s">
        <v>86</v>
      </c>
      <c r="D96" s="95" t="s">
        <v>84</v>
      </c>
      <c r="E96" s="95" t="s">
        <v>86</v>
      </c>
      <c r="F96" s="95" t="s">
        <v>84</v>
      </c>
      <c r="G96" s="95" t="s">
        <v>86</v>
      </c>
      <c r="H96" s="95" t="s">
        <v>84</v>
      </c>
      <c r="I96" s="95" t="s">
        <v>86</v>
      </c>
    </row>
    <row r="97" spans="1:9" ht="24.95" customHeight="1" x14ac:dyDescent="0.25">
      <c r="A97" s="362"/>
      <c r="B97" s="47">
        <v>0.25</v>
      </c>
      <c r="C97" s="49"/>
      <c r="D97" s="47">
        <v>0.25</v>
      </c>
      <c r="E97" s="47"/>
      <c r="F97" s="47"/>
      <c r="G97" s="48"/>
      <c r="H97" s="52"/>
      <c r="I97" s="48"/>
    </row>
    <row r="98" spans="1:9" ht="80.25" customHeight="1" x14ac:dyDescent="0.25">
      <c r="A98" s="45" t="s">
        <v>195</v>
      </c>
      <c r="B98" s="367"/>
      <c r="C98" s="367"/>
      <c r="D98" s="367"/>
      <c r="E98" s="367"/>
      <c r="F98" s="367"/>
      <c r="G98" s="367"/>
      <c r="H98" s="367"/>
      <c r="I98" s="367"/>
    </row>
    <row r="99" spans="1:9" ht="80.25" customHeight="1" x14ac:dyDescent="0.25">
      <c r="A99" s="45" t="s">
        <v>196</v>
      </c>
      <c r="B99" s="365"/>
      <c r="C99" s="366"/>
      <c r="D99" s="365"/>
      <c r="E99" s="366"/>
      <c r="F99" s="365"/>
      <c r="G99" s="366"/>
      <c r="H99" s="365"/>
      <c r="I99" s="366"/>
    </row>
    <row r="100" spans="1:9" ht="24.95" customHeight="1" x14ac:dyDescent="0.25">
      <c r="A100" s="361" t="s">
        <v>166</v>
      </c>
      <c r="B100" s="95" t="s">
        <v>84</v>
      </c>
      <c r="C100" s="95" t="s">
        <v>86</v>
      </c>
      <c r="D100" s="95" t="s">
        <v>84</v>
      </c>
      <c r="E100" s="95" t="s">
        <v>86</v>
      </c>
      <c r="F100" s="95" t="s">
        <v>84</v>
      </c>
      <c r="G100" s="95" t="s">
        <v>86</v>
      </c>
      <c r="H100" s="95" t="s">
        <v>84</v>
      </c>
      <c r="I100" s="95" t="s">
        <v>86</v>
      </c>
    </row>
    <row r="101" spans="1:9" ht="24.95" customHeight="1" x14ac:dyDescent="0.25">
      <c r="A101" s="362"/>
      <c r="B101" s="47">
        <v>0</v>
      </c>
      <c r="C101" s="49"/>
      <c r="D101" s="47">
        <v>0.25</v>
      </c>
      <c r="E101" s="47"/>
      <c r="F101" s="47"/>
      <c r="G101" s="48"/>
      <c r="H101" s="52"/>
      <c r="I101" s="48"/>
    </row>
    <row r="102" spans="1:9" ht="80.25" customHeight="1" x14ac:dyDescent="0.25">
      <c r="A102" s="45" t="s">
        <v>195</v>
      </c>
      <c r="B102" s="367"/>
      <c r="C102" s="367"/>
      <c r="D102" s="367"/>
      <c r="E102" s="367"/>
      <c r="F102" s="367"/>
      <c r="G102" s="367"/>
      <c r="H102" s="367"/>
      <c r="I102" s="367"/>
    </row>
    <row r="103" spans="1:9" ht="80.25" customHeight="1" x14ac:dyDescent="0.25">
      <c r="A103" s="45" t="s">
        <v>196</v>
      </c>
      <c r="B103" s="365"/>
      <c r="C103" s="366"/>
      <c r="D103" s="365"/>
      <c r="E103" s="366"/>
      <c r="F103" s="365"/>
      <c r="G103" s="366"/>
      <c r="H103" s="365"/>
      <c r="I103" s="366"/>
    </row>
    <row r="104" spans="1:9" ht="24.95" customHeight="1" x14ac:dyDescent="0.25">
      <c r="A104" s="361" t="s">
        <v>167</v>
      </c>
      <c r="B104" s="95" t="s">
        <v>84</v>
      </c>
      <c r="C104" s="95" t="s">
        <v>86</v>
      </c>
      <c r="D104" s="95" t="s">
        <v>84</v>
      </c>
      <c r="E104" s="95" t="s">
        <v>86</v>
      </c>
      <c r="F104" s="95" t="s">
        <v>84</v>
      </c>
      <c r="G104" s="95" t="s">
        <v>86</v>
      </c>
      <c r="H104" s="95" t="s">
        <v>84</v>
      </c>
      <c r="I104" s="95" t="s">
        <v>86</v>
      </c>
    </row>
    <row r="105" spans="1:9" ht="24.95" customHeight="1" x14ac:dyDescent="0.25">
      <c r="A105" s="362"/>
      <c r="B105" s="47">
        <v>0</v>
      </c>
      <c r="C105" s="49"/>
      <c r="D105" s="47">
        <v>0.25</v>
      </c>
      <c r="E105" s="47"/>
      <c r="F105" s="47"/>
      <c r="G105" s="48"/>
      <c r="H105" s="52"/>
      <c r="I105" s="48"/>
    </row>
    <row r="106" spans="1:9" ht="80.25" customHeight="1" x14ac:dyDescent="0.25">
      <c r="A106" s="45" t="s">
        <v>195</v>
      </c>
      <c r="B106" s="367"/>
      <c r="C106" s="367"/>
      <c r="D106" s="367"/>
      <c r="E106" s="367"/>
      <c r="F106" s="367"/>
      <c r="G106" s="367"/>
      <c r="H106" s="367"/>
      <c r="I106" s="367"/>
    </row>
    <row r="107" spans="1:9" ht="80.25" customHeight="1" x14ac:dyDescent="0.25">
      <c r="A107" s="45" t="s">
        <v>196</v>
      </c>
      <c r="B107" s="365"/>
      <c r="C107" s="366"/>
      <c r="D107" s="365"/>
      <c r="E107" s="366"/>
      <c r="F107" s="365"/>
      <c r="G107" s="366"/>
      <c r="H107" s="365"/>
      <c r="I107" s="366"/>
    </row>
    <row r="108" spans="1:9" ht="24.95" customHeight="1" x14ac:dyDescent="0.25">
      <c r="A108" s="361" t="s">
        <v>168</v>
      </c>
      <c r="B108" s="95" t="s">
        <v>84</v>
      </c>
      <c r="C108" s="95" t="s">
        <v>86</v>
      </c>
      <c r="D108" s="95" t="s">
        <v>84</v>
      </c>
      <c r="E108" s="95" t="s">
        <v>86</v>
      </c>
      <c r="F108" s="95" t="s">
        <v>84</v>
      </c>
      <c r="G108" s="95" t="s">
        <v>86</v>
      </c>
      <c r="H108" s="95" t="s">
        <v>84</v>
      </c>
      <c r="I108" s="95" t="s">
        <v>86</v>
      </c>
    </row>
    <row r="109" spans="1:9" ht="24.95" customHeight="1" x14ac:dyDescent="0.25">
      <c r="A109" s="362"/>
      <c r="B109" s="47">
        <v>0</v>
      </c>
      <c r="C109" s="49"/>
      <c r="D109" s="47"/>
      <c r="E109" s="47"/>
      <c r="F109" s="47"/>
      <c r="G109" s="48"/>
      <c r="H109" s="52"/>
      <c r="I109" s="48"/>
    </row>
    <row r="110" spans="1:9" ht="80.25" customHeight="1" x14ac:dyDescent="0.25">
      <c r="A110" s="45" t="s">
        <v>195</v>
      </c>
      <c r="B110" s="367"/>
      <c r="C110" s="367"/>
      <c r="D110" s="367"/>
      <c r="E110" s="367"/>
      <c r="F110" s="367"/>
      <c r="G110" s="367"/>
      <c r="H110" s="367"/>
      <c r="I110" s="367"/>
    </row>
    <row r="111" spans="1:9" ht="80.25" customHeight="1" x14ac:dyDescent="0.25">
      <c r="A111" s="45" t="s">
        <v>196</v>
      </c>
      <c r="B111" s="365"/>
      <c r="C111" s="366"/>
      <c r="D111" s="365"/>
      <c r="E111" s="366"/>
      <c r="F111" s="365"/>
      <c r="G111" s="366"/>
      <c r="H111" s="365"/>
      <c r="I111" s="366"/>
    </row>
    <row r="112" spans="1:9" ht="24.95" customHeight="1" x14ac:dyDescent="0.25">
      <c r="A112" s="361" t="s">
        <v>169</v>
      </c>
      <c r="B112" s="95" t="s">
        <v>84</v>
      </c>
      <c r="C112" s="95" t="s">
        <v>86</v>
      </c>
      <c r="D112" s="95" t="s">
        <v>84</v>
      </c>
      <c r="E112" s="95" t="s">
        <v>86</v>
      </c>
      <c r="F112" s="95" t="s">
        <v>84</v>
      </c>
      <c r="G112" s="95" t="s">
        <v>86</v>
      </c>
      <c r="H112" s="95" t="s">
        <v>84</v>
      </c>
      <c r="I112" s="95" t="s">
        <v>86</v>
      </c>
    </row>
    <row r="113" spans="1:9" ht="24.95" customHeight="1" x14ac:dyDescent="0.25">
      <c r="A113" s="362"/>
      <c r="B113" s="47">
        <v>0</v>
      </c>
      <c r="C113" s="175"/>
      <c r="D113" s="47"/>
      <c r="E113" s="175"/>
      <c r="F113" s="47"/>
      <c r="G113" s="176"/>
      <c r="H113" s="175"/>
      <c r="I113" s="176"/>
    </row>
    <row r="114" spans="1:9" ht="80.25" customHeight="1" x14ac:dyDescent="0.25">
      <c r="A114" s="45" t="s">
        <v>195</v>
      </c>
      <c r="B114" s="450"/>
      <c r="C114" s="450"/>
      <c r="D114" s="450"/>
      <c r="E114" s="450"/>
      <c r="F114" s="450"/>
      <c r="G114" s="450"/>
      <c r="H114" s="450"/>
      <c r="I114" s="450"/>
    </row>
    <row r="115" spans="1:9" ht="80.25" customHeight="1" x14ac:dyDescent="0.25">
      <c r="A115" s="45" t="s">
        <v>196</v>
      </c>
      <c r="B115" s="365"/>
      <c r="C115" s="366"/>
      <c r="D115" s="365"/>
      <c r="E115" s="366"/>
      <c r="F115" s="365"/>
      <c r="G115" s="366"/>
      <c r="H115" s="365"/>
      <c r="I115" s="366"/>
    </row>
    <row r="116" spans="1:9" ht="16.5" x14ac:dyDescent="0.25">
      <c r="A116" s="46" t="s">
        <v>197</v>
      </c>
      <c r="B116" s="50">
        <f t="shared" ref="B116:I116" si="1">(B69+B73+B77+B81+B85+B89+B93+B97+B101+B105+B109+B113)</f>
        <v>1</v>
      </c>
      <c r="C116" s="50">
        <f t="shared" si="1"/>
        <v>0.5</v>
      </c>
      <c r="D116" s="50">
        <f t="shared" si="1"/>
        <v>1</v>
      </c>
      <c r="E116" s="50">
        <f t="shared" si="1"/>
        <v>0</v>
      </c>
      <c r="F116" s="50">
        <f t="shared" si="1"/>
        <v>0</v>
      </c>
      <c r="G116" s="50">
        <f t="shared" si="1"/>
        <v>0</v>
      </c>
      <c r="H116" s="50">
        <f t="shared" si="1"/>
        <v>0</v>
      </c>
      <c r="I116" s="50">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4DE6-D828-46A8-BE9A-E783600DC125}">
  <sheetPr>
    <tabColor theme="5" tint="0.59999389629810485"/>
  </sheetPr>
  <dimension ref="A1:O126"/>
  <sheetViews>
    <sheetView topLeftCell="G17" zoomScale="70" zoomScaleNormal="70" workbookViewId="0">
      <selection activeCell="I16" sqref="I16:O16"/>
    </sheetView>
  </sheetViews>
  <sheetFormatPr baseColWidth="10" defaultColWidth="10.855468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22.15" customHeight="1" thickBot="1" x14ac:dyDescent="0.3">
      <c r="A1" s="407"/>
      <c r="B1" s="387" t="s">
        <v>150</v>
      </c>
      <c r="C1" s="388"/>
      <c r="D1" s="388"/>
      <c r="E1" s="388"/>
      <c r="F1" s="388"/>
      <c r="G1" s="388"/>
      <c r="H1" s="388"/>
      <c r="I1" s="388"/>
      <c r="J1" s="388"/>
      <c r="K1" s="388"/>
      <c r="L1" s="389"/>
      <c r="M1" s="384" t="s">
        <v>270</v>
      </c>
      <c r="N1" s="385"/>
      <c r="O1" s="386"/>
    </row>
    <row r="2" spans="1:15" s="84" customFormat="1" ht="18" customHeight="1" thickBot="1" x14ac:dyDescent="0.3">
      <c r="A2" s="408"/>
      <c r="B2" s="390" t="s">
        <v>151</v>
      </c>
      <c r="C2" s="391"/>
      <c r="D2" s="391"/>
      <c r="E2" s="391"/>
      <c r="F2" s="391"/>
      <c r="G2" s="391"/>
      <c r="H2" s="391"/>
      <c r="I2" s="391"/>
      <c r="J2" s="391"/>
      <c r="K2" s="391"/>
      <c r="L2" s="392"/>
      <c r="M2" s="384" t="s">
        <v>271</v>
      </c>
      <c r="N2" s="385"/>
      <c r="O2" s="386"/>
    </row>
    <row r="3" spans="1:15" s="84" customFormat="1" ht="19.899999999999999" customHeight="1" thickBot="1" x14ac:dyDescent="0.3">
      <c r="A3" s="408"/>
      <c r="B3" s="390" t="s">
        <v>0</v>
      </c>
      <c r="C3" s="391"/>
      <c r="D3" s="391"/>
      <c r="E3" s="391"/>
      <c r="F3" s="391"/>
      <c r="G3" s="391"/>
      <c r="H3" s="391"/>
      <c r="I3" s="391"/>
      <c r="J3" s="391"/>
      <c r="K3" s="391"/>
      <c r="L3" s="392"/>
      <c r="M3" s="384" t="s">
        <v>272</v>
      </c>
      <c r="N3" s="385"/>
      <c r="O3" s="386"/>
    </row>
    <row r="4" spans="1:15" s="84" customFormat="1" ht="21.75" customHeight="1" thickBot="1" x14ac:dyDescent="0.3">
      <c r="A4" s="409"/>
      <c r="B4" s="393" t="s">
        <v>152</v>
      </c>
      <c r="C4" s="394"/>
      <c r="D4" s="394"/>
      <c r="E4" s="394"/>
      <c r="F4" s="394"/>
      <c r="G4" s="394"/>
      <c r="H4" s="394"/>
      <c r="I4" s="394"/>
      <c r="J4" s="394"/>
      <c r="K4" s="394"/>
      <c r="L4" s="395"/>
      <c r="M4" s="384" t="s">
        <v>273</v>
      </c>
      <c r="N4" s="385"/>
      <c r="O4" s="386"/>
    </row>
    <row r="5" spans="1:15" s="84" customFormat="1" ht="16.149999999999999" customHeight="1" thickBot="1" x14ac:dyDescent="0.3">
      <c r="A5" s="85"/>
      <c r="B5" s="86"/>
      <c r="C5" s="86"/>
      <c r="D5" s="86"/>
      <c r="E5" s="86"/>
      <c r="F5" s="86"/>
      <c r="G5" s="86"/>
      <c r="H5" s="86"/>
      <c r="I5" s="86"/>
      <c r="J5" s="86"/>
      <c r="K5" s="86"/>
      <c r="L5" s="86"/>
      <c r="M5" s="87"/>
      <c r="N5" s="87"/>
      <c r="O5" s="87"/>
    </row>
    <row r="6" spans="1:15" ht="40.35" customHeight="1" thickBot="1" x14ac:dyDescent="0.3">
      <c r="A6" s="54" t="s">
        <v>154</v>
      </c>
      <c r="B6" s="418" t="s">
        <v>280</v>
      </c>
      <c r="C6" s="419"/>
      <c r="D6" s="419"/>
      <c r="E6" s="419"/>
      <c r="F6" s="419"/>
      <c r="G6" s="419"/>
      <c r="H6" s="419"/>
      <c r="I6" s="419"/>
      <c r="J6" s="419"/>
      <c r="K6" s="420"/>
      <c r="L6" s="164" t="s">
        <v>155</v>
      </c>
      <c r="M6" s="421">
        <v>2024110010313</v>
      </c>
      <c r="N6" s="422"/>
      <c r="O6" s="423"/>
    </row>
    <row r="7" spans="1:15" s="84" customFormat="1" ht="18" customHeight="1" thickBot="1" x14ac:dyDescent="0.3">
      <c r="A7" s="85"/>
      <c r="B7" s="86"/>
      <c r="C7" s="86"/>
      <c r="D7" s="86"/>
      <c r="E7" s="86"/>
      <c r="F7" s="86"/>
      <c r="G7" s="86"/>
      <c r="H7" s="86"/>
      <c r="I7" s="86"/>
      <c r="J7" s="86"/>
      <c r="K7" s="86"/>
      <c r="L7" s="86"/>
      <c r="M7" s="87"/>
      <c r="N7" s="87"/>
      <c r="O7" s="87"/>
    </row>
    <row r="8" spans="1:15" s="84" customFormat="1" ht="21.75" customHeight="1" thickBot="1" x14ac:dyDescent="0.3">
      <c r="A8" s="411" t="s">
        <v>6</v>
      </c>
      <c r="B8" s="164" t="s">
        <v>156</v>
      </c>
      <c r="C8" s="129" t="s">
        <v>281</v>
      </c>
      <c r="D8" s="164" t="s">
        <v>157</v>
      </c>
      <c r="E8" s="129" t="s">
        <v>281</v>
      </c>
      <c r="F8" s="164" t="s">
        <v>158</v>
      </c>
      <c r="G8" s="129" t="s">
        <v>281</v>
      </c>
      <c r="H8" s="164" t="s">
        <v>159</v>
      </c>
      <c r="I8" s="130" t="s">
        <v>281</v>
      </c>
      <c r="J8" s="376" t="s">
        <v>8</v>
      </c>
      <c r="K8" s="410"/>
      <c r="L8" s="163" t="s">
        <v>160</v>
      </c>
      <c r="M8" s="373"/>
      <c r="N8" s="373"/>
      <c r="O8" s="373"/>
    </row>
    <row r="9" spans="1:15" s="84" customFormat="1" ht="21.75" customHeight="1" thickBot="1" x14ac:dyDescent="0.3">
      <c r="A9" s="411"/>
      <c r="B9" s="165" t="s">
        <v>161</v>
      </c>
      <c r="C9" s="131"/>
      <c r="D9" s="164" t="s">
        <v>162</v>
      </c>
      <c r="E9" s="132"/>
      <c r="F9" s="164" t="s">
        <v>163</v>
      </c>
      <c r="G9" s="132"/>
      <c r="H9" s="164" t="s">
        <v>164</v>
      </c>
      <c r="I9" s="130"/>
      <c r="J9" s="376"/>
      <c r="K9" s="410"/>
      <c r="L9" s="163" t="s">
        <v>165</v>
      </c>
      <c r="M9" s="373"/>
      <c r="N9" s="373"/>
      <c r="O9" s="373"/>
    </row>
    <row r="10" spans="1:15" s="84" customFormat="1" ht="21.75" customHeight="1" thickBot="1" x14ac:dyDescent="0.3">
      <c r="A10" s="411"/>
      <c r="B10" s="164" t="s">
        <v>166</v>
      </c>
      <c r="C10" s="129"/>
      <c r="D10" s="164" t="s">
        <v>167</v>
      </c>
      <c r="E10" s="132"/>
      <c r="F10" s="164" t="s">
        <v>168</v>
      </c>
      <c r="G10" s="132"/>
      <c r="H10" s="164" t="s">
        <v>169</v>
      </c>
      <c r="I10" s="130"/>
      <c r="J10" s="376"/>
      <c r="K10" s="410"/>
      <c r="L10" s="163" t="s">
        <v>170</v>
      </c>
      <c r="M10" s="373" t="s">
        <v>281</v>
      </c>
      <c r="N10" s="373"/>
      <c r="O10" s="373"/>
    </row>
    <row r="11" spans="1:15" ht="15" customHeight="1" thickBot="1" x14ac:dyDescent="0.3">
      <c r="A11" s="6"/>
      <c r="B11" s="7"/>
      <c r="C11" s="7"/>
      <c r="D11" s="9"/>
      <c r="E11" s="8"/>
      <c r="F11" s="8"/>
      <c r="G11" s="206"/>
      <c r="H11" s="206"/>
      <c r="I11" s="10"/>
      <c r="J11" s="10"/>
      <c r="K11" s="7"/>
      <c r="L11" s="7"/>
      <c r="M11" s="7"/>
      <c r="N11" s="7"/>
      <c r="O11" s="7"/>
    </row>
    <row r="12" spans="1:15" ht="15" customHeight="1" x14ac:dyDescent="0.25">
      <c r="A12" s="415" t="s">
        <v>171</v>
      </c>
      <c r="B12" s="396" t="s">
        <v>332</v>
      </c>
      <c r="C12" s="397"/>
      <c r="D12" s="397"/>
      <c r="E12" s="397"/>
      <c r="F12" s="397"/>
      <c r="G12" s="397"/>
      <c r="H12" s="397"/>
      <c r="I12" s="397"/>
      <c r="J12" s="397"/>
      <c r="K12" s="397"/>
      <c r="L12" s="397"/>
      <c r="M12" s="397"/>
      <c r="N12" s="397"/>
      <c r="O12" s="398"/>
    </row>
    <row r="13" spans="1:15" ht="15" customHeight="1" x14ac:dyDescent="0.25">
      <c r="A13" s="416"/>
      <c r="B13" s="399"/>
      <c r="C13" s="400"/>
      <c r="D13" s="400"/>
      <c r="E13" s="400"/>
      <c r="F13" s="400"/>
      <c r="G13" s="400"/>
      <c r="H13" s="400"/>
      <c r="I13" s="400"/>
      <c r="J13" s="400"/>
      <c r="K13" s="400"/>
      <c r="L13" s="400"/>
      <c r="M13" s="400"/>
      <c r="N13" s="400"/>
      <c r="O13" s="401"/>
    </row>
    <row r="14" spans="1:15" ht="15" customHeight="1" thickBot="1" x14ac:dyDescent="0.3">
      <c r="A14" s="417"/>
      <c r="B14" s="402"/>
      <c r="C14" s="403"/>
      <c r="D14" s="403"/>
      <c r="E14" s="403"/>
      <c r="F14" s="403"/>
      <c r="G14" s="403"/>
      <c r="H14" s="403"/>
      <c r="I14" s="403"/>
      <c r="J14" s="403"/>
      <c r="K14" s="403"/>
      <c r="L14" s="403"/>
      <c r="M14" s="403"/>
      <c r="N14" s="403"/>
      <c r="O14" s="404"/>
    </row>
    <row r="15" spans="1:15" ht="9" customHeight="1" thickBot="1" x14ac:dyDescent="0.3">
      <c r="A15" s="14"/>
      <c r="B15" s="83"/>
      <c r="C15" s="15"/>
      <c r="D15" s="15"/>
      <c r="E15" s="15"/>
      <c r="F15" s="15"/>
      <c r="G15" s="16"/>
      <c r="H15" s="16"/>
      <c r="I15" s="16"/>
      <c r="J15" s="16"/>
      <c r="K15" s="16"/>
      <c r="L15" s="17"/>
      <c r="M15" s="17"/>
      <c r="N15" s="17"/>
      <c r="O15" s="17"/>
    </row>
    <row r="16" spans="1:15" s="18" customFormat="1" ht="37.5" customHeight="1" thickBot="1" x14ac:dyDescent="0.3">
      <c r="A16" s="54" t="s">
        <v>13</v>
      </c>
      <c r="B16" s="405" t="s">
        <v>333</v>
      </c>
      <c r="C16" s="405"/>
      <c r="D16" s="405"/>
      <c r="E16" s="405"/>
      <c r="F16" s="405"/>
      <c r="G16" s="411" t="s">
        <v>15</v>
      </c>
      <c r="H16" s="411"/>
      <c r="I16" s="406" t="s">
        <v>334</v>
      </c>
      <c r="J16" s="406"/>
      <c r="K16" s="406"/>
      <c r="L16" s="406"/>
      <c r="M16" s="406"/>
      <c r="N16" s="406"/>
      <c r="O16" s="406"/>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4" t="s">
        <v>17</v>
      </c>
      <c r="B18" s="413" t="s">
        <v>284</v>
      </c>
      <c r="C18" s="413"/>
      <c r="D18" s="413"/>
      <c r="E18" s="413"/>
      <c r="F18" s="54" t="s">
        <v>19</v>
      </c>
      <c r="G18" s="412" t="s">
        <v>287</v>
      </c>
      <c r="H18" s="412"/>
      <c r="I18" s="412"/>
      <c r="J18" s="54" t="s">
        <v>21</v>
      </c>
      <c r="K18" s="405" t="s">
        <v>286</v>
      </c>
      <c r="L18" s="405"/>
      <c r="M18" s="405"/>
      <c r="N18" s="405"/>
      <c r="O18" s="405"/>
    </row>
    <row r="19" spans="1:15" ht="9" customHeight="1" x14ac:dyDescent="0.25">
      <c r="A19" s="5"/>
      <c r="B19" s="2"/>
      <c r="C19" s="414"/>
      <c r="D19" s="414"/>
      <c r="E19" s="414"/>
      <c r="F19" s="414"/>
      <c r="G19" s="414"/>
      <c r="H19" s="414"/>
      <c r="I19" s="414"/>
      <c r="J19" s="414"/>
      <c r="K19" s="414"/>
      <c r="L19" s="414"/>
      <c r="M19" s="414"/>
      <c r="N19" s="414"/>
      <c r="O19" s="414"/>
    </row>
    <row r="20" spans="1:15" ht="16.5" customHeight="1" thickBot="1" x14ac:dyDescent="0.3">
      <c r="A20" s="81"/>
      <c r="B20" s="82"/>
      <c r="C20" s="82"/>
      <c r="D20" s="82"/>
      <c r="E20" s="82"/>
      <c r="F20" s="82"/>
      <c r="G20" s="82"/>
      <c r="H20" s="82"/>
      <c r="I20" s="82"/>
      <c r="J20" s="82"/>
      <c r="K20" s="82"/>
      <c r="L20" s="82"/>
      <c r="M20" s="82"/>
      <c r="N20" s="82"/>
      <c r="O20" s="82"/>
    </row>
    <row r="21" spans="1:15" ht="32.1" customHeight="1" thickBot="1" x14ac:dyDescent="0.3">
      <c r="A21" s="374" t="s">
        <v>23</v>
      </c>
      <c r="B21" s="375"/>
      <c r="C21" s="375"/>
      <c r="D21" s="375"/>
      <c r="E21" s="375"/>
      <c r="F21" s="375"/>
      <c r="G21" s="375"/>
      <c r="H21" s="375"/>
      <c r="I21" s="375"/>
      <c r="J21" s="375"/>
      <c r="K21" s="375"/>
      <c r="L21" s="375"/>
      <c r="M21" s="375"/>
      <c r="N21" s="375"/>
      <c r="O21" s="376"/>
    </row>
    <row r="22" spans="1:15" ht="32.1" customHeight="1" thickBot="1" x14ac:dyDescent="0.3">
      <c r="A22" s="374" t="s">
        <v>172</v>
      </c>
      <c r="B22" s="375"/>
      <c r="C22" s="375"/>
      <c r="D22" s="375"/>
      <c r="E22" s="375"/>
      <c r="F22" s="375"/>
      <c r="G22" s="375"/>
      <c r="H22" s="375"/>
      <c r="I22" s="375"/>
      <c r="J22" s="375"/>
      <c r="K22" s="375"/>
      <c r="L22" s="375"/>
      <c r="M22" s="375"/>
      <c r="N22" s="375"/>
      <c r="O22" s="376"/>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317">
        <v>94776000</v>
      </c>
      <c r="C24" s="317">
        <v>738890000</v>
      </c>
      <c r="D24" s="317">
        <v>85060000</v>
      </c>
      <c r="E24" s="317">
        <v>0</v>
      </c>
      <c r="F24" s="256">
        <v>0</v>
      </c>
      <c r="G24" s="256">
        <v>0</v>
      </c>
      <c r="H24" s="256">
        <v>0</v>
      </c>
      <c r="I24" s="256">
        <v>0</v>
      </c>
      <c r="J24" s="317">
        <v>4000000</v>
      </c>
      <c r="K24" s="317">
        <v>0</v>
      </c>
      <c r="L24" s="317">
        <v>0</v>
      </c>
      <c r="M24" s="317">
        <v>0</v>
      </c>
      <c r="N24" s="321">
        <f>SUM(B24:M24)</f>
        <v>922726000</v>
      </c>
      <c r="O24" s="201">
        <v>1</v>
      </c>
    </row>
    <row r="25" spans="1:15" ht="32.1" customHeight="1" x14ac:dyDescent="0.25">
      <c r="A25" s="21" t="s">
        <v>26</v>
      </c>
      <c r="B25" s="209">
        <v>59208000</v>
      </c>
      <c r="C25" s="209">
        <v>36168000</v>
      </c>
      <c r="D25" s="209">
        <v>0</v>
      </c>
      <c r="E25" s="209">
        <v>-657600</v>
      </c>
      <c r="F25" s="203">
        <v>0</v>
      </c>
      <c r="G25" s="203">
        <v>0</v>
      </c>
      <c r="H25" s="203">
        <v>0</v>
      </c>
      <c r="I25" s="203">
        <v>0</v>
      </c>
      <c r="J25" s="203">
        <v>0</v>
      </c>
      <c r="K25" s="203">
        <v>0</v>
      </c>
      <c r="L25" s="203">
        <v>0</v>
      </c>
      <c r="M25" s="203">
        <v>0</v>
      </c>
      <c r="N25" s="321">
        <f t="shared" ref="N25:N29" si="0">SUM(B25:M25)</f>
        <v>94718400</v>
      </c>
      <c r="O25" s="202">
        <f>N25/N24</f>
        <v>0.10265062434568875</v>
      </c>
    </row>
    <row r="26" spans="1:15" ht="32.1" customHeight="1" x14ac:dyDescent="0.25">
      <c r="A26" s="21" t="s">
        <v>28</v>
      </c>
      <c r="B26" s="203">
        <v>0</v>
      </c>
      <c r="C26" s="203">
        <v>266400</v>
      </c>
      <c r="D26" s="209">
        <v>8271000</v>
      </c>
      <c r="E26" s="318">
        <v>8804415</v>
      </c>
      <c r="F26" s="203">
        <v>0</v>
      </c>
      <c r="G26" s="203">
        <v>0</v>
      </c>
      <c r="H26" s="203">
        <v>0</v>
      </c>
      <c r="I26" s="203">
        <v>0</v>
      </c>
      <c r="J26" s="203">
        <v>0</v>
      </c>
      <c r="K26" s="203">
        <v>0</v>
      </c>
      <c r="L26" s="203">
        <v>0</v>
      </c>
      <c r="M26" s="203">
        <v>0</v>
      </c>
      <c r="N26" s="321">
        <f t="shared" si="0"/>
        <v>17341815</v>
      </c>
      <c r="O26" s="257">
        <f>N26/N24</f>
        <v>1.87941111445868E-2</v>
      </c>
    </row>
    <row r="27" spans="1:15" ht="32.1" customHeight="1" x14ac:dyDescent="0.25">
      <c r="A27" s="21" t="s">
        <v>175</v>
      </c>
      <c r="B27" s="319">
        <v>3471921</v>
      </c>
      <c r="C27" s="319">
        <v>2809465</v>
      </c>
      <c r="D27" s="320">
        <v>22743389</v>
      </c>
      <c r="E27" s="316">
        <v>0</v>
      </c>
      <c r="F27" s="258">
        <v>0</v>
      </c>
      <c r="G27" s="258">
        <v>0</v>
      </c>
      <c r="H27" s="258">
        <v>0</v>
      </c>
      <c r="I27" s="258">
        <v>0</v>
      </c>
      <c r="J27" s="258">
        <v>0</v>
      </c>
      <c r="K27" s="258">
        <v>0</v>
      </c>
      <c r="L27" s="258">
        <v>0</v>
      </c>
      <c r="M27" s="258">
        <v>0</v>
      </c>
      <c r="N27" s="321">
        <f t="shared" si="0"/>
        <v>29024775</v>
      </c>
      <c r="O27" s="259">
        <v>1</v>
      </c>
    </row>
    <row r="28" spans="1:15" ht="32.1" customHeight="1" x14ac:dyDescent="0.25">
      <c r="A28" s="21" t="s">
        <v>176</v>
      </c>
      <c r="B28" s="203">
        <v>0</v>
      </c>
      <c r="C28" s="203">
        <v>0</v>
      </c>
      <c r="D28" s="209">
        <v>0</v>
      </c>
      <c r="E28" s="209">
        <v>0</v>
      </c>
      <c r="F28" s="203">
        <v>0</v>
      </c>
      <c r="G28" s="203">
        <v>0</v>
      </c>
      <c r="H28" s="203">
        <v>0</v>
      </c>
      <c r="I28" s="203">
        <v>0</v>
      </c>
      <c r="J28" s="203">
        <v>0</v>
      </c>
      <c r="K28" s="203">
        <v>0</v>
      </c>
      <c r="L28" s="203">
        <v>0</v>
      </c>
      <c r="M28" s="203">
        <v>0</v>
      </c>
      <c r="N28" s="321">
        <f t="shared" si="0"/>
        <v>0</v>
      </c>
      <c r="O28" s="260">
        <f>N28/N27</f>
        <v>0</v>
      </c>
    </row>
    <row r="29" spans="1:15" ht="32.1" customHeight="1" thickBot="1" x14ac:dyDescent="0.3">
      <c r="A29" s="24" t="s">
        <v>34</v>
      </c>
      <c r="B29" s="204">
        <v>2216120</v>
      </c>
      <c r="C29" s="204">
        <v>4065266</v>
      </c>
      <c r="D29" s="309">
        <v>18953815</v>
      </c>
      <c r="E29" s="309">
        <v>0</v>
      </c>
      <c r="F29" s="204">
        <v>0</v>
      </c>
      <c r="G29" s="204">
        <v>0</v>
      </c>
      <c r="H29" s="204">
        <v>0</v>
      </c>
      <c r="I29" s="204">
        <v>0</v>
      </c>
      <c r="J29" s="204">
        <v>0</v>
      </c>
      <c r="K29" s="204">
        <v>0</v>
      </c>
      <c r="L29" s="204">
        <v>0</v>
      </c>
      <c r="M29" s="204">
        <v>0</v>
      </c>
      <c r="N29" s="322">
        <f t="shared" si="0"/>
        <v>25235201</v>
      </c>
      <c r="O29" s="205">
        <f>N29/N27</f>
        <v>0.8694365761663958</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30" t="s">
        <v>177</v>
      </c>
      <c r="B33" s="431"/>
      <c r="C33" s="431"/>
      <c r="D33" s="431"/>
      <c r="E33" s="431"/>
      <c r="F33" s="431"/>
      <c r="G33" s="431"/>
      <c r="H33" s="431"/>
      <c r="I33" s="432"/>
      <c r="J33" s="31"/>
    </row>
    <row r="34" spans="1:13" ht="50.25" customHeight="1" thickBot="1" x14ac:dyDescent="0.3">
      <c r="A34" s="40" t="s">
        <v>178</v>
      </c>
      <c r="B34" s="433" t="str">
        <f>+B12</f>
        <v>Ejecutar 1 estrategia para garantizar la operación tecnológica de los Centros de Inclusión Digital y sus aulas itinerantes</v>
      </c>
      <c r="C34" s="434"/>
      <c r="D34" s="434"/>
      <c r="E34" s="434"/>
      <c r="F34" s="434"/>
      <c r="G34" s="434"/>
      <c r="H34" s="434"/>
      <c r="I34" s="435"/>
      <c r="J34" s="29"/>
      <c r="M34" s="194"/>
    </row>
    <row r="35" spans="1:13" ht="18.75" customHeight="1" thickBot="1" x14ac:dyDescent="0.3">
      <c r="A35" s="445" t="s">
        <v>38</v>
      </c>
      <c r="B35" s="90">
        <v>2024</v>
      </c>
      <c r="C35" s="90">
        <v>2025</v>
      </c>
      <c r="D35" s="90">
        <v>2026</v>
      </c>
      <c r="E35" s="90">
        <v>2027</v>
      </c>
      <c r="F35" s="90" t="s">
        <v>179</v>
      </c>
      <c r="G35" s="447" t="s">
        <v>40</v>
      </c>
      <c r="H35" s="447" t="s">
        <v>320</v>
      </c>
      <c r="I35" s="447"/>
      <c r="J35" s="29"/>
      <c r="M35" s="194"/>
    </row>
    <row r="36" spans="1:13" ht="50.25" customHeight="1" thickBot="1" x14ac:dyDescent="0.3">
      <c r="A36" s="446"/>
      <c r="B36" s="186">
        <v>1</v>
      </c>
      <c r="C36" s="186">
        <v>1</v>
      </c>
      <c r="D36" s="186">
        <v>1</v>
      </c>
      <c r="E36" s="186">
        <v>1</v>
      </c>
      <c r="F36" s="187">
        <v>1</v>
      </c>
      <c r="G36" s="447"/>
      <c r="H36" s="447"/>
      <c r="I36" s="447"/>
      <c r="J36" s="29"/>
      <c r="M36" s="195"/>
    </row>
    <row r="37" spans="1:13" ht="52.5" customHeight="1" thickBot="1" x14ac:dyDescent="0.3">
      <c r="A37" s="41" t="s">
        <v>42</v>
      </c>
      <c r="B37" s="436">
        <v>0.41</v>
      </c>
      <c r="C37" s="437"/>
      <c r="D37" s="442" t="s">
        <v>180</v>
      </c>
      <c r="E37" s="443"/>
      <c r="F37" s="443"/>
      <c r="G37" s="443"/>
      <c r="H37" s="443"/>
      <c r="I37" s="444"/>
    </row>
    <row r="38" spans="1:13" s="30" customFormat="1" ht="48" customHeight="1" thickBot="1" x14ac:dyDescent="0.3">
      <c r="A38" s="445" t="s">
        <v>181</v>
      </c>
      <c r="B38" s="41" t="s">
        <v>182</v>
      </c>
      <c r="C38" s="40" t="s">
        <v>86</v>
      </c>
      <c r="D38" s="428" t="s">
        <v>88</v>
      </c>
      <c r="E38" s="429"/>
      <c r="F38" s="428" t="s">
        <v>90</v>
      </c>
      <c r="G38" s="429"/>
      <c r="H38" s="42" t="s">
        <v>92</v>
      </c>
      <c r="I38" s="44" t="s">
        <v>93</v>
      </c>
      <c r="M38" s="196"/>
    </row>
    <row r="39" spans="1:13" ht="81" customHeight="1" thickBot="1" x14ac:dyDescent="0.3">
      <c r="A39" s="446"/>
      <c r="B39" s="188">
        <v>0</v>
      </c>
      <c r="C39" s="35">
        <v>0</v>
      </c>
      <c r="D39" s="438" t="s">
        <v>289</v>
      </c>
      <c r="E39" s="439"/>
      <c r="F39" s="438" t="s">
        <v>290</v>
      </c>
      <c r="G39" s="439"/>
      <c r="H39" s="199" t="s">
        <v>307</v>
      </c>
      <c r="I39" s="33" t="s">
        <v>292</v>
      </c>
      <c r="M39" s="194"/>
    </row>
    <row r="40" spans="1:13" s="30" customFormat="1" ht="54" customHeight="1" thickBot="1" x14ac:dyDescent="0.3">
      <c r="A40" s="445" t="s">
        <v>183</v>
      </c>
      <c r="B40" s="43" t="s">
        <v>182</v>
      </c>
      <c r="C40" s="42" t="s">
        <v>86</v>
      </c>
      <c r="D40" s="428" t="s">
        <v>88</v>
      </c>
      <c r="E40" s="429"/>
      <c r="F40" s="428" t="s">
        <v>90</v>
      </c>
      <c r="G40" s="429"/>
      <c r="H40" s="42" t="s">
        <v>92</v>
      </c>
      <c r="I40" s="44" t="s">
        <v>93</v>
      </c>
    </row>
    <row r="41" spans="1:13" ht="223.5" customHeight="1" thickBot="1" x14ac:dyDescent="0.3">
      <c r="A41" s="446"/>
      <c r="B41" s="261">
        <v>0.1</v>
      </c>
      <c r="C41" s="35">
        <v>0.1</v>
      </c>
      <c r="D41" s="440" t="s">
        <v>321</v>
      </c>
      <c r="E41" s="441"/>
      <c r="F41" s="438" t="s">
        <v>322</v>
      </c>
      <c r="G41" s="439"/>
      <c r="H41" s="199" t="s">
        <v>307</v>
      </c>
      <c r="I41" s="33" t="s">
        <v>323</v>
      </c>
    </row>
    <row r="42" spans="1:13" s="30" customFormat="1" ht="45" customHeight="1" thickBot="1" x14ac:dyDescent="0.3">
      <c r="A42" s="445" t="s">
        <v>184</v>
      </c>
      <c r="B42" s="43" t="s">
        <v>182</v>
      </c>
      <c r="C42" s="42" t="s">
        <v>86</v>
      </c>
      <c r="D42" s="428" t="s">
        <v>88</v>
      </c>
      <c r="E42" s="429"/>
      <c r="F42" s="428" t="s">
        <v>90</v>
      </c>
      <c r="G42" s="429"/>
      <c r="H42" s="42" t="s">
        <v>92</v>
      </c>
      <c r="I42" s="44" t="s">
        <v>93</v>
      </c>
    </row>
    <row r="43" spans="1:13" ht="205.5" customHeight="1" thickBot="1" x14ac:dyDescent="0.3">
      <c r="A43" s="446"/>
      <c r="B43" s="261">
        <v>0.1</v>
      </c>
      <c r="C43" s="35">
        <v>0.1</v>
      </c>
      <c r="D43" s="451" t="s">
        <v>324</v>
      </c>
      <c r="E43" s="452"/>
      <c r="F43" s="438" t="s">
        <v>325</v>
      </c>
      <c r="G43" s="439"/>
      <c r="H43" s="199" t="s">
        <v>307</v>
      </c>
      <c r="I43" s="33" t="s">
        <v>326</v>
      </c>
    </row>
    <row r="44" spans="1:13" s="30" customFormat="1" ht="44.25" customHeight="1" thickBot="1" x14ac:dyDescent="0.3">
      <c r="A44" s="445" t="s">
        <v>185</v>
      </c>
      <c r="B44" s="43" t="s">
        <v>182</v>
      </c>
      <c r="C44" s="43" t="s">
        <v>86</v>
      </c>
      <c r="D44" s="428" t="s">
        <v>88</v>
      </c>
      <c r="E44" s="429"/>
      <c r="F44" s="428" t="s">
        <v>90</v>
      </c>
      <c r="G44" s="429"/>
      <c r="H44" s="42" t="s">
        <v>92</v>
      </c>
      <c r="I44" s="42" t="s">
        <v>93</v>
      </c>
    </row>
    <row r="45" spans="1:13" ht="192" customHeight="1" thickBot="1" x14ac:dyDescent="0.3">
      <c r="A45" s="446"/>
      <c r="B45" s="261">
        <v>0.1</v>
      </c>
      <c r="C45" s="35">
        <v>0.1</v>
      </c>
      <c r="D45" s="463" t="s">
        <v>382</v>
      </c>
      <c r="E45" s="464"/>
      <c r="F45" s="465" t="s">
        <v>383</v>
      </c>
      <c r="G45" s="466"/>
      <c r="H45" s="199" t="s">
        <v>307</v>
      </c>
      <c r="I45" s="262" t="s">
        <v>327</v>
      </c>
    </row>
    <row r="46" spans="1:13" s="30" customFormat="1" ht="47.25" customHeight="1" thickBot="1" x14ac:dyDescent="0.3">
      <c r="A46" s="445" t="s">
        <v>186</v>
      </c>
      <c r="B46" s="43" t="s">
        <v>182</v>
      </c>
      <c r="C46" s="42" t="s">
        <v>86</v>
      </c>
      <c r="D46" s="428" t="s">
        <v>88</v>
      </c>
      <c r="E46" s="429"/>
      <c r="F46" s="428" t="s">
        <v>90</v>
      </c>
      <c r="G46" s="429"/>
      <c r="H46" s="42" t="s">
        <v>92</v>
      </c>
      <c r="I46" s="44" t="s">
        <v>93</v>
      </c>
    </row>
    <row r="47" spans="1:13" ht="120.75" customHeight="1" thickBot="1" x14ac:dyDescent="0.3">
      <c r="A47" s="446"/>
      <c r="B47" s="261">
        <v>0.1</v>
      </c>
      <c r="C47" s="35"/>
      <c r="D47" s="363"/>
      <c r="E47" s="364"/>
      <c r="F47" s="363"/>
      <c r="G47" s="364"/>
      <c r="H47" s="32"/>
      <c r="I47" s="34"/>
    </row>
    <row r="48" spans="1:13" s="30" customFormat="1" ht="52.5" customHeight="1" thickBot="1" x14ac:dyDescent="0.3">
      <c r="A48" s="445" t="s">
        <v>187</v>
      </c>
      <c r="B48" s="43" t="s">
        <v>182</v>
      </c>
      <c r="C48" s="42" t="s">
        <v>86</v>
      </c>
      <c r="D48" s="428" t="s">
        <v>88</v>
      </c>
      <c r="E48" s="429"/>
      <c r="F48" s="428" t="s">
        <v>90</v>
      </c>
      <c r="G48" s="429"/>
      <c r="H48" s="42" t="s">
        <v>92</v>
      </c>
      <c r="I48" s="44" t="s">
        <v>93</v>
      </c>
    </row>
    <row r="49" spans="1:9" ht="120.75" customHeight="1" thickBot="1" x14ac:dyDescent="0.3">
      <c r="A49" s="446"/>
      <c r="B49" s="261">
        <v>0.1</v>
      </c>
      <c r="C49" s="36"/>
      <c r="D49" s="363"/>
      <c r="E49" s="364"/>
      <c r="F49" s="363"/>
      <c r="G49" s="364"/>
      <c r="H49" s="32"/>
      <c r="I49" s="34"/>
    </row>
    <row r="50" spans="1:9" ht="35.1" customHeight="1" thickBot="1" x14ac:dyDescent="0.3">
      <c r="A50" s="445" t="s">
        <v>188</v>
      </c>
      <c r="B50" s="42" t="s">
        <v>182</v>
      </c>
      <c r="C50" s="40" t="s">
        <v>86</v>
      </c>
      <c r="D50" s="428" t="s">
        <v>88</v>
      </c>
      <c r="E50" s="429"/>
      <c r="F50" s="428" t="s">
        <v>90</v>
      </c>
      <c r="G50" s="429"/>
      <c r="H50" s="42" t="s">
        <v>92</v>
      </c>
      <c r="I50" s="44" t="s">
        <v>93</v>
      </c>
    </row>
    <row r="51" spans="1:9" ht="120.75" customHeight="1" thickBot="1" x14ac:dyDescent="0.3">
      <c r="A51" s="446"/>
      <c r="B51" s="261">
        <v>0.1</v>
      </c>
      <c r="C51" s="36"/>
      <c r="D51" s="363"/>
      <c r="E51" s="449"/>
      <c r="F51" s="363"/>
      <c r="G51" s="364"/>
      <c r="H51" s="32"/>
      <c r="I51" s="34"/>
    </row>
    <row r="52" spans="1:9" ht="35.1" customHeight="1" thickBot="1" x14ac:dyDescent="0.3">
      <c r="A52" s="445" t="s">
        <v>189</v>
      </c>
      <c r="B52" s="42" t="s">
        <v>182</v>
      </c>
      <c r="C52" s="40" t="s">
        <v>86</v>
      </c>
      <c r="D52" s="428" t="s">
        <v>88</v>
      </c>
      <c r="E52" s="429"/>
      <c r="F52" s="428" t="s">
        <v>90</v>
      </c>
      <c r="G52" s="429"/>
      <c r="H52" s="42" t="s">
        <v>92</v>
      </c>
      <c r="I52" s="44" t="s">
        <v>93</v>
      </c>
    </row>
    <row r="53" spans="1:9" ht="120.75" customHeight="1" thickBot="1" x14ac:dyDescent="0.3">
      <c r="A53" s="446"/>
      <c r="B53" s="261">
        <v>0.1</v>
      </c>
      <c r="C53" s="36"/>
      <c r="D53" s="363"/>
      <c r="E53" s="449"/>
      <c r="F53" s="363"/>
      <c r="G53" s="364"/>
      <c r="H53" s="51"/>
      <c r="I53" s="34"/>
    </row>
    <row r="54" spans="1:9" ht="35.1" customHeight="1" thickBot="1" x14ac:dyDescent="0.3">
      <c r="A54" s="445" t="s">
        <v>190</v>
      </c>
      <c r="B54" s="42" t="s">
        <v>182</v>
      </c>
      <c r="C54" s="40" t="s">
        <v>86</v>
      </c>
      <c r="D54" s="428" t="s">
        <v>88</v>
      </c>
      <c r="E54" s="429"/>
      <c r="F54" s="428" t="s">
        <v>90</v>
      </c>
      <c r="G54" s="429"/>
      <c r="H54" s="42" t="s">
        <v>92</v>
      </c>
      <c r="I54" s="44" t="s">
        <v>93</v>
      </c>
    </row>
    <row r="55" spans="1:9" ht="120.75" customHeight="1" thickBot="1" x14ac:dyDescent="0.3">
      <c r="A55" s="446"/>
      <c r="B55" s="261">
        <v>0.1</v>
      </c>
      <c r="C55" s="36"/>
      <c r="D55" s="363"/>
      <c r="E55" s="364"/>
      <c r="F55" s="363"/>
      <c r="G55" s="364"/>
      <c r="H55" s="32"/>
      <c r="I55" s="32"/>
    </row>
    <row r="56" spans="1:9" ht="35.1" customHeight="1" thickBot="1" x14ac:dyDescent="0.3">
      <c r="A56" s="445" t="s">
        <v>191</v>
      </c>
      <c r="B56" s="42" t="s">
        <v>182</v>
      </c>
      <c r="C56" s="40" t="s">
        <v>86</v>
      </c>
      <c r="D56" s="428" t="s">
        <v>88</v>
      </c>
      <c r="E56" s="429"/>
      <c r="F56" s="428" t="s">
        <v>90</v>
      </c>
      <c r="G56" s="429"/>
      <c r="H56" s="42" t="s">
        <v>92</v>
      </c>
      <c r="I56" s="44" t="s">
        <v>93</v>
      </c>
    </row>
    <row r="57" spans="1:9" ht="120.75" customHeight="1" thickBot="1" x14ac:dyDescent="0.3">
      <c r="A57" s="446"/>
      <c r="B57" s="261">
        <v>0.1</v>
      </c>
      <c r="C57" s="36"/>
      <c r="D57" s="363"/>
      <c r="E57" s="364"/>
      <c r="F57" s="363"/>
      <c r="G57" s="364"/>
      <c r="H57" s="32"/>
      <c r="I57" s="34"/>
    </row>
    <row r="58" spans="1:9" ht="35.1" customHeight="1" thickBot="1" x14ac:dyDescent="0.3">
      <c r="A58" s="445" t="s">
        <v>192</v>
      </c>
      <c r="B58" s="42" t="s">
        <v>182</v>
      </c>
      <c r="C58" s="40" t="s">
        <v>86</v>
      </c>
      <c r="D58" s="428" t="s">
        <v>88</v>
      </c>
      <c r="E58" s="429"/>
      <c r="F58" s="428" t="s">
        <v>90</v>
      </c>
      <c r="G58" s="429"/>
      <c r="H58" s="42" t="s">
        <v>92</v>
      </c>
      <c r="I58" s="44" t="s">
        <v>93</v>
      </c>
    </row>
    <row r="59" spans="1:9" ht="120.75" customHeight="1" thickBot="1" x14ac:dyDescent="0.3">
      <c r="A59" s="446"/>
      <c r="B59" s="261">
        <v>0.1</v>
      </c>
      <c r="C59" s="36"/>
      <c r="D59" s="363"/>
      <c r="E59" s="364"/>
      <c r="F59" s="449"/>
      <c r="G59" s="449"/>
      <c r="H59" s="32"/>
      <c r="I59" s="32"/>
    </row>
    <row r="60" spans="1:9" ht="35.1" customHeight="1" thickBot="1" x14ac:dyDescent="0.3">
      <c r="A60" s="445" t="s">
        <v>193</v>
      </c>
      <c r="B60" s="42" t="s">
        <v>182</v>
      </c>
      <c r="C60" s="40" t="s">
        <v>86</v>
      </c>
      <c r="D60" s="428" t="s">
        <v>88</v>
      </c>
      <c r="E60" s="429"/>
      <c r="F60" s="428" t="s">
        <v>90</v>
      </c>
      <c r="G60" s="429"/>
      <c r="H60" s="42" t="s">
        <v>92</v>
      </c>
      <c r="I60" s="44" t="s">
        <v>93</v>
      </c>
    </row>
    <row r="61" spans="1:9" ht="120.75" customHeight="1" thickBot="1" x14ac:dyDescent="0.3">
      <c r="A61" s="446"/>
      <c r="B61" s="263">
        <v>0</v>
      </c>
      <c r="C61" s="36"/>
      <c r="D61" s="363"/>
      <c r="E61" s="364"/>
      <c r="F61" s="363"/>
      <c r="G61" s="364"/>
      <c r="H61" s="32"/>
      <c r="I61" s="32"/>
    </row>
    <row r="62" spans="1:9" x14ac:dyDescent="0.25">
      <c r="B62" s="192">
        <f>+B59+B57+B55+B53+B51+B49+B47+B45+B43+B41</f>
        <v>0.99999999999999989</v>
      </c>
    </row>
    <row r="64" spans="1:9" s="29" customFormat="1" ht="30" customHeight="1" x14ac:dyDescent="0.25">
      <c r="A64" s="1"/>
      <c r="B64" s="1"/>
      <c r="C64" s="1"/>
      <c r="D64" s="1"/>
      <c r="E64" s="1"/>
      <c r="F64" s="1"/>
      <c r="G64" s="1"/>
      <c r="H64" s="1"/>
      <c r="I64" s="1"/>
    </row>
    <row r="65" spans="1:9" ht="34.5" customHeight="1" x14ac:dyDescent="0.25">
      <c r="A65" s="377" t="s">
        <v>56</v>
      </c>
      <c r="B65" s="377"/>
      <c r="C65" s="377"/>
      <c r="D65" s="377"/>
      <c r="E65" s="377"/>
      <c r="F65" s="377"/>
      <c r="G65" s="377"/>
      <c r="H65" s="377"/>
      <c r="I65" s="377"/>
    </row>
    <row r="66" spans="1:9" ht="67.5" customHeight="1" x14ac:dyDescent="0.25">
      <c r="A66" s="45" t="s">
        <v>57</v>
      </c>
      <c r="B66" s="378" t="s">
        <v>378</v>
      </c>
      <c r="C66" s="379"/>
      <c r="D66" s="378" t="s">
        <v>379</v>
      </c>
      <c r="E66" s="379"/>
      <c r="F66" s="378" t="s">
        <v>380</v>
      </c>
      <c r="G66" s="379"/>
      <c r="H66" s="380" t="s">
        <v>375</v>
      </c>
      <c r="I66" s="381"/>
    </row>
    <row r="67" spans="1:9" ht="45.75" customHeight="1" x14ac:dyDescent="0.25">
      <c r="A67" s="45" t="s">
        <v>194</v>
      </c>
      <c r="B67" s="467">
        <v>0.06</v>
      </c>
      <c r="C67" s="468"/>
      <c r="D67" s="469">
        <v>0.06</v>
      </c>
      <c r="E67" s="470"/>
      <c r="F67" s="469">
        <v>0.28999999999999998</v>
      </c>
      <c r="G67" s="470"/>
      <c r="H67" s="359"/>
      <c r="I67" s="360"/>
    </row>
    <row r="68" spans="1:9" ht="30" customHeight="1" x14ac:dyDescent="0.25">
      <c r="A68" s="361" t="s">
        <v>156</v>
      </c>
      <c r="B68" s="95" t="s">
        <v>84</v>
      </c>
      <c r="C68" s="95" t="s">
        <v>86</v>
      </c>
      <c r="D68" s="95" t="s">
        <v>84</v>
      </c>
      <c r="E68" s="95" t="s">
        <v>86</v>
      </c>
      <c r="F68" s="95" t="s">
        <v>84</v>
      </c>
      <c r="G68" s="95" t="s">
        <v>86</v>
      </c>
      <c r="H68" s="95" t="s">
        <v>84</v>
      </c>
      <c r="I68" s="95" t="s">
        <v>86</v>
      </c>
    </row>
    <row r="69" spans="1:9" ht="30" customHeight="1" x14ac:dyDescent="0.25">
      <c r="A69" s="362"/>
      <c r="B69" s="47">
        <v>0</v>
      </c>
      <c r="C69" s="47">
        <v>0</v>
      </c>
      <c r="D69" s="47">
        <v>0</v>
      </c>
      <c r="E69" s="47">
        <v>0</v>
      </c>
      <c r="F69" s="47">
        <v>0</v>
      </c>
      <c r="G69" s="47">
        <v>0</v>
      </c>
      <c r="H69" s="52"/>
      <c r="I69" s="47"/>
    </row>
    <row r="70" spans="1:9" ht="72" customHeight="1" x14ac:dyDescent="0.25">
      <c r="A70" s="45" t="s">
        <v>195</v>
      </c>
      <c r="B70" s="368" t="s">
        <v>289</v>
      </c>
      <c r="C70" s="369"/>
      <c r="D70" s="368" t="s">
        <v>289</v>
      </c>
      <c r="E70" s="369"/>
      <c r="F70" s="368" t="s">
        <v>289</v>
      </c>
      <c r="G70" s="369"/>
      <c r="H70" s="382"/>
      <c r="I70" s="383"/>
    </row>
    <row r="71" spans="1:9" ht="70.5" customHeight="1" x14ac:dyDescent="0.25">
      <c r="A71" s="45" t="s">
        <v>196</v>
      </c>
      <c r="B71" s="368" t="s">
        <v>300</v>
      </c>
      <c r="C71" s="369"/>
      <c r="D71" s="368" t="s">
        <v>300</v>
      </c>
      <c r="E71" s="369"/>
      <c r="F71" s="368" t="s">
        <v>300</v>
      </c>
      <c r="G71" s="369"/>
      <c r="H71" s="370"/>
      <c r="I71" s="371"/>
    </row>
    <row r="72" spans="1:9" ht="30.75" customHeight="1" x14ac:dyDescent="0.25">
      <c r="A72" s="361" t="s">
        <v>157</v>
      </c>
      <c r="B72" s="95" t="s">
        <v>84</v>
      </c>
      <c r="C72" s="95" t="s">
        <v>86</v>
      </c>
      <c r="D72" s="95" t="s">
        <v>84</v>
      </c>
      <c r="E72" s="95" t="s">
        <v>86</v>
      </c>
      <c r="F72" s="95" t="s">
        <v>84</v>
      </c>
      <c r="G72" s="95" t="s">
        <v>86</v>
      </c>
      <c r="H72" s="95" t="s">
        <v>84</v>
      </c>
      <c r="I72" s="95" t="s">
        <v>86</v>
      </c>
    </row>
    <row r="73" spans="1:9" ht="30.75" customHeight="1" x14ac:dyDescent="0.25">
      <c r="A73" s="362"/>
      <c r="B73" s="47">
        <v>0</v>
      </c>
      <c r="C73" s="47">
        <v>0</v>
      </c>
      <c r="D73" s="47">
        <v>0</v>
      </c>
      <c r="E73" s="47">
        <v>0</v>
      </c>
      <c r="F73" s="47">
        <v>0</v>
      </c>
      <c r="G73" s="48">
        <v>0</v>
      </c>
      <c r="H73" s="52"/>
      <c r="I73" s="48"/>
    </row>
    <row r="74" spans="1:9" ht="61.5" customHeight="1" x14ac:dyDescent="0.25">
      <c r="A74" s="45" t="s">
        <v>195</v>
      </c>
      <c r="B74" s="368" t="s">
        <v>289</v>
      </c>
      <c r="C74" s="369"/>
      <c r="D74" s="368" t="s">
        <v>289</v>
      </c>
      <c r="E74" s="369"/>
      <c r="F74" s="368" t="s">
        <v>289</v>
      </c>
      <c r="G74" s="369"/>
      <c r="H74" s="426"/>
      <c r="I74" s="427"/>
    </row>
    <row r="75" spans="1:9" ht="63" customHeight="1" x14ac:dyDescent="0.25">
      <c r="A75" s="45" t="s">
        <v>196</v>
      </c>
      <c r="B75" s="368" t="s">
        <v>300</v>
      </c>
      <c r="C75" s="369"/>
      <c r="D75" s="368" t="s">
        <v>300</v>
      </c>
      <c r="E75" s="369"/>
      <c r="F75" s="368" t="s">
        <v>300</v>
      </c>
      <c r="G75" s="369"/>
      <c r="H75" s="370"/>
      <c r="I75" s="371"/>
    </row>
    <row r="76" spans="1:9" ht="30.75" customHeight="1" x14ac:dyDescent="0.25">
      <c r="A76" s="361" t="s">
        <v>158</v>
      </c>
      <c r="B76" s="95" t="s">
        <v>84</v>
      </c>
      <c r="C76" s="95" t="s">
        <v>86</v>
      </c>
      <c r="D76" s="95" t="s">
        <v>84</v>
      </c>
      <c r="E76" s="95" t="s">
        <v>86</v>
      </c>
      <c r="F76" s="95" t="s">
        <v>84</v>
      </c>
      <c r="G76" s="95" t="s">
        <v>86</v>
      </c>
      <c r="H76" s="95" t="s">
        <v>84</v>
      </c>
      <c r="I76" s="95" t="s">
        <v>86</v>
      </c>
    </row>
    <row r="77" spans="1:9" ht="30.75" customHeight="1" x14ac:dyDescent="0.25">
      <c r="A77" s="362"/>
      <c r="B77" s="47">
        <v>0.25</v>
      </c>
      <c r="C77" s="47">
        <v>0.25</v>
      </c>
      <c r="D77" s="47">
        <v>0</v>
      </c>
      <c r="E77" s="47">
        <v>0</v>
      </c>
      <c r="F77" s="47">
        <v>0.1</v>
      </c>
      <c r="G77" s="48">
        <v>0.1</v>
      </c>
      <c r="H77" s="52"/>
      <c r="I77" s="48"/>
    </row>
    <row r="78" spans="1:9" ht="293.25" customHeight="1" x14ac:dyDescent="0.25">
      <c r="A78" s="45" t="s">
        <v>195</v>
      </c>
      <c r="B78" s="459" t="s">
        <v>328</v>
      </c>
      <c r="C78" s="460"/>
      <c r="D78" s="368" t="s">
        <v>289</v>
      </c>
      <c r="E78" s="369"/>
      <c r="F78" s="424" t="s">
        <v>329</v>
      </c>
      <c r="G78" s="425"/>
      <c r="H78" s="370"/>
      <c r="I78" s="371"/>
    </row>
    <row r="79" spans="1:9" ht="137.25" customHeight="1" x14ac:dyDescent="0.25">
      <c r="A79" s="45" t="s">
        <v>196</v>
      </c>
      <c r="B79" s="368" t="s">
        <v>330</v>
      </c>
      <c r="C79" s="369"/>
      <c r="D79" s="459" t="s">
        <v>300</v>
      </c>
      <c r="E79" s="460"/>
      <c r="F79" s="471" t="s">
        <v>331</v>
      </c>
      <c r="G79" s="472"/>
      <c r="H79" s="370"/>
      <c r="I79" s="371"/>
    </row>
    <row r="80" spans="1:9" ht="30.75" customHeight="1" x14ac:dyDescent="0.25">
      <c r="A80" s="361" t="s">
        <v>159</v>
      </c>
      <c r="B80" s="95" t="s">
        <v>84</v>
      </c>
      <c r="C80" s="95" t="s">
        <v>86</v>
      </c>
      <c r="D80" s="95" t="s">
        <v>84</v>
      </c>
      <c r="E80" s="95" t="s">
        <v>86</v>
      </c>
      <c r="F80" s="95" t="s">
        <v>84</v>
      </c>
      <c r="G80" s="95" t="s">
        <v>86</v>
      </c>
      <c r="H80" s="95" t="s">
        <v>84</v>
      </c>
      <c r="I80" s="95" t="s">
        <v>86</v>
      </c>
    </row>
    <row r="81" spans="1:9" ht="30.75" customHeight="1" x14ac:dyDescent="0.25">
      <c r="A81" s="362"/>
      <c r="B81" s="47">
        <v>0</v>
      </c>
      <c r="C81" s="47">
        <v>0</v>
      </c>
      <c r="D81" s="47">
        <v>0.5</v>
      </c>
      <c r="E81" s="47">
        <v>0.5</v>
      </c>
      <c r="F81" s="47">
        <v>0.2</v>
      </c>
      <c r="G81" s="48">
        <v>0.2</v>
      </c>
      <c r="H81" s="52"/>
      <c r="I81" s="48"/>
    </row>
    <row r="82" spans="1:9" ht="256.5" customHeight="1" x14ac:dyDescent="0.25">
      <c r="A82" s="45" t="s">
        <v>195</v>
      </c>
      <c r="B82" s="473"/>
      <c r="C82" s="474"/>
      <c r="D82" s="473" t="s">
        <v>389</v>
      </c>
      <c r="E82" s="474"/>
      <c r="F82" s="475" t="s">
        <v>387</v>
      </c>
      <c r="G82" s="476"/>
      <c r="H82" s="370"/>
      <c r="I82" s="371"/>
    </row>
    <row r="83" spans="1:9" ht="135.75" customHeight="1" x14ac:dyDescent="0.25">
      <c r="A83" s="45" t="s">
        <v>196</v>
      </c>
      <c r="B83" s="368"/>
      <c r="C83" s="369"/>
      <c r="D83" s="368" t="s">
        <v>390</v>
      </c>
      <c r="E83" s="369"/>
      <c r="F83" s="368" t="s">
        <v>391</v>
      </c>
      <c r="G83" s="369"/>
      <c r="H83" s="370"/>
      <c r="I83" s="371"/>
    </row>
    <row r="84" spans="1:9" ht="30" customHeight="1" x14ac:dyDescent="0.25">
      <c r="A84" s="361" t="s">
        <v>161</v>
      </c>
      <c r="B84" s="95" t="s">
        <v>84</v>
      </c>
      <c r="C84" s="95" t="s">
        <v>86</v>
      </c>
      <c r="D84" s="95" t="s">
        <v>84</v>
      </c>
      <c r="E84" s="95" t="s">
        <v>86</v>
      </c>
      <c r="F84" s="95" t="s">
        <v>84</v>
      </c>
      <c r="G84" s="95" t="s">
        <v>86</v>
      </c>
      <c r="H84" s="95" t="s">
        <v>84</v>
      </c>
      <c r="I84" s="95" t="s">
        <v>86</v>
      </c>
    </row>
    <row r="85" spans="1:9" ht="30" customHeight="1" x14ac:dyDescent="0.25">
      <c r="A85" s="362"/>
      <c r="B85" s="47">
        <v>0</v>
      </c>
      <c r="C85" s="47"/>
      <c r="D85" s="47">
        <v>0</v>
      </c>
      <c r="E85" s="47"/>
      <c r="F85" s="47">
        <v>0.2</v>
      </c>
      <c r="G85" s="48"/>
      <c r="H85" s="52"/>
      <c r="I85" s="48"/>
    </row>
    <row r="86" spans="1:9" ht="80.25" customHeight="1" x14ac:dyDescent="0.25">
      <c r="A86" s="45" t="s">
        <v>195</v>
      </c>
      <c r="B86" s="372"/>
      <c r="C86" s="372"/>
      <c r="D86" s="372"/>
      <c r="E86" s="372"/>
      <c r="F86" s="372"/>
      <c r="G86" s="372"/>
      <c r="H86" s="372"/>
      <c r="I86" s="372"/>
    </row>
    <row r="87" spans="1:9" ht="80.25" customHeight="1" x14ac:dyDescent="0.25">
      <c r="A87" s="45" t="s">
        <v>196</v>
      </c>
      <c r="B87" s="365"/>
      <c r="C87" s="366"/>
      <c r="D87" s="365"/>
      <c r="E87" s="366"/>
      <c r="F87" s="365"/>
      <c r="G87" s="366"/>
      <c r="H87" s="365"/>
      <c r="I87" s="366"/>
    </row>
    <row r="88" spans="1:9" ht="29.25" customHeight="1" x14ac:dyDescent="0.25">
      <c r="A88" s="361" t="s">
        <v>162</v>
      </c>
      <c r="B88" s="95" t="s">
        <v>84</v>
      </c>
      <c r="C88" s="95" t="s">
        <v>86</v>
      </c>
      <c r="D88" s="95" t="s">
        <v>84</v>
      </c>
      <c r="E88" s="95" t="s">
        <v>86</v>
      </c>
      <c r="F88" s="95" t="s">
        <v>84</v>
      </c>
      <c r="G88" s="95" t="s">
        <v>86</v>
      </c>
      <c r="H88" s="95" t="s">
        <v>84</v>
      </c>
      <c r="I88" s="95" t="s">
        <v>86</v>
      </c>
    </row>
    <row r="89" spans="1:9" ht="29.25" customHeight="1" x14ac:dyDescent="0.25">
      <c r="A89" s="362"/>
      <c r="B89" s="47">
        <v>0.25</v>
      </c>
      <c r="C89" s="49"/>
      <c r="D89" s="47">
        <v>0</v>
      </c>
      <c r="E89" s="47"/>
      <c r="F89" s="47">
        <v>0.2</v>
      </c>
      <c r="G89" s="48"/>
      <c r="H89" s="52"/>
      <c r="I89" s="48"/>
    </row>
    <row r="90" spans="1:9" ht="80.25" customHeight="1" x14ac:dyDescent="0.25">
      <c r="A90" s="45" t="s">
        <v>195</v>
      </c>
      <c r="B90" s="367"/>
      <c r="C90" s="367"/>
      <c r="D90" s="367"/>
      <c r="E90" s="367"/>
      <c r="F90" s="367"/>
      <c r="G90" s="367"/>
      <c r="H90" s="367"/>
      <c r="I90" s="367"/>
    </row>
    <row r="91" spans="1:9" ht="80.25" customHeight="1" x14ac:dyDescent="0.25">
      <c r="A91" s="45" t="s">
        <v>196</v>
      </c>
      <c r="B91" s="365"/>
      <c r="C91" s="366"/>
      <c r="D91" s="365"/>
      <c r="E91" s="366"/>
      <c r="F91" s="365"/>
      <c r="G91" s="366"/>
      <c r="H91" s="365"/>
      <c r="I91" s="366"/>
    </row>
    <row r="92" spans="1:9" ht="24.95" customHeight="1" x14ac:dyDescent="0.25">
      <c r="A92" s="361" t="s">
        <v>163</v>
      </c>
      <c r="B92" s="95" t="s">
        <v>84</v>
      </c>
      <c r="C92" s="95" t="s">
        <v>86</v>
      </c>
      <c r="D92" s="95" t="s">
        <v>84</v>
      </c>
      <c r="E92" s="95" t="s">
        <v>86</v>
      </c>
      <c r="F92" s="95" t="s">
        <v>84</v>
      </c>
      <c r="G92" s="95" t="s">
        <v>86</v>
      </c>
      <c r="H92" s="95" t="s">
        <v>84</v>
      </c>
      <c r="I92" s="95" t="s">
        <v>86</v>
      </c>
    </row>
    <row r="93" spans="1:9" ht="24.95" customHeight="1" x14ac:dyDescent="0.25">
      <c r="A93" s="362"/>
      <c r="B93" s="47">
        <v>0</v>
      </c>
      <c r="C93" s="49"/>
      <c r="D93" s="47">
        <v>0</v>
      </c>
      <c r="E93" s="47"/>
      <c r="F93" s="47">
        <v>0.2</v>
      </c>
      <c r="G93" s="48"/>
      <c r="H93" s="52"/>
      <c r="I93" s="48"/>
    </row>
    <row r="94" spans="1:9" ht="80.25" customHeight="1" x14ac:dyDescent="0.25">
      <c r="A94" s="45" t="s">
        <v>195</v>
      </c>
      <c r="B94" s="367"/>
      <c r="C94" s="367"/>
      <c r="D94" s="367"/>
      <c r="E94" s="367"/>
      <c r="F94" s="367"/>
      <c r="G94" s="367"/>
      <c r="H94" s="367"/>
      <c r="I94" s="367"/>
    </row>
    <row r="95" spans="1:9" ht="80.25" customHeight="1" x14ac:dyDescent="0.25">
      <c r="A95" s="45" t="s">
        <v>196</v>
      </c>
      <c r="B95" s="365"/>
      <c r="C95" s="366"/>
      <c r="D95" s="365"/>
      <c r="E95" s="366"/>
      <c r="F95" s="365"/>
      <c r="G95" s="366"/>
      <c r="H95" s="365"/>
      <c r="I95" s="366"/>
    </row>
    <row r="96" spans="1:9" ht="24.95" customHeight="1" x14ac:dyDescent="0.25">
      <c r="A96" s="361" t="s">
        <v>164</v>
      </c>
      <c r="B96" s="95" t="s">
        <v>84</v>
      </c>
      <c r="C96" s="95" t="s">
        <v>86</v>
      </c>
      <c r="D96" s="95" t="s">
        <v>84</v>
      </c>
      <c r="E96" s="95" t="s">
        <v>86</v>
      </c>
      <c r="F96" s="95" t="s">
        <v>84</v>
      </c>
      <c r="G96" s="95" t="s">
        <v>86</v>
      </c>
      <c r="H96" s="95" t="s">
        <v>84</v>
      </c>
      <c r="I96" s="95" t="s">
        <v>86</v>
      </c>
    </row>
    <row r="97" spans="1:9" ht="24.95" customHeight="1" x14ac:dyDescent="0.25">
      <c r="A97" s="362"/>
      <c r="B97" s="47">
        <v>0</v>
      </c>
      <c r="C97" s="49"/>
      <c r="D97" s="47">
        <v>0</v>
      </c>
      <c r="E97" s="47"/>
      <c r="F97" s="47">
        <v>0.1</v>
      </c>
      <c r="G97" s="48"/>
      <c r="H97" s="52"/>
      <c r="I97" s="48"/>
    </row>
    <row r="98" spans="1:9" ht="80.25" customHeight="1" x14ac:dyDescent="0.25">
      <c r="A98" s="45" t="s">
        <v>195</v>
      </c>
      <c r="B98" s="367"/>
      <c r="C98" s="367"/>
      <c r="D98" s="367"/>
      <c r="E98" s="367"/>
      <c r="F98" s="367"/>
      <c r="G98" s="367"/>
      <c r="H98" s="367"/>
      <c r="I98" s="367"/>
    </row>
    <row r="99" spans="1:9" ht="80.25" customHeight="1" x14ac:dyDescent="0.25">
      <c r="A99" s="45" t="s">
        <v>196</v>
      </c>
      <c r="B99" s="365"/>
      <c r="C99" s="366"/>
      <c r="D99" s="365"/>
      <c r="E99" s="366"/>
      <c r="F99" s="365"/>
      <c r="G99" s="366"/>
      <c r="H99" s="365"/>
      <c r="I99" s="366"/>
    </row>
    <row r="100" spans="1:9" ht="24.95" customHeight="1" x14ac:dyDescent="0.25">
      <c r="A100" s="361" t="s">
        <v>166</v>
      </c>
      <c r="B100" s="95" t="s">
        <v>84</v>
      </c>
      <c r="C100" s="95" t="s">
        <v>86</v>
      </c>
      <c r="D100" s="95" t="s">
        <v>84</v>
      </c>
      <c r="E100" s="95" t="s">
        <v>86</v>
      </c>
      <c r="F100" s="95" t="s">
        <v>84</v>
      </c>
      <c r="G100" s="95" t="s">
        <v>86</v>
      </c>
      <c r="H100" s="95" t="s">
        <v>84</v>
      </c>
      <c r="I100" s="95" t="s">
        <v>86</v>
      </c>
    </row>
    <row r="101" spans="1:9" ht="24.95" customHeight="1" x14ac:dyDescent="0.25">
      <c r="A101" s="362"/>
      <c r="B101" s="47">
        <v>0.25</v>
      </c>
      <c r="C101" s="49"/>
      <c r="D101" s="47">
        <v>0</v>
      </c>
      <c r="E101" s="47"/>
      <c r="F101" s="47">
        <v>0</v>
      </c>
      <c r="G101" s="48"/>
      <c r="H101" s="52"/>
      <c r="I101" s="48"/>
    </row>
    <row r="102" spans="1:9" ht="80.25" customHeight="1" x14ac:dyDescent="0.25">
      <c r="A102" s="45" t="s">
        <v>195</v>
      </c>
      <c r="B102" s="367"/>
      <c r="C102" s="367"/>
      <c r="D102" s="367"/>
      <c r="E102" s="367"/>
      <c r="F102" s="367"/>
      <c r="G102" s="367"/>
      <c r="H102" s="367"/>
      <c r="I102" s="367"/>
    </row>
    <row r="103" spans="1:9" ht="80.25" customHeight="1" x14ac:dyDescent="0.25">
      <c r="A103" s="45" t="s">
        <v>196</v>
      </c>
      <c r="B103" s="365"/>
      <c r="C103" s="366"/>
      <c r="D103" s="365"/>
      <c r="E103" s="366"/>
      <c r="F103" s="365"/>
      <c r="G103" s="366"/>
      <c r="H103" s="365"/>
      <c r="I103" s="366"/>
    </row>
    <row r="104" spans="1:9" ht="24.95" customHeight="1" x14ac:dyDescent="0.25">
      <c r="A104" s="361" t="s">
        <v>167</v>
      </c>
      <c r="B104" s="95" t="s">
        <v>84</v>
      </c>
      <c r="C104" s="95" t="s">
        <v>86</v>
      </c>
      <c r="D104" s="95" t="s">
        <v>84</v>
      </c>
      <c r="E104" s="95" t="s">
        <v>86</v>
      </c>
      <c r="F104" s="95" t="s">
        <v>84</v>
      </c>
      <c r="G104" s="95" t="s">
        <v>86</v>
      </c>
      <c r="H104" s="95" t="s">
        <v>84</v>
      </c>
      <c r="I104" s="95" t="s">
        <v>86</v>
      </c>
    </row>
    <row r="105" spans="1:9" ht="24.95" customHeight="1" x14ac:dyDescent="0.25">
      <c r="A105" s="362"/>
      <c r="B105" s="47">
        <v>0</v>
      </c>
      <c r="C105" s="49"/>
      <c r="D105" s="47">
        <v>0.5</v>
      </c>
      <c r="E105" s="47"/>
      <c r="F105" s="47">
        <v>0</v>
      </c>
      <c r="G105" s="48"/>
      <c r="H105" s="52"/>
      <c r="I105" s="48"/>
    </row>
    <row r="106" spans="1:9" ht="80.25" customHeight="1" x14ac:dyDescent="0.25">
      <c r="A106" s="45" t="s">
        <v>195</v>
      </c>
      <c r="B106" s="367"/>
      <c r="C106" s="367"/>
      <c r="D106" s="367"/>
      <c r="E106" s="367"/>
      <c r="F106" s="367"/>
      <c r="G106" s="367"/>
      <c r="H106" s="367"/>
      <c r="I106" s="367"/>
    </row>
    <row r="107" spans="1:9" ht="80.25" customHeight="1" x14ac:dyDescent="0.25">
      <c r="A107" s="45" t="s">
        <v>196</v>
      </c>
      <c r="B107" s="365"/>
      <c r="C107" s="366"/>
      <c r="D107" s="365"/>
      <c r="E107" s="366"/>
      <c r="F107" s="365"/>
      <c r="G107" s="366"/>
      <c r="H107" s="365"/>
      <c r="I107" s="366"/>
    </row>
    <row r="108" spans="1:9" ht="24.95" customHeight="1" x14ac:dyDescent="0.25">
      <c r="A108" s="361" t="s">
        <v>168</v>
      </c>
      <c r="B108" s="95" t="s">
        <v>84</v>
      </c>
      <c r="C108" s="95" t="s">
        <v>86</v>
      </c>
      <c r="D108" s="95" t="s">
        <v>84</v>
      </c>
      <c r="E108" s="95" t="s">
        <v>86</v>
      </c>
      <c r="F108" s="95" t="s">
        <v>84</v>
      </c>
      <c r="G108" s="95" t="s">
        <v>86</v>
      </c>
      <c r="H108" s="95" t="s">
        <v>84</v>
      </c>
      <c r="I108" s="95" t="s">
        <v>86</v>
      </c>
    </row>
    <row r="109" spans="1:9" ht="24.95" customHeight="1" x14ac:dyDescent="0.25">
      <c r="A109" s="362"/>
      <c r="B109" s="47">
        <v>0</v>
      </c>
      <c r="C109" s="49"/>
      <c r="D109" s="47">
        <v>0</v>
      </c>
      <c r="E109" s="47"/>
      <c r="F109" s="47">
        <v>0</v>
      </c>
      <c r="G109" s="48"/>
      <c r="H109" s="52"/>
      <c r="I109" s="48"/>
    </row>
    <row r="110" spans="1:9" ht="80.25" customHeight="1" x14ac:dyDescent="0.25">
      <c r="A110" s="45" t="s">
        <v>195</v>
      </c>
      <c r="B110" s="367"/>
      <c r="C110" s="367"/>
      <c r="D110" s="367"/>
      <c r="E110" s="367"/>
      <c r="F110" s="367"/>
      <c r="G110" s="367"/>
      <c r="H110" s="367"/>
      <c r="I110" s="367"/>
    </row>
    <row r="111" spans="1:9" ht="80.25" customHeight="1" x14ac:dyDescent="0.25">
      <c r="A111" s="45" t="s">
        <v>196</v>
      </c>
      <c r="B111" s="365"/>
      <c r="C111" s="366"/>
      <c r="D111" s="365"/>
      <c r="E111" s="366"/>
      <c r="F111" s="365"/>
      <c r="G111" s="366"/>
      <c r="H111" s="365"/>
      <c r="I111" s="366"/>
    </row>
    <row r="112" spans="1:9" ht="24.95" customHeight="1" x14ac:dyDescent="0.25">
      <c r="A112" s="361" t="s">
        <v>169</v>
      </c>
      <c r="B112" s="95" t="s">
        <v>84</v>
      </c>
      <c r="C112" s="95" t="s">
        <v>86</v>
      </c>
      <c r="D112" s="95" t="s">
        <v>84</v>
      </c>
      <c r="E112" s="95" t="s">
        <v>86</v>
      </c>
      <c r="F112" s="95" t="s">
        <v>84</v>
      </c>
      <c r="G112" s="95" t="s">
        <v>86</v>
      </c>
      <c r="H112" s="95" t="s">
        <v>84</v>
      </c>
      <c r="I112" s="95" t="s">
        <v>86</v>
      </c>
    </row>
    <row r="113" spans="1:9" ht="24.95" customHeight="1" x14ac:dyDescent="0.25">
      <c r="A113" s="362"/>
      <c r="B113" s="47">
        <v>0.25</v>
      </c>
      <c r="C113" s="175"/>
      <c r="D113" s="47">
        <v>0</v>
      </c>
      <c r="E113" s="175"/>
      <c r="F113" s="47">
        <v>0</v>
      </c>
      <c r="G113" s="176"/>
      <c r="H113" s="175"/>
      <c r="I113" s="176"/>
    </row>
    <row r="114" spans="1:9" ht="80.25" customHeight="1" x14ac:dyDescent="0.25">
      <c r="A114" s="45" t="s">
        <v>195</v>
      </c>
      <c r="B114" s="450"/>
      <c r="C114" s="450"/>
      <c r="D114" s="450"/>
      <c r="E114" s="450"/>
      <c r="F114" s="450"/>
      <c r="G114" s="450"/>
      <c r="H114" s="450"/>
      <c r="I114" s="450"/>
    </row>
    <row r="115" spans="1:9" ht="80.25" customHeight="1" x14ac:dyDescent="0.25">
      <c r="A115" s="45" t="s">
        <v>196</v>
      </c>
      <c r="B115" s="365"/>
      <c r="C115" s="366"/>
      <c r="D115" s="365"/>
      <c r="E115" s="366"/>
      <c r="F115" s="365"/>
      <c r="G115" s="366"/>
      <c r="H115" s="365"/>
      <c r="I115" s="366"/>
    </row>
    <row r="116" spans="1:9" ht="16.5" x14ac:dyDescent="0.25">
      <c r="A116" s="46" t="s">
        <v>197</v>
      </c>
      <c r="B116" s="50">
        <f t="shared" ref="B116:I116" si="1">(B69+B73+B77+B81+B85+B89+B93+B97+B101+B105+B109+B113)</f>
        <v>1</v>
      </c>
      <c r="C116" s="50">
        <f t="shared" si="1"/>
        <v>0.25</v>
      </c>
      <c r="D116" s="50">
        <f t="shared" si="1"/>
        <v>1</v>
      </c>
      <c r="E116" s="50">
        <f t="shared" si="1"/>
        <v>0.5</v>
      </c>
      <c r="F116" s="50">
        <f t="shared" si="1"/>
        <v>0.99999999999999989</v>
      </c>
      <c r="G116" s="50">
        <f t="shared" si="1"/>
        <v>0.30000000000000004</v>
      </c>
      <c r="H116" s="50">
        <f t="shared" si="1"/>
        <v>0</v>
      </c>
      <c r="I116" s="50">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opLeftCell="F12" zoomScale="80" zoomScaleNormal="80" workbookViewId="0">
      <selection activeCell="L25" sqref="L25"/>
    </sheetView>
  </sheetViews>
  <sheetFormatPr baseColWidth="10" defaultColWidth="10.85546875" defaultRowHeight="14.25" x14ac:dyDescent="0.25"/>
  <cols>
    <col min="1" max="1" width="42.42578125" style="1" customWidth="1"/>
    <col min="2" max="5" width="35.7109375" style="1" customWidth="1"/>
    <col min="6" max="6" width="41.28515625" style="1" customWidth="1"/>
    <col min="7" max="8" width="35.7109375" style="1" customWidth="1"/>
    <col min="9" max="9" width="41.2851562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501"/>
      <c r="B1" s="387" t="s">
        <v>150</v>
      </c>
      <c r="C1" s="388"/>
      <c r="D1" s="388"/>
      <c r="E1" s="388"/>
      <c r="F1" s="388"/>
      <c r="G1" s="388"/>
      <c r="H1" s="389"/>
      <c r="I1" s="54" t="s">
        <v>198</v>
      </c>
      <c r="J1" s="384" t="s">
        <v>270</v>
      </c>
      <c r="K1" s="385"/>
      <c r="L1" s="386"/>
      <c r="M1" s="89"/>
    </row>
    <row r="2" spans="1:25" ht="24" customHeight="1" thickBot="1" x14ac:dyDescent="0.3">
      <c r="A2" s="502"/>
      <c r="B2" s="390" t="s">
        <v>151</v>
      </c>
      <c r="C2" s="391"/>
      <c r="D2" s="391"/>
      <c r="E2" s="391"/>
      <c r="F2" s="391"/>
      <c r="G2" s="391"/>
      <c r="H2" s="392"/>
      <c r="I2" s="54" t="s">
        <v>199</v>
      </c>
      <c r="J2" s="384" t="s">
        <v>271</v>
      </c>
      <c r="K2" s="385"/>
      <c r="L2" s="386"/>
      <c r="M2" s="89"/>
    </row>
    <row r="3" spans="1:25" ht="24" customHeight="1" thickBot="1" x14ac:dyDescent="0.3">
      <c r="A3" s="502"/>
      <c r="B3" s="390" t="s">
        <v>0</v>
      </c>
      <c r="C3" s="391"/>
      <c r="D3" s="391"/>
      <c r="E3" s="391"/>
      <c r="F3" s="391"/>
      <c r="G3" s="391"/>
      <c r="H3" s="392"/>
      <c r="I3" s="54" t="s">
        <v>200</v>
      </c>
      <c r="J3" s="384" t="s">
        <v>272</v>
      </c>
      <c r="K3" s="385"/>
      <c r="L3" s="386"/>
      <c r="M3" s="89"/>
    </row>
    <row r="4" spans="1:25" ht="24" customHeight="1" thickBot="1" x14ac:dyDescent="0.3">
      <c r="A4" s="503"/>
      <c r="B4" s="393" t="s">
        <v>201</v>
      </c>
      <c r="C4" s="394"/>
      <c r="D4" s="394"/>
      <c r="E4" s="394"/>
      <c r="F4" s="394"/>
      <c r="G4" s="394"/>
      <c r="H4" s="395"/>
      <c r="I4" s="54" t="s">
        <v>153</v>
      </c>
      <c r="J4" s="384" t="s">
        <v>274</v>
      </c>
      <c r="K4" s="385"/>
      <c r="L4" s="386"/>
      <c r="M4" s="89"/>
    </row>
    <row r="6" spans="1:25" ht="15" customHeight="1" thickBot="1" x14ac:dyDescent="0.3">
      <c r="A6" s="6"/>
      <c r="B6" s="7"/>
      <c r="C6" s="7"/>
      <c r="D6" s="9"/>
      <c r="E6" s="8"/>
      <c r="F6" s="8"/>
      <c r="G6" s="206"/>
      <c r="H6" s="206"/>
      <c r="I6" s="10"/>
      <c r="J6" s="10"/>
      <c r="K6" s="7"/>
      <c r="L6" s="7"/>
      <c r="M6" s="7"/>
      <c r="N6" s="7"/>
      <c r="O6" s="7"/>
      <c r="P6" s="7"/>
      <c r="Q6" s="7"/>
      <c r="R6" s="7"/>
      <c r="S6" s="7"/>
      <c r="T6" s="11"/>
      <c r="U6" s="7"/>
      <c r="V6" s="7"/>
      <c r="X6" s="12"/>
      <c r="Y6" s="13"/>
    </row>
    <row r="7" spans="1:25" ht="15" customHeight="1" x14ac:dyDescent="0.25">
      <c r="A7" s="492" t="s">
        <v>4</v>
      </c>
      <c r="B7" s="396" t="s">
        <v>280</v>
      </c>
      <c r="C7" s="397"/>
      <c r="D7" s="397"/>
      <c r="E7" s="397"/>
      <c r="F7" s="397"/>
      <c r="G7" s="397"/>
      <c r="H7" s="398"/>
      <c r="I7" s="492" t="s">
        <v>155</v>
      </c>
      <c r="J7" s="495">
        <v>2024110010313</v>
      </c>
      <c r="K7" s="7"/>
      <c r="L7" s="7"/>
      <c r="M7" s="7"/>
      <c r="N7" s="7"/>
      <c r="O7" s="7"/>
      <c r="P7" s="7"/>
      <c r="Q7" s="7"/>
      <c r="R7" s="7"/>
      <c r="S7" s="7"/>
      <c r="T7" s="7"/>
      <c r="U7" s="7"/>
      <c r="V7" s="7"/>
      <c r="W7" s="7"/>
      <c r="X7" s="7"/>
      <c r="Y7" s="7"/>
    </row>
    <row r="8" spans="1:25" ht="15" customHeight="1" x14ac:dyDescent="0.25">
      <c r="A8" s="493"/>
      <c r="B8" s="399"/>
      <c r="C8" s="400"/>
      <c r="D8" s="400"/>
      <c r="E8" s="400"/>
      <c r="F8" s="400"/>
      <c r="G8" s="400"/>
      <c r="H8" s="401"/>
      <c r="I8" s="493"/>
      <c r="J8" s="496"/>
      <c r="K8" s="7"/>
      <c r="L8" s="7"/>
      <c r="M8" s="7"/>
      <c r="N8" s="7"/>
      <c r="O8" s="7"/>
      <c r="P8" s="7"/>
      <c r="Q8" s="7"/>
      <c r="R8" s="7"/>
      <c r="S8" s="7"/>
      <c r="T8" s="7"/>
      <c r="U8" s="7"/>
      <c r="V8" s="7"/>
      <c r="W8" s="7"/>
      <c r="X8" s="7"/>
      <c r="Y8" s="7"/>
    </row>
    <row r="9" spans="1:25" ht="15" customHeight="1" x14ac:dyDescent="0.25">
      <c r="A9" s="493"/>
      <c r="B9" s="399"/>
      <c r="C9" s="400"/>
      <c r="D9" s="400"/>
      <c r="E9" s="400"/>
      <c r="F9" s="400"/>
      <c r="G9" s="400"/>
      <c r="H9" s="401"/>
      <c r="I9" s="493"/>
      <c r="J9" s="496"/>
      <c r="K9" s="7"/>
      <c r="L9" s="7"/>
      <c r="M9" s="7"/>
      <c r="N9" s="7"/>
      <c r="O9" s="7"/>
      <c r="P9" s="7"/>
      <c r="Q9" s="7"/>
      <c r="R9" s="7"/>
      <c r="S9" s="7"/>
      <c r="T9" s="7"/>
      <c r="U9" s="7"/>
      <c r="V9" s="7"/>
      <c r="W9" s="7"/>
      <c r="X9" s="7"/>
      <c r="Y9" s="7"/>
    </row>
    <row r="10" spans="1:25" ht="15" customHeight="1" thickBot="1" x14ac:dyDescent="0.3">
      <c r="A10" s="494"/>
      <c r="B10" s="402"/>
      <c r="C10" s="403"/>
      <c r="D10" s="403"/>
      <c r="E10" s="403"/>
      <c r="F10" s="403"/>
      <c r="G10" s="403"/>
      <c r="H10" s="404"/>
      <c r="I10" s="494"/>
      <c r="J10" s="497"/>
      <c r="K10" s="7"/>
      <c r="L10" s="7"/>
      <c r="M10" s="7"/>
      <c r="N10" s="7"/>
      <c r="O10" s="7"/>
      <c r="P10" s="7"/>
      <c r="Q10" s="7"/>
      <c r="R10" s="7"/>
      <c r="S10" s="7"/>
      <c r="T10" s="7"/>
      <c r="U10" s="7"/>
      <c r="V10" s="7"/>
      <c r="W10" s="7"/>
      <c r="X10" s="7"/>
      <c r="Y10" s="7"/>
    </row>
    <row r="11" spans="1:25" ht="9" customHeight="1" thickBot="1" x14ac:dyDescent="0.3">
      <c r="A11" s="14"/>
      <c r="B11" s="83"/>
      <c r="C11" s="7"/>
      <c r="D11" s="7"/>
      <c r="E11" s="7"/>
      <c r="F11" s="7"/>
      <c r="G11" s="7"/>
      <c r="H11" s="7"/>
      <c r="I11" s="7"/>
      <c r="J11" s="7"/>
      <c r="K11" s="7"/>
      <c r="L11" s="7"/>
      <c r="M11" s="7"/>
      <c r="N11" s="7"/>
      <c r="O11" s="7"/>
      <c r="P11" s="7"/>
      <c r="Q11" s="7"/>
      <c r="R11" s="7"/>
      <c r="S11" s="7"/>
      <c r="T11" s="7"/>
      <c r="U11" s="7"/>
      <c r="V11" s="7"/>
      <c r="W11" s="7"/>
      <c r="X11" s="7"/>
      <c r="Y11" s="7"/>
    </row>
    <row r="12" spans="1:25" s="84" customFormat="1" ht="21.75" customHeight="1" thickBot="1" x14ac:dyDescent="0.3">
      <c r="A12" s="411" t="s">
        <v>6</v>
      </c>
      <c r="B12" s="145" t="s">
        <v>156</v>
      </c>
      <c r="C12" s="166" t="s">
        <v>281</v>
      </c>
      <c r="D12" s="145" t="s">
        <v>157</v>
      </c>
      <c r="E12" s="166" t="s">
        <v>281</v>
      </c>
      <c r="F12" s="145" t="s">
        <v>158</v>
      </c>
      <c r="G12" s="166" t="s">
        <v>281</v>
      </c>
      <c r="H12" s="145" t="s">
        <v>159</v>
      </c>
      <c r="I12" s="167" t="s">
        <v>281</v>
      </c>
    </row>
    <row r="13" spans="1:25" s="84" customFormat="1" ht="21.75" customHeight="1" thickBot="1" x14ac:dyDescent="0.3">
      <c r="A13" s="411"/>
      <c r="B13" s="147" t="s">
        <v>161</v>
      </c>
      <c r="C13" s="91"/>
      <c r="D13" s="145" t="s">
        <v>162</v>
      </c>
      <c r="E13" s="55"/>
      <c r="F13" s="145" t="s">
        <v>163</v>
      </c>
      <c r="G13" s="55"/>
      <c r="H13" s="145" t="s">
        <v>164</v>
      </c>
      <c r="I13" s="167"/>
    </row>
    <row r="14" spans="1:25" s="84" customFormat="1" ht="21.75" customHeight="1" thickBot="1" x14ac:dyDescent="0.3">
      <c r="A14" s="411"/>
      <c r="B14" s="145" t="s">
        <v>166</v>
      </c>
      <c r="C14" s="166"/>
      <c r="D14" s="145" t="s">
        <v>167</v>
      </c>
      <c r="E14" s="55"/>
      <c r="F14" s="145" t="s">
        <v>168</v>
      </c>
      <c r="G14" s="55"/>
      <c r="H14" s="145" t="s">
        <v>169</v>
      </c>
      <c r="I14" s="167"/>
    </row>
    <row r="15" spans="1:25" s="84" customFormat="1" ht="21.75" customHeight="1" thickBot="1" x14ac:dyDescent="0.3">
      <c r="A15" s="1"/>
      <c r="B15" s="1"/>
      <c r="C15" s="1"/>
      <c r="D15" s="1"/>
      <c r="E15" s="1"/>
      <c r="F15" s="1"/>
      <c r="G15" s="1"/>
      <c r="H15" s="1"/>
      <c r="I15" s="1"/>
      <c r="J15" s="1"/>
      <c r="K15" s="1"/>
      <c r="L15" s="96"/>
      <c r="M15" s="97"/>
      <c r="N15" s="97"/>
      <c r="O15" s="97"/>
    </row>
    <row r="16" spans="1:25" s="84" customFormat="1" ht="21.75" customHeight="1" thickBot="1" x14ac:dyDescent="0.3">
      <c r="A16" s="410" t="s">
        <v>8</v>
      </c>
      <c r="B16" s="410"/>
      <c r="C16" s="163" t="s">
        <v>160</v>
      </c>
      <c r="D16" s="373"/>
      <c r="E16" s="373"/>
      <c r="F16" s="373"/>
      <c r="G16" s="1"/>
      <c r="H16" s="1"/>
      <c r="I16" s="1"/>
      <c r="J16" s="1"/>
      <c r="K16" s="1"/>
      <c r="L16" s="96"/>
      <c r="M16" s="97"/>
      <c r="N16" s="97"/>
      <c r="O16" s="97"/>
    </row>
    <row r="17" spans="1:15" s="84" customFormat="1" ht="21.75" customHeight="1" thickBot="1" x14ac:dyDescent="0.3">
      <c r="A17" s="410"/>
      <c r="B17" s="410"/>
      <c r="C17" s="163" t="s">
        <v>165</v>
      </c>
      <c r="D17" s="373"/>
      <c r="E17" s="373"/>
      <c r="F17" s="373"/>
      <c r="G17" s="1"/>
      <c r="H17" s="1"/>
      <c r="I17" s="1"/>
      <c r="J17" s="1"/>
      <c r="K17" s="1"/>
      <c r="L17" s="96"/>
      <c r="M17" s="97"/>
      <c r="N17" s="97"/>
      <c r="O17" s="97"/>
    </row>
    <row r="18" spans="1:15" s="84" customFormat="1" ht="21.75" customHeight="1" thickBot="1" x14ac:dyDescent="0.3">
      <c r="A18" s="410"/>
      <c r="B18" s="410"/>
      <c r="C18" s="163" t="s">
        <v>170</v>
      </c>
      <c r="D18" s="373" t="s">
        <v>281</v>
      </c>
      <c r="E18" s="373"/>
      <c r="F18" s="373"/>
      <c r="G18" s="1"/>
      <c r="H18" s="1"/>
      <c r="I18" s="1"/>
      <c r="J18" s="1"/>
      <c r="K18" s="1"/>
      <c r="L18" s="96"/>
      <c r="M18" s="97"/>
      <c r="N18" s="97"/>
      <c r="O18" s="97"/>
    </row>
    <row r="19" spans="1:15" s="84" customFormat="1" ht="21.75" customHeight="1" x14ac:dyDescent="0.25">
      <c r="A19" s="1"/>
      <c r="B19" s="1"/>
      <c r="C19" s="1"/>
      <c r="D19" s="1"/>
      <c r="E19" s="1"/>
      <c r="F19" s="1"/>
      <c r="G19" s="1"/>
      <c r="H19" s="1"/>
      <c r="I19" s="1"/>
      <c r="J19" s="1"/>
      <c r="K19" s="1"/>
      <c r="L19" s="96"/>
      <c r="M19" s="97"/>
      <c r="N19" s="97"/>
      <c r="O19" s="97"/>
    </row>
    <row r="20" spans="1:15" s="26" customFormat="1" ht="16.5" customHeight="1" x14ac:dyDescent="0.2"/>
    <row r="21" spans="1:15" ht="5.25" customHeight="1" thickBot="1" x14ac:dyDescent="0.3"/>
    <row r="22" spans="1:15" ht="48" customHeight="1" thickBot="1" x14ac:dyDescent="0.3">
      <c r="A22" s="498" t="s">
        <v>202</v>
      </c>
      <c r="B22" s="498"/>
      <c r="C22" s="498"/>
      <c r="D22" s="498"/>
      <c r="E22" s="498"/>
      <c r="F22" s="498"/>
      <c r="G22" s="498"/>
      <c r="H22" s="498"/>
      <c r="I22" s="498"/>
      <c r="J22" s="498"/>
    </row>
    <row r="23" spans="1:15" ht="69.95" customHeight="1" thickBot="1" x14ac:dyDescent="0.3">
      <c r="A23" s="151" t="s">
        <v>21</v>
      </c>
      <c r="B23" s="484" t="s">
        <v>286</v>
      </c>
      <c r="C23" s="485"/>
      <c r="D23" s="486"/>
      <c r="E23" s="152" t="s">
        <v>71</v>
      </c>
      <c r="F23" s="338" t="s">
        <v>335</v>
      </c>
      <c r="G23" s="152" t="s">
        <v>73</v>
      </c>
      <c r="H23" s="484" t="s">
        <v>336</v>
      </c>
      <c r="I23" s="485"/>
      <c r="J23" s="486"/>
    </row>
    <row r="24" spans="1:15" ht="50.25" customHeight="1" thickBot="1" x14ac:dyDescent="0.3">
      <c r="A24" s="124" t="s">
        <v>75</v>
      </c>
      <c r="B24" s="484" t="s">
        <v>337</v>
      </c>
      <c r="C24" s="485"/>
      <c r="D24" s="485"/>
      <c r="E24" s="485"/>
      <c r="F24" s="485"/>
      <c r="G24" s="485"/>
      <c r="H24" s="485"/>
      <c r="I24" s="485"/>
      <c r="J24" s="486"/>
    </row>
    <row r="25" spans="1:15" ht="50.25" customHeight="1" thickBot="1" x14ac:dyDescent="0.3">
      <c r="A25" s="479" t="s">
        <v>77</v>
      </c>
      <c r="B25" s="153">
        <v>2024</v>
      </c>
      <c r="C25" s="154">
        <v>2025</v>
      </c>
      <c r="D25" s="154">
        <v>2026</v>
      </c>
      <c r="E25" s="154">
        <v>2027</v>
      </c>
      <c r="F25" s="155" t="s">
        <v>203</v>
      </c>
      <c r="G25" s="156" t="s">
        <v>79</v>
      </c>
      <c r="H25" s="481" t="s">
        <v>81</v>
      </c>
      <c r="I25" s="482"/>
      <c r="J25" s="483"/>
    </row>
    <row r="26" spans="1:15" ht="50.25" customHeight="1" thickBot="1" x14ac:dyDescent="0.3">
      <c r="A26" s="480"/>
      <c r="B26" s="264">
        <v>3479</v>
      </c>
      <c r="C26" s="264">
        <v>7721</v>
      </c>
      <c r="D26" s="264">
        <v>7900</v>
      </c>
      <c r="E26" s="264">
        <v>7900</v>
      </c>
      <c r="F26" s="265">
        <f>B26+C26+D26+E26</f>
        <v>27000</v>
      </c>
      <c r="G26" s="157">
        <v>3479</v>
      </c>
      <c r="H26" s="484" t="s">
        <v>288</v>
      </c>
      <c r="I26" s="485"/>
      <c r="J26" s="486"/>
    </row>
    <row r="27" spans="1:15" ht="52.5" customHeight="1" thickBot="1" x14ac:dyDescent="0.3">
      <c r="A27" s="124"/>
      <c r="B27" s="489" t="s">
        <v>338</v>
      </c>
      <c r="C27" s="490"/>
      <c r="D27" s="490"/>
      <c r="E27" s="490"/>
      <c r="F27" s="490"/>
      <c r="G27" s="490"/>
      <c r="H27" s="490"/>
      <c r="I27" s="490"/>
      <c r="J27" s="491"/>
    </row>
    <row r="28" spans="1:15" s="30" customFormat="1" ht="56.25" customHeight="1" thickBot="1" x14ac:dyDescent="0.3">
      <c r="A28" s="479" t="s">
        <v>181</v>
      </c>
      <c r="B28" s="124" t="s">
        <v>182</v>
      </c>
      <c r="C28" s="151" t="s">
        <v>86</v>
      </c>
      <c r="D28" s="487" t="s">
        <v>88</v>
      </c>
      <c r="E28" s="488"/>
      <c r="F28" s="487" t="s">
        <v>90</v>
      </c>
      <c r="G28" s="488"/>
      <c r="H28" s="125" t="s">
        <v>92</v>
      </c>
      <c r="I28" s="123" t="s">
        <v>93</v>
      </c>
      <c r="J28" s="123" t="s">
        <v>95</v>
      </c>
    </row>
    <row r="29" spans="1:15" ht="79.150000000000006" customHeight="1" thickBot="1" x14ac:dyDescent="0.3">
      <c r="A29" s="480"/>
      <c r="B29" s="158">
        <v>0</v>
      </c>
      <c r="C29" s="93">
        <f>+B59</f>
        <v>0</v>
      </c>
      <c r="D29" s="477" t="s">
        <v>289</v>
      </c>
      <c r="E29" s="478"/>
      <c r="F29" s="477" t="s">
        <v>290</v>
      </c>
      <c r="G29" s="478"/>
      <c r="H29" s="238" t="s">
        <v>307</v>
      </c>
      <c r="I29" s="159" t="s">
        <v>292</v>
      </c>
      <c r="J29" s="159" t="s">
        <v>300</v>
      </c>
    </row>
    <row r="30" spans="1:15" s="30" customFormat="1" ht="45" customHeight="1" thickBot="1" x14ac:dyDescent="0.3">
      <c r="A30" s="479" t="s">
        <v>183</v>
      </c>
      <c r="B30" s="122" t="s">
        <v>182</v>
      </c>
      <c r="C30" s="125" t="s">
        <v>86</v>
      </c>
      <c r="D30" s="487" t="s">
        <v>88</v>
      </c>
      <c r="E30" s="488"/>
      <c r="F30" s="487" t="s">
        <v>90</v>
      </c>
      <c r="G30" s="488"/>
      <c r="H30" s="125" t="s">
        <v>92</v>
      </c>
      <c r="I30" s="123" t="s">
        <v>93</v>
      </c>
      <c r="J30" s="123" t="s">
        <v>95</v>
      </c>
    </row>
    <row r="31" spans="1:15" ht="141" customHeight="1" thickBot="1" x14ac:dyDescent="0.3">
      <c r="A31" s="480"/>
      <c r="B31" s="158">
        <v>400</v>
      </c>
      <c r="C31" s="93">
        <v>427</v>
      </c>
      <c r="D31" s="499" t="s">
        <v>339</v>
      </c>
      <c r="E31" s="500"/>
      <c r="F31" s="499" t="s">
        <v>340</v>
      </c>
      <c r="G31" s="500"/>
      <c r="H31" s="238" t="s">
        <v>307</v>
      </c>
      <c r="I31" s="159" t="s">
        <v>341</v>
      </c>
      <c r="J31" s="266" t="s">
        <v>342</v>
      </c>
    </row>
    <row r="32" spans="1:15" s="30" customFormat="1" ht="54" customHeight="1" thickBot="1" x14ac:dyDescent="0.3">
      <c r="A32" s="479" t="s">
        <v>184</v>
      </c>
      <c r="B32" s="122" t="s">
        <v>182</v>
      </c>
      <c r="C32" s="125" t="s">
        <v>86</v>
      </c>
      <c r="D32" s="487" t="s">
        <v>88</v>
      </c>
      <c r="E32" s="488"/>
      <c r="F32" s="487" t="s">
        <v>90</v>
      </c>
      <c r="G32" s="488"/>
      <c r="H32" s="125" t="s">
        <v>92</v>
      </c>
      <c r="I32" s="123" t="s">
        <v>93</v>
      </c>
      <c r="J32" s="123" t="s">
        <v>95</v>
      </c>
    </row>
    <row r="33" spans="1:10" ht="171" customHeight="1" thickBot="1" x14ac:dyDescent="0.3">
      <c r="A33" s="480"/>
      <c r="B33" s="158">
        <v>800</v>
      </c>
      <c r="C33" s="93">
        <v>807</v>
      </c>
      <c r="D33" s="499" t="s">
        <v>368</v>
      </c>
      <c r="E33" s="500"/>
      <c r="F33" s="499" t="s">
        <v>369</v>
      </c>
      <c r="G33" s="500"/>
      <c r="H33" s="238" t="s">
        <v>307</v>
      </c>
      <c r="I33" s="159" t="s">
        <v>343</v>
      </c>
      <c r="J33" s="159" t="s">
        <v>392</v>
      </c>
    </row>
    <row r="34" spans="1:10" s="30" customFormat="1" ht="47.25" customHeight="1" thickBot="1" x14ac:dyDescent="0.3">
      <c r="A34" s="479" t="s">
        <v>185</v>
      </c>
      <c r="B34" s="122" t="s">
        <v>182</v>
      </c>
      <c r="C34" s="122" t="s">
        <v>86</v>
      </c>
      <c r="D34" s="487" t="s">
        <v>88</v>
      </c>
      <c r="E34" s="488"/>
      <c r="F34" s="487" t="s">
        <v>90</v>
      </c>
      <c r="G34" s="488"/>
      <c r="H34" s="125" t="s">
        <v>92</v>
      </c>
      <c r="I34" s="125" t="s">
        <v>93</v>
      </c>
      <c r="J34" s="123" t="s">
        <v>95</v>
      </c>
    </row>
    <row r="35" spans="1:10" ht="157.5" customHeight="1" thickBot="1" x14ac:dyDescent="0.3">
      <c r="A35" s="480"/>
      <c r="B35" s="158">
        <v>600</v>
      </c>
      <c r="C35" s="158">
        <v>645</v>
      </c>
      <c r="D35" s="499" t="s">
        <v>367</v>
      </c>
      <c r="E35" s="500"/>
      <c r="F35" s="499" t="s">
        <v>384</v>
      </c>
      <c r="G35" s="500"/>
      <c r="H35" s="238" t="s">
        <v>307</v>
      </c>
      <c r="I35" s="159" t="s">
        <v>370</v>
      </c>
      <c r="J35" s="159" t="s">
        <v>371</v>
      </c>
    </row>
    <row r="36" spans="1:10" s="30" customFormat="1" ht="47.25" customHeight="1" thickBot="1" x14ac:dyDescent="0.3">
      <c r="A36" s="479" t="s">
        <v>186</v>
      </c>
      <c r="B36" s="122" t="s">
        <v>182</v>
      </c>
      <c r="C36" s="125" t="s">
        <v>86</v>
      </c>
      <c r="D36" s="487" t="s">
        <v>88</v>
      </c>
      <c r="E36" s="488"/>
      <c r="F36" s="487" t="s">
        <v>90</v>
      </c>
      <c r="G36" s="488"/>
      <c r="H36" s="125" t="s">
        <v>92</v>
      </c>
      <c r="I36" s="123" t="s">
        <v>93</v>
      </c>
      <c r="J36" s="123" t="s">
        <v>95</v>
      </c>
    </row>
    <row r="37" spans="1:10" ht="76.900000000000006" customHeight="1" thickBot="1" x14ac:dyDescent="0.3">
      <c r="A37" s="480"/>
      <c r="B37" s="158">
        <v>800</v>
      </c>
      <c r="C37" s="93">
        <f>+F59</f>
        <v>0</v>
      </c>
      <c r="D37" s="504"/>
      <c r="E37" s="505"/>
      <c r="F37" s="504"/>
      <c r="G37" s="505"/>
      <c r="H37" s="92"/>
      <c r="I37" s="160"/>
      <c r="J37" s="160"/>
    </row>
    <row r="38" spans="1:10" s="30" customFormat="1" ht="48.75" customHeight="1" thickBot="1" x14ac:dyDescent="0.3">
      <c r="A38" s="479" t="s">
        <v>187</v>
      </c>
      <c r="B38" s="122" t="s">
        <v>182</v>
      </c>
      <c r="C38" s="125" t="s">
        <v>86</v>
      </c>
      <c r="D38" s="487" t="s">
        <v>88</v>
      </c>
      <c r="E38" s="488"/>
      <c r="F38" s="487" t="s">
        <v>90</v>
      </c>
      <c r="G38" s="488"/>
      <c r="H38" s="125" t="s">
        <v>92</v>
      </c>
      <c r="I38" s="123" t="s">
        <v>93</v>
      </c>
      <c r="J38" s="123" t="s">
        <v>95</v>
      </c>
    </row>
    <row r="39" spans="1:10" ht="79.900000000000006" customHeight="1" thickBot="1" x14ac:dyDescent="0.3">
      <c r="A39" s="480"/>
      <c r="B39" s="161">
        <v>800</v>
      </c>
      <c r="C39" s="94">
        <f>+G59</f>
        <v>0</v>
      </c>
      <c r="D39" s="504"/>
      <c r="E39" s="505"/>
      <c r="F39" s="504"/>
      <c r="G39" s="505"/>
      <c r="H39" s="92"/>
      <c r="I39" s="160"/>
      <c r="J39" s="160"/>
    </row>
    <row r="40" spans="1:10" ht="46.5" customHeight="1" thickBot="1" x14ac:dyDescent="0.3">
      <c r="A40" s="479" t="s">
        <v>188</v>
      </c>
      <c r="B40" s="124" t="s">
        <v>182</v>
      </c>
      <c r="C40" s="151" t="s">
        <v>86</v>
      </c>
      <c r="D40" s="487" t="s">
        <v>88</v>
      </c>
      <c r="E40" s="488"/>
      <c r="F40" s="487" t="s">
        <v>90</v>
      </c>
      <c r="G40" s="488"/>
      <c r="H40" s="125" t="s">
        <v>92</v>
      </c>
      <c r="I40" s="123" t="s">
        <v>93</v>
      </c>
      <c r="J40" s="123" t="s">
        <v>95</v>
      </c>
    </row>
    <row r="41" spans="1:10" ht="72" customHeight="1" thickBot="1" x14ac:dyDescent="0.3">
      <c r="A41" s="480"/>
      <c r="B41" s="161">
        <v>800</v>
      </c>
      <c r="C41" s="94">
        <f>+H59</f>
        <v>0</v>
      </c>
      <c r="D41" s="504"/>
      <c r="E41" s="506"/>
      <c r="F41" s="504"/>
      <c r="G41" s="505"/>
      <c r="H41" s="92"/>
      <c r="I41" s="160"/>
      <c r="J41" s="160"/>
    </row>
    <row r="42" spans="1:10" ht="48.75" customHeight="1" thickBot="1" x14ac:dyDescent="0.3">
      <c r="A42" s="479" t="s">
        <v>189</v>
      </c>
      <c r="B42" s="124" t="s">
        <v>182</v>
      </c>
      <c r="C42" s="151" t="s">
        <v>86</v>
      </c>
      <c r="D42" s="487" t="s">
        <v>88</v>
      </c>
      <c r="E42" s="488"/>
      <c r="F42" s="487" t="s">
        <v>90</v>
      </c>
      <c r="G42" s="488"/>
      <c r="H42" s="125" t="s">
        <v>92</v>
      </c>
      <c r="I42" s="123" t="s">
        <v>93</v>
      </c>
      <c r="J42" s="123" t="s">
        <v>95</v>
      </c>
    </row>
    <row r="43" spans="1:10" ht="87" customHeight="1" thickBot="1" x14ac:dyDescent="0.3">
      <c r="A43" s="480"/>
      <c r="B43" s="161">
        <v>800</v>
      </c>
      <c r="C43" s="94">
        <f>+I59</f>
        <v>0</v>
      </c>
      <c r="D43" s="504"/>
      <c r="E43" s="506"/>
      <c r="F43" s="504"/>
      <c r="G43" s="505"/>
      <c r="H43" s="162"/>
      <c r="I43" s="92"/>
      <c r="J43" s="160"/>
    </row>
    <row r="44" spans="1:10" ht="42.75" customHeight="1" thickBot="1" x14ac:dyDescent="0.3">
      <c r="A44" s="479" t="s">
        <v>190</v>
      </c>
      <c r="B44" s="124" t="s">
        <v>182</v>
      </c>
      <c r="C44" s="151" t="s">
        <v>86</v>
      </c>
      <c r="D44" s="487" t="s">
        <v>88</v>
      </c>
      <c r="E44" s="488"/>
      <c r="F44" s="487" t="s">
        <v>90</v>
      </c>
      <c r="G44" s="488"/>
      <c r="H44" s="125" t="s">
        <v>92</v>
      </c>
      <c r="I44" s="123" t="s">
        <v>93</v>
      </c>
      <c r="J44" s="123" t="s">
        <v>95</v>
      </c>
    </row>
    <row r="45" spans="1:10" ht="78.599999999999994" customHeight="1" thickBot="1" x14ac:dyDescent="0.3">
      <c r="A45" s="480"/>
      <c r="B45" s="161">
        <v>800</v>
      </c>
      <c r="C45" s="94">
        <f>+J59</f>
        <v>0</v>
      </c>
      <c r="D45" s="504"/>
      <c r="E45" s="505"/>
      <c r="F45" s="504"/>
      <c r="G45" s="505"/>
      <c r="H45" s="92"/>
      <c r="I45" s="92"/>
      <c r="J45" s="92"/>
    </row>
    <row r="46" spans="1:10" ht="45" customHeight="1" thickBot="1" x14ac:dyDescent="0.3">
      <c r="A46" s="479" t="s">
        <v>191</v>
      </c>
      <c r="B46" s="124" t="s">
        <v>182</v>
      </c>
      <c r="C46" s="151" t="s">
        <v>86</v>
      </c>
      <c r="D46" s="487" t="s">
        <v>88</v>
      </c>
      <c r="E46" s="488"/>
      <c r="F46" s="487" t="s">
        <v>90</v>
      </c>
      <c r="G46" s="488"/>
      <c r="H46" s="125" t="s">
        <v>92</v>
      </c>
      <c r="I46" s="123" t="s">
        <v>93</v>
      </c>
      <c r="J46" s="123" t="s">
        <v>95</v>
      </c>
    </row>
    <row r="47" spans="1:10" ht="75.599999999999994" customHeight="1" thickBot="1" x14ac:dyDescent="0.3">
      <c r="A47" s="480"/>
      <c r="B47" s="161">
        <v>800</v>
      </c>
      <c r="C47" s="94">
        <f>+K59</f>
        <v>0</v>
      </c>
      <c r="D47" s="504"/>
      <c r="E47" s="505"/>
      <c r="F47" s="504"/>
      <c r="G47" s="505"/>
      <c r="H47" s="92"/>
      <c r="I47" s="160"/>
      <c r="J47" s="160"/>
    </row>
    <row r="48" spans="1:10" ht="46.5" customHeight="1" thickBot="1" x14ac:dyDescent="0.3">
      <c r="A48" s="479" t="s">
        <v>192</v>
      </c>
      <c r="B48" s="124" t="s">
        <v>182</v>
      </c>
      <c r="C48" s="151" t="s">
        <v>86</v>
      </c>
      <c r="D48" s="487" t="s">
        <v>88</v>
      </c>
      <c r="E48" s="488"/>
      <c r="F48" s="487" t="s">
        <v>90</v>
      </c>
      <c r="G48" s="488"/>
      <c r="H48" s="125" t="s">
        <v>92</v>
      </c>
      <c r="I48" s="123" t="s">
        <v>93</v>
      </c>
      <c r="J48" s="123" t="s">
        <v>95</v>
      </c>
    </row>
    <row r="49" spans="1:13" ht="72" customHeight="1" thickBot="1" x14ac:dyDescent="0.3">
      <c r="A49" s="480"/>
      <c r="B49" s="161">
        <v>800</v>
      </c>
      <c r="C49" s="94">
        <f>+L59</f>
        <v>0</v>
      </c>
      <c r="D49" s="504"/>
      <c r="E49" s="505"/>
      <c r="F49" s="506"/>
      <c r="G49" s="506"/>
      <c r="H49" s="92"/>
      <c r="I49" s="92"/>
      <c r="J49" s="92"/>
    </row>
    <row r="50" spans="1:13" ht="48.75" customHeight="1" thickBot="1" x14ac:dyDescent="0.3">
      <c r="A50" s="479" t="s">
        <v>193</v>
      </c>
      <c r="B50" s="124" t="s">
        <v>182</v>
      </c>
      <c r="C50" s="151" t="s">
        <v>86</v>
      </c>
      <c r="D50" s="487" t="s">
        <v>88</v>
      </c>
      <c r="E50" s="488"/>
      <c r="F50" s="487" t="s">
        <v>90</v>
      </c>
      <c r="G50" s="488"/>
      <c r="H50" s="125" t="s">
        <v>92</v>
      </c>
      <c r="I50" s="123" t="s">
        <v>93</v>
      </c>
      <c r="J50" s="123" t="s">
        <v>95</v>
      </c>
    </row>
    <row r="51" spans="1:13" ht="72.599999999999994" customHeight="1" thickBot="1" x14ac:dyDescent="0.3">
      <c r="A51" s="480"/>
      <c r="B51" s="161">
        <v>321</v>
      </c>
      <c r="C51" s="94">
        <f>+M59</f>
        <v>0</v>
      </c>
      <c r="D51" s="504"/>
      <c r="E51" s="505"/>
      <c r="F51" s="504"/>
      <c r="G51" s="505"/>
      <c r="H51" s="92"/>
      <c r="I51" s="92"/>
      <c r="J51" s="92"/>
    </row>
    <row r="52" spans="1:13" x14ac:dyDescent="0.25">
      <c r="B52" s="1">
        <f>B29+B31+B33+B35+B37+B39+B41+B43+B45+B47+B49+B51</f>
        <v>7721</v>
      </c>
    </row>
    <row r="54" spans="1:13" ht="18" customHeight="1" x14ac:dyDescent="0.25"/>
    <row r="55" spans="1:13" ht="18" x14ac:dyDescent="0.25">
      <c r="A55" s="53" t="s">
        <v>204</v>
      </c>
      <c r="B55" s="1" t="s">
        <v>344</v>
      </c>
    </row>
    <row r="56" spans="1:13" ht="24.75" customHeight="1" x14ac:dyDescent="0.25">
      <c r="A56" s="37"/>
    </row>
    <row r="57" spans="1:13" s="29" customFormat="1" ht="13.15" customHeight="1" x14ac:dyDescent="0.25">
      <c r="A57" s="1"/>
      <c r="B57" s="1"/>
      <c r="C57" s="1"/>
      <c r="D57" s="1"/>
      <c r="E57" s="1"/>
      <c r="F57" s="1"/>
      <c r="G57" s="1"/>
      <c r="H57" s="1"/>
      <c r="I57" s="1"/>
      <c r="J57" s="1"/>
      <c r="K57" s="1"/>
      <c r="L57" s="1"/>
      <c r="M57" s="1"/>
    </row>
    <row r="58" spans="1:13" ht="23.25" x14ac:dyDescent="0.25">
      <c r="A58" s="507" t="s">
        <v>205</v>
      </c>
      <c r="B58" s="38" t="s">
        <v>156</v>
      </c>
      <c r="C58" s="38" t="s">
        <v>157</v>
      </c>
      <c r="D58" s="38" t="s">
        <v>158</v>
      </c>
      <c r="E58" s="38" t="s">
        <v>159</v>
      </c>
      <c r="F58" s="38" t="s">
        <v>161</v>
      </c>
      <c r="G58" s="38" t="s">
        <v>162</v>
      </c>
      <c r="H58" s="38" t="s">
        <v>163</v>
      </c>
      <c r="I58" s="38" t="s">
        <v>164</v>
      </c>
      <c r="J58" s="38" t="s">
        <v>166</v>
      </c>
      <c r="K58" s="38" t="s">
        <v>167</v>
      </c>
      <c r="L58" s="38" t="s">
        <v>168</v>
      </c>
      <c r="M58" s="38" t="s">
        <v>169</v>
      </c>
    </row>
    <row r="59" spans="1:13" ht="44.25" customHeight="1" x14ac:dyDescent="0.25">
      <c r="A59" s="507"/>
      <c r="B59" s="39">
        <v>0</v>
      </c>
      <c r="C59" s="39">
        <v>427</v>
      </c>
      <c r="D59" s="39">
        <v>807</v>
      </c>
      <c r="E59" s="39">
        <v>645</v>
      </c>
      <c r="F59" s="39"/>
      <c r="G59" s="39"/>
      <c r="H59" s="39"/>
      <c r="I59" s="39"/>
      <c r="J59" s="39"/>
      <c r="K59" s="39"/>
      <c r="L59" s="39"/>
      <c r="M59" s="39"/>
    </row>
    <row r="60" spans="1:13" x14ac:dyDescent="0.25">
      <c r="B60" s="10"/>
      <c r="C60" s="10"/>
      <c r="D60" s="10"/>
      <c r="E60" s="10"/>
      <c r="F60" s="10"/>
      <c r="G60" s="10"/>
    </row>
    <row r="61" spans="1:13" ht="15" x14ac:dyDescent="0.25">
      <c r="J61" s="29"/>
      <c r="K61" s="29"/>
      <c r="L61" s="29"/>
      <c r="M61" s="29"/>
    </row>
    <row r="62" spans="1:13" ht="39.75" customHeight="1" thickBot="1" x14ac:dyDescent="0.3"/>
    <row r="63" spans="1:13" ht="31.5" customHeight="1" thickBot="1" x14ac:dyDescent="0.3">
      <c r="A63" s="508" t="s">
        <v>206</v>
      </c>
      <c r="B63" s="193" t="s">
        <v>207</v>
      </c>
      <c r="C63" s="168"/>
      <c r="D63" s="509" t="s">
        <v>208</v>
      </c>
      <c r="E63" s="193" t="s">
        <v>207</v>
      </c>
      <c r="F63" s="168"/>
      <c r="G63" s="509" t="s">
        <v>209</v>
      </c>
      <c r="H63" s="193" t="s">
        <v>210</v>
      </c>
      <c r="I63" s="510"/>
      <c r="J63" s="510"/>
    </row>
    <row r="64" spans="1:13" ht="34.5" customHeight="1" thickBot="1" x14ac:dyDescent="0.3">
      <c r="A64" s="508"/>
      <c r="B64" s="193" t="s">
        <v>211</v>
      </c>
      <c r="C64" s="168" t="s">
        <v>345</v>
      </c>
      <c r="D64" s="509"/>
      <c r="E64" s="193" t="s">
        <v>211</v>
      </c>
      <c r="F64" s="168" t="s">
        <v>346</v>
      </c>
      <c r="G64" s="509"/>
      <c r="H64" s="193" t="s">
        <v>212</v>
      </c>
      <c r="I64" s="510" t="s">
        <v>347</v>
      </c>
      <c r="J64" s="510"/>
    </row>
    <row r="65" spans="1:10" ht="15.75" thickBot="1" x14ac:dyDescent="0.3">
      <c r="A65" s="508"/>
      <c r="B65" s="193" t="s">
        <v>213</v>
      </c>
      <c r="C65" s="168" t="s">
        <v>348</v>
      </c>
      <c r="D65" s="509"/>
      <c r="E65" s="193" t="s">
        <v>213</v>
      </c>
      <c r="F65" s="168" t="s">
        <v>349</v>
      </c>
      <c r="G65" s="509"/>
      <c r="H65" s="193" t="s">
        <v>214</v>
      </c>
      <c r="I65" s="510" t="s">
        <v>350</v>
      </c>
      <c r="J65" s="510"/>
    </row>
    <row r="66" spans="1:10" ht="15.75" thickBot="1" x14ac:dyDescent="0.3">
      <c r="A66" s="508"/>
      <c r="B66" s="193" t="s">
        <v>207</v>
      </c>
      <c r="C66" s="168"/>
      <c r="D66" s="509"/>
      <c r="E66" s="193" t="s">
        <v>207</v>
      </c>
      <c r="F66" s="168"/>
      <c r="G66" s="509"/>
      <c r="H66" s="193" t="s">
        <v>210</v>
      </c>
      <c r="I66" s="510"/>
      <c r="J66" s="510"/>
    </row>
    <row r="67" spans="1:10" ht="15.75" thickBot="1" x14ac:dyDescent="0.3">
      <c r="A67" s="508"/>
      <c r="B67" s="193" t="s">
        <v>211</v>
      </c>
      <c r="C67" s="168"/>
      <c r="D67" s="509"/>
      <c r="E67" s="193" t="s">
        <v>211</v>
      </c>
      <c r="F67" s="198" t="s">
        <v>351</v>
      </c>
      <c r="G67" s="509"/>
      <c r="H67" s="193" t="s">
        <v>212</v>
      </c>
      <c r="I67" s="510"/>
      <c r="J67" s="510"/>
    </row>
    <row r="68" spans="1:10" ht="29.25" thickBot="1" x14ac:dyDescent="0.3">
      <c r="A68" s="508"/>
      <c r="B68" s="193" t="s">
        <v>213</v>
      </c>
      <c r="C68" s="168"/>
      <c r="D68" s="509"/>
      <c r="E68" s="193" t="s">
        <v>213</v>
      </c>
      <c r="F68" s="198" t="s">
        <v>352</v>
      </c>
      <c r="G68" s="509"/>
      <c r="H68" s="193" t="s">
        <v>214</v>
      </c>
      <c r="I68" s="510"/>
      <c r="J68" s="510"/>
    </row>
  </sheetData>
  <mergeCells count="96">
    <mergeCell ref="A58:A59"/>
    <mergeCell ref="A63:A68"/>
    <mergeCell ref="D63:D68"/>
    <mergeCell ref="G63:G68"/>
    <mergeCell ref="I63:J63"/>
    <mergeCell ref="I64:J64"/>
    <mergeCell ref="I65:J65"/>
    <mergeCell ref="I66:J66"/>
    <mergeCell ref="I67:J67"/>
    <mergeCell ref="I68:J68"/>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2"/>
  <sheetViews>
    <sheetView showGridLines="0" topLeftCell="C5" zoomScale="70" zoomScaleNormal="70" workbookViewId="0">
      <selection activeCell="D11" sqref="D11"/>
    </sheetView>
  </sheetViews>
  <sheetFormatPr baseColWidth="10" defaultColWidth="10.85546875" defaultRowHeight="14.25" x14ac:dyDescent="0.25"/>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32.25" customHeight="1" thickBot="1" x14ac:dyDescent="0.3">
      <c r="A1" s="407"/>
      <c r="B1" s="387" t="s">
        <v>150</v>
      </c>
      <c r="C1" s="388"/>
      <c r="D1" s="388"/>
      <c r="E1" s="388"/>
      <c r="F1" s="388"/>
      <c r="G1" s="388"/>
      <c r="H1" s="388"/>
      <c r="I1" s="389"/>
      <c r="J1" s="384" t="s">
        <v>270</v>
      </c>
      <c r="K1" s="385"/>
      <c r="L1" s="386"/>
    </row>
    <row r="2" spans="1:15" s="84" customFormat="1" ht="30.75" customHeight="1" thickBot="1" x14ac:dyDescent="0.3">
      <c r="A2" s="408"/>
      <c r="B2" s="390" t="s">
        <v>151</v>
      </c>
      <c r="C2" s="391"/>
      <c r="D2" s="391"/>
      <c r="E2" s="391"/>
      <c r="F2" s="391"/>
      <c r="G2" s="391"/>
      <c r="H2" s="391"/>
      <c r="I2" s="392"/>
      <c r="J2" s="384" t="s">
        <v>271</v>
      </c>
      <c r="K2" s="385"/>
      <c r="L2" s="386"/>
    </row>
    <row r="3" spans="1:15" s="84" customFormat="1" ht="24" customHeight="1" thickBot="1" x14ac:dyDescent="0.3">
      <c r="A3" s="408"/>
      <c r="B3" s="390" t="s">
        <v>0</v>
      </c>
      <c r="C3" s="391"/>
      <c r="D3" s="391"/>
      <c r="E3" s="391"/>
      <c r="F3" s="391"/>
      <c r="G3" s="391"/>
      <c r="H3" s="391"/>
      <c r="I3" s="392"/>
      <c r="J3" s="384" t="s">
        <v>272</v>
      </c>
      <c r="K3" s="385"/>
      <c r="L3" s="386"/>
    </row>
    <row r="4" spans="1:15" s="84" customFormat="1" ht="21.75" customHeight="1" thickBot="1" x14ac:dyDescent="0.3">
      <c r="A4" s="409"/>
      <c r="B4" s="393" t="s">
        <v>215</v>
      </c>
      <c r="C4" s="394"/>
      <c r="D4" s="394"/>
      <c r="E4" s="394"/>
      <c r="F4" s="394"/>
      <c r="G4" s="394"/>
      <c r="H4" s="394"/>
      <c r="I4" s="395"/>
      <c r="J4" s="384" t="s">
        <v>275</v>
      </c>
      <c r="K4" s="385"/>
      <c r="L4" s="386"/>
    </row>
    <row r="5" spans="1:15" s="84" customFormat="1" ht="21.75" customHeight="1" thickBot="1" x14ac:dyDescent="0.3">
      <c r="A5" s="85"/>
      <c r="B5" s="86"/>
      <c r="C5" s="86"/>
      <c r="D5" s="86"/>
      <c r="E5" s="86"/>
      <c r="F5" s="86"/>
      <c r="G5" s="86"/>
      <c r="H5" s="86"/>
      <c r="I5" s="86"/>
      <c r="J5" s="87"/>
      <c r="K5" s="87"/>
      <c r="L5" s="87"/>
    </row>
    <row r="6" spans="1:15" ht="40.35" customHeight="1" thickBot="1" x14ac:dyDescent="0.3">
      <c r="A6" s="54" t="s">
        <v>154</v>
      </c>
      <c r="B6" s="535" t="s">
        <v>280</v>
      </c>
      <c r="C6" s="536"/>
      <c r="D6" s="536"/>
      <c r="E6" s="536"/>
      <c r="F6" s="536"/>
      <c r="G6" s="536"/>
      <c r="H6" s="536"/>
      <c r="I6" s="537"/>
      <c r="J6" s="197" t="s">
        <v>155</v>
      </c>
      <c r="K6" s="538">
        <v>2024110010313</v>
      </c>
      <c r="L6" s="539"/>
      <c r="M6" s="517"/>
      <c r="N6" s="517"/>
      <c r="O6" s="517"/>
    </row>
    <row r="7" spans="1:15" s="84" customFormat="1" ht="21.75" customHeight="1" thickBot="1" x14ac:dyDescent="0.3">
      <c r="A7" s="85"/>
      <c r="B7" s="86"/>
      <c r="C7" s="86"/>
      <c r="D7" s="86"/>
      <c r="E7" s="86"/>
      <c r="F7" s="86"/>
      <c r="G7" s="86"/>
      <c r="H7" s="86"/>
      <c r="I7" s="86"/>
      <c r="J7" s="86"/>
      <c r="K7" s="86"/>
      <c r="L7" s="86"/>
      <c r="M7" s="87"/>
      <c r="N7" s="87"/>
      <c r="O7" s="87"/>
    </row>
    <row r="8" spans="1:15" s="84" customFormat="1" ht="21.75" customHeight="1" thickBot="1" x14ac:dyDescent="0.3">
      <c r="A8" s="540" t="s">
        <v>6</v>
      </c>
      <c r="B8" s="164" t="s">
        <v>156</v>
      </c>
      <c r="C8" s="129" t="s">
        <v>281</v>
      </c>
      <c r="D8" s="164" t="s">
        <v>157</v>
      </c>
      <c r="E8" s="129" t="s">
        <v>281</v>
      </c>
      <c r="F8" s="164" t="s">
        <v>158</v>
      </c>
      <c r="G8" s="129" t="s">
        <v>281</v>
      </c>
      <c r="H8" s="164" t="s">
        <v>159</v>
      </c>
      <c r="I8" s="130" t="s">
        <v>281</v>
      </c>
      <c r="J8" s="541" t="s">
        <v>8</v>
      </c>
      <c r="K8" s="163" t="s">
        <v>160</v>
      </c>
      <c r="L8" s="88"/>
      <c r="M8" s="517"/>
      <c r="N8" s="517"/>
      <c r="O8" s="517"/>
    </row>
    <row r="9" spans="1:15" s="84" customFormat="1" ht="21.75" customHeight="1" thickBot="1" x14ac:dyDescent="0.3">
      <c r="A9" s="540"/>
      <c r="B9" s="165" t="s">
        <v>161</v>
      </c>
      <c r="C9" s="131"/>
      <c r="D9" s="164" t="s">
        <v>162</v>
      </c>
      <c r="E9" s="132"/>
      <c r="F9" s="164" t="s">
        <v>163</v>
      </c>
      <c r="G9" s="132"/>
      <c r="H9" s="164" t="s">
        <v>164</v>
      </c>
      <c r="I9" s="130"/>
      <c r="J9" s="541"/>
      <c r="K9" s="163" t="s">
        <v>165</v>
      </c>
      <c r="L9" s="88"/>
      <c r="M9" s="517"/>
      <c r="N9" s="517"/>
      <c r="O9" s="517"/>
    </row>
    <row r="10" spans="1:15" s="84" customFormat="1" ht="21.75" customHeight="1" thickBot="1" x14ac:dyDescent="0.3">
      <c r="A10" s="540"/>
      <c r="B10" s="164" t="s">
        <v>166</v>
      </c>
      <c r="C10" s="129"/>
      <c r="D10" s="164" t="s">
        <v>167</v>
      </c>
      <c r="E10" s="132"/>
      <c r="F10" s="164" t="s">
        <v>168</v>
      </c>
      <c r="G10" s="132"/>
      <c r="H10" s="164" t="s">
        <v>169</v>
      </c>
      <c r="I10" s="130"/>
      <c r="J10" s="541"/>
      <c r="K10" s="163" t="s">
        <v>170</v>
      </c>
      <c r="L10" s="303" t="s">
        <v>281</v>
      </c>
      <c r="M10" s="517"/>
      <c r="N10" s="517"/>
      <c r="O10" s="517"/>
    </row>
    <row r="11" spans="1:15" ht="15" thickBot="1" x14ac:dyDescent="0.3"/>
    <row r="12" spans="1:15" ht="32.1" customHeight="1" thickBot="1" x14ac:dyDescent="0.3">
      <c r="A12" s="532" t="s">
        <v>216</v>
      </c>
      <c r="B12" s="533"/>
      <c r="C12" s="533"/>
      <c r="D12" s="533"/>
      <c r="E12" s="533"/>
      <c r="F12" s="533"/>
      <c r="G12" s="533"/>
      <c r="H12" s="533"/>
      <c r="I12" s="533"/>
      <c r="J12" s="533"/>
      <c r="K12" s="533"/>
      <c r="L12" s="534"/>
    </row>
    <row r="13" spans="1:15" ht="24" customHeight="1" thickBot="1" x14ac:dyDescent="0.3">
      <c r="A13" s="542" t="s">
        <v>217</v>
      </c>
      <c r="B13" s="544" t="s">
        <v>101</v>
      </c>
      <c r="C13" s="546" t="s">
        <v>13</v>
      </c>
      <c r="D13" s="518" t="s">
        <v>181</v>
      </c>
      <c r="E13" s="519"/>
      <c r="F13" s="520"/>
      <c r="G13" s="518" t="s">
        <v>183</v>
      </c>
      <c r="H13" s="519"/>
      <c r="I13" s="520"/>
      <c r="J13" s="374" t="s">
        <v>184</v>
      </c>
      <c r="K13" s="375"/>
      <c r="L13" s="376"/>
    </row>
    <row r="14" spans="1:15" ht="22.15" customHeight="1" thickBot="1" x14ac:dyDescent="0.3">
      <c r="A14" s="543"/>
      <c r="B14" s="545"/>
      <c r="C14" s="547"/>
      <c r="D14" s="116" t="s">
        <v>26</v>
      </c>
      <c r="E14" s="114" t="s">
        <v>28</v>
      </c>
      <c r="F14" s="115" t="s">
        <v>106</v>
      </c>
      <c r="G14" s="116" t="s">
        <v>26</v>
      </c>
      <c r="H14" s="114" t="s">
        <v>28</v>
      </c>
      <c r="I14" s="115" t="s">
        <v>106</v>
      </c>
      <c r="J14" s="116" t="s">
        <v>26</v>
      </c>
      <c r="K14" s="114" t="s">
        <v>28</v>
      </c>
      <c r="L14" s="115" t="s">
        <v>106</v>
      </c>
    </row>
    <row r="15" spans="1:15" ht="77.25" customHeight="1" x14ac:dyDescent="0.25">
      <c r="A15" s="554" t="s">
        <v>353</v>
      </c>
      <c r="B15" s="557" t="s">
        <v>282</v>
      </c>
      <c r="C15" s="511" t="s">
        <v>354</v>
      </c>
      <c r="D15" s="523">
        <f>+[1]ACTIVIDAD_1!B24+[1]ACTIVIDAD_2!$B$24</f>
        <v>583748000</v>
      </c>
      <c r="E15" s="526">
        <f>+[1]ACTIVIDAD_1!B25+[1]ACTIVIDAD_2!$B$25</f>
        <v>0</v>
      </c>
      <c r="F15" s="548">
        <v>0</v>
      </c>
      <c r="G15" s="523">
        <f>+[1]ACTIVIDAD_1!C24+[1]ACTIVIDAD_2!$C$24</f>
        <v>413586000</v>
      </c>
      <c r="H15" s="523">
        <f>+[1]ACTIVIDAD_1!C25+[1]ACTIVIDAD_2!$C$25</f>
        <v>4227333</v>
      </c>
      <c r="I15" s="551">
        <f>+[1]META_PDD!C31</f>
        <v>427</v>
      </c>
      <c r="J15" s="526">
        <f>+[1]ACTIVIDAD_1!G25+[1]ACTIVIDAD_2!$B$25</f>
        <v>0</v>
      </c>
      <c r="K15" s="523">
        <f>+[1]ACTIVIDAD_1!D25+[1]ACTIVIDAD_2!D25</f>
        <v>68459466</v>
      </c>
      <c r="L15" s="529">
        <f>+ACTIVIDAD_1!C43+ACTIVIDAD_2!C43</f>
        <v>0.28000000000000003</v>
      </c>
    </row>
    <row r="16" spans="1:15" ht="27" customHeight="1" x14ac:dyDescent="0.25">
      <c r="A16" s="555"/>
      <c r="B16" s="558"/>
      <c r="C16" s="521"/>
      <c r="D16" s="524"/>
      <c r="E16" s="527"/>
      <c r="F16" s="549"/>
      <c r="G16" s="524"/>
      <c r="H16" s="524"/>
      <c r="I16" s="552"/>
      <c r="J16" s="527"/>
      <c r="K16" s="524"/>
      <c r="L16" s="530"/>
    </row>
    <row r="17" spans="1:13" s="26" customFormat="1" ht="71.25" x14ac:dyDescent="0.2">
      <c r="A17" s="556"/>
      <c r="B17" s="190" t="s">
        <v>305</v>
      </c>
      <c r="C17" s="522"/>
      <c r="D17" s="525"/>
      <c r="E17" s="528"/>
      <c r="F17" s="550"/>
      <c r="G17" s="525"/>
      <c r="H17" s="525"/>
      <c r="I17" s="553"/>
      <c r="J17" s="528"/>
      <c r="K17" s="525"/>
      <c r="L17" s="531"/>
      <c r="M17" s="1"/>
    </row>
    <row r="18" spans="1:13" ht="75.75" thickBot="1" x14ac:dyDescent="0.3">
      <c r="A18" s="191" t="s">
        <v>355</v>
      </c>
      <c r="B18" s="190" t="s">
        <v>332</v>
      </c>
      <c r="C18" s="189" t="s">
        <v>356</v>
      </c>
      <c r="D18" s="267">
        <f>+[1]ACTIVIDAD_3!B26</f>
        <v>59208000</v>
      </c>
      <c r="E18" s="268">
        <f>+[1]ACTIVIDAD_3!B27</f>
        <v>0</v>
      </c>
      <c r="F18" s="269">
        <v>0</v>
      </c>
      <c r="G18" s="270">
        <f>+[1]ACTIVIDAD_3!C26</f>
        <v>36168000</v>
      </c>
      <c r="H18" s="270">
        <f>+[1]ACTIVIDAD_3!C27</f>
        <v>266400</v>
      </c>
      <c r="I18" s="271">
        <f>+[1]ACTIVIDAD_3!C40+[1]ACTIVIDAD_3!C42</f>
        <v>0.1</v>
      </c>
      <c r="J18" s="269">
        <v>0</v>
      </c>
      <c r="K18" s="270">
        <v>8271000</v>
      </c>
      <c r="L18" s="271">
        <v>0.1</v>
      </c>
    </row>
    <row r="19" spans="1:13" ht="20.45" customHeight="1" x14ac:dyDescent="0.2">
      <c r="A19" s="26"/>
      <c r="B19" s="26"/>
      <c r="C19" s="26"/>
      <c r="D19" s="272"/>
      <c r="E19" s="26"/>
      <c r="F19" s="26"/>
      <c r="G19" s="272"/>
      <c r="H19" s="26"/>
      <c r="I19" s="26"/>
      <c r="J19" s="26"/>
      <c r="K19" s="26"/>
      <c r="L19" s="26"/>
    </row>
    <row r="20" spans="1:13" ht="8.4499999999999993" customHeight="1" thickBot="1" x14ac:dyDescent="0.3"/>
    <row r="21" spans="1:13" ht="35.1" customHeight="1" thickBot="1" x14ac:dyDescent="0.3">
      <c r="A21" s="532" t="s">
        <v>218</v>
      </c>
      <c r="B21" s="533"/>
      <c r="C21" s="533"/>
      <c r="D21" s="533"/>
      <c r="E21" s="533"/>
      <c r="F21" s="533"/>
      <c r="G21" s="533"/>
      <c r="H21" s="533"/>
      <c r="I21" s="533"/>
      <c r="J21" s="533"/>
      <c r="K21" s="533"/>
      <c r="L21" s="534"/>
    </row>
    <row r="22" spans="1:13" ht="27.6" customHeight="1" x14ac:dyDescent="0.25">
      <c r="A22" s="542" t="s">
        <v>217</v>
      </c>
      <c r="B22" s="544" t="s">
        <v>101</v>
      </c>
      <c r="C22" s="546" t="s">
        <v>13</v>
      </c>
      <c r="D22" s="518" t="s">
        <v>185</v>
      </c>
      <c r="E22" s="519"/>
      <c r="F22" s="520"/>
      <c r="G22" s="518" t="s">
        <v>186</v>
      </c>
      <c r="H22" s="519"/>
      <c r="I22" s="520"/>
      <c r="J22" s="518" t="s">
        <v>187</v>
      </c>
      <c r="K22" s="519"/>
      <c r="L22" s="520"/>
    </row>
    <row r="23" spans="1:13" ht="19.899999999999999" customHeight="1" thickBot="1" x14ac:dyDescent="0.3">
      <c r="A23" s="543"/>
      <c r="B23" s="545"/>
      <c r="C23" s="547"/>
      <c r="D23" s="116" t="s">
        <v>26</v>
      </c>
      <c r="E23" s="114" t="s">
        <v>28</v>
      </c>
      <c r="F23" s="115" t="s">
        <v>106</v>
      </c>
      <c r="G23" s="116" t="s">
        <v>26</v>
      </c>
      <c r="H23" s="114" t="s">
        <v>28</v>
      </c>
      <c r="I23" s="115" t="s">
        <v>106</v>
      </c>
      <c r="J23" s="116" t="s">
        <v>26</v>
      </c>
      <c r="K23" s="114" t="s">
        <v>28</v>
      </c>
      <c r="L23" s="115" t="s">
        <v>106</v>
      </c>
    </row>
    <row r="24" spans="1:13" ht="42.75" x14ac:dyDescent="0.25">
      <c r="A24" s="554" t="s">
        <v>353</v>
      </c>
      <c r="B24" s="273" t="s">
        <v>282</v>
      </c>
      <c r="C24" s="511" t="s">
        <v>354</v>
      </c>
      <c r="D24" s="513">
        <v>67425333</v>
      </c>
      <c r="E24" s="513">
        <v>89423600</v>
      </c>
      <c r="F24" s="515">
        <f>+ACTIVIDAD_1!C45+ACTIVIDAD_2!C45</f>
        <v>0.28000000000000003</v>
      </c>
      <c r="G24" s="566"/>
      <c r="H24" s="568"/>
      <c r="I24" s="561"/>
      <c r="J24" s="566"/>
      <c r="K24" s="568"/>
      <c r="L24" s="561"/>
    </row>
    <row r="25" spans="1:13" ht="71.25" x14ac:dyDescent="0.25">
      <c r="A25" s="556"/>
      <c r="B25" s="190" t="s">
        <v>305</v>
      </c>
      <c r="C25" s="512"/>
      <c r="D25" s="514"/>
      <c r="E25" s="514"/>
      <c r="F25" s="516"/>
      <c r="G25" s="567"/>
      <c r="H25" s="569"/>
      <c r="I25" s="562"/>
      <c r="J25" s="567"/>
      <c r="K25" s="569"/>
      <c r="L25" s="562"/>
    </row>
    <row r="26" spans="1:13" ht="75.75" thickBot="1" x14ac:dyDescent="0.3">
      <c r="A26" s="191" t="s">
        <v>355</v>
      </c>
      <c r="B26" s="190" t="s">
        <v>332</v>
      </c>
      <c r="C26" s="189" t="s">
        <v>356</v>
      </c>
      <c r="D26" s="323">
        <v>-657600</v>
      </c>
      <c r="E26" s="324">
        <v>8804415</v>
      </c>
      <c r="F26" s="271">
        <f>+ACTIVIDAD_3!C45</f>
        <v>0.1</v>
      </c>
      <c r="G26" s="118"/>
      <c r="H26" s="25"/>
      <c r="I26" s="28"/>
      <c r="J26" s="118"/>
      <c r="K26" s="25"/>
      <c r="L26" s="28"/>
    </row>
    <row r="27" spans="1:13" ht="18.75" customHeight="1" x14ac:dyDescent="0.25"/>
    <row r="28" spans="1:13" ht="9.75" customHeight="1" thickBot="1" x14ac:dyDescent="0.3"/>
    <row r="29" spans="1:13" ht="81" customHeight="1" thickBot="1" x14ac:dyDescent="0.3">
      <c r="A29" s="563" t="s">
        <v>219</v>
      </c>
      <c r="B29" s="564"/>
      <c r="C29" s="564"/>
      <c r="D29" s="564"/>
      <c r="E29" s="564"/>
      <c r="F29" s="564"/>
      <c r="G29" s="564"/>
      <c r="H29" s="564"/>
      <c r="I29" s="564"/>
      <c r="J29" s="564"/>
      <c r="K29" s="564"/>
      <c r="L29" s="565"/>
    </row>
    <row r="30" spans="1:13" ht="24.6" customHeight="1" x14ac:dyDescent="0.25">
      <c r="A30" s="542" t="s">
        <v>217</v>
      </c>
      <c r="B30" s="544" t="s">
        <v>101</v>
      </c>
      <c r="C30" s="546" t="s">
        <v>13</v>
      </c>
      <c r="D30" s="518" t="s">
        <v>188</v>
      </c>
      <c r="E30" s="519"/>
      <c r="F30" s="520"/>
      <c r="G30" s="518" t="s">
        <v>189</v>
      </c>
      <c r="H30" s="519"/>
      <c r="I30" s="520"/>
      <c r="J30" s="518" t="s">
        <v>190</v>
      </c>
      <c r="K30" s="519"/>
      <c r="L30" s="520"/>
    </row>
    <row r="31" spans="1:13" ht="24" customHeight="1" thickBot="1" x14ac:dyDescent="0.3">
      <c r="A31" s="543"/>
      <c r="B31" s="545"/>
      <c r="C31" s="547"/>
      <c r="D31" s="116" t="s">
        <v>26</v>
      </c>
      <c r="E31" s="114" t="s">
        <v>28</v>
      </c>
      <c r="F31" s="115" t="s">
        <v>106</v>
      </c>
      <c r="G31" s="116" t="s">
        <v>26</v>
      </c>
      <c r="H31" s="114" t="s">
        <v>28</v>
      </c>
      <c r="I31" s="115" t="s">
        <v>106</v>
      </c>
      <c r="J31" s="116" t="s">
        <v>26</v>
      </c>
      <c r="K31" s="114" t="s">
        <v>28</v>
      </c>
      <c r="L31" s="115" t="s">
        <v>106</v>
      </c>
    </row>
    <row r="32" spans="1:13" ht="52.5" customHeight="1" x14ac:dyDescent="0.25">
      <c r="A32" s="554" t="s">
        <v>353</v>
      </c>
      <c r="B32" s="273" t="s">
        <v>282</v>
      </c>
      <c r="C32" s="511" t="s">
        <v>354</v>
      </c>
      <c r="D32" s="559"/>
      <c r="E32" s="559"/>
      <c r="F32" s="561"/>
      <c r="G32" s="566"/>
      <c r="H32" s="568"/>
      <c r="I32" s="561"/>
      <c r="J32" s="566"/>
      <c r="K32" s="568"/>
      <c r="L32" s="561"/>
    </row>
    <row r="33" spans="1:12" ht="71.25" customHeight="1" x14ac:dyDescent="0.25">
      <c r="A33" s="556"/>
      <c r="B33" s="190" t="s">
        <v>305</v>
      </c>
      <c r="C33" s="512"/>
      <c r="D33" s="560"/>
      <c r="E33" s="560"/>
      <c r="F33" s="562"/>
      <c r="G33" s="567"/>
      <c r="H33" s="569"/>
      <c r="I33" s="562"/>
      <c r="J33" s="567"/>
      <c r="K33" s="569"/>
      <c r="L33" s="562"/>
    </row>
    <row r="34" spans="1:12" ht="69.75" customHeight="1" x14ac:dyDescent="0.25">
      <c r="A34" s="191" t="s">
        <v>355</v>
      </c>
      <c r="B34" s="190" t="s">
        <v>332</v>
      </c>
      <c r="C34" s="189" t="s">
        <v>356</v>
      </c>
      <c r="D34" s="117"/>
      <c r="E34" s="22"/>
      <c r="F34" s="23"/>
      <c r="G34" s="117"/>
      <c r="H34" s="22"/>
      <c r="I34" s="23"/>
      <c r="J34" s="117"/>
      <c r="K34" s="22"/>
      <c r="L34" s="23"/>
    </row>
    <row r="35" spans="1:12" ht="10.15" customHeight="1" x14ac:dyDescent="0.25"/>
    <row r="36" spans="1:12" ht="21.75" customHeight="1" thickBot="1" x14ac:dyDescent="0.3"/>
    <row r="37" spans="1:12" ht="30" customHeight="1" thickBot="1" x14ac:dyDescent="0.3">
      <c r="A37" s="563" t="s">
        <v>220</v>
      </c>
      <c r="B37" s="564"/>
      <c r="C37" s="564"/>
      <c r="D37" s="564"/>
      <c r="E37" s="564"/>
      <c r="F37" s="564"/>
      <c r="G37" s="564"/>
      <c r="H37" s="564"/>
      <c r="I37" s="564"/>
      <c r="J37" s="564"/>
      <c r="K37" s="564"/>
      <c r="L37" s="565"/>
    </row>
    <row r="38" spans="1:12" ht="28.15" customHeight="1" x14ac:dyDescent="0.25">
      <c r="A38" s="542" t="s">
        <v>217</v>
      </c>
      <c r="B38" s="544" t="s">
        <v>101</v>
      </c>
      <c r="C38" s="546" t="s">
        <v>13</v>
      </c>
      <c r="D38" s="518" t="s">
        <v>191</v>
      </c>
      <c r="E38" s="519"/>
      <c r="F38" s="520"/>
      <c r="G38" s="518" t="s">
        <v>221</v>
      </c>
      <c r="H38" s="519"/>
      <c r="I38" s="520"/>
      <c r="J38" s="518" t="s">
        <v>193</v>
      </c>
      <c r="K38" s="519"/>
      <c r="L38" s="520"/>
    </row>
    <row r="39" spans="1:12" ht="18.600000000000001" customHeight="1" thickBot="1" x14ac:dyDescent="0.3">
      <c r="A39" s="543"/>
      <c r="B39" s="545"/>
      <c r="C39" s="547"/>
      <c r="D39" s="116" t="s">
        <v>26</v>
      </c>
      <c r="E39" s="114" t="s">
        <v>28</v>
      </c>
      <c r="F39" s="115" t="s">
        <v>106</v>
      </c>
      <c r="G39" s="116" t="s">
        <v>26</v>
      </c>
      <c r="H39" s="114" t="s">
        <v>28</v>
      </c>
      <c r="I39" s="115" t="s">
        <v>106</v>
      </c>
      <c r="J39" s="116" t="s">
        <v>26</v>
      </c>
      <c r="K39" s="114" t="s">
        <v>28</v>
      </c>
      <c r="L39" s="115" t="s">
        <v>106</v>
      </c>
    </row>
    <row r="40" spans="1:12" ht="42.75" x14ac:dyDescent="0.25">
      <c r="A40" s="554" t="s">
        <v>353</v>
      </c>
      <c r="B40" s="273" t="s">
        <v>282</v>
      </c>
      <c r="C40" s="511" t="s">
        <v>354</v>
      </c>
      <c r="D40" s="566"/>
      <c r="E40" s="568"/>
      <c r="F40" s="561"/>
      <c r="G40" s="566"/>
      <c r="H40" s="568"/>
      <c r="I40" s="561"/>
      <c r="J40" s="566"/>
      <c r="K40" s="568"/>
      <c r="L40" s="561"/>
    </row>
    <row r="41" spans="1:12" ht="71.25" x14ac:dyDescent="0.25">
      <c r="A41" s="556"/>
      <c r="B41" s="190" t="s">
        <v>305</v>
      </c>
      <c r="C41" s="512"/>
      <c r="D41" s="567"/>
      <c r="E41" s="569"/>
      <c r="F41" s="562"/>
      <c r="G41" s="567"/>
      <c r="H41" s="569"/>
      <c r="I41" s="562"/>
      <c r="J41" s="567"/>
      <c r="K41" s="569"/>
      <c r="L41" s="562"/>
    </row>
    <row r="42" spans="1:12" ht="75" x14ac:dyDescent="0.25">
      <c r="A42" s="191" t="s">
        <v>355</v>
      </c>
      <c r="B42" s="190" t="s">
        <v>332</v>
      </c>
      <c r="C42" s="189" t="s">
        <v>356</v>
      </c>
      <c r="D42" s="117"/>
      <c r="E42" s="22"/>
      <c r="F42" s="23"/>
      <c r="G42" s="117"/>
      <c r="H42" s="22"/>
      <c r="I42" s="23"/>
      <c r="J42" s="117"/>
      <c r="K42" s="22"/>
      <c r="L42" s="23"/>
    </row>
  </sheetData>
  <mergeCells count="90">
    <mergeCell ref="E40:E41"/>
    <mergeCell ref="F40:F41"/>
    <mergeCell ref="L40:L41"/>
    <mergeCell ref="G40:G41"/>
    <mergeCell ref="H40:H41"/>
    <mergeCell ref="I40:I41"/>
    <mergeCell ref="J40:J41"/>
    <mergeCell ref="K40:K41"/>
    <mergeCell ref="C32:C33"/>
    <mergeCell ref="D32:D33"/>
    <mergeCell ref="A40:A41"/>
    <mergeCell ref="C40:C41"/>
    <mergeCell ref="D40:D41"/>
    <mergeCell ref="K24:K25"/>
    <mergeCell ref="A24:A25"/>
    <mergeCell ref="L32:L33"/>
    <mergeCell ref="A37:L37"/>
    <mergeCell ref="A38:A39"/>
    <mergeCell ref="B38:B39"/>
    <mergeCell ref="C38:C39"/>
    <mergeCell ref="D38:F38"/>
    <mergeCell ref="G38:I38"/>
    <mergeCell ref="J38:L38"/>
    <mergeCell ref="G32:G33"/>
    <mergeCell ref="H32:H33"/>
    <mergeCell ref="I32:I33"/>
    <mergeCell ref="J32:J33"/>
    <mergeCell ref="K32:K33"/>
    <mergeCell ref="A32:A33"/>
    <mergeCell ref="A15:A17"/>
    <mergeCell ref="B15:B16"/>
    <mergeCell ref="E32:E33"/>
    <mergeCell ref="F32:F33"/>
    <mergeCell ref="L24:L25"/>
    <mergeCell ref="A29:L29"/>
    <mergeCell ref="A30:A31"/>
    <mergeCell ref="B30:B31"/>
    <mergeCell ref="C30:C31"/>
    <mergeCell ref="D30:F30"/>
    <mergeCell ref="G30:I30"/>
    <mergeCell ref="J30:L30"/>
    <mergeCell ref="G24:G25"/>
    <mergeCell ref="H24:H25"/>
    <mergeCell ref="I24:I25"/>
    <mergeCell ref="J24:J25"/>
    <mergeCell ref="J22:L22"/>
    <mergeCell ref="F15:F17"/>
    <mergeCell ref="G15:G17"/>
    <mergeCell ref="H15:H17"/>
    <mergeCell ref="I15:I17"/>
    <mergeCell ref="J15:J17"/>
    <mergeCell ref="A22:A23"/>
    <mergeCell ref="B22:B23"/>
    <mergeCell ref="C22:C23"/>
    <mergeCell ref="D22:F22"/>
    <mergeCell ref="G22:I22"/>
    <mergeCell ref="A8:A10"/>
    <mergeCell ref="A12:L12"/>
    <mergeCell ref="J8:J10"/>
    <mergeCell ref="A13:A14"/>
    <mergeCell ref="B13:B14"/>
    <mergeCell ref="C13:C14"/>
    <mergeCell ref="B6:I6"/>
    <mergeCell ref="K6:L6"/>
    <mergeCell ref="M6:O6"/>
    <mergeCell ref="A1:A4"/>
    <mergeCell ref="J1:L1"/>
    <mergeCell ref="J2:L2"/>
    <mergeCell ref="J3:L3"/>
    <mergeCell ref="J4:L4"/>
    <mergeCell ref="B1:I1"/>
    <mergeCell ref="B2:I2"/>
    <mergeCell ref="B3:I3"/>
    <mergeCell ref="B4:I4"/>
    <mergeCell ref="C24:C25"/>
    <mergeCell ref="D24:D25"/>
    <mergeCell ref="E24:E25"/>
    <mergeCell ref="F24:F25"/>
    <mergeCell ref="M8:O8"/>
    <mergeCell ref="M9:O9"/>
    <mergeCell ref="M10:O10"/>
    <mergeCell ref="D13:F13"/>
    <mergeCell ref="G13:I13"/>
    <mergeCell ref="J13:L13"/>
    <mergeCell ref="C15:C17"/>
    <mergeCell ref="D15:D17"/>
    <mergeCell ref="E15:E17"/>
    <mergeCell ref="K15:K17"/>
    <mergeCell ref="L15:L17"/>
    <mergeCell ref="A21:L21"/>
  </mergeCell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76"/>
  <sheetViews>
    <sheetView zoomScale="55" zoomScaleNormal="55" workbookViewId="0">
      <selection activeCell="I30" sqref="I30"/>
    </sheetView>
  </sheetViews>
  <sheetFormatPr baseColWidth="10" defaultColWidth="10.85546875" defaultRowHeight="14.25" x14ac:dyDescent="0.25"/>
  <cols>
    <col min="1" max="1" width="25.42578125" style="82" customWidth="1"/>
    <col min="2" max="2" width="29.85546875" style="82" customWidth="1"/>
    <col min="3" max="3" width="21.42578125" style="82" customWidth="1"/>
    <col min="4" max="4" width="21.7109375" style="82" customWidth="1"/>
    <col min="5" max="5" width="20.7109375" style="82" bestFit="1" customWidth="1"/>
    <col min="6" max="6" width="21.85546875" style="82" customWidth="1"/>
    <col min="7" max="7" width="20.7109375" style="82" bestFit="1" customWidth="1"/>
    <col min="8" max="8" width="21.42578125" style="82" customWidth="1"/>
    <col min="9" max="9" width="20.7109375" style="82" bestFit="1" customWidth="1"/>
    <col min="10" max="10" width="22.28515625" style="82" customWidth="1"/>
    <col min="11" max="11" width="20.7109375" style="82" bestFit="1" customWidth="1"/>
    <col min="12" max="12" width="23" style="82" customWidth="1"/>
    <col min="13" max="13" width="20.7109375" style="82" bestFit="1" customWidth="1"/>
    <col min="14" max="14" width="22.28515625" style="82" customWidth="1"/>
    <col min="15" max="15" width="20.7109375" style="82" bestFit="1" customWidth="1"/>
    <col min="16" max="16" width="24.85546875" style="82" customWidth="1"/>
    <col min="17" max="17" width="20.42578125" style="82" customWidth="1"/>
    <col min="18" max="18" width="17.28515625" style="82" bestFit="1" customWidth="1"/>
    <col min="19" max="19" width="25.140625" style="82" customWidth="1"/>
    <col min="20" max="20" width="23.7109375" style="82" customWidth="1"/>
    <col min="21" max="21" width="20.7109375" style="82" bestFit="1" customWidth="1"/>
    <col min="22" max="22" width="19.85546875" style="82" bestFit="1" customWidth="1"/>
    <col min="23" max="23" width="28.42578125" style="82" customWidth="1"/>
    <col min="24" max="24" width="17.28515625" style="82" bestFit="1" customWidth="1"/>
    <col min="25" max="25" width="27.7109375" style="82" customWidth="1"/>
    <col min="26" max="26" width="24" style="82" customWidth="1"/>
    <col min="27" max="27" width="17.42578125" style="82" customWidth="1"/>
    <col min="28" max="28" width="23.42578125" style="82" customWidth="1"/>
    <col min="29" max="29" width="22.85546875" style="82" customWidth="1"/>
    <col min="30" max="30" width="17" style="82" customWidth="1"/>
    <col min="31" max="31" width="19.85546875" style="82" bestFit="1" customWidth="1"/>
    <col min="32" max="32" width="22" style="82" customWidth="1"/>
    <col min="33" max="36" width="20.42578125" style="82" bestFit="1" customWidth="1"/>
    <col min="37" max="16384" width="10.85546875" style="82"/>
  </cols>
  <sheetData>
    <row r="1" spans="1:62" s="1" customFormat="1" ht="20.25" customHeight="1" x14ac:dyDescent="0.25">
      <c r="A1" s="501"/>
      <c r="B1" s="596" t="s">
        <v>279</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8"/>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row>
    <row r="2" spans="1:62" s="1" customFormat="1" ht="18.75" customHeight="1" x14ac:dyDescent="0.25">
      <c r="A2" s="502"/>
      <c r="B2" s="599"/>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1"/>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row>
    <row r="3" spans="1:62" s="1" customFormat="1" ht="14.25" customHeight="1" x14ac:dyDescent="0.25">
      <c r="A3" s="502"/>
      <c r="B3" s="599"/>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1"/>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row>
    <row r="4" spans="1:62" s="1" customFormat="1" ht="33" customHeight="1" thickBot="1" x14ac:dyDescent="0.3">
      <c r="A4" s="503"/>
      <c r="B4" s="602"/>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4"/>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row>
    <row r="5" spans="1:62" s="1" customFormat="1" ht="15" x14ac:dyDescent="0.25">
      <c r="B5" s="99"/>
      <c r="C5" s="99"/>
      <c r="D5" s="99"/>
      <c r="E5" s="99"/>
      <c r="F5" s="99"/>
      <c r="G5" s="99"/>
      <c r="H5" s="99"/>
      <c r="I5" s="99"/>
      <c r="J5" s="99"/>
      <c r="K5" s="98"/>
      <c r="L5" s="98"/>
      <c r="M5" s="98"/>
      <c r="N5" s="98"/>
      <c r="O5" s="98"/>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row>
    <row r="6" spans="1:62" s="1" customFormat="1" ht="9" customHeight="1" x14ac:dyDescent="0.25">
      <c r="A6" s="5"/>
      <c r="B6" s="99"/>
      <c r="C6" s="99"/>
      <c r="D6" s="99"/>
      <c r="E6" s="99"/>
      <c r="F6" s="99"/>
      <c r="G6" s="99"/>
      <c r="H6" s="99"/>
      <c r="I6" s="99"/>
      <c r="J6" s="99"/>
      <c r="K6" s="99"/>
      <c r="L6" s="99"/>
      <c r="M6" s="99"/>
      <c r="N6" s="99"/>
      <c r="O6" s="99"/>
      <c r="P6" s="2"/>
      <c r="Q6" s="2"/>
      <c r="R6" s="3"/>
      <c r="S6" s="3"/>
      <c r="T6" s="2"/>
      <c r="U6" s="2"/>
      <c r="V6" s="2"/>
      <c r="W6" s="82"/>
      <c r="X6" s="4"/>
      <c r="Y6" s="4"/>
      <c r="Z6" s="4"/>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row>
    <row r="7" spans="1:62" s="1" customFormat="1" ht="15" customHeight="1" thickBot="1" x14ac:dyDescent="0.3">
      <c r="A7" s="6"/>
      <c r="B7" s="99"/>
      <c r="C7" s="99"/>
      <c r="D7" s="99"/>
      <c r="E7" s="99"/>
      <c r="F7" s="99"/>
      <c r="G7" s="99"/>
      <c r="H7" s="99"/>
      <c r="I7" s="99"/>
      <c r="J7" s="99"/>
      <c r="K7" s="99"/>
      <c r="L7" s="99"/>
      <c r="M7" s="99"/>
      <c r="N7" s="99"/>
      <c r="O7" s="99"/>
      <c r="P7" s="2"/>
      <c r="Q7" s="2"/>
      <c r="R7" s="3"/>
      <c r="S7" s="3"/>
      <c r="T7" s="2"/>
      <c r="U7" s="2"/>
      <c r="V7" s="2"/>
      <c r="W7" s="82"/>
      <c r="X7" s="4"/>
      <c r="Y7" s="4"/>
      <c r="Z7" s="127"/>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row>
    <row r="8" spans="1:62" s="1" customFormat="1" ht="15" customHeight="1" thickBot="1" x14ac:dyDescent="0.3">
      <c r="A8" s="492" t="s">
        <v>4</v>
      </c>
      <c r="B8" s="570" t="s">
        <v>280</v>
      </c>
      <c r="C8" s="571"/>
      <c r="D8" s="571"/>
      <c r="E8" s="571"/>
      <c r="F8" s="571"/>
      <c r="G8" s="571"/>
      <c r="H8" s="571"/>
      <c r="I8" s="571"/>
      <c r="J8" s="571"/>
      <c r="K8" s="571"/>
      <c r="L8" s="571"/>
      <c r="M8" s="571"/>
      <c r="N8" s="571"/>
      <c r="O8" s="571"/>
      <c r="P8" s="571"/>
      <c r="Q8" s="571"/>
      <c r="R8" s="571"/>
      <c r="S8" s="571"/>
      <c r="T8" s="571"/>
      <c r="U8" s="571"/>
      <c r="V8" s="571"/>
      <c r="W8" s="571"/>
      <c r="X8" s="571"/>
      <c r="Y8" s="571"/>
      <c r="Z8" s="571"/>
      <c r="AA8" s="576" t="s">
        <v>155</v>
      </c>
      <c r="AB8" s="586">
        <v>2024110010313</v>
      </c>
      <c r="AC8" s="605" t="s">
        <v>198</v>
      </c>
      <c r="AD8" s="606"/>
      <c r="AE8" s="384" t="s">
        <v>270</v>
      </c>
      <c r="AF8" s="386"/>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row>
    <row r="9" spans="1:62" s="1" customFormat="1" ht="15" customHeight="1" thickBot="1" x14ac:dyDescent="0.3">
      <c r="A9" s="493"/>
      <c r="B9" s="572"/>
      <c r="C9" s="573"/>
      <c r="D9" s="573"/>
      <c r="E9" s="573"/>
      <c r="F9" s="573"/>
      <c r="G9" s="573"/>
      <c r="H9" s="573"/>
      <c r="I9" s="573"/>
      <c r="J9" s="573"/>
      <c r="K9" s="573"/>
      <c r="L9" s="573"/>
      <c r="M9" s="573"/>
      <c r="N9" s="573"/>
      <c r="O9" s="573"/>
      <c r="P9" s="573"/>
      <c r="Q9" s="573"/>
      <c r="R9" s="573"/>
      <c r="S9" s="573"/>
      <c r="T9" s="573"/>
      <c r="U9" s="573"/>
      <c r="V9" s="573"/>
      <c r="W9" s="573"/>
      <c r="X9" s="573"/>
      <c r="Y9" s="573"/>
      <c r="Z9" s="573"/>
      <c r="AA9" s="577"/>
      <c r="AB9" s="587"/>
      <c r="AC9" s="605" t="s">
        <v>199</v>
      </c>
      <c r="AD9" s="606"/>
      <c r="AE9" s="384" t="s">
        <v>271</v>
      </c>
      <c r="AF9" s="386"/>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row>
    <row r="10" spans="1:62" s="1" customFormat="1" ht="15" customHeight="1" thickBot="1" x14ac:dyDescent="0.3">
      <c r="A10" s="493"/>
      <c r="B10" s="572"/>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7"/>
      <c r="AB10" s="587"/>
      <c r="AC10" s="605" t="s">
        <v>200</v>
      </c>
      <c r="AD10" s="606"/>
      <c r="AE10" s="579" t="s">
        <v>272</v>
      </c>
      <c r="AF10" s="580"/>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row>
    <row r="11" spans="1:62" s="1" customFormat="1" ht="15" customHeight="1" thickBot="1" x14ac:dyDescent="0.3">
      <c r="A11" s="494"/>
      <c r="B11" s="574"/>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8"/>
      <c r="AB11" s="588"/>
      <c r="AC11" s="605" t="s">
        <v>153</v>
      </c>
      <c r="AD11" s="606"/>
      <c r="AE11" s="384" t="s">
        <v>276</v>
      </c>
      <c r="AF11" s="386"/>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row>
    <row r="12" spans="1:62" s="1" customFormat="1" ht="9" customHeight="1" x14ac:dyDescent="0.25">
      <c r="A12" s="14"/>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row>
    <row r="13" spans="1:62" s="26" customFormat="1" ht="16.5" customHeight="1" thickBot="1" x14ac:dyDescent="0.25">
      <c r="C13" s="101"/>
      <c r="D13" s="101"/>
      <c r="E13" s="101"/>
      <c r="F13" s="101"/>
      <c r="G13" s="101"/>
      <c r="H13" s="101"/>
      <c r="I13" s="101"/>
      <c r="J13" s="101"/>
      <c r="K13" s="100"/>
      <c r="L13" s="100"/>
      <c r="M13" s="100"/>
      <c r="N13" s="100"/>
      <c r="O13" s="100"/>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row>
    <row r="14" spans="1:62" s="84" customFormat="1" ht="21.75" customHeight="1" thickBot="1" x14ac:dyDescent="0.3">
      <c r="A14" s="411" t="s">
        <v>6</v>
      </c>
      <c r="B14" s="164" t="s">
        <v>156</v>
      </c>
      <c r="C14" s="129" t="s">
        <v>281</v>
      </c>
      <c r="D14" s="164" t="s">
        <v>157</v>
      </c>
      <c r="E14" s="129" t="s">
        <v>281</v>
      </c>
      <c r="F14" s="164" t="s">
        <v>158</v>
      </c>
      <c r="G14" s="129" t="s">
        <v>281</v>
      </c>
      <c r="H14" s="164" t="s">
        <v>159</v>
      </c>
      <c r="I14" s="130" t="s">
        <v>281</v>
      </c>
      <c r="J14" s="102"/>
      <c r="K14" s="410" t="s">
        <v>8</v>
      </c>
      <c r="L14" s="410"/>
      <c r="M14" s="607" t="s">
        <v>160</v>
      </c>
      <c r="N14" s="607"/>
      <c r="O14" s="607"/>
      <c r="P14" s="133"/>
      <c r="Q14" s="173"/>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1:62" s="84" customFormat="1" ht="21.75" customHeight="1" thickBot="1" x14ac:dyDescent="0.3">
      <c r="A15" s="411"/>
      <c r="B15" s="165" t="s">
        <v>161</v>
      </c>
      <c r="C15" s="131"/>
      <c r="D15" s="164" t="s">
        <v>162</v>
      </c>
      <c r="E15" s="132"/>
      <c r="F15" s="164" t="s">
        <v>163</v>
      </c>
      <c r="G15" s="132"/>
      <c r="H15" s="164" t="s">
        <v>164</v>
      </c>
      <c r="I15" s="130"/>
      <c r="J15" s="102"/>
      <c r="K15" s="410"/>
      <c r="L15" s="410"/>
      <c r="M15" s="607" t="s">
        <v>165</v>
      </c>
      <c r="N15" s="607"/>
      <c r="O15" s="607"/>
      <c r="P15" s="133"/>
      <c r="Q15" s="173"/>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s="84" customFormat="1" ht="21.75" customHeight="1" thickBot="1" x14ac:dyDescent="0.3">
      <c r="A16" s="411"/>
      <c r="B16" s="164" t="s">
        <v>166</v>
      </c>
      <c r="C16" s="129"/>
      <c r="D16" s="164" t="s">
        <v>167</v>
      </c>
      <c r="E16" s="132"/>
      <c r="F16" s="164" t="s">
        <v>168</v>
      </c>
      <c r="G16" s="132"/>
      <c r="H16" s="164" t="s">
        <v>169</v>
      </c>
      <c r="I16" s="130"/>
      <c r="K16" s="410"/>
      <c r="L16" s="410"/>
      <c r="M16" s="607" t="s">
        <v>170</v>
      </c>
      <c r="N16" s="607"/>
      <c r="O16" s="607"/>
      <c r="P16" s="302" t="s">
        <v>281</v>
      </c>
      <c r="Q16" s="173"/>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1:62" s="84" customFormat="1" ht="21.75" customHeight="1" thickBot="1" x14ac:dyDescent="0.3">
      <c r="A17" s="1"/>
      <c r="B17" s="1"/>
      <c r="C17" s="1"/>
      <c r="D17" s="1"/>
      <c r="E17" s="1"/>
      <c r="F17" s="1"/>
      <c r="G17" s="102"/>
      <c r="H17" s="102"/>
      <c r="I17" s="102"/>
      <c r="J17" s="102"/>
      <c r="K17" s="103"/>
      <c r="L17" s="103"/>
      <c r="M17" s="101"/>
      <c r="N17" s="101"/>
      <c r="O17" s="101"/>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1:62" s="1" customFormat="1" ht="48" customHeight="1" thickBot="1" x14ac:dyDescent="0.3">
      <c r="A18" s="430" t="s">
        <v>222</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2"/>
      <c r="AG18" s="120"/>
      <c r="AH18" s="120"/>
      <c r="AI18" s="120"/>
      <c r="AJ18" s="120"/>
      <c r="AK18" s="120"/>
      <c r="AL18" s="120"/>
      <c r="AM18" s="120"/>
      <c r="AN18" s="82"/>
      <c r="AO18" s="82"/>
      <c r="AP18" s="82"/>
      <c r="AQ18" s="82"/>
      <c r="AR18" s="82"/>
      <c r="AS18" s="82"/>
      <c r="AT18" s="82"/>
      <c r="AU18" s="82"/>
      <c r="AV18" s="82"/>
      <c r="AW18" s="82"/>
      <c r="AX18" s="82"/>
      <c r="AY18" s="82"/>
      <c r="AZ18" s="82"/>
      <c r="BA18" s="82"/>
      <c r="BB18" s="82"/>
      <c r="BC18" s="82"/>
      <c r="BD18" s="82"/>
      <c r="BE18" s="82"/>
      <c r="BF18" s="82"/>
      <c r="BG18" s="82"/>
      <c r="BH18" s="82"/>
      <c r="BI18" s="82"/>
      <c r="BJ18" s="82"/>
    </row>
    <row r="19" spans="1:62" s="1" customFormat="1" ht="50.25" customHeight="1" thickBot="1" x14ac:dyDescent="0.3">
      <c r="A19" s="428" t="s">
        <v>223</v>
      </c>
      <c r="B19" s="429"/>
      <c r="C19" s="590" t="s">
        <v>337</v>
      </c>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1"/>
      <c r="AG19" s="120"/>
      <c r="AH19" s="120"/>
      <c r="AI19" s="120"/>
      <c r="AJ19" s="120"/>
      <c r="AK19" s="120"/>
      <c r="AL19" s="120"/>
      <c r="AM19" s="120"/>
      <c r="AN19" s="82"/>
      <c r="AO19" s="82"/>
      <c r="AP19" s="82"/>
      <c r="AQ19" s="82"/>
      <c r="AR19" s="82"/>
      <c r="AS19" s="82"/>
      <c r="AT19" s="82"/>
      <c r="AU19" s="82"/>
      <c r="AV19" s="82"/>
      <c r="AW19" s="82"/>
      <c r="AX19" s="82"/>
      <c r="AY19" s="82"/>
      <c r="AZ19" s="82"/>
      <c r="BA19" s="82"/>
      <c r="BB19" s="82"/>
      <c r="BC19" s="82"/>
      <c r="BD19" s="82"/>
      <c r="BE19" s="82"/>
      <c r="BF19" s="82"/>
      <c r="BG19" s="82"/>
      <c r="BH19" s="82"/>
      <c r="BI19" s="82"/>
      <c r="BJ19" s="82"/>
    </row>
    <row r="20" spans="1:62" s="30" customFormat="1" ht="21.75" customHeight="1" thickBot="1" x14ac:dyDescent="0.3">
      <c r="A20" s="445" t="s">
        <v>224</v>
      </c>
      <c r="B20" s="592" t="s">
        <v>225</v>
      </c>
      <c r="C20" s="487" t="s">
        <v>84</v>
      </c>
      <c r="D20" s="589"/>
      <c r="E20" s="589"/>
      <c r="F20" s="589"/>
      <c r="G20" s="589"/>
      <c r="H20" s="589"/>
      <c r="I20" s="589"/>
      <c r="J20" s="589"/>
      <c r="K20" s="589"/>
      <c r="L20" s="589"/>
      <c r="M20" s="589"/>
      <c r="N20" s="488"/>
      <c r="O20" s="583" t="s">
        <v>86</v>
      </c>
      <c r="P20" s="584"/>
      <c r="Q20" s="584"/>
      <c r="R20" s="584"/>
      <c r="S20" s="584"/>
      <c r="T20" s="584"/>
      <c r="U20" s="584"/>
      <c r="V20" s="584"/>
      <c r="W20" s="584"/>
      <c r="X20" s="584"/>
      <c r="Y20" s="584"/>
      <c r="Z20" s="584"/>
      <c r="AA20" s="584"/>
      <c r="AB20" s="584"/>
      <c r="AC20" s="584"/>
      <c r="AD20" s="584"/>
      <c r="AE20" s="584"/>
      <c r="AF20" s="585"/>
      <c r="AG20" s="120"/>
      <c r="AH20" s="120"/>
      <c r="AI20" s="120"/>
      <c r="AJ20" s="120"/>
      <c r="AK20" s="120"/>
      <c r="AL20" s="120"/>
      <c r="AM20" s="120"/>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row>
    <row r="21" spans="1:62" s="30" customFormat="1" ht="21.75" customHeight="1" thickBot="1" x14ac:dyDescent="0.3">
      <c r="A21" s="608"/>
      <c r="B21" s="592"/>
      <c r="C21" s="581" t="s">
        <v>181</v>
      </c>
      <c r="D21" s="582"/>
      <c r="E21" s="581" t="s">
        <v>183</v>
      </c>
      <c r="F21" s="582"/>
      <c r="G21" s="581" t="s">
        <v>184</v>
      </c>
      <c r="H21" s="582"/>
      <c r="I21" s="581" t="s">
        <v>185</v>
      </c>
      <c r="J21" s="582"/>
      <c r="K21" s="581" t="s">
        <v>186</v>
      </c>
      <c r="L21" s="582"/>
      <c r="M21" s="581" t="s">
        <v>187</v>
      </c>
      <c r="N21" s="582"/>
      <c r="O21" s="583" t="s">
        <v>181</v>
      </c>
      <c r="P21" s="584"/>
      <c r="Q21" s="585"/>
      <c r="R21" s="593" t="s">
        <v>183</v>
      </c>
      <c r="S21" s="594"/>
      <c r="T21" s="595"/>
      <c r="U21" s="593" t="s">
        <v>184</v>
      </c>
      <c r="V21" s="594"/>
      <c r="W21" s="595"/>
      <c r="X21" s="593" t="s">
        <v>185</v>
      </c>
      <c r="Y21" s="594"/>
      <c r="Z21" s="595"/>
      <c r="AA21" s="593" t="s">
        <v>186</v>
      </c>
      <c r="AB21" s="594"/>
      <c r="AC21" s="595"/>
      <c r="AD21" s="593" t="s">
        <v>187</v>
      </c>
      <c r="AE21" s="594"/>
      <c r="AF21" s="595"/>
      <c r="AG21" s="120"/>
      <c r="AH21" s="120"/>
      <c r="AI21" s="120"/>
      <c r="AJ21" s="120"/>
      <c r="AK21" s="120"/>
      <c r="AL21" s="120"/>
      <c r="AM21" s="120"/>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row>
    <row r="22" spans="1:62" s="30" customFormat="1" ht="28.5" customHeight="1" thickBot="1" x14ac:dyDescent="0.3">
      <c r="A22" s="608"/>
      <c r="B22" s="592"/>
      <c r="C22" s="125" t="s">
        <v>226</v>
      </c>
      <c r="D22" s="125" t="s">
        <v>227</v>
      </c>
      <c r="E22" s="125" t="s">
        <v>226</v>
      </c>
      <c r="F22" s="125" t="s">
        <v>227</v>
      </c>
      <c r="G22" s="125" t="s">
        <v>226</v>
      </c>
      <c r="H22" s="125" t="s">
        <v>227</v>
      </c>
      <c r="I22" s="125" t="s">
        <v>226</v>
      </c>
      <c r="J22" s="125" t="s">
        <v>227</v>
      </c>
      <c r="K22" s="125" t="s">
        <v>226</v>
      </c>
      <c r="L22" s="125" t="s">
        <v>227</v>
      </c>
      <c r="M22" s="125" t="s">
        <v>226</v>
      </c>
      <c r="N22" s="125" t="s">
        <v>227</v>
      </c>
      <c r="O22" s="126" t="s">
        <v>226</v>
      </c>
      <c r="P22" s="126" t="s">
        <v>228</v>
      </c>
      <c r="Q22" s="126" t="s">
        <v>28</v>
      </c>
      <c r="R22" s="126" t="s">
        <v>226</v>
      </c>
      <c r="S22" s="126" t="s">
        <v>228</v>
      </c>
      <c r="T22" s="126" t="s">
        <v>28</v>
      </c>
      <c r="U22" s="126" t="s">
        <v>226</v>
      </c>
      <c r="V22" s="126" t="s">
        <v>228</v>
      </c>
      <c r="W22" s="126" t="s">
        <v>28</v>
      </c>
      <c r="X22" s="126" t="s">
        <v>226</v>
      </c>
      <c r="Y22" s="126" t="s">
        <v>228</v>
      </c>
      <c r="Z22" s="126" t="s">
        <v>28</v>
      </c>
      <c r="AA22" s="126" t="s">
        <v>226</v>
      </c>
      <c r="AB22" s="126" t="s">
        <v>228</v>
      </c>
      <c r="AC22" s="126" t="s">
        <v>28</v>
      </c>
      <c r="AD22" s="126" t="s">
        <v>226</v>
      </c>
      <c r="AE22" s="126" t="s">
        <v>228</v>
      </c>
      <c r="AF22" s="126" t="s">
        <v>28</v>
      </c>
      <c r="AG22" s="120"/>
      <c r="AH22" s="120"/>
      <c r="AI22" s="120"/>
      <c r="AJ22" s="120"/>
      <c r="AK22" s="120"/>
      <c r="AL22" s="120"/>
      <c r="AM22" s="120"/>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row>
    <row r="23" spans="1:62" s="30" customFormat="1" ht="15.75" customHeight="1" thickBot="1" x14ac:dyDescent="0.3">
      <c r="A23" s="608"/>
      <c r="B23" s="237" t="s">
        <v>357</v>
      </c>
      <c r="C23" s="274">
        <v>0</v>
      </c>
      <c r="D23" s="125"/>
      <c r="E23" s="274">
        <v>400</v>
      </c>
      <c r="F23" s="125"/>
      <c r="G23" s="274">
        <v>800</v>
      </c>
      <c r="H23" s="125"/>
      <c r="I23" s="274">
        <v>600</v>
      </c>
      <c r="J23" s="125"/>
      <c r="K23" s="274">
        <v>800</v>
      </c>
      <c r="L23" s="125"/>
      <c r="M23" s="274">
        <v>800</v>
      </c>
      <c r="N23" s="125"/>
      <c r="O23" s="239"/>
      <c r="P23" s="126"/>
      <c r="Q23" s="240"/>
      <c r="R23" s="239"/>
      <c r="S23" s="126"/>
      <c r="T23" s="240"/>
      <c r="U23" s="239"/>
      <c r="V23" s="126"/>
      <c r="W23" s="240"/>
      <c r="X23" s="239"/>
      <c r="Y23" s="126"/>
      <c r="Z23" s="240"/>
      <c r="AA23" s="239"/>
      <c r="AB23" s="126"/>
      <c r="AC23" s="240"/>
      <c r="AD23" s="239"/>
      <c r="AE23" s="126"/>
      <c r="AF23" s="241"/>
      <c r="AG23" s="120"/>
      <c r="AH23" s="120"/>
      <c r="AI23" s="120"/>
      <c r="AJ23" s="120"/>
      <c r="AK23" s="120"/>
      <c r="AL23" s="120"/>
      <c r="AM23" s="120"/>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row>
    <row r="24" spans="1:62" s="30" customFormat="1" ht="15.75" customHeight="1" x14ac:dyDescent="0.25">
      <c r="A24" s="608"/>
      <c r="B24" s="79" t="s">
        <v>229</v>
      </c>
      <c r="C24" s="137"/>
      <c r="D24" s="135"/>
      <c r="E24" s="137"/>
      <c r="F24" s="135"/>
      <c r="G24" s="137"/>
      <c r="H24" s="135"/>
      <c r="I24" s="137"/>
      <c r="J24" s="135"/>
      <c r="K24" s="137"/>
      <c r="L24" s="135"/>
      <c r="M24" s="137"/>
      <c r="N24" s="135"/>
      <c r="O24" s="77">
        <v>0</v>
      </c>
      <c r="P24" s="135"/>
      <c r="Q24" s="135"/>
      <c r="R24" s="275">
        <v>0</v>
      </c>
      <c r="S24" s="276">
        <f t="shared" ref="S24" si="0">R24*1372585.48</f>
        <v>0</v>
      </c>
      <c r="T24" s="276">
        <f t="shared" ref="T24:V30" si="1">R24*4950.039813</f>
        <v>0</v>
      </c>
      <c r="U24" s="277">
        <v>0</v>
      </c>
      <c r="V24" s="276">
        <f>T23*4950.039813</f>
        <v>0</v>
      </c>
      <c r="W24" s="278">
        <f>U24*84832.05204</f>
        <v>0</v>
      </c>
      <c r="X24" s="275">
        <v>25</v>
      </c>
      <c r="Y24" s="301">
        <v>2613385</v>
      </c>
      <c r="Z24" s="301">
        <v>3466031.007751938</v>
      </c>
      <c r="AA24" s="77"/>
      <c r="AB24" s="135"/>
      <c r="AC24" s="135"/>
      <c r="AD24" s="77"/>
      <c r="AE24" s="279"/>
      <c r="AF24" s="138"/>
      <c r="AG24" s="120"/>
      <c r="AH24" s="120"/>
      <c r="AI24" s="120"/>
      <c r="AJ24" s="120"/>
      <c r="AK24" s="120"/>
      <c r="AL24" s="120"/>
      <c r="AM24" s="120"/>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row>
    <row r="25" spans="1:62" s="30" customFormat="1" ht="15.75" customHeight="1" x14ac:dyDescent="0.25">
      <c r="A25" s="608"/>
      <c r="B25" s="80" t="s">
        <v>230</v>
      </c>
      <c r="C25" s="77"/>
      <c r="D25" s="135"/>
      <c r="E25" s="77"/>
      <c r="F25" s="135"/>
      <c r="G25" s="77"/>
      <c r="H25" s="135"/>
      <c r="I25" s="77"/>
      <c r="J25" s="135"/>
      <c r="K25" s="77"/>
      <c r="L25" s="135"/>
      <c r="M25" s="77"/>
      <c r="N25" s="135"/>
      <c r="O25" s="77">
        <v>0</v>
      </c>
      <c r="P25" s="135"/>
      <c r="Q25" s="135"/>
      <c r="R25" s="275">
        <v>56</v>
      </c>
      <c r="S25" s="276">
        <f>R25*2335676.815</f>
        <v>130797901.64</v>
      </c>
      <c r="T25" s="276">
        <f>R25*9900.077283</f>
        <v>554404.32784799999</v>
      </c>
      <c r="U25" s="277">
        <v>0</v>
      </c>
      <c r="V25" s="276">
        <f>T24*4950.039813</f>
        <v>0</v>
      </c>
      <c r="W25" s="278">
        <f t="shared" ref="W25:W44" si="2">U25*84832.05204</f>
        <v>0</v>
      </c>
      <c r="X25" s="275">
        <v>16</v>
      </c>
      <c r="Y25" s="301">
        <v>1672566.4</v>
      </c>
      <c r="Z25" s="301">
        <v>2218259.8449612404</v>
      </c>
      <c r="AA25" s="77"/>
      <c r="AB25" s="135"/>
      <c r="AC25" s="135"/>
      <c r="AD25" s="77"/>
      <c r="AE25" s="280"/>
      <c r="AF25" s="138"/>
      <c r="AG25" s="120"/>
      <c r="AH25" s="120"/>
      <c r="AI25" s="120"/>
      <c r="AJ25" s="120"/>
      <c r="AK25" s="120"/>
      <c r="AL25" s="120"/>
      <c r="AM25" s="120"/>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row>
    <row r="26" spans="1:62" s="30" customFormat="1" ht="15.75" customHeight="1" x14ac:dyDescent="0.25">
      <c r="A26" s="608"/>
      <c r="B26" s="80" t="s">
        <v>231</v>
      </c>
      <c r="C26" s="77"/>
      <c r="D26" s="135"/>
      <c r="E26" s="77"/>
      <c r="F26" s="135"/>
      <c r="G26" s="77"/>
      <c r="H26" s="135"/>
      <c r="I26" s="77"/>
      <c r="J26" s="135"/>
      <c r="K26" s="77"/>
      <c r="L26" s="135"/>
      <c r="M26" s="77"/>
      <c r="N26" s="135"/>
      <c r="O26" s="77">
        <v>0</v>
      </c>
      <c r="P26" s="135"/>
      <c r="Q26" s="135"/>
      <c r="R26" s="275">
        <v>8</v>
      </c>
      <c r="S26" s="276">
        <f t="shared" ref="S26:S43" si="3">R26*2335676.815</f>
        <v>18685414.52</v>
      </c>
      <c r="T26" s="276">
        <f t="shared" ref="T26:T43" si="4">R26*9900.077283</f>
        <v>79200.618264000004</v>
      </c>
      <c r="U26" s="277">
        <v>19</v>
      </c>
      <c r="V26" s="276">
        <f ca="1">-V26</f>
        <v>0</v>
      </c>
      <c r="W26" s="278">
        <f t="shared" si="2"/>
        <v>1611808.9887599999</v>
      </c>
      <c r="X26" s="275">
        <v>29</v>
      </c>
      <c r="Y26" s="301">
        <v>3031526.5999999996</v>
      </c>
      <c r="Z26" s="301">
        <v>4020595.9689922482</v>
      </c>
      <c r="AA26" s="77"/>
      <c r="AB26" s="135"/>
      <c r="AC26" s="135"/>
      <c r="AD26" s="77"/>
      <c r="AE26" s="280"/>
      <c r="AF26" s="138"/>
      <c r="AG26" s="120"/>
      <c r="AH26" s="120"/>
      <c r="AI26" s="120"/>
      <c r="AJ26" s="120"/>
      <c r="AK26" s="120"/>
      <c r="AL26" s="120"/>
      <c r="AM26" s="120"/>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row>
    <row r="27" spans="1:62" s="30" customFormat="1" ht="15.75" customHeight="1" x14ac:dyDescent="0.25">
      <c r="A27" s="608"/>
      <c r="B27" s="80" t="s">
        <v>232</v>
      </c>
      <c r="C27" s="77"/>
      <c r="D27" s="135"/>
      <c r="E27" s="77"/>
      <c r="F27" s="135"/>
      <c r="G27" s="77"/>
      <c r="H27" s="135"/>
      <c r="I27" s="77"/>
      <c r="J27" s="135"/>
      <c r="K27" s="77"/>
      <c r="L27" s="135"/>
      <c r="M27" s="77"/>
      <c r="N27" s="135"/>
      <c r="O27" s="77">
        <v>0</v>
      </c>
      <c r="P27" s="135"/>
      <c r="Q27" s="135"/>
      <c r="R27" s="275">
        <v>4</v>
      </c>
      <c r="S27" s="276">
        <f t="shared" si="3"/>
        <v>9342707.2599999998</v>
      </c>
      <c r="T27" s="276">
        <f t="shared" si="4"/>
        <v>39600.309132000002</v>
      </c>
      <c r="U27" s="277">
        <v>62</v>
      </c>
      <c r="V27" s="276">
        <f ca="1">-V27</f>
        <v>0</v>
      </c>
      <c r="W27" s="278">
        <f t="shared" si="2"/>
        <v>5259587.2264799997</v>
      </c>
      <c r="X27" s="275">
        <v>34</v>
      </c>
      <c r="Y27" s="301">
        <v>3554203.5999999996</v>
      </c>
      <c r="Z27" s="301">
        <v>4713802.170542636</v>
      </c>
      <c r="AA27" s="77"/>
      <c r="AB27" s="135"/>
      <c r="AC27" s="135"/>
      <c r="AD27" s="77"/>
      <c r="AE27" s="280"/>
      <c r="AF27" s="138"/>
      <c r="AG27" s="120"/>
      <c r="AH27" s="120"/>
      <c r="AI27" s="120"/>
      <c r="AJ27" s="120"/>
      <c r="AK27" s="120"/>
      <c r="AL27" s="120"/>
      <c r="AM27" s="120"/>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row>
    <row r="28" spans="1:62" s="30" customFormat="1" ht="15.75" customHeight="1" x14ac:dyDescent="0.25">
      <c r="A28" s="608"/>
      <c r="B28" s="80" t="s">
        <v>233</v>
      </c>
      <c r="C28" s="77"/>
      <c r="D28" s="135"/>
      <c r="E28" s="77"/>
      <c r="F28" s="135"/>
      <c r="G28" s="77"/>
      <c r="H28" s="135"/>
      <c r="I28" s="77"/>
      <c r="J28" s="135"/>
      <c r="K28" s="77"/>
      <c r="L28" s="135"/>
      <c r="M28" s="77"/>
      <c r="N28" s="135"/>
      <c r="O28" s="77">
        <v>0</v>
      </c>
      <c r="P28" s="135"/>
      <c r="Q28" s="135"/>
      <c r="R28" s="275">
        <v>29</v>
      </c>
      <c r="S28" s="276">
        <f t="shared" si="3"/>
        <v>67734627.635000005</v>
      </c>
      <c r="T28" s="276">
        <f t="shared" si="4"/>
        <v>287102.24120700004</v>
      </c>
      <c r="U28" s="277">
        <v>38</v>
      </c>
      <c r="V28" s="276">
        <f ca="1">-V28</f>
        <v>0</v>
      </c>
      <c r="W28" s="278">
        <f t="shared" si="2"/>
        <v>3223617.9775199997</v>
      </c>
      <c r="X28" s="275">
        <v>42</v>
      </c>
      <c r="Y28" s="301">
        <v>4390486.8</v>
      </c>
      <c r="Z28" s="301">
        <v>5822932.0930232564</v>
      </c>
      <c r="AA28" s="77"/>
      <c r="AB28" s="135"/>
      <c r="AC28" s="135"/>
      <c r="AD28" s="77"/>
      <c r="AE28" s="280"/>
      <c r="AF28" s="138"/>
      <c r="AG28" s="120"/>
      <c r="AH28" s="120"/>
      <c r="AI28" s="120"/>
      <c r="AJ28" s="120"/>
      <c r="AK28" s="120"/>
      <c r="AL28" s="120"/>
      <c r="AM28" s="120"/>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row>
    <row r="29" spans="1:62" s="30" customFormat="1" ht="15.75" customHeight="1" x14ac:dyDescent="0.25">
      <c r="A29" s="608"/>
      <c r="B29" s="80" t="s">
        <v>234</v>
      </c>
      <c r="C29" s="77"/>
      <c r="D29" s="135"/>
      <c r="E29" s="77"/>
      <c r="F29" s="135"/>
      <c r="G29" s="77"/>
      <c r="H29" s="135"/>
      <c r="I29" s="77"/>
      <c r="J29" s="135"/>
      <c r="K29" s="77"/>
      <c r="L29" s="135"/>
      <c r="M29" s="77"/>
      <c r="N29" s="135"/>
      <c r="O29" s="77">
        <v>0</v>
      </c>
      <c r="P29" s="135"/>
      <c r="Q29" s="135"/>
      <c r="R29" s="275">
        <v>12</v>
      </c>
      <c r="S29" s="276">
        <f t="shared" si="3"/>
        <v>28028121.780000001</v>
      </c>
      <c r="T29" s="276">
        <f t="shared" si="4"/>
        <v>118800.92739600001</v>
      </c>
      <c r="U29" s="277">
        <v>84</v>
      </c>
      <c r="V29" s="276">
        <f>-V32</f>
        <v>0</v>
      </c>
      <c r="W29" s="278">
        <f t="shared" si="2"/>
        <v>7125892.3713599993</v>
      </c>
      <c r="X29" s="275">
        <v>29</v>
      </c>
      <c r="Y29" s="301">
        <v>3031526.5999999996</v>
      </c>
      <c r="Z29" s="301">
        <v>4020595.9689922482</v>
      </c>
      <c r="AA29" s="77"/>
      <c r="AB29" s="135"/>
      <c r="AC29" s="135"/>
      <c r="AD29" s="77"/>
      <c r="AE29" s="280"/>
      <c r="AF29" s="138"/>
      <c r="AG29" s="120"/>
      <c r="AH29" s="120"/>
      <c r="AI29" s="120"/>
      <c r="AJ29" s="120"/>
      <c r="AK29" s="120"/>
      <c r="AL29" s="120"/>
      <c r="AM29" s="120"/>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row>
    <row r="30" spans="1:62" s="30" customFormat="1" ht="15.75" customHeight="1" x14ac:dyDescent="0.25">
      <c r="A30" s="608"/>
      <c r="B30" s="80" t="s">
        <v>235</v>
      </c>
      <c r="C30" s="77"/>
      <c r="D30" s="135"/>
      <c r="E30" s="77"/>
      <c r="F30" s="135"/>
      <c r="G30" s="77"/>
      <c r="H30" s="135"/>
      <c r="I30" s="77"/>
      <c r="J30" s="135"/>
      <c r="K30" s="77"/>
      <c r="L30" s="135"/>
      <c r="M30" s="77"/>
      <c r="N30" s="135"/>
      <c r="O30" s="77">
        <v>0</v>
      </c>
      <c r="P30" s="135"/>
      <c r="Q30" s="135"/>
      <c r="R30" s="275">
        <v>0</v>
      </c>
      <c r="S30" s="276">
        <f t="shared" si="3"/>
        <v>0</v>
      </c>
      <c r="T30" s="276">
        <f t="shared" si="4"/>
        <v>0</v>
      </c>
      <c r="U30" s="277">
        <v>2</v>
      </c>
      <c r="V30" s="276">
        <f t="shared" si="1"/>
        <v>0</v>
      </c>
      <c r="W30" s="278">
        <f t="shared" si="2"/>
        <v>169664.10407999999</v>
      </c>
      <c r="X30" s="275">
        <v>22</v>
      </c>
      <c r="Y30" s="301">
        <v>2299778.7999999998</v>
      </c>
      <c r="Z30" s="301">
        <v>3050107.2868217058</v>
      </c>
      <c r="AA30" s="77"/>
      <c r="AB30" s="135"/>
      <c r="AC30" s="135"/>
      <c r="AD30" s="77"/>
      <c r="AE30" s="280"/>
      <c r="AF30" s="138"/>
      <c r="AG30" s="120"/>
      <c r="AH30" s="120"/>
      <c r="AI30" s="120"/>
      <c r="AJ30" s="120"/>
      <c r="AK30" s="120"/>
      <c r="AL30" s="120"/>
      <c r="AM30" s="120"/>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row>
    <row r="31" spans="1:62" s="30" customFormat="1" ht="15.75" customHeight="1" x14ac:dyDescent="0.25">
      <c r="A31" s="608"/>
      <c r="B31" s="80" t="s">
        <v>236</v>
      </c>
      <c r="C31" s="77"/>
      <c r="D31" s="135"/>
      <c r="E31" s="77"/>
      <c r="F31" s="135"/>
      <c r="G31" s="77"/>
      <c r="H31" s="135"/>
      <c r="I31" s="77"/>
      <c r="J31" s="135"/>
      <c r="K31" s="77"/>
      <c r="L31" s="135"/>
      <c r="M31" s="77"/>
      <c r="N31" s="135"/>
      <c r="O31" s="77">
        <v>0</v>
      </c>
      <c r="P31" s="135"/>
      <c r="Q31" s="135"/>
      <c r="R31" s="275">
        <v>29</v>
      </c>
      <c r="S31" s="276">
        <f t="shared" si="3"/>
        <v>67734627.635000005</v>
      </c>
      <c r="T31" s="276">
        <f t="shared" si="4"/>
        <v>287102.24120700004</v>
      </c>
      <c r="U31" s="277">
        <v>55</v>
      </c>
      <c r="V31" s="276">
        <f>-V35</f>
        <v>0</v>
      </c>
      <c r="W31" s="278">
        <f t="shared" si="2"/>
        <v>4665762.8621999994</v>
      </c>
      <c r="X31" s="275">
        <v>47</v>
      </c>
      <c r="Y31" s="301">
        <v>4913163.8</v>
      </c>
      <c r="Z31" s="301">
        <v>6516138.2945736442</v>
      </c>
      <c r="AA31" s="77"/>
      <c r="AB31" s="135"/>
      <c r="AC31" s="135"/>
      <c r="AD31" s="77"/>
      <c r="AE31" s="280"/>
      <c r="AF31" s="138"/>
      <c r="AG31" s="120"/>
      <c r="AH31" s="120"/>
      <c r="AI31" s="120"/>
      <c r="AJ31" s="120"/>
      <c r="AK31" s="120"/>
      <c r="AL31" s="120"/>
      <c r="AM31" s="120"/>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row>
    <row r="32" spans="1:62" s="30" customFormat="1" ht="15.75" customHeight="1" x14ac:dyDescent="0.25">
      <c r="A32" s="608"/>
      <c r="B32" s="80" t="s">
        <v>237</v>
      </c>
      <c r="C32" s="77"/>
      <c r="D32" s="135"/>
      <c r="E32" s="77"/>
      <c r="F32" s="135"/>
      <c r="G32" s="77"/>
      <c r="H32" s="135"/>
      <c r="I32" s="77"/>
      <c r="J32" s="135"/>
      <c r="K32" s="77"/>
      <c r="L32" s="135"/>
      <c r="M32" s="77"/>
      <c r="N32" s="135"/>
      <c r="O32" s="77">
        <v>0</v>
      </c>
      <c r="P32" s="135"/>
      <c r="Q32" s="135"/>
      <c r="R32" s="275">
        <v>33</v>
      </c>
      <c r="S32" s="276">
        <f t="shared" si="3"/>
        <v>77077334.894999996</v>
      </c>
      <c r="T32" s="276">
        <f t="shared" si="4"/>
        <v>326702.55033900001</v>
      </c>
      <c r="U32" s="277">
        <v>46</v>
      </c>
      <c r="V32" s="276">
        <f t="shared" ref="V32:V44" si="5">-V35</f>
        <v>0</v>
      </c>
      <c r="W32" s="278">
        <f t="shared" si="2"/>
        <v>3902274.3938399996</v>
      </c>
      <c r="X32" s="275">
        <v>51</v>
      </c>
      <c r="Y32" s="301">
        <v>5331305.3999999994</v>
      </c>
      <c r="Z32" s="301">
        <v>7070703.2558139535</v>
      </c>
      <c r="AA32" s="77"/>
      <c r="AB32" s="135"/>
      <c r="AC32" s="135"/>
      <c r="AD32" s="77"/>
      <c r="AE32" s="280"/>
      <c r="AF32" s="138"/>
      <c r="AG32" s="120"/>
      <c r="AH32" s="120"/>
      <c r="AI32" s="120"/>
      <c r="AJ32" s="120"/>
      <c r="AK32" s="120"/>
      <c r="AL32" s="120"/>
      <c r="AM32" s="120"/>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row>
    <row r="33" spans="1:62" s="30" customFormat="1" ht="15.75" customHeight="1" x14ac:dyDescent="0.25">
      <c r="A33" s="608"/>
      <c r="B33" s="80" t="s">
        <v>238</v>
      </c>
      <c r="C33" s="77"/>
      <c r="D33" s="135"/>
      <c r="E33" s="77"/>
      <c r="F33" s="135"/>
      <c r="G33" s="77"/>
      <c r="H33" s="135"/>
      <c r="I33" s="77"/>
      <c r="J33" s="135"/>
      <c r="K33" s="77"/>
      <c r="L33" s="135"/>
      <c r="M33" s="77"/>
      <c r="N33" s="135"/>
      <c r="O33" s="77">
        <v>0</v>
      </c>
      <c r="P33" s="135"/>
      <c r="Q33" s="135"/>
      <c r="R33" s="275">
        <v>46</v>
      </c>
      <c r="S33" s="276">
        <f t="shared" si="3"/>
        <v>107441133.48999999</v>
      </c>
      <c r="T33" s="276">
        <f t="shared" si="4"/>
        <v>455403.55501800001</v>
      </c>
      <c r="U33" s="277">
        <v>50</v>
      </c>
      <c r="V33" s="276">
        <f t="shared" si="5"/>
        <v>0</v>
      </c>
      <c r="W33" s="278">
        <f t="shared" si="2"/>
        <v>4241602.602</v>
      </c>
      <c r="X33" s="275">
        <v>64</v>
      </c>
      <c r="Y33" s="301">
        <v>6690265.5999999996</v>
      </c>
      <c r="Z33" s="301">
        <v>8873039.3798449617</v>
      </c>
      <c r="AA33" s="77"/>
      <c r="AB33" s="135"/>
      <c r="AC33" s="135"/>
      <c r="AD33" s="77"/>
      <c r="AE33" s="280"/>
      <c r="AF33" s="138"/>
      <c r="AG33" s="120"/>
      <c r="AH33" s="120"/>
      <c r="AI33" s="120"/>
      <c r="AJ33" s="120"/>
      <c r="AK33" s="120"/>
      <c r="AL33" s="120"/>
      <c r="AM33" s="120"/>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row>
    <row r="34" spans="1:62" s="30" customFormat="1" ht="15.75" customHeight="1" x14ac:dyDescent="0.25">
      <c r="A34" s="608"/>
      <c r="B34" s="80" t="s">
        <v>239</v>
      </c>
      <c r="C34" s="77"/>
      <c r="D34" s="135"/>
      <c r="E34" s="77"/>
      <c r="F34" s="135"/>
      <c r="G34" s="77"/>
      <c r="H34" s="135"/>
      <c r="I34" s="77"/>
      <c r="J34" s="135"/>
      <c r="K34" s="77"/>
      <c r="L34" s="135"/>
      <c r="M34" s="77"/>
      <c r="N34" s="135"/>
      <c r="O34" s="77">
        <v>0</v>
      </c>
      <c r="P34" s="135"/>
      <c r="Q34" s="135"/>
      <c r="R34" s="275">
        <v>52</v>
      </c>
      <c r="S34" s="276">
        <f t="shared" si="3"/>
        <v>121455194.38</v>
      </c>
      <c r="T34" s="276">
        <f t="shared" si="4"/>
        <v>514804.01871600002</v>
      </c>
      <c r="U34" s="277">
        <v>89</v>
      </c>
      <c r="V34" s="276">
        <f t="shared" si="5"/>
        <v>0</v>
      </c>
      <c r="W34" s="278">
        <f t="shared" si="2"/>
        <v>7550052.6315599997</v>
      </c>
      <c r="X34" s="275">
        <v>13</v>
      </c>
      <c r="Y34" s="301">
        <v>1358960.2</v>
      </c>
      <c r="Z34" s="301">
        <v>1802336.1240310078</v>
      </c>
      <c r="AA34" s="77"/>
      <c r="AB34" s="135"/>
      <c r="AC34" s="135"/>
      <c r="AD34" s="77"/>
      <c r="AE34" s="280"/>
      <c r="AF34" s="138"/>
      <c r="AG34" s="120"/>
      <c r="AH34" s="120"/>
      <c r="AI34" s="120"/>
      <c r="AJ34" s="120"/>
      <c r="AK34" s="120"/>
      <c r="AL34" s="120"/>
      <c r="AM34" s="120"/>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row>
    <row r="35" spans="1:62" s="30" customFormat="1" ht="15.75" customHeight="1" x14ac:dyDescent="0.25">
      <c r="A35" s="608"/>
      <c r="B35" s="80" t="s">
        <v>240</v>
      </c>
      <c r="C35" s="77"/>
      <c r="D35" s="135"/>
      <c r="E35" s="77"/>
      <c r="F35" s="135"/>
      <c r="G35" s="77"/>
      <c r="H35" s="135"/>
      <c r="I35" s="77"/>
      <c r="J35" s="135"/>
      <c r="K35" s="77"/>
      <c r="L35" s="135"/>
      <c r="M35" s="77"/>
      <c r="N35" s="135"/>
      <c r="O35" s="77">
        <v>0</v>
      </c>
      <c r="P35" s="135"/>
      <c r="Q35" s="135"/>
      <c r="R35" s="275">
        <v>22</v>
      </c>
      <c r="S35" s="276">
        <f t="shared" si="3"/>
        <v>51384889.93</v>
      </c>
      <c r="T35" s="276">
        <f t="shared" si="4"/>
        <v>217801.70022600002</v>
      </c>
      <c r="U35" s="277">
        <v>47</v>
      </c>
      <c r="V35" s="276">
        <f t="shared" si="5"/>
        <v>0</v>
      </c>
      <c r="W35" s="278">
        <f t="shared" si="2"/>
        <v>3987106.4458799995</v>
      </c>
      <c r="X35" s="275">
        <v>14</v>
      </c>
      <c r="Y35" s="301">
        <v>1463495.5999999999</v>
      </c>
      <c r="Z35" s="301">
        <v>1940977.3643410853</v>
      </c>
      <c r="AA35" s="77"/>
      <c r="AB35" s="135"/>
      <c r="AC35" s="135"/>
      <c r="AD35" s="77"/>
      <c r="AE35" s="280"/>
      <c r="AF35" s="138"/>
      <c r="AG35" s="120"/>
      <c r="AH35" s="120"/>
      <c r="AI35" s="120"/>
      <c r="AJ35" s="120"/>
      <c r="AK35" s="120"/>
      <c r="AL35" s="120"/>
      <c r="AM35" s="120"/>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row>
    <row r="36" spans="1:62" s="30" customFormat="1" ht="15.75" customHeight="1" x14ac:dyDescent="0.25">
      <c r="A36" s="608"/>
      <c r="B36" s="80" t="s">
        <v>241</v>
      </c>
      <c r="C36" s="77"/>
      <c r="D36" s="135"/>
      <c r="E36" s="77"/>
      <c r="F36" s="135"/>
      <c r="G36" s="77"/>
      <c r="H36" s="135"/>
      <c r="I36" s="77"/>
      <c r="J36" s="135"/>
      <c r="K36" s="77"/>
      <c r="L36" s="135"/>
      <c r="M36" s="77"/>
      <c r="N36" s="135"/>
      <c r="O36" s="77">
        <v>0</v>
      </c>
      <c r="P36" s="135"/>
      <c r="Q36" s="135"/>
      <c r="R36" s="275">
        <v>34</v>
      </c>
      <c r="S36" s="276">
        <f t="shared" si="3"/>
        <v>79413011.709999993</v>
      </c>
      <c r="T36" s="276">
        <f t="shared" si="4"/>
        <v>336602.627622</v>
      </c>
      <c r="U36" s="277">
        <v>31</v>
      </c>
      <c r="V36" s="276">
        <f t="shared" si="5"/>
        <v>0</v>
      </c>
      <c r="W36" s="278">
        <f t="shared" si="2"/>
        <v>2629793.6132399999</v>
      </c>
      <c r="X36" s="275">
        <v>68</v>
      </c>
      <c r="Y36" s="301">
        <v>7108407.1999999993</v>
      </c>
      <c r="Z36" s="301">
        <v>9427604.3410852719</v>
      </c>
      <c r="AA36" s="77"/>
      <c r="AB36" s="135"/>
      <c r="AC36" s="135"/>
      <c r="AD36" s="77"/>
      <c r="AE36" s="280"/>
      <c r="AF36" s="138"/>
      <c r="AG36" s="120"/>
      <c r="AH36" s="120"/>
      <c r="AI36" s="120"/>
      <c r="AJ36" s="120"/>
      <c r="AK36" s="120"/>
      <c r="AL36" s="120"/>
      <c r="AM36" s="120"/>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row>
    <row r="37" spans="1:62" s="30" customFormat="1" ht="15.75" customHeight="1" x14ac:dyDescent="0.25">
      <c r="A37" s="608"/>
      <c r="B37" s="80" t="s">
        <v>242</v>
      </c>
      <c r="C37" s="77"/>
      <c r="D37" s="135"/>
      <c r="E37" s="77"/>
      <c r="F37" s="135"/>
      <c r="G37" s="77"/>
      <c r="H37" s="135"/>
      <c r="I37" s="77"/>
      <c r="J37" s="135"/>
      <c r="K37" s="77"/>
      <c r="L37" s="135"/>
      <c r="M37" s="77"/>
      <c r="N37" s="135"/>
      <c r="O37" s="77">
        <v>0</v>
      </c>
      <c r="P37" s="135"/>
      <c r="Q37" s="135"/>
      <c r="R37" s="275">
        <v>62</v>
      </c>
      <c r="S37" s="276">
        <f t="shared" si="3"/>
        <v>144811962.53</v>
      </c>
      <c r="T37" s="276">
        <f t="shared" si="4"/>
        <v>613804.79154600005</v>
      </c>
      <c r="U37" s="277">
        <v>0</v>
      </c>
      <c r="V37" s="276">
        <f t="shared" si="5"/>
        <v>0</v>
      </c>
      <c r="W37" s="278">
        <f t="shared" si="2"/>
        <v>0</v>
      </c>
      <c r="X37" s="275">
        <v>5</v>
      </c>
      <c r="Y37" s="301">
        <v>522677</v>
      </c>
      <c r="Z37" s="301">
        <v>693206.20155038766</v>
      </c>
      <c r="AA37" s="77"/>
      <c r="AB37" s="135"/>
      <c r="AC37" s="135"/>
      <c r="AD37" s="77"/>
      <c r="AE37" s="280"/>
      <c r="AF37" s="138"/>
      <c r="AG37" s="120"/>
      <c r="AH37" s="120"/>
      <c r="AI37" s="120"/>
      <c r="AJ37" s="120"/>
      <c r="AK37" s="120"/>
      <c r="AL37" s="120"/>
      <c r="AM37" s="120"/>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row>
    <row r="38" spans="1:62" s="30" customFormat="1" ht="15.75" customHeight="1" x14ac:dyDescent="0.25">
      <c r="A38" s="608"/>
      <c r="B38" s="80" t="s">
        <v>243</v>
      </c>
      <c r="C38" s="77"/>
      <c r="D38" s="135"/>
      <c r="E38" s="77"/>
      <c r="F38" s="135"/>
      <c r="G38" s="77"/>
      <c r="H38" s="135"/>
      <c r="I38" s="77"/>
      <c r="J38" s="135"/>
      <c r="K38" s="77"/>
      <c r="L38" s="135"/>
      <c r="M38" s="77"/>
      <c r="N38" s="135"/>
      <c r="O38" s="77">
        <v>0</v>
      </c>
      <c r="P38" s="135"/>
      <c r="Q38" s="135"/>
      <c r="R38" s="275">
        <v>4</v>
      </c>
      <c r="S38" s="276">
        <f t="shared" si="3"/>
        <v>9342707.2599999998</v>
      </c>
      <c r="T38" s="276">
        <f t="shared" si="4"/>
        <v>39600.309132000002</v>
      </c>
      <c r="U38" s="277">
        <v>32</v>
      </c>
      <c r="V38" s="276">
        <f t="shared" si="5"/>
        <v>0</v>
      </c>
      <c r="W38" s="278">
        <f t="shared" si="2"/>
        <v>2714625.6652799998</v>
      </c>
      <c r="X38" s="275">
        <v>16</v>
      </c>
      <c r="Y38" s="301">
        <v>1672566.4</v>
      </c>
      <c r="Z38" s="301">
        <v>2218259.8449612404</v>
      </c>
      <c r="AA38" s="77"/>
      <c r="AB38" s="135"/>
      <c r="AC38" s="135"/>
      <c r="AD38" s="77"/>
      <c r="AE38" s="280"/>
      <c r="AF38" s="138"/>
      <c r="AG38" s="120"/>
      <c r="AH38" s="120"/>
      <c r="AI38" s="120"/>
      <c r="AJ38" s="120"/>
      <c r="AK38" s="120"/>
      <c r="AL38" s="120"/>
      <c r="AM38" s="120"/>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row>
    <row r="39" spans="1:62" s="30" customFormat="1" ht="15.75" customHeight="1" x14ac:dyDescent="0.25">
      <c r="A39" s="608"/>
      <c r="B39" s="80" t="s">
        <v>244</v>
      </c>
      <c r="C39" s="77"/>
      <c r="D39" s="135"/>
      <c r="E39" s="77"/>
      <c r="F39" s="135"/>
      <c r="G39" s="77"/>
      <c r="H39" s="135"/>
      <c r="I39" s="77"/>
      <c r="J39" s="135"/>
      <c r="K39" s="77"/>
      <c r="L39" s="135"/>
      <c r="M39" s="77"/>
      <c r="N39" s="135"/>
      <c r="O39" s="77">
        <v>0</v>
      </c>
      <c r="P39" s="135"/>
      <c r="Q39" s="135"/>
      <c r="R39" s="275">
        <v>22</v>
      </c>
      <c r="S39" s="276">
        <f t="shared" si="3"/>
        <v>51384889.93</v>
      </c>
      <c r="T39" s="276">
        <f t="shared" si="4"/>
        <v>217801.70022600002</v>
      </c>
      <c r="U39" s="277">
        <v>51</v>
      </c>
      <c r="V39" s="276">
        <f t="shared" si="5"/>
        <v>0</v>
      </c>
      <c r="W39" s="278">
        <f t="shared" si="2"/>
        <v>4326434.6540399995</v>
      </c>
      <c r="X39" s="275">
        <v>42</v>
      </c>
      <c r="Y39" s="301">
        <v>4390486.8</v>
      </c>
      <c r="Z39" s="301">
        <v>5822932.0930232564</v>
      </c>
      <c r="AA39" s="77"/>
      <c r="AB39" s="135"/>
      <c r="AC39" s="135"/>
      <c r="AD39" s="77"/>
      <c r="AE39" s="280"/>
      <c r="AF39" s="138"/>
      <c r="AG39" s="120"/>
      <c r="AH39" s="120"/>
      <c r="AI39" s="120"/>
      <c r="AJ39" s="120"/>
      <c r="AK39" s="120"/>
      <c r="AL39" s="120"/>
      <c r="AM39" s="120"/>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row>
    <row r="40" spans="1:62" s="30" customFormat="1" ht="15.75" customHeight="1" x14ac:dyDescent="0.25">
      <c r="A40" s="608"/>
      <c r="B40" s="80" t="s">
        <v>245</v>
      </c>
      <c r="C40" s="77"/>
      <c r="D40" s="135"/>
      <c r="E40" s="77"/>
      <c r="F40" s="135"/>
      <c r="G40" s="77"/>
      <c r="H40" s="135"/>
      <c r="I40" s="77"/>
      <c r="J40" s="135"/>
      <c r="K40" s="77"/>
      <c r="L40" s="135"/>
      <c r="M40" s="77"/>
      <c r="N40" s="135"/>
      <c r="O40" s="77">
        <v>0</v>
      </c>
      <c r="P40" s="135"/>
      <c r="Q40" s="135"/>
      <c r="R40" s="275">
        <v>11</v>
      </c>
      <c r="S40" s="276">
        <f t="shared" si="3"/>
        <v>25692444.965</v>
      </c>
      <c r="T40" s="276">
        <f t="shared" si="4"/>
        <v>108900.85011300001</v>
      </c>
      <c r="U40" s="277">
        <v>32</v>
      </c>
      <c r="V40" s="276">
        <f t="shared" si="5"/>
        <v>0</v>
      </c>
      <c r="W40" s="278">
        <f t="shared" si="2"/>
        <v>2714625.6652799998</v>
      </c>
      <c r="X40" s="275">
        <v>22</v>
      </c>
      <c r="Y40" s="301">
        <v>2299778.7999999998</v>
      </c>
      <c r="Z40" s="301">
        <v>3050107.2868217058</v>
      </c>
      <c r="AA40" s="77"/>
      <c r="AB40" s="135"/>
      <c r="AC40" s="135"/>
      <c r="AD40" s="77"/>
      <c r="AE40" s="280"/>
      <c r="AF40" s="138"/>
      <c r="AG40" s="120"/>
      <c r="AH40" s="120"/>
      <c r="AI40" s="120"/>
      <c r="AJ40" s="120"/>
      <c r="AK40" s="120"/>
      <c r="AL40" s="120"/>
      <c r="AM40" s="120"/>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row>
    <row r="41" spans="1:62" s="30" customFormat="1" ht="15.75" customHeight="1" x14ac:dyDescent="0.25">
      <c r="A41" s="608"/>
      <c r="B41" s="80" t="s">
        <v>246</v>
      </c>
      <c r="C41" s="77"/>
      <c r="D41" s="135"/>
      <c r="E41" s="77"/>
      <c r="F41" s="135"/>
      <c r="G41" s="77"/>
      <c r="H41" s="135"/>
      <c r="I41" s="77"/>
      <c r="J41" s="135"/>
      <c r="K41" s="77"/>
      <c r="L41" s="135"/>
      <c r="M41" s="77"/>
      <c r="N41" s="135"/>
      <c r="O41" s="77">
        <v>0</v>
      </c>
      <c r="P41" s="135"/>
      <c r="Q41" s="135"/>
      <c r="R41" s="275">
        <v>0</v>
      </c>
      <c r="S41" s="276">
        <f t="shared" si="3"/>
        <v>0</v>
      </c>
      <c r="T41" s="276">
        <f t="shared" si="4"/>
        <v>0</v>
      </c>
      <c r="U41" s="277">
        <v>25</v>
      </c>
      <c r="V41" s="276">
        <f t="shared" si="5"/>
        <v>0</v>
      </c>
      <c r="W41" s="278">
        <f t="shared" si="2"/>
        <v>2120801.301</v>
      </c>
      <c r="X41" s="275">
        <v>26</v>
      </c>
      <c r="Y41" s="301">
        <v>2717920.4</v>
      </c>
      <c r="Z41" s="301">
        <v>3604672.2480620155</v>
      </c>
      <c r="AA41" s="77"/>
      <c r="AB41" s="135"/>
      <c r="AC41" s="135"/>
      <c r="AD41" s="77"/>
      <c r="AE41" s="280"/>
      <c r="AF41" s="138"/>
      <c r="AG41" s="120"/>
      <c r="AH41" s="120"/>
      <c r="AI41" s="120"/>
      <c r="AJ41" s="120"/>
      <c r="AK41" s="120"/>
      <c r="AL41" s="120"/>
      <c r="AM41" s="120"/>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row>
    <row r="42" spans="1:62" s="30" customFormat="1" ht="15.75" customHeight="1" x14ac:dyDescent="0.25">
      <c r="A42" s="608"/>
      <c r="B42" s="80" t="s">
        <v>247</v>
      </c>
      <c r="C42" s="77"/>
      <c r="D42" s="135"/>
      <c r="E42" s="77"/>
      <c r="F42" s="135"/>
      <c r="G42" s="77"/>
      <c r="H42" s="135"/>
      <c r="I42" s="77"/>
      <c r="J42" s="135"/>
      <c r="K42" s="77"/>
      <c r="L42" s="135"/>
      <c r="M42" s="77"/>
      <c r="N42" s="135"/>
      <c r="O42" s="77">
        <v>0</v>
      </c>
      <c r="P42" s="135"/>
      <c r="Q42" s="135"/>
      <c r="R42" s="275">
        <v>3</v>
      </c>
      <c r="S42" s="276">
        <f t="shared" si="3"/>
        <v>7007030.4450000003</v>
      </c>
      <c r="T42" s="276">
        <f t="shared" si="4"/>
        <v>29700.231849000003</v>
      </c>
      <c r="U42" s="277">
        <v>144</v>
      </c>
      <c r="V42" s="276">
        <f t="shared" si="5"/>
        <v>0</v>
      </c>
      <c r="W42" s="278">
        <f t="shared" si="2"/>
        <v>12215815.493759999</v>
      </c>
      <c r="X42" s="275">
        <v>80</v>
      </c>
      <c r="Y42" s="301">
        <v>8362832</v>
      </c>
      <c r="Z42" s="301">
        <v>11091299.224806203</v>
      </c>
      <c r="AA42" s="77"/>
      <c r="AB42" s="135"/>
      <c r="AC42" s="135"/>
      <c r="AD42" s="77"/>
      <c r="AE42" s="280"/>
      <c r="AF42" s="138"/>
      <c r="AG42" s="120"/>
      <c r="AH42" s="120"/>
      <c r="AI42" s="120"/>
      <c r="AJ42" s="120"/>
      <c r="AK42" s="120"/>
      <c r="AL42" s="120"/>
      <c r="AM42" s="120"/>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row>
    <row r="43" spans="1:62" s="30" customFormat="1" ht="29.25" customHeight="1" x14ac:dyDescent="0.25">
      <c r="A43" s="608"/>
      <c r="B43" s="80" t="s">
        <v>248</v>
      </c>
      <c r="C43" s="77"/>
      <c r="D43" s="135"/>
      <c r="E43" s="77"/>
      <c r="F43" s="135"/>
      <c r="G43" s="77"/>
      <c r="H43" s="135"/>
      <c r="I43" s="77"/>
      <c r="J43" s="135"/>
      <c r="K43" s="77"/>
      <c r="L43" s="135"/>
      <c r="M43" s="77"/>
      <c r="N43" s="135"/>
      <c r="O43" s="77">
        <v>0</v>
      </c>
      <c r="P43" s="135"/>
      <c r="Q43" s="135"/>
      <c r="R43" s="275">
        <v>0</v>
      </c>
      <c r="S43" s="276">
        <f t="shared" si="3"/>
        <v>0</v>
      </c>
      <c r="T43" s="276">
        <f t="shared" si="4"/>
        <v>0</v>
      </c>
      <c r="U43" s="277">
        <v>0</v>
      </c>
      <c r="V43" s="325">
        <f t="shared" si="5"/>
        <v>0</v>
      </c>
      <c r="W43" s="326">
        <f t="shared" si="2"/>
        <v>0</v>
      </c>
      <c r="X43" s="327">
        <v>0</v>
      </c>
      <c r="Y43" s="328">
        <v>0</v>
      </c>
      <c r="Z43" s="329">
        <f t="shared" ref="Z43" si="6">X43*244779.9473</f>
        <v>0</v>
      </c>
      <c r="AA43" s="77"/>
      <c r="AB43" s="135"/>
      <c r="AC43" s="135"/>
      <c r="AD43" s="77"/>
      <c r="AE43" s="280"/>
      <c r="AF43" s="138"/>
      <c r="AG43" s="120"/>
      <c r="AH43" s="120"/>
      <c r="AI43" s="120"/>
      <c r="AJ43" s="120"/>
      <c r="AK43" s="120"/>
      <c r="AL43" s="120"/>
      <c r="AM43" s="120"/>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row>
    <row r="44" spans="1:62" s="1" customFormat="1" ht="24" customHeight="1" thickBot="1" x14ac:dyDescent="0.3">
      <c r="A44" s="446"/>
      <c r="B44" s="78" t="s">
        <v>203</v>
      </c>
      <c r="C44" s="134"/>
      <c r="D44" s="136"/>
      <c r="E44" s="134"/>
      <c r="F44" s="136"/>
      <c r="G44" s="134"/>
      <c r="H44" s="136"/>
      <c r="I44" s="134"/>
      <c r="J44" s="136"/>
      <c r="K44" s="134"/>
      <c r="L44" s="136"/>
      <c r="M44" s="134"/>
      <c r="N44" s="136"/>
      <c r="O44" s="77">
        <v>0</v>
      </c>
      <c r="P44" s="281">
        <v>506616000</v>
      </c>
      <c r="Q44" s="136">
        <v>0</v>
      </c>
      <c r="R44" s="134">
        <f>SUM(R24:R43)</f>
        <v>427</v>
      </c>
      <c r="S44" s="282">
        <f>SUM(S24:S43)</f>
        <v>997334000.005</v>
      </c>
      <c r="T44" s="282">
        <f>SUM(T24:T43)</f>
        <v>4227332.999841</v>
      </c>
      <c r="U44" s="283">
        <v>807</v>
      </c>
      <c r="V44" s="330">
        <f t="shared" si="5"/>
        <v>0</v>
      </c>
      <c r="W44" s="331">
        <f t="shared" si="2"/>
        <v>68459465.99628</v>
      </c>
      <c r="X44" s="134">
        <f>SUM(X24:X43)</f>
        <v>645</v>
      </c>
      <c r="Y44" s="332">
        <f>SUM(Y24:Y43)</f>
        <v>67425333</v>
      </c>
      <c r="Z44" s="333">
        <f>SUM(Z24:Z43)</f>
        <v>89423600.000000015</v>
      </c>
      <c r="AA44" s="134"/>
      <c r="AB44" s="136"/>
      <c r="AC44" s="136"/>
      <c r="AD44" s="134"/>
      <c r="AE44" s="284"/>
      <c r="AF44" s="139"/>
      <c r="AG44" s="120"/>
      <c r="AH44" s="120"/>
      <c r="AI44" s="120"/>
      <c r="AJ44" s="120"/>
      <c r="AK44" s="120"/>
      <c r="AL44" s="120"/>
      <c r="AM44" s="120"/>
      <c r="AN44" s="82"/>
      <c r="AO44" s="82"/>
      <c r="AP44" s="82"/>
      <c r="AQ44" s="82"/>
      <c r="AR44" s="82"/>
      <c r="AS44" s="82"/>
      <c r="AT44" s="82"/>
      <c r="AU44" s="82"/>
      <c r="AV44" s="82"/>
      <c r="AW44" s="82"/>
      <c r="AX44" s="82"/>
      <c r="AY44" s="82"/>
      <c r="AZ44" s="82"/>
      <c r="BA44" s="82"/>
      <c r="BB44" s="82"/>
      <c r="BC44" s="82"/>
      <c r="BD44" s="82"/>
      <c r="BE44" s="82"/>
      <c r="BF44" s="82"/>
      <c r="BG44" s="82"/>
      <c r="BH44" s="82"/>
      <c r="BI44" s="82"/>
      <c r="BJ44" s="82"/>
    </row>
    <row r="45" spans="1:62" s="1" customFormat="1" ht="24" customHeight="1" thickBot="1" x14ac:dyDescent="0.3">
      <c r="K45" s="98"/>
      <c r="L45" s="98"/>
      <c r="M45" s="98"/>
      <c r="N45" s="98"/>
      <c r="O45" s="98"/>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row>
    <row r="46" spans="1:62" s="1" customFormat="1" ht="24" customHeight="1" thickBot="1" x14ac:dyDescent="0.3">
      <c r="A46" s="445" t="s">
        <v>249</v>
      </c>
      <c r="B46" s="609" t="s">
        <v>225</v>
      </c>
      <c r="C46" s="487" t="s">
        <v>84</v>
      </c>
      <c r="D46" s="589"/>
      <c r="E46" s="589"/>
      <c r="F46" s="589"/>
      <c r="G46" s="589"/>
      <c r="H46" s="589"/>
      <c r="I46" s="589"/>
      <c r="J46" s="589"/>
      <c r="K46" s="589"/>
      <c r="L46" s="589"/>
      <c r="M46" s="589"/>
      <c r="N46" s="488"/>
      <c r="O46" s="583" t="s">
        <v>86</v>
      </c>
      <c r="P46" s="584"/>
      <c r="Q46" s="584"/>
      <c r="R46" s="584"/>
      <c r="S46" s="584"/>
      <c r="T46" s="584"/>
      <c r="U46" s="584"/>
      <c r="V46" s="584"/>
      <c r="W46" s="584"/>
      <c r="X46" s="584"/>
      <c r="Y46" s="584"/>
      <c r="Z46" s="584"/>
      <c r="AA46" s="584"/>
      <c r="AB46" s="584"/>
      <c r="AC46" s="584"/>
      <c r="AD46" s="584"/>
      <c r="AE46" s="584"/>
      <c r="AF46" s="585"/>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row>
    <row r="47" spans="1:62" s="1" customFormat="1" ht="29.25" customHeight="1" thickBot="1" x14ac:dyDescent="0.3">
      <c r="A47" s="608"/>
      <c r="B47" s="610"/>
      <c r="C47" s="487" t="s">
        <v>188</v>
      </c>
      <c r="D47" s="488"/>
      <c r="E47" s="487" t="s">
        <v>189</v>
      </c>
      <c r="F47" s="488"/>
      <c r="G47" s="487" t="s">
        <v>190</v>
      </c>
      <c r="H47" s="488"/>
      <c r="I47" s="487" t="s">
        <v>191</v>
      </c>
      <c r="J47" s="488"/>
      <c r="K47" s="487" t="s">
        <v>221</v>
      </c>
      <c r="L47" s="488"/>
      <c r="M47" s="487" t="s">
        <v>193</v>
      </c>
      <c r="N47" s="488"/>
      <c r="O47" s="583" t="s">
        <v>188</v>
      </c>
      <c r="P47" s="584"/>
      <c r="Q47" s="585"/>
      <c r="R47" s="583" t="s">
        <v>189</v>
      </c>
      <c r="S47" s="584"/>
      <c r="T47" s="585"/>
      <c r="U47" s="583" t="s">
        <v>190</v>
      </c>
      <c r="V47" s="584"/>
      <c r="W47" s="585"/>
      <c r="X47" s="583" t="s">
        <v>191</v>
      </c>
      <c r="Y47" s="584"/>
      <c r="Z47" s="585"/>
      <c r="AA47" s="583" t="s">
        <v>221</v>
      </c>
      <c r="AB47" s="584"/>
      <c r="AC47" s="585"/>
      <c r="AD47" s="583" t="s">
        <v>193</v>
      </c>
      <c r="AE47" s="584"/>
      <c r="AF47" s="585"/>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row>
    <row r="48" spans="1:62" s="1" customFormat="1" ht="15.75" thickBot="1" x14ac:dyDescent="0.3">
      <c r="A48" s="608"/>
      <c r="B48" s="611"/>
      <c r="C48" s="140" t="s">
        <v>226</v>
      </c>
      <c r="D48" s="123" t="s">
        <v>227</v>
      </c>
      <c r="E48" s="140" t="s">
        <v>226</v>
      </c>
      <c r="F48" s="123" t="s">
        <v>227</v>
      </c>
      <c r="G48" s="140" t="s">
        <v>226</v>
      </c>
      <c r="H48" s="123" t="s">
        <v>227</v>
      </c>
      <c r="I48" s="140" t="s">
        <v>226</v>
      </c>
      <c r="J48" s="123" t="s">
        <v>227</v>
      </c>
      <c r="K48" s="140" t="s">
        <v>226</v>
      </c>
      <c r="L48" s="123" t="s">
        <v>227</v>
      </c>
      <c r="M48" s="140" t="s">
        <v>226</v>
      </c>
      <c r="N48" s="123" t="s">
        <v>227</v>
      </c>
      <c r="O48" s="126" t="s">
        <v>226</v>
      </c>
      <c r="P48" s="126" t="s">
        <v>228</v>
      </c>
      <c r="Q48" s="126" t="s">
        <v>28</v>
      </c>
      <c r="R48" s="126" t="s">
        <v>226</v>
      </c>
      <c r="S48" s="126" t="s">
        <v>228</v>
      </c>
      <c r="T48" s="126" t="s">
        <v>28</v>
      </c>
      <c r="U48" s="126" t="s">
        <v>226</v>
      </c>
      <c r="V48" s="126" t="s">
        <v>228</v>
      </c>
      <c r="W48" s="126" t="s">
        <v>28</v>
      </c>
      <c r="X48" s="126" t="s">
        <v>226</v>
      </c>
      <c r="Y48" s="126" t="s">
        <v>228</v>
      </c>
      <c r="Z48" s="126" t="s">
        <v>28</v>
      </c>
      <c r="AA48" s="126" t="s">
        <v>226</v>
      </c>
      <c r="AB48" s="126" t="s">
        <v>228</v>
      </c>
      <c r="AC48" s="126" t="s">
        <v>28</v>
      </c>
      <c r="AD48" s="126" t="s">
        <v>226</v>
      </c>
      <c r="AE48" s="126" t="s">
        <v>228</v>
      </c>
      <c r="AF48" s="126" t="s">
        <v>28</v>
      </c>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row>
    <row r="49" spans="1:62" s="1" customFormat="1" ht="17.25" thickBot="1" x14ac:dyDescent="0.3">
      <c r="A49" s="608"/>
      <c r="B49" s="242"/>
      <c r="C49" s="125">
        <v>0</v>
      </c>
      <c r="D49" s="125"/>
      <c r="E49" s="125">
        <v>400</v>
      </c>
      <c r="F49" s="125"/>
      <c r="G49" s="125">
        <v>800</v>
      </c>
      <c r="H49" s="125"/>
      <c r="I49" s="125">
        <v>800</v>
      </c>
      <c r="J49" s="125"/>
      <c r="K49" s="125">
        <v>800</v>
      </c>
      <c r="L49" s="125"/>
      <c r="M49" s="125">
        <v>321</v>
      </c>
      <c r="N49" s="125"/>
      <c r="O49" s="126"/>
      <c r="P49" s="126"/>
      <c r="Q49" s="126"/>
      <c r="R49" s="126"/>
      <c r="S49" s="126"/>
      <c r="T49" s="126"/>
      <c r="U49" s="126"/>
      <c r="V49" s="126"/>
      <c r="W49" s="126"/>
      <c r="X49" s="126"/>
      <c r="Y49" s="126"/>
      <c r="Z49" s="126"/>
      <c r="AA49" s="126"/>
      <c r="AB49" s="126"/>
      <c r="AC49" s="126"/>
      <c r="AD49" s="126"/>
      <c r="AE49" s="126"/>
      <c r="AF49" s="126"/>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row>
    <row r="50" spans="1:62" s="1" customFormat="1" ht="16.5" x14ac:dyDescent="0.25">
      <c r="A50" s="608"/>
      <c r="B50" s="183" t="s">
        <v>229</v>
      </c>
      <c r="C50" s="77"/>
      <c r="D50" s="138"/>
      <c r="E50" s="77"/>
      <c r="F50" s="138"/>
      <c r="G50" s="77"/>
      <c r="H50" s="138"/>
      <c r="I50" s="77"/>
      <c r="J50" s="138"/>
      <c r="K50" s="77"/>
      <c r="L50" s="138"/>
      <c r="M50" s="77"/>
      <c r="N50" s="138"/>
      <c r="O50" s="77"/>
      <c r="P50" s="135"/>
      <c r="Q50" s="138"/>
      <c r="R50" s="77"/>
      <c r="S50" s="135"/>
      <c r="T50" s="138"/>
      <c r="U50" s="77"/>
      <c r="V50" s="135"/>
      <c r="W50" s="138"/>
      <c r="X50" s="77"/>
      <c r="Y50" s="135"/>
      <c r="Z50" s="138"/>
      <c r="AA50" s="77"/>
      <c r="AB50" s="135"/>
      <c r="AC50" s="138"/>
      <c r="AD50" s="77"/>
      <c r="AE50" s="279"/>
      <c r="AF50" s="138"/>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row>
    <row r="51" spans="1:62" s="1" customFormat="1" ht="16.5" x14ac:dyDescent="0.25">
      <c r="A51" s="608"/>
      <c r="B51" s="184" t="s">
        <v>230</v>
      </c>
      <c r="C51" s="77"/>
      <c r="D51" s="138"/>
      <c r="E51" s="77"/>
      <c r="F51" s="138"/>
      <c r="G51" s="77"/>
      <c r="H51" s="138"/>
      <c r="I51" s="77"/>
      <c r="J51" s="138"/>
      <c r="K51" s="77"/>
      <c r="L51" s="138"/>
      <c r="M51" s="77"/>
      <c r="N51" s="138"/>
      <c r="O51" s="77"/>
      <c r="P51" s="135"/>
      <c r="Q51" s="138"/>
      <c r="R51" s="77"/>
      <c r="S51" s="135"/>
      <c r="T51" s="138"/>
      <c r="U51" s="77"/>
      <c r="V51" s="135"/>
      <c r="W51" s="138"/>
      <c r="X51" s="77"/>
      <c r="Y51" s="135"/>
      <c r="Z51" s="138"/>
      <c r="AA51" s="77"/>
      <c r="AB51" s="135"/>
      <c r="AC51" s="138"/>
      <c r="AD51" s="77"/>
      <c r="AE51" s="280"/>
      <c r="AF51" s="138"/>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row>
    <row r="52" spans="1:62" s="1" customFormat="1" ht="16.5" x14ac:dyDescent="0.25">
      <c r="A52" s="608"/>
      <c r="B52" s="184" t="s">
        <v>231</v>
      </c>
      <c r="C52" s="77"/>
      <c r="D52" s="138"/>
      <c r="E52" s="77"/>
      <c r="F52" s="138"/>
      <c r="G52" s="77"/>
      <c r="H52" s="138"/>
      <c r="I52" s="77"/>
      <c r="J52" s="138"/>
      <c r="K52" s="77"/>
      <c r="L52" s="138"/>
      <c r="M52" s="77"/>
      <c r="N52" s="138"/>
      <c r="O52" s="77"/>
      <c r="P52" s="135"/>
      <c r="Q52" s="138"/>
      <c r="R52" s="77"/>
      <c r="S52" s="135"/>
      <c r="T52" s="138"/>
      <c r="U52" s="77"/>
      <c r="V52" s="135"/>
      <c r="W52" s="138"/>
      <c r="X52" s="77"/>
      <c r="Y52" s="135"/>
      <c r="Z52" s="138"/>
      <c r="AA52" s="77"/>
      <c r="AB52" s="135"/>
      <c r="AC52" s="138"/>
      <c r="AD52" s="77"/>
      <c r="AE52" s="280"/>
      <c r="AF52" s="138"/>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row>
    <row r="53" spans="1:62" s="1" customFormat="1" ht="16.5" x14ac:dyDescent="0.25">
      <c r="A53" s="608"/>
      <c r="B53" s="184" t="s">
        <v>232</v>
      </c>
      <c r="C53" s="77"/>
      <c r="D53" s="138"/>
      <c r="E53" s="77"/>
      <c r="F53" s="138"/>
      <c r="G53" s="77"/>
      <c r="H53" s="138"/>
      <c r="I53" s="77"/>
      <c r="J53" s="138"/>
      <c r="K53" s="77"/>
      <c r="L53" s="138"/>
      <c r="M53" s="77"/>
      <c r="N53" s="138"/>
      <c r="O53" s="77"/>
      <c r="P53" s="135"/>
      <c r="Q53" s="138"/>
      <c r="R53" s="77"/>
      <c r="S53" s="135"/>
      <c r="T53" s="138"/>
      <c r="U53" s="77"/>
      <c r="V53" s="135"/>
      <c r="W53" s="138"/>
      <c r="X53" s="77"/>
      <c r="Y53" s="135"/>
      <c r="Z53" s="138"/>
      <c r="AA53" s="77"/>
      <c r="AB53" s="135"/>
      <c r="AC53" s="138"/>
      <c r="AD53" s="77"/>
      <c r="AE53" s="280"/>
      <c r="AF53" s="138"/>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row>
    <row r="54" spans="1:62" s="1" customFormat="1" ht="16.5" x14ac:dyDescent="0.25">
      <c r="A54" s="608"/>
      <c r="B54" s="184" t="s">
        <v>233</v>
      </c>
      <c r="C54" s="77"/>
      <c r="D54" s="138"/>
      <c r="E54" s="77"/>
      <c r="F54" s="138"/>
      <c r="G54" s="77"/>
      <c r="H54" s="138"/>
      <c r="I54" s="77"/>
      <c r="J54" s="138"/>
      <c r="K54" s="77"/>
      <c r="L54" s="138"/>
      <c r="M54" s="77"/>
      <c r="N54" s="138"/>
      <c r="O54" s="77"/>
      <c r="P54" s="135"/>
      <c r="Q54" s="138"/>
      <c r="R54" s="77"/>
      <c r="S54" s="135"/>
      <c r="T54" s="138"/>
      <c r="U54" s="77"/>
      <c r="V54" s="135"/>
      <c r="W54" s="138"/>
      <c r="X54" s="77"/>
      <c r="Y54" s="135"/>
      <c r="Z54" s="138"/>
      <c r="AA54" s="77"/>
      <c r="AB54" s="135"/>
      <c r="AC54" s="138"/>
      <c r="AD54" s="77"/>
      <c r="AE54" s="280"/>
      <c r="AF54" s="138"/>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row>
    <row r="55" spans="1:62" s="1" customFormat="1" ht="16.5" x14ac:dyDescent="0.25">
      <c r="A55" s="608"/>
      <c r="B55" s="184" t="s">
        <v>234</v>
      </c>
      <c r="C55" s="77"/>
      <c r="D55" s="138"/>
      <c r="E55" s="77"/>
      <c r="F55" s="138"/>
      <c r="G55" s="77"/>
      <c r="H55" s="138"/>
      <c r="I55" s="77"/>
      <c r="J55" s="138"/>
      <c r="K55" s="77"/>
      <c r="L55" s="138"/>
      <c r="M55" s="77"/>
      <c r="N55" s="138"/>
      <c r="O55" s="77"/>
      <c r="P55" s="135"/>
      <c r="Q55" s="138"/>
      <c r="R55" s="77"/>
      <c r="S55" s="135"/>
      <c r="T55" s="138"/>
      <c r="U55" s="77"/>
      <c r="V55" s="135"/>
      <c r="W55" s="138"/>
      <c r="X55" s="77"/>
      <c r="Y55" s="135"/>
      <c r="Z55" s="138"/>
      <c r="AA55" s="77"/>
      <c r="AB55" s="135"/>
      <c r="AC55" s="138"/>
      <c r="AD55" s="77"/>
      <c r="AE55" s="280"/>
      <c r="AF55" s="138"/>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row>
    <row r="56" spans="1:62" s="1" customFormat="1" ht="16.5" x14ac:dyDescent="0.25">
      <c r="A56" s="608"/>
      <c r="B56" s="184" t="s">
        <v>235</v>
      </c>
      <c r="C56" s="77"/>
      <c r="D56" s="138"/>
      <c r="E56" s="77"/>
      <c r="F56" s="138"/>
      <c r="G56" s="77"/>
      <c r="H56" s="138"/>
      <c r="I56" s="77"/>
      <c r="J56" s="138"/>
      <c r="K56" s="77"/>
      <c r="L56" s="138"/>
      <c r="M56" s="77"/>
      <c r="N56" s="138"/>
      <c r="O56" s="77"/>
      <c r="P56" s="135"/>
      <c r="Q56" s="138"/>
      <c r="R56" s="77"/>
      <c r="S56" s="135"/>
      <c r="T56" s="138"/>
      <c r="U56" s="77"/>
      <c r="V56" s="135"/>
      <c r="W56" s="138"/>
      <c r="X56" s="77"/>
      <c r="Y56" s="135"/>
      <c r="Z56" s="138"/>
      <c r="AA56" s="77"/>
      <c r="AB56" s="135"/>
      <c r="AC56" s="138"/>
      <c r="AD56" s="77"/>
      <c r="AE56" s="280"/>
      <c r="AF56" s="138"/>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row>
    <row r="57" spans="1:62" s="1" customFormat="1" ht="16.5" x14ac:dyDescent="0.25">
      <c r="A57" s="608"/>
      <c r="B57" s="184" t="s">
        <v>236</v>
      </c>
      <c r="C57" s="77"/>
      <c r="D57" s="138"/>
      <c r="E57" s="77"/>
      <c r="F57" s="138"/>
      <c r="G57" s="77"/>
      <c r="H57" s="138"/>
      <c r="I57" s="77"/>
      <c r="J57" s="138"/>
      <c r="K57" s="77"/>
      <c r="L57" s="138"/>
      <c r="M57" s="77"/>
      <c r="N57" s="138"/>
      <c r="O57" s="77"/>
      <c r="P57" s="135"/>
      <c r="Q57" s="138"/>
      <c r="R57" s="77"/>
      <c r="S57" s="135"/>
      <c r="T57" s="138"/>
      <c r="U57" s="77"/>
      <c r="V57" s="135"/>
      <c r="W57" s="138"/>
      <c r="X57" s="77"/>
      <c r="Y57" s="135"/>
      <c r="Z57" s="138"/>
      <c r="AA57" s="77"/>
      <c r="AB57" s="135"/>
      <c r="AC57" s="138"/>
      <c r="AD57" s="77"/>
      <c r="AE57" s="280"/>
      <c r="AF57" s="138"/>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row>
    <row r="58" spans="1:62" s="1" customFormat="1" ht="16.5" x14ac:dyDescent="0.25">
      <c r="A58" s="608"/>
      <c r="B58" s="184" t="s">
        <v>237</v>
      </c>
      <c r="C58" s="77"/>
      <c r="D58" s="138"/>
      <c r="E58" s="77"/>
      <c r="F58" s="138"/>
      <c r="G58" s="77"/>
      <c r="H58" s="138"/>
      <c r="I58" s="77"/>
      <c r="J58" s="138"/>
      <c r="K58" s="77"/>
      <c r="L58" s="138"/>
      <c r="M58" s="77"/>
      <c r="N58" s="138"/>
      <c r="O58" s="77"/>
      <c r="P58" s="135"/>
      <c r="Q58" s="138"/>
      <c r="R58" s="77"/>
      <c r="S58" s="135"/>
      <c r="T58" s="138"/>
      <c r="U58" s="77"/>
      <c r="V58" s="135"/>
      <c r="W58" s="138"/>
      <c r="X58" s="77"/>
      <c r="Y58" s="135"/>
      <c r="Z58" s="138"/>
      <c r="AA58" s="77"/>
      <c r="AB58" s="135"/>
      <c r="AC58" s="138"/>
      <c r="AD58" s="77"/>
      <c r="AE58" s="280"/>
      <c r="AF58" s="138"/>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row>
    <row r="59" spans="1:62" s="1" customFormat="1" ht="16.5" x14ac:dyDescent="0.25">
      <c r="A59" s="608"/>
      <c r="B59" s="184" t="s">
        <v>238</v>
      </c>
      <c r="C59" s="77"/>
      <c r="D59" s="138"/>
      <c r="E59" s="77"/>
      <c r="F59" s="138"/>
      <c r="G59" s="77"/>
      <c r="H59" s="138"/>
      <c r="I59" s="77"/>
      <c r="J59" s="138"/>
      <c r="K59" s="77"/>
      <c r="L59" s="138"/>
      <c r="M59" s="77"/>
      <c r="N59" s="138"/>
      <c r="O59" s="77"/>
      <c r="P59" s="135"/>
      <c r="Q59" s="138"/>
      <c r="R59" s="77"/>
      <c r="S59" s="135"/>
      <c r="T59" s="138"/>
      <c r="U59" s="77"/>
      <c r="V59" s="135"/>
      <c r="W59" s="138"/>
      <c r="X59" s="77"/>
      <c r="Y59" s="135"/>
      <c r="Z59" s="138"/>
      <c r="AA59" s="77"/>
      <c r="AB59" s="135"/>
      <c r="AC59" s="138"/>
      <c r="AD59" s="77"/>
      <c r="AE59" s="280"/>
      <c r="AF59" s="138"/>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row>
    <row r="60" spans="1:62" s="1" customFormat="1" ht="16.5" x14ac:dyDescent="0.25">
      <c r="A60" s="608"/>
      <c r="B60" s="184" t="s">
        <v>239</v>
      </c>
      <c r="C60" s="77"/>
      <c r="D60" s="138"/>
      <c r="E60" s="77"/>
      <c r="F60" s="138"/>
      <c r="G60" s="77"/>
      <c r="H60" s="138"/>
      <c r="I60" s="77"/>
      <c r="J60" s="138"/>
      <c r="K60" s="77"/>
      <c r="L60" s="138"/>
      <c r="M60" s="77"/>
      <c r="N60" s="138"/>
      <c r="O60" s="77"/>
      <c r="P60" s="135"/>
      <c r="Q60" s="138"/>
      <c r="R60" s="77"/>
      <c r="S60" s="135"/>
      <c r="T60" s="138"/>
      <c r="U60" s="77"/>
      <c r="V60" s="135"/>
      <c r="W60" s="138"/>
      <c r="X60" s="77"/>
      <c r="Y60" s="135"/>
      <c r="Z60" s="138"/>
      <c r="AA60" s="77"/>
      <c r="AB60" s="135"/>
      <c r="AC60" s="138"/>
      <c r="AD60" s="77"/>
      <c r="AE60" s="280"/>
      <c r="AF60" s="138"/>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row>
    <row r="61" spans="1:62" s="1" customFormat="1" ht="16.5" x14ac:dyDescent="0.25">
      <c r="A61" s="608"/>
      <c r="B61" s="184" t="s">
        <v>240</v>
      </c>
      <c r="C61" s="77"/>
      <c r="D61" s="138"/>
      <c r="E61" s="77"/>
      <c r="F61" s="138"/>
      <c r="G61" s="77"/>
      <c r="H61" s="138"/>
      <c r="I61" s="77"/>
      <c r="J61" s="138"/>
      <c r="K61" s="77"/>
      <c r="L61" s="138"/>
      <c r="M61" s="77"/>
      <c r="N61" s="138"/>
      <c r="O61" s="77"/>
      <c r="P61" s="135"/>
      <c r="Q61" s="138"/>
      <c r="R61" s="77"/>
      <c r="S61" s="135"/>
      <c r="T61" s="138"/>
      <c r="U61" s="77"/>
      <c r="V61" s="135"/>
      <c r="W61" s="138"/>
      <c r="X61" s="77"/>
      <c r="Y61" s="135"/>
      <c r="Z61" s="138"/>
      <c r="AA61" s="77"/>
      <c r="AB61" s="135"/>
      <c r="AC61" s="138"/>
      <c r="AD61" s="77"/>
      <c r="AE61" s="280"/>
      <c r="AF61" s="138"/>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row>
    <row r="62" spans="1:62" s="1" customFormat="1" ht="16.5" x14ac:dyDescent="0.25">
      <c r="A62" s="608"/>
      <c r="B62" s="184" t="s">
        <v>241</v>
      </c>
      <c r="C62" s="77"/>
      <c r="D62" s="138"/>
      <c r="E62" s="77"/>
      <c r="F62" s="138"/>
      <c r="G62" s="77"/>
      <c r="H62" s="138"/>
      <c r="I62" s="77"/>
      <c r="J62" s="138"/>
      <c r="K62" s="77"/>
      <c r="L62" s="138"/>
      <c r="M62" s="77"/>
      <c r="N62" s="138"/>
      <c r="O62" s="77"/>
      <c r="P62" s="135"/>
      <c r="Q62" s="138"/>
      <c r="R62" s="77"/>
      <c r="S62" s="135"/>
      <c r="T62" s="138"/>
      <c r="U62" s="77"/>
      <c r="V62" s="135"/>
      <c r="W62" s="138"/>
      <c r="X62" s="77"/>
      <c r="Y62" s="135"/>
      <c r="Z62" s="138"/>
      <c r="AA62" s="77"/>
      <c r="AB62" s="135"/>
      <c r="AC62" s="138"/>
      <c r="AD62" s="77"/>
      <c r="AE62" s="280"/>
      <c r="AF62" s="138"/>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row>
    <row r="63" spans="1:62" s="1" customFormat="1" ht="16.5" x14ac:dyDescent="0.25">
      <c r="A63" s="608"/>
      <c r="B63" s="184" t="s">
        <v>242</v>
      </c>
      <c r="C63" s="77"/>
      <c r="D63" s="138"/>
      <c r="E63" s="77"/>
      <c r="F63" s="138"/>
      <c r="G63" s="77"/>
      <c r="H63" s="138"/>
      <c r="I63" s="77"/>
      <c r="J63" s="138"/>
      <c r="K63" s="77"/>
      <c r="L63" s="138"/>
      <c r="M63" s="77"/>
      <c r="N63" s="138"/>
      <c r="O63" s="77"/>
      <c r="P63" s="135"/>
      <c r="Q63" s="138"/>
      <c r="R63" s="77"/>
      <c r="S63" s="135"/>
      <c r="T63" s="138"/>
      <c r="U63" s="77"/>
      <c r="V63" s="135"/>
      <c r="W63" s="138"/>
      <c r="X63" s="77"/>
      <c r="Y63" s="135"/>
      <c r="Z63" s="138"/>
      <c r="AA63" s="77"/>
      <c r="AB63" s="135"/>
      <c r="AC63" s="138"/>
      <c r="AD63" s="77"/>
      <c r="AE63" s="280"/>
      <c r="AF63" s="138"/>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row>
    <row r="64" spans="1:62" s="1" customFormat="1" ht="16.5" x14ac:dyDescent="0.25">
      <c r="A64" s="608"/>
      <c r="B64" s="184" t="s">
        <v>243</v>
      </c>
      <c r="C64" s="77"/>
      <c r="D64" s="138"/>
      <c r="E64" s="77"/>
      <c r="F64" s="138"/>
      <c r="G64" s="77"/>
      <c r="H64" s="138"/>
      <c r="I64" s="77"/>
      <c r="J64" s="138"/>
      <c r="K64" s="77"/>
      <c r="L64" s="138"/>
      <c r="M64" s="77"/>
      <c r="N64" s="138"/>
      <c r="O64" s="77"/>
      <c r="P64" s="135"/>
      <c r="Q64" s="138"/>
      <c r="R64" s="77"/>
      <c r="S64" s="135"/>
      <c r="T64" s="138"/>
      <c r="U64" s="77"/>
      <c r="V64" s="135"/>
      <c r="W64" s="138"/>
      <c r="X64" s="77"/>
      <c r="Y64" s="135"/>
      <c r="Z64" s="138"/>
      <c r="AA64" s="77"/>
      <c r="AB64" s="135"/>
      <c r="AC64" s="138"/>
      <c r="AD64" s="77"/>
      <c r="AE64" s="285"/>
      <c r="AF64" s="138"/>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row>
    <row r="65" spans="1:62" s="1" customFormat="1" ht="16.5" x14ac:dyDescent="0.25">
      <c r="A65" s="608"/>
      <c r="B65" s="184" t="s">
        <v>244</v>
      </c>
      <c r="C65" s="77"/>
      <c r="D65" s="138"/>
      <c r="E65" s="77"/>
      <c r="F65" s="138"/>
      <c r="G65" s="77"/>
      <c r="H65" s="138"/>
      <c r="I65" s="77"/>
      <c r="J65" s="138"/>
      <c r="K65" s="77"/>
      <c r="L65" s="138"/>
      <c r="M65" s="77"/>
      <c r="N65" s="138"/>
      <c r="O65" s="77"/>
      <c r="P65" s="135"/>
      <c r="Q65" s="138"/>
      <c r="R65" s="77"/>
      <c r="S65" s="135"/>
      <c r="T65" s="138"/>
      <c r="U65" s="77"/>
      <c r="V65" s="135"/>
      <c r="W65" s="138"/>
      <c r="X65" s="77"/>
      <c r="Y65" s="135"/>
      <c r="Z65" s="138"/>
      <c r="AA65" s="77"/>
      <c r="AB65" s="135"/>
      <c r="AC65" s="138"/>
      <c r="AD65" s="77"/>
      <c r="AE65" s="280"/>
      <c r="AF65" s="138"/>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row>
    <row r="66" spans="1:62" s="1" customFormat="1" ht="16.5" x14ac:dyDescent="0.25">
      <c r="A66" s="608"/>
      <c r="B66" s="184" t="s">
        <v>245</v>
      </c>
      <c r="C66" s="77"/>
      <c r="D66" s="138"/>
      <c r="E66" s="77"/>
      <c r="F66" s="138"/>
      <c r="G66" s="77"/>
      <c r="H66" s="138"/>
      <c r="I66" s="77"/>
      <c r="J66" s="138"/>
      <c r="K66" s="77"/>
      <c r="L66" s="138"/>
      <c r="M66" s="77"/>
      <c r="N66" s="138"/>
      <c r="O66" s="77"/>
      <c r="P66" s="135"/>
      <c r="Q66" s="138"/>
      <c r="R66" s="77"/>
      <c r="S66" s="135"/>
      <c r="T66" s="138"/>
      <c r="U66" s="77"/>
      <c r="V66" s="135"/>
      <c r="W66" s="138"/>
      <c r="X66" s="77"/>
      <c r="Y66" s="135"/>
      <c r="Z66" s="138"/>
      <c r="AA66" s="77"/>
      <c r="AB66" s="135"/>
      <c r="AC66" s="138"/>
      <c r="AD66" s="77"/>
      <c r="AE66" s="280"/>
      <c r="AF66" s="138"/>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row>
    <row r="67" spans="1:62" s="1" customFormat="1" ht="16.5" x14ac:dyDescent="0.25">
      <c r="A67" s="608"/>
      <c r="B67" s="184" t="s">
        <v>246</v>
      </c>
      <c r="C67" s="77"/>
      <c r="D67" s="138"/>
      <c r="E67" s="77"/>
      <c r="F67" s="138"/>
      <c r="G67" s="77"/>
      <c r="H67" s="138"/>
      <c r="I67" s="77"/>
      <c r="J67" s="138"/>
      <c r="K67" s="77"/>
      <c r="L67" s="138"/>
      <c r="M67" s="77"/>
      <c r="N67" s="138"/>
      <c r="O67" s="77"/>
      <c r="P67" s="135"/>
      <c r="Q67" s="138"/>
      <c r="R67" s="77"/>
      <c r="S67" s="135"/>
      <c r="T67" s="138"/>
      <c r="U67" s="77"/>
      <c r="V67" s="135"/>
      <c r="W67" s="138"/>
      <c r="X67" s="77"/>
      <c r="Y67" s="135"/>
      <c r="Z67" s="138"/>
      <c r="AA67" s="77"/>
      <c r="AB67" s="135"/>
      <c r="AC67" s="138"/>
      <c r="AD67" s="77"/>
      <c r="AE67" s="280"/>
      <c r="AF67" s="138"/>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row>
    <row r="68" spans="1:62" s="1" customFormat="1" ht="16.5" x14ac:dyDescent="0.25">
      <c r="A68" s="608"/>
      <c r="B68" s="184" t="s">
        <v>247</v>
      </c>
      <c r="C68" s="77"/>
      <c r="D68" s="138"/>
      <c r="E68" s="77"/>
      <c r="F68" s="138"/>
      <c r="G68" s="77"/>
      <c r="H68" s="138"/>
      <c r="I68" s="77"/>
      <c r="J68" s="138"/>
      <c r="K68" s="77"/>
      <c r="L68" s="138"/>
      <c r="M68" s="77"/>
      <c r="N68" s="138"/>
      <c r="O68" s="77"/>
      <c r="P68" s="135"/>
      <c r="Q68" s="138"/>
      <c r="R68" s="77"/>
      <c r="S68" s="135"/>
      <c r="T68" s="138"/>
      <c r="U68" s="77"/>
      <c r="V68" s="135"/>
      <c r="W68" s="138"/>
      <c r="X68" s="77"/>
      <c r="Y68" s="135"/>
      <c r="Z68" s="138"/>
      <c r="AA68" s="77"/>
      <c r="AB68" s="135"/>
      <c r="AC68" s="138"/>
      <c r="AD68" s="77"/>
      <c r="AE68" s="280"/>
      <c r="AF68" s="138"/>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row>
    <row r="69" spans="1:62" ht="16.5" x14ac:dyDescent="0.25">
      <c r="A69" s="608"/>
      <c r="B69" s="185" t="s">
        <v>248</v>
      </c>
      <c r="C69" s="177"/>
      <c r="D69" s="179"/>
      <c r="E69" s="177"/>
      <c r="F69" s="179"/>
      <c r="G69" s="177"/>
      <c r="H69" s="179"/>
      <c r="I69" s="177"/>
      <c r="J69" s="179"/>
      <c r="K69" s="177"/>
      <c r="L69" s="179"/>
      <c r="M69" s="177"/>
      <c r="N69" s="179"/>
      <c r="O69" s="177"/>
      <c r="P69" s="178"/>
      <c r="Q69" s="179"/>
      <c r="R69" s="177"/>
      <c r="S69" s="178"/>
      <c r="T69" s="179"/>
      <c r="U69" s="177"/>
      <c r="V69" s="178"/>
      <c r="W69" s="179"/>
      <c r="X69" s="177"/>
      <c r="Y69" s="178"/>
      <c r="Z69" s="179"/>
      <c r="AA69" s="177"/>
      <c r="AB69" s="178"/>
      <c r="AC69" s="179"/>
      <c r="AD69" s="177"/>
      <c r="AE69" s="286"/>
      <c r="AF69" s="179"/>
    </row>
    <row r="70" spans="1:62" ht="17.25" thickBot="1" x14ac:dyDescent="0.3">
      <c r="A70" s="446"/>
      <c r="B70" s="174" t="s">
        <v>203</v>
      </c>
      <c r="C70" s="112"/>
      <c r="D70" s="180"/>
      <c r="E70" s="112"/>
      <c r="F70" s="180"/>
      <c r="G70" s="112"/>
      <c r="H70" s="180"/>
      <c r="I70" s="112"/>
      <c r="J70" s="180"/>
      <c r="K70" s="181"/>
      <c r="L70" s="182"/>
      <c r="M70" s="181"/>
      <c r="N70" s="182"/>
      <c r="O70" s="181"/>
      <c r="P70" s="113"/>
      <c r="Q70" s="180"/>
      <c r="R70" s="112"/>
      <c r="S70" s="113"/>
      <c r="T70" s="180"/>
      <c r="U70" s="112"/>
      <c r="V70" s="113"/>
      <c r="W70" s="180"/>
      <c r="X70" s="112"/>
      <c r="Y70" s="113"/>
      <c r="Z70" s="180"/>
      <c r="AA70" s="112"/>
      <c r="AB70" s="113"/>
      <c r="AC70" s="180"/>
      <c r="AD70" s="112"/>
      <c r="AE70" s="113"/>
      <c r="AF70" s="287"/>
    </row>
    <row r="75" spans="1:62" x14ac:dyDescent="0.25">
      <c r="Y75" s="82">
        <f>88616000/645</f>
        <v>137389.14728682171</v>
      </c>
    </row>
    <row r="76" spans="1:62" x14ac:dyDescent="0.25">
      <c r="Y76" s="82">
        <f>157883066/645</f>
        <v>244779.9472868217</v>
      </c>
    </row>
  </sheetData>
  <mergeCells count="54">
    <mergeCell ref="AD47:AF47"/>
    <mergeCell ref="A20:A44"/>
    <mergeCell ref="A46:A70"/>
    <mergeCell ref="B46:B48"/>
    <mergeCell ref="C46:N46"/>
    <mergeCell ref="O46:AF46"/>
    <mergeCell ref="C47:D47"/>
    <mergeCell ref="E47:F47"/>
    <mergeCell ref="G47:H47"/>
    <mergeCell ref="I47:J47"/>
    <mergeCell ref="K47:L47"/>
    <mergeCell ref="M47:N47"/>
    <mergeCell ref="O47:Q47"/>
    <mergeCell ref="R47:T47"/>
    <mergeCell ref="U47:W47"/>
    <mergeCell ref="X47:Z47"/>
    <mergeCell ref="AA47:AC47"/>
    <mergeCell ref="R21:T21"/>
    <mergeCell ref="A14:A16"/>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K14:L16"/>
    <mergeCell ref="C20:N20"/>
    <mergeCell ref="O20:AF20"/>
    <mergeCell ref="A18:AF18"/>
    <mergeCell ref="A19:B19"/>
    <mergeCell ref="C19:AF19"/>
    <mergeCell ref="I21:J21"/>
    <mergeCell ref="B20:B22"/>
    <mergeCell ref="E21:F21"/>
    <mergeCell ref="C21:D21"/>
    <mergeCell ref="G21:H21"/>
    <mergeCell ref="X21:Z21"/>
    <mergeCell ref="AA21:AC21"/>
    <mergeCell ref="B8:Z11"/>
    <mergeCell ref="AA8:AA11"/>
    <mergeCell ref="AE8:AF8"/>
    <mergeCell ref="AE9:AF9"/>
    <mergeCell ref="AE10:AF10"/>
    <mergeCell ref="AE11:AF11"/>
  </mergeCells>
  <phoneticPr fontId="34"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8"/>
  <sheetViews>
    <sheetView topLeftCell="A2" zoomScale="80" zoomScaleNormal="80" workbookViewId="0">
      <selection activeCell="T15" sqref="T15"/>
    </sheetView>
  </sheetViews>
  <sheetFormatPr baseColWidth="10" defaultColWidth="11.42578125" defaultRowHeight="15" x14ac:dyDescent="0.25"/>
  <cols>
    <col min="1" max="1" width="15.7109375" style="105" customWidth="1"/>
    <col min="2" max="2" width="35.42578125" style="105" customWidth="1"/>
    <col min="3" max="3" width="27.85546875" style="105" customWidth="1"/>
    <col min="4" max="4" width="12" style="105" customWidth="1"/>
    <col min="5" max="5" width="35" style="105" customWidth="1"/>
    <col min="6" max="6" width="22.140625" style="105" customWidth="1"/>
    <col min="7" max="7" width="13.7109375" style="105" customWidth="1"/>
    <col min="8" max="8" width="13.42578125" style="105" customWidth="1"/>
    <col min="9" max="9" width="13.7109375" style="106" customWidth="1"/>
    <col min="10" max="10" width="11.42578125" style="106" customWidth="1"/>
    <col min="11" max="11" width="11.42578125" style="106"/>
    <col min="12" max="12" width="10.140625" style="106" customWidth="1"/>
    <col min="13" max="13" width="10.140625" style="105" customWidth="1"/>
    <col min="14" max="14" width="12.85546875" style="105" customWidth="1"/>
    <col min="15" max="16" width="10.140625" style="105" customWidth="1"/>
    <col min="17" max="17" width="51.42578125" style="105" customWidth="1"/>
    <col min="18" max="19" width="10.140625" style="105" customWidth="1"/>
    <col min="20" max="20" width="38.7109375" style="105" customWidth="1"/>
    <col min="21" max="22" width="10.140625" style="105" customWidth="1"/>
    <col min="23" max="23" width="44.28515625" style="105" customWidth="1"/>
    <col min="24" max="25" width="10.28515625" style="105" customWidth="1"/>
    <col min="26" max="26" width="12.85546875" style="105" customWidth="1"/>
    <col min="27" max="28" width="10.28515625" style="105" customWidth="1"/>
    <col min="29" max="29" width="12.85546875" style="105" customWidth="1"/>
    <col min="30" max="31" width="10.28515625" style="105" customWidth="1"/>
    <col min="32" max="32" width="13.42578125" style="105" customWidth="1"/>
    <col min="33" max="34" width="10.28515625" style="105" customWidth="1"/>
    <col min="35" max="35" width="13.42578125" style="105" customWidth="1"/>
    <col min="36" max="37" width="10.28515625" style="105" customWidth="1"/>
    <col min="38" max="38" width="13.42578125" style="105" customWidth="1"/>
    <col min="39" max="40" width="10.28515625" style="105" customWidth="1"/>
    <col min="41" max="41" width="13.42578125" style="105" customWidth="1"/>
    <col min="42" max="43" width="10.28515625" style="105" customWidth="1"/>
    <col min="44" max="44" width="12" style="105" customWidth="1"/>
    <col min="45" max="46" width="10.28515625" style="105" customWidth="1"/>
    <col min="47" max="47" width="12.42578125" style="105" customWidth="1"/>
    <col min="48" max="48" width="14" style="105" customWidth="1"/>
    <col min="49" max="50" width="12" style="105" customWidth="1"/>
    <col min="51" max="91" width="11.42578125" style="109"/>
    <col min="92" max="16384" width="11.42578125" style="105"/>
  </cols>
  <sheetData>
    <row r="1" spans="1:91" s="84" customFormat="1" ht="25.5" customHeight="1" thickBot="1" x14ac:dyDescent="0.3">
      <c r="A1" s="408"/>
      <c r="B1" s="634"/>
      <c r="C1" s="639" t="s">
        <v>150</v>
      </c>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384" t="s">
        <v>270</v>
      </c>
      <c r="AW1" s="385"/>
      <c r="AX1" s="386"/>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01"/>
      <c r="CB1" s="101"/>
      <c r="CC1" s="101"/>
      <c r="CD1" s="101"/>
      <c r="CE1" s="101"/>
      <c r="CF1" s="101"/>
      <c r="CG1" s="101"/>
      <c r="CH1" s="101"/>
      <c r="CI1" s="101"/>
      <c r="CJ1" s="101"/>
      <c r="CK1" s="101"/>
      <c r="CL1" s="101"/>
      <c r="CM1" s="101"/>
    </row>
    <row r="2" spans="1:91" s="84" customFormat="1" ht="25.5" customHeight="1" thickBot="1" x14ac:dyDescent="0.3">
      <c r="A2" s="408"/>
      <c r="B2" s="634"/>
      <c r="C2" s="640" t="s">
        <v>151</v>
      </c>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384" t="s">
        <v>271</v>
      </c>
      <c r="AW2" s="385"/>
      <c r="AX2" s="386"/>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01"/>
      <c r="CB2" s="101"/>
      <c r="CC2" s="101"/>
      <c r="CD2" s="101"/>
      <c r="CE2" s="101"/>
      <c r="CF2" s="101"/>
      <c r="CG2" s="101"/>
      <c r="CH2" s="101"/>
      <c r="CI2" s="101"/>
      <c r="CJ2" s="101"/>
      <c r="CK2" s="101"/>
      <c r="CL2" s="101"/>
      <c r="CM2" s="101"/>
    </row>
    <row r="3" spans="1:91" s="84" customFormat="1" ht="25.5" customHeight="1" thickBot="1" x14ac:dyDescent="0.3">
      <c r="A3" s="408"/>
      <c r="B3" s="634"/>
      <c r="C3" s="640" t="s">
        <v>0</v>
      </c>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384" t="s">
        <v>272</v>
      </c>
      <c r="AW3" s="385"/>
      <c r="AX3" s="386"/>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01"/>
      <c r="CB3" s="101"/>
      <c r="CC3" s="101"/>
      <c r="CD3" s="101"/>
      <c r="CE3" s="101"/>
      <c r="CF3" s="101"/>
      <c r="CG3" s="101"/>
      <c r="CH3" s="101"/>
      <c r="CI3" s="101"/>
      <c r="CJ3" s="101"/>
      <c r="CK3" s="101"/>
      <c r="CL3" s="101"/>
      <c r="CM3" s="101"/>
    </row>
    <row r="4" spans="1:91" s="84" customFormat="1" ht="25.5" customHeight="1" thickBot="1" x14ac:dyDescent="0.3">
      <c r="A4" s="409"/>
      <c r="B4" s="635"/>
      <c r="C4" s="636" t="s">
        <v>250</v>
      </c>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637"/>
      <c r="AL4" s="637"/>
      <c r="AM4" s="637"/>
      <c r="AN4" s="637"/>
      <c r="AO4" s="637"/>
      <c r="AP4" s="637"/>
      <c r="AQ4" s="637"/>
      <c r="AR4" s="637"/>
      <c r="AS4" s="637"/>
      <c r="AT4" s="637"/>
      <c r="AU4" s="638"/>
      <c r="AV4" s="384" t="s">
        <v>277</v>
      </c>
      <c r="AW4" s="385"/>
      <c r="AX4" s="386"/>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01"/>
      <c r="CB4" s="101"/>
      <c r="CC4" s="101"/>
      <c r="CD4" s="101"/>
      <c r="CE4" s="101"/>
      <c r="CF4" s="101"/>
      <c r="CG4" s="101"/>
      <c r="CH4" s="101"/>
      <c r="CI4" s="101"/>
      <c r="CJ4" s="101"/>
      <c r="CK4" s="101"/>
      <c r="CL4" s="101"/>
      <c r="CM4" s="101"/>
    </row>
    <row r="5" spans="1:91" s="84" customFormat="1" ht="11.45" customHeight="1" thickBot="1" x14ac:dyDescent="0.3">
      <c r="A5" s="85"/>
      <c r="B5" s="207"/>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87"/>
      <c r="AW5" s="87"/>
      <c r="AX5" s="87"/>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01"/>
      <c r="CB5" s="101"/>
      <c r="CC5" s="101"/>
      <c r="CD5" s="101"/>
      <c r="CE5" s="101"/>
      <c r="CF5" s="101"/>
      <c r="CG5" s="101"/>
      <c r="CH5" s="101"/>
      <c r="CI5" s="101"/>
      <c r="CJ5" s="101"/>
      <c r="CK5" s="101"/>
      <c r="CL5" s="101"/>
      <c r="CM5" s="101"/>
    </row>
    <row r="6" spans="1:91" s="1" customFormat="1" ht="40.35" customHeight="1" thickBot="1" x14ac:dyDescent="0.3">
      <c r="A6" s="374" t="s">
        <v>154</v>
      </c>
      <c r="B6" s="376"/>
      <c r="C6" s="535" t="s">
        <v>280</v>
      </c>
      <c r="D6" s="536"/>
      <c r="E6" s="536"/>
      <c r="F6" s="536"/>
      <c r="G6" s="536"/>
      <c r="H6" s="536"/>
      <c r="I6" s="536"/>
      <c r="J6" s="536"/>
      <c r="K6" s="537"/>
      <c r="M6" s="173"/>
      <c r="N6" s="197" t="s">
        <v>155</v>
      </c>
      <c r="O6" s="538">
        <v>2024110010313</v>
      </c>
      <c r="P6" s="612"/>
      <c r="Q6" s="539"/>
    </row>
    <row r="7" spans="1:91" s="101" customFormat="1" ht="10.15" customHeight="1" thickBot="1" x14ac:dyDescent="0.3">
      <c r="A7" s="110"/>
      <c r="B7" s="104"/>
      <c r="C7" s="104"/>
      <c r="D7" s="104"/>
      <c r="E7" s="104"/>
      <c r="F7" s="104"/>
      <c r="G7" s="104"/>
      <c r="H7" s="104"/>
      <c r="I7" s="104"/>
      <c r="J7" s="104"/>
      <c r="K7" s="104"/>
      <c r="L7" s="104"/>
      <c r="M7" s="111"/>
      <c r="N7" s="111"/>
      <c r="O7" s="11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row>
    <row r="8" spans="1:91" s="84" customFormat="1" ht="21.75" customHeight="1" thickBot="1" x14ac:dyDescent="0.3">
      <c r="A8" s="540" t="s">
        <v>6</v>
      </c>
      <c r="B8" s="540"/>
      <c r="C8" s="145" t="s">
        <v>156</v>
      </c>
      <c r="D8" s="166" t="s">
        <v>281</v>
      </c>
      <c r="E8" s="145" t="s">
        <v>157</v>
      </c>
      <c r="F8" s="166" t="s">
        <v>281</v>
      </c>
      <c r="G8" s="145" t="s">
        <v>158</v>
      </c>
      <c r="H8" s="166" t="s">
        <v>281</v>
      </c>
      <c r="I8" s="169" t="s">
        <v>159</v>
      </c>
      <c r="J8" s="167" t="s">
        <v>281</v>
      </c>
      <c r="K8" s="170"/>
      <c r="L8" s="171"/>
      <c r="M8" s="149"/>
      <c r="N8" s="645" t="s">
        <v>8</v>
      </c>
      <c r="O8" s="646"/>
      <c r="P8" s="647"/>
      <c r="Q8" s="607" t="s">
        <v>160</v>
      </c>
      <c r="R8" s="607"/>
      <c r="S8" s="607"/>
      <c r="T8" s="641"/>
      <c r="U8" s="642"/>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01"/>
      <c r="CB8" s="101"/>
      <c r="CC8" s="101"/>
      <c r="CD8" s="101"/>
      <c r="CE8" s="101"/>
      <c r="CF8" s="101"/>
      <c r="CG8" s="101"/>
      <c r="CH8" s="101"/>
      <c r="CI8" s="101"/>
      <c r="CJ8" s="101"/>
      <c r="CK8" s="101"/>
      <c r="CL8" s="101"/>
      <c r="CM8" s="101"/>
    </row>
    <row r="9" spans="1:91" s="84" customFormat="1" ht="21.75" customHeight="1" thickBot="1" x14ac:dyDescent="0.25">
      <c r="A9" s="540"/>
      <c r="B9" s="540"/>
      <c r="C9" s="147" t="s">
        <v>161</v>
      </c>
      <c r="D9" s="148"/>
      <c r="E9" s="145" t="s">
        <v>162</v>
      </c>
      <c r="F9" s="142"/>
      <c r="G9" s="145" t="s">
        <v>163</v>
      </c>
      <c r="H9" s="148"/>
      <c r="I9" s="169" t="s">
        <v>164</v>
      </c>
      <c r="J9" s="146"/>
      <c r="K9" s="170"/>
      <c r="L9" s="171"/>
      <c r="M9" s="149"/>
      <c r="N9" s="648"/>
      <c r="O9" s="649"/>
      <c r="P9" s="650"/>
      <c r="Q9" s="607" t="s">
        <v>165</v>
      </c>
      <c r="R9" s="607"/>
      <c r="S9" s="607"/>
      <c r="T9" s="641"/>
      <c r="U9" s="642"/>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01"/>
      <c r="CB9" s="101"/>
      <c r="CC9" s="101"/>
      <c r="CD9" s="101"/>
      <c r="CE9" s="101"/>
      <c r="CF9" s="101"/>
      <c r="CG9" s="101"/>
      <c r="CH9" s="101"/>
      <c r="CI9" s="101"/>
      <c r="CJ9" s="101"/>
      <c r="CK9" s="101"/>
      <c r="CL9" s="101"/>
      <c r="CM9" s="101"/>
    </row>
    <row r="10" spans="1:91" s="84" customFormat="1" ht="21.75" customHeight="1" thickBot="1" x14ac:dyDescent="0.25">
      <c r="A10" s="540"/>
      <c r="B10" s="540"/>
      <c r="C10" s="145" t="s">
        <v>166</v>
      </c>
      <c r="D10" s="142"/>
      <c r="E10" s="145" t="s">
        <v>167</v>
      </c>
      <c r="F10" s="142"/>
      <c r="G10" s="145" t="s">
        <v>168</v>
      </c>
      <c r="H10" s="148"/>
      <c r="I10" s="169" t="s">
        <v>169</v>
      </c>
      <c r="J10" s="146"/>
      <c r="K10" s="170"/>
      <c r="L10" s="171"/>
      <c r="M10" s="149"/>
      <c r="N10" s="651"/>
      <c r="O10" s="652"/>
      <c r="P10" s="653"/>
      <c r="Q10" s="607" t="s">
        <v>170</v>
      </c>
      <c r="R10" s="607"/>
      <c r="S10" s="607"/>
      <c r="T10" s="643" t="s">
        <v>281</v>
      </c>
      <c r="U10" s="644"/>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01"/>
      <c r="CB10" s="101"/>
      <c r="CC10" s="101"/>
      <c r="CD10" s="101"/>
      <c r="CE10" s="101"/>
      <c r="CF10" s="101"/>
      <c r="CG10" s="101"/>
      <c r="CH10" s="101"/>
      <c r="CI10" s="101"/>
      <c r="CJ10" s="101"/>
      <c r="CK10" s="101"/>
      <c r="CL10" s="101"/>
      <c r="CM10" s="101"/>
    </row>
    <row r="11" spans="1:91" s="101" customFormat="1" ht="18" customHeight="1" thickBot="1" x14ac:dyDescent="0.3">
      <c r="I11" s="172"/>
      <c r="J11" s="172"/>
      <c r="K11" s="172"/>
      <c r="L11" s="172"/>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row>
    <row r="12" spans="1:91" ht="23.45" customHeight="1" x14ac:dyDescent="0.25">
      <c r="A12" s="615" t="s">
        <v>122</v>
      </c>
      <c r="B12" s="617" t="s">
        <v>124</v>
      </c>
      <c r="C12" s="619" t="s">
        <v>251</v>
      </c>
      <c r="D12" s="619" t="s">
        <v>128</v>
      </c>
      <c r="E12" s="619" t="s">
        <v>130</v>
      </c>
      <c r="F12" s="619" t="s">
        <v>132</v>
      </c>
      <c r="G12" s="617" t="s">
        <v>134</v>
      </c>
      <c r="H12" s="617" t="s">
        <v>136</v>
      </c>
      <c r="I12" s="621" t="s">
        <v>252</v>
      </c>
      <c r="J12" s="621" t="s">
        <v>253</v>
      </c>
      <c r="K12" s="632" t="s">
        <v>142</v>
      </c>
      <c r="L12" s="623" t="s">
        <v>156</v>
      </c>
      <c r="M12" s="624"/>
      <c r="N12" s="625"/>
      <c r="O12" s="626" t="s">
        <v>157</v>
      </c>
      <c r="P12" s="624"/>
      <c r="Q12" s="625"/>
      <c r="R12" s="626" t="s">
        <v>158</v>
      </c>
      <c r="S12" s="624"/>
      <c r="T12" s="625"/>
      <c r="U12" s="626" t="s">
        <v>159</v>
      </c>
      <c r="V12" s="624"/>
      <c r="W12" s="625"/>
      <c r="X12" s="626" t="s">
        <v>161</v>
      </c>
      <c r="Y12" s="624"/>
      <c r="Z12" s="625"/>
      <c r="AA12" s="626" t="s">
        <v>162</v>
      </c>
      <c r="AB12" s="624"/>
      <c r="AC12" s="625"/>
      <c r="AD12" s="626" t="s">
        <v>163</v>
      </c>
      <c r="AE12" s="624"/>
      <c r="AF12" s="625"/>
      <c r="AG12" s="626" t="s">
        <v>164</v>
      </c>
      <c r="AH12" s="624"/>
      <c r="AI12" s="625"/>
      <c r="AJ12" s="626" t="s">
        <v>166</v>
      </c>
      <c r="AK12" s="624"/>
      <c r="AL12" s="625"/>
      <c r="AM12" s="626" t="s">
        <v>167</v>
      </c>
      <c r="AN12" s="624"/>
      <c r="AO12" s="625"/>
      <c r="AP12" s="626" t="s">
        <v>168</v>
      </c>
      <c r="AQ12" s="624"/>
      <c r="AR12" s="625"/>
      <c r="AS12" s="626" t="s">
        <v>169</v>
      </c>
      <c r="AT12" s="624"/>
      <c r="AU12" s="625"/>
      <c r="AV12" s="630" t="s">
        <v>254</v>
      </c>
      <c r="AW12" s="613" t="s">
        <v>255</v>
      </c>
      <c r="AX12" s="627" t="s">
        <v>358</v>
      </c>
      <c r="AY12" s="629"/>
      <c r="AZ12" s="629"/>
      <c r="BA12" s="629"/>
      <c r="BB12" s="629"/>
      <c r="BC12" s="629"/>
      <c r="BD12" s="629"/>
      <c r="BE12" s="629"/>
      <c r="BF12" s="629"/>
      <c r="BG12" s="629"/>
    </row>
    <row r="13" spans="1:91" s="106" customFormat="1" ht="36.75" customHeight="1" thickBot="1" x14ac:dyDescent="0.3">
      <c r="A13" s="616"/>
      <c r="B13" s="618"/>
      <c r="C13" s="620"/>
      <c r="D13" s="620"/>
      <c r="E13" s="620"/>
      <c r="F13" s="620"/>
      <c r="G13" s="618"/>
      <c r="H13" s="618"/>
      <c r="I13" s="622"/>
      <c r="J13" s="622"/>
      <c r="K13" s="633"/>
      <c r="L13" s="150" t="s">
        <v>256</v>
      </c>
      <c r="M13" s="143" t="s">
        <v>257</v>
      </c>
      <c r="N13" s="143" t="s">
        <v>147</v>
      </c>
      <c r="O13" s="150" t="s">
        <v>256</v>
      </c>
      <c r="P13" s="143" t="s">
        <v>257</v>
      </c>
      <c r="Q13" s="143" t="s">
        <v>147</v>
      </c>
      <c r="R13" s="150" t="s">
        <v>256</v>
      </c>
      <c r="S13" s="143" t="s">
        <v>257</v>
      </c>
      <c r="T13" s="143" t="s">
        <v>147</v>
      </c>
      <c r="U13" s="150" t="s">
        <v>256</v>
      </c>
      <c r="V13" s="143" t="s">
        <v>257</v>
      </c>
      <c r="W13" s="143" t="s">
        <v>147</v>
      </c>
      <c r="X13" s="150" t="s">
        <v>256</v>
      </c>
      <c r="Y13" s="143" t="s">
        <v>257</v>
      </c>
      <c r="Z13" s="143" t="s">
        <v>147</v>
      </c>
      <c r="AA13" s="150" t="s">
        <v>256</v>
      </c>
      <c r="AB13" s="143" t="s">
        <v>257</v>
      </c>
      <c r="AC13" s="143" t="s">
        <v>147</v>
      </c>
      <c r="AD13" s="150" t="s">
        <v>256</v>
      </c>
      <c r="AE13" s="143" t="s">
        <v>257</v>
      </c>
      <c r="AF13" s="143" t="s">
        <v>147</v>
      </c>
      <c r="AG13" s="150" t="s">
        <v>256</v>
      </c>
      <c r="AH13" s="143" t="s">
        <v>257</v>
      </c>
      <c r="AI13" s="143" t="s">
        <v>147</v>
      </c>
      <c r="AJ13" s="150" t="s">
        <v>256</v>
      </c>
      <c r="AK13" s="143" t="s">
        <v>257</v>
      </c>
      <c r="AL13" s="143" t="s">
        <v>147</v>
      </c>
      <c r="AM13" s="150" t="s">
        <v>256</v>
      </c>
      <c r="AN13" s="143" t="s">
        <v>257</v>
      </c>
      <c r="AO13" s="143" t="s">
        <v>147</v>
      </c>
      <c r="AP13" s="150" t="s">
        <v>256</v>
      </c>
      <c r="AQ13" s="143" t="s">
        <v>257</v>
      </c>
      <c r="AR13" s="143" t="s">
        <v>147</v>
      </c>
      <c r="AS13" s="150" t="s">
        <v>256</v>
      </c>
      <c r="AT13" s="143" t="s">
        <v>257</v>
      </c>
      <c r="AU13" s="143" t="s">
        <v>147</v>
      </c>
      <c r="AV13" s="631"/>
      <c r="AW13" s="614"/>
      <c r="AX13" s="628"/>
      <c r="AY13" s="629"/>
      <c r="AZ13" s="629"/>
      <c r="BA13" s="629"/>
      <c r="BB13" s="629"/>
      <c r="BC13" s="629"/>
      <c r="BD13" s="629"/>
      <c r="BE13" s="629"/>
      <c r="BF13" s="629"/>
      <c r="BG13" s="629"/>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row>
    <row r="14" spans="1:91" ht="162.75" customHeight="1" x14ac:dyDescent="0.25">
      <c r="A14" s="288">
        <v>1</v>
      </c>
      <c r="B14" s="289" t="s">
        <v>359</v>
      </c>
      <c r="C14" s="290" t="s">
        <v>360</v>
      </c>
      <c r="D14" s="289">
        <v>4033</v>
      </c>
      <c r="E14" s="289" t="s">
        <v>337</v>
      </c>
      <c r="F14" s="291" t="s">
        <v>361</v>
      </c>
      <c r="G14" s="289" t="s">
        <v>362</v>
      </c>
      <c r="H14" s="289" t="s">
        <v>363</v>
      </c>
      <c r="I14" s="292">
        <v>24161</v>
      </c>
      <c r="J14" s="292">
        <v>27000</v>
      </c>
      <c r="K14" s="293">
        <v>7721</v>
      </c>
      <c r="L14" s="294">
        <v>0</v>
      </c>
      <c r="M14" s="295">
        <v>0</v>
      </c>
      <c r="N14" s="296" t="s">
        <v>364</v>
      </c>
      <c r="O14" s="297">
        <v>400</v>
      </c>
      <c r="P14" s="298">
        <v>427</v>
      </c>
      <c r="Q14" s="299" t="s">
        <v>365</v>
      </c>
      <c r="R14" s="297">
        <v>800</v>
      </c>
      <c r="S14" s="298">
        <v>807</v>
      </c>
      <c r="T14" s="299" t="s">
        <v>366</v>
      </c>
      <c r="U14" s="297">
        <v>600</v>
      </c>
      <c r="V14" s="297">
        <v>645</v>
      </c>
      <c r="W14" s="299" t="s">
        <v>388</v>
      </c>
      <c r="X14" s="297">
        <v>800</v>
      </c>
      <c r="Y14" s="298"/>
      <c r="Z14" s="298"/>
      <c r="AA14" s="297">
        <v>800</v>
      </c>
      <c r="AB14" s="298"/>
      <c r="AC14" s="298"/>
      <c r="AD14" s="297">
        <v>800</v>
      </c>
      <c r="AE14" s="298"/>
      <c r="AF14" s="298"/>
      <c r="AG14" s="297">
        <v>800</v>
      </c>
      <c r="AH14" s="298"/>
      <c r="AI14" s="298"/>
      <c r="AJ14" s="297">
        <v>800</v>
      </c>
      <c r="AK14" s="298"/>
      <c r="AL14" s="298"/>
      <c r="AM14" s="297">
        <v>800</v>
      </c>
      <c r="AN14" s="298"/>
      <c r="AO14" s="298"/>
      <c r="AP14" s="297">
        <v>800</v>
      </c>
      <c r="AQ14" s="298"/>
      <c r="AR14" s="298"/>
      <c r="AS14" s="297">
        <v>321</v>
      </c>
      <c r="AT14" s="298"/>
      <c r="AU14" s="298"/>
      <c r="AV14" s="107">
        <f>+L14+O14+R14+U14+X14+AA14+AD14+AG14+AJ14+AM14+AP14+AS14</f>
        <v>7721</v>
      </c>
      <c r="AW14" s="144">
        <f>+M14+P14+S14+V14+Y14+AB14+AE14+AH14+AK14+AN14+AQ14+AT14</f>
        <v>1879</v>
      </c>
      <c r="AX14" s="300">
        <v>8190</v>
      </c>
    </row>
    <row r="15" spans="1:91" ht="46.15" customHeight="1" x14ac:dyDescent="0.25">
      <c r="I15" s="105"/>
      <c r="J15" s="105"/>
      <c r="K15" s="105"/>
      <c r="L15" s="105"/>
    </row>
    <row r="16" spans="1:91" x14ac:dyDescent="0.25">
      <c r="I16" s="105"/>
      <c r="J16" s="105"/>
      <c r="K16" s="105"/>
      <c r="L16" s="105"/>
    </row>
    <row r="17" spans="9:12" x14ac:dyDescent="0.25">
      <c r="I17" s="105"/>
      <c r="J17" s="105"/>
      <c r="K17" s="105"/>
      <c r="L17" s="105"/>
    </row>
    <row r="18" spans="9:12" x14ac:dyDescent="0.25">
      <c r="I18" s="105"/>
      <c r="J18" s="105"/>
      <c r="K18" s="105"/>
      <c r="L18" s="105"/>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zoomScale="70" zoomScaleNormal="70" workbookViewId="0">
      <selection activeCell="D13" sqref="D13:E13"/>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4" ht="22.5" customHeight="1" thickBot="1" x14ac:dyDescent="0.3">
      <c r="A1" s="662"/>
      <c r="B1" s="663" t="s">
        <v>150</v>
      </c>
      <c r="C1" s="663"/>
      <c r="D1" s="663"/>
      <c r="E1" s="384" t="s">
        <v>270</v>
      </c>
      <c r="F1" s="385"/>
      <c r="G1" s="386"/>
    </row>
    <row r="2" spans="1:84" ht="22.5" customHeight="1" thickBot="1" x14ac:dyDescent="0.3">
      <c r="A2" s="662"/>
      <c r="B2" s="664" t="s">
        <v>151</v>
      </c>
      <c r="C2" s="664"/>
      <c r="D2" s="664"/>
      <c r="E2" s="384" t="s">
        <v>271</v>
      </c>
      <c r="F2" s="385"/>
      <c r="G2" s="386"/>
    </row>
    <row r="3" spans="1:84" ht="31.5" customHeight="1" thickBot="1" x14ac:dyDescent="0.3">
      <c r="A3" s="662"/>
      <c r="B3" s="399" t="s">
        <v>0</v>
      </c>
      <c r="C3" s="400"/>
      <c r="D3" s="401"/>
      <c r="E3" s="384" t="s">
        <v>272</v>
      </c>
      <c r="F3" s="385"/>
      <c r="G3" s="386"/>
    </row>
    <row r="4" spans="1:84" ht="22.5" customHeight="1" thickBot="1" x14ac:dyDescent="0.3">
      <c r="A4" s="662"/>
      <c r="B4" s="402" t="s">
        <v>258</v>
      </c>
      <c r="C4" s="403"/>
      <c r="D4" s="404"/>
      <c r="E4" s="384" t="s">
        <v>278</v>
      </c>
      <c r="F4" s="385"/>
      <c r="G4" s="386"/>
    </row>
    <row r="5" spans="1:84" ht="15.75" thickBot="1" x14ac:dyDescent="0.3">
      <c r="A5" s="56"/>
      <c r="B5" s="56"/>
      <c r="C5" s="228"/>
      <c r="D5" s="228"/>
      <c r="E5" s="228"/>
      <c r="F5" s="229"/>
      <c r="G5" s="229"/>
      <c r="H5" s="229"/>
      <c r="I5" s="229"/>
      <c r="J5" s="229"/>
      <c r="K5" s="229"/>
    </row>
    <row r="6" spans="1:84" ht="27.75" customHeight="1" x14ac:dyDescent="0.25">
      <c r="A6" s="374" t="s">
        <v>154</v>
      </c>
      <c r="B6" s="375"/>
      <c r="C6" s="667" t="s">
        <v>381</v>
      </c>
      <c r="D6" s="668"/>
      <c r="E6" s="669"/>
      <c r="F6" s="7"/>
      <c r="G6" s="7"/>
      <c r="H6" s="7"/>
      <c r="I6" s="7"/>
      <c r="J6" s="7"/>
      <c r="K6" s="7"/>
      <c r="L6" s="1"/>
      <c r="M6" s="17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25">
      <c r="A7" s="518" t="s">
        <v>259</v>
      </c>
      <c r="B7" s="519"/>
      <c r="C7" s="665"/>
      <c r="D7" s="665"/>
      <c r="E7" s="666"/>
      <c r="F7" s="229"/>
      <c r="G7" s="229"/>
      <c r="H7" s="229"/>
      <c r="I7" s="229"/>
      <c r="J7" s="229"/>
      <c r="K7" s="229"/>
    </row>
    <row r="8" spans="1:84" ht="45.75" customHeight="1" x14ac:dyDescent="0.25">
      <c r="A8" s="57" t="s">
        <v>260</v>
      </c>
      <c r="B8" s="57" t="s">
        <v>261</v>
      </c>
      <c r="C8" s="58" t="s">
        <v>262</v>
      </c>
      <c r="D8" s="660" t="s">
        <v>263</v>
      </c>
      <c r="E8" s="661"/>
    </row>
    <row r="9" spans="1:84" ht="42.75" x14ac:dyDescent="0.25">
      <c r="A9" s="59">
        <v>45784</v>
      </c>
      <c r="B9" s="236"/>
      <c r="C9" s="73" t="s">
        <v>393</v>
      </c>
      <c r="D9" s="658" t="s">
        <v>394</v>
      </c>
      <c r="E9" s="659"/>
    </row>
    <row r="10" spans="1:84" x14ac:dyDescent="0.25">
      <c r="A10" s="59"/>
      <c r="B10" s="60"/>
      <c r="C10" s="74"/>
      <c r="D10" s="654"/>
      <c r="E10" s="655"/>
    </row>
    <row r="11" spans="1:84" x14ac:dyDescent="0.25">
      <c r="A11" s="59"/>
      <c r="B11" s="60"/>
      <c r="C11" s="74"/>
      <c r="D11" s="654"/>
      <c r="E11" s="655"/>
    </row>
    <row r="12" spans="1:84" x14ac:dyDescent="0.25">
      <c r="A12" s="61"/>
      <c r="B12" s="62"/>
      <c r="C12" s="74"/>
      <c r="D12" s="654"/>
      <c r="E12" s="655"/>
    </row>
    <row r="13" spans="1:84" x14ac:dyDescent="0.25">
      <c r="A13" s="63"/>
      <c r="B13" s="62"/>
      <c r="C13" s="74"/>
      <c r="D13" s="654"/>
      <c r="E13" s="655"/>
    </row>
    <row r="14" spans="1:84" x14ac:dyDescent="0.25">
      <c r="A14" s="63"/>
      <c r="B14" s="62"/>
      <c r="C14" s="75"/>
      <c r="D14" s="654"/>
      <c r="E14" s="655"/>
    </row>
    <row r="15" spans="1:84" x14ac:dyDescent="0.25">
      <c r="A15" s="63"/>
      <c r="B15" s="62"/>
      <c r="C15" s="75"/>
      <c r="D15" s="654"/>
      <c r="E15" s="655"/>
    </row>
    <row r="16" spans="1:84" x14ac:dyDescent="0.25">
      <c r="A16" s="64"/>
      <c r="B16" s="62"/>
      <c r="C16" s="74"/>
      <c r="D16" s="654"/>
      <c r="E16" s="655"/>
    </row>
    <row r="17" spans="1:5" x14ac:dyDescent="0.25">
      <c r="A17" s="65"/>
      <c r="B17" s="66"/>
      <c r="C17" s="76"/>
      <c r="D17" s="654"/>
      <c r="E17" s="655"/>
    </row>
    <row r="18" spans="1:5" x14ac:dyDescent="0.25">
      <c r="A18" s="65"/>
      <c r="B18" s="66"/>
      <c r="C18" s="76"/>
      <c r="D18" s="654"/>
      <c r="E18" s="655"/>
    </row>
    <row r="19" spans="1:5" x14ac:dyDescent="0.25">
      <c r="A19" s="67"/>
      <c r="B19" s="68"/>
      <c r="C19" s="70"/>
      <c r="D19" s="654"/>
      <c r="E19" s="655"/>
    </row>
    <row r="20" spans="1:5" x14ac:dyDescent="0.25">
      <c r="A20" s="69"/>
      <c r="B20" s="70"/>
      <c r="C20" s="70"/>
      <c r="D20" s="654"/>
      <c r="E20" s="655"/>
    </row>
    <row r="21" spans="1:5" x14ac:dyDescent="0.25">
      <c r="A21" s="69"/>
      <c r="B21" s="70"/>
      <c r="C21" s="70"/>
      <c r="D21" s="654"/>
      <c r="E21" s="655"/>
    </row>
    <row r="22" spans="1:5" x14ac:dyDescent="0.25">
      <c r="A22" s="69"/>
      <c r="B22" s="70"/>
      <c r="C22" s="70"/>
      <c r="D22" s="654"/>
      <c r="E22" s="655"/>
    </row>
    <row r="23" spans="1:5" x14ac:dyDescent="0.25">
      <c r="A23" s="69"/>
      <c r="B23" s="70"/>
      <c r="C23" s="70"/>
      <c r="D23" s="654"/>
      <c r="E23" s="655"/>
    </row>
    <row r="24" spans="1:5" x14ac:dyDescent="0.25">
      <c r="A24" s="69"/>
      <c r="B24" s="70"/>
      <c r="C24" s="70"/>
      <c r="D24" s="654"/>
      <c r="E24" s="655"/>
    </row>
    <row r="25" spans="1:5" x14ac:dyDescent="0.25">
      <c r="A25" s="69"/>
      <c r="B25" s="70"/>
      <c r="C25" s="70"/>
      <c r="D25" s="654"/>
      <c r="E25" s="655"/>
    </row>
    <row r="26" spans="1:5" x14ac:dyDescent="0.25">
      <c r="A26" s="69"/>
      <c r="B26" s="70"/>
      <c r="C26" s="70"/>
      <c r="D26" s="654"/>
      <c r="E26" s="655"/>
    </row>
    <row r="27" spans="1:5" x14ac:dyDescent="0.25">
      <c r="A27" s="69"/>
      <c r="B27" s="70"/>
      <c r="C27" s="70"/>
      <c r="D27" s="654"/>
      <c r="E27" s="655"/>
    </row>
    <row r="28" spans="1:5" x14ac:dyDescent="0.25">
      <c r="A28" s="69"/>
      <c r="B28" s="70"/>
      <c r="C28" s="70"/>
      <c r="D28" s="654"/>
      <c r="E28" s="655"/>
    </row>
    <row r="29" spans="1:5" x14ac:dyDescent="0.25">
      <c r="A29" s="69"/>
      <c r="B29" s="70"/>
      <c r="C29" s="70"/>
      <c r="D29" s="654"/>
      <c r="E29" s="655"/>
    </row>
    <row r="30" spans="1:5" x14ac:dyDescent="0.25">
      <c r="A30" s="69"/>
      <c r="B30" s="70"/>
      <c r="C30" s="70"/>
      <c r="D30" s="654"/>
      <c r="E30" s="655"/>
    </row>
    <row r="31" spans="1:5" x14ac:dyDescent="0.25">
      <c r="A31" s="69"/>
      <c r="B31" s="70"/>
      <c r="C31" s="70"/>
      <c r="D31" s="654"/>
      <c r="E31" s="655"/>
    </row>
    <row r="32" spans="1:5" x14ac:dyDescent="0.25">
      <c r="A32" s="69"/>
      <c r="B32" s="70"/>
      <c r="C32" s="70"/>
      <c r="D32" s="654"/>
      <c r="E32" s="655"/>
    </row>
    <row r="33" spans="1:5" x14ac:dyDescent="0.25">
      <c r="A33" s="69"/>
      <c r="B33" s="70"/>
      <c r="C33" s="70"/>
      <c r="D33" s="654"/>
      <c r="E33" s="655"/>
    </row>
    <row r="34" spans="1:5" x14ac:dyDescent="0.25">
      <c r="A34" s="69"/>
      <c r="B34" s="70"/>
      <c r="C34" s="70"/>
      <c r="D34" s="654"/>
      <c r="E34" s="655"/>
    </row>
    <row r="35" spans="1:5" x14ac:dyDescent="0.25">
      <c r="A35" s="69"/>
      <c r="B35" s="70"/>
      <c r="C35" s="70"/>
      <c r="D35" s="654"/>
      <c r="E35" s="655"/>
    </row>
    <row r="36" spans="1:5" x14ac:dyDescent="0.25">
      <c r="A36" s="71"/>
      <c r="B36" s="72"/>
      <c r="C36" s="72"/>
      <c r="D36" s="656"/>
      <c r="E36" s="657"/>
    </row>
  </sheetData>
  <mergeCells count="41">
    <mergeCell ref="D8:E8"/>
    <mergeCell ref="A1:A4"/>
    <mergeCell ref="B1:D1"/>
    <mergeCell ref="B2:D2"/>
    <mergeCell ref="A7:E7"/>
    <mergeCell ref="B3:D3"/>
    <mergeCell ref="B4:D4"/>
    <mergeCell ref="A6:B6"/>
    <mergeCell ref="C6:E6"/>
    <mergeCell ref="E1:G1"/>
    <mergeCell ref="E2:G2"/>
    <mergeCell ref="E3:G3"/>
    <mergeCell ref="E4:G4"/>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2.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Instructivo</vt:lpstr>
      <vt:lpstr>ACTIVIDAD_1</vt:lpstr>
      <vt:lpstr>ACTIVIDAD_2</vt:lpstr>
      <vt:lpstr>ACTIVIDAD_3</vt:lpstr>
      <vt:lpstr>META_PDD</vt:lpstr>
      <vt:lpstr>PRODUCTO_MGA</vt:lpstr>
      <vt:lpstr>TERRITORIALIZACIÓN</vt:lpstr>
      <vt:lpstr>PMR</vt:lpstr>
      <vt:lpstr>CONTROL DE CAMBIOS</vt:lpstr>
      <vt:lpstr>ACTIVIDAD_1!Área_de_impresión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2025-05-19T12:59:37Z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