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drawings/drawing7.xml" ContentType="application/vnd.openxmlformats-officedocument.drawing+xml"/>
  <Override PartName="/xl/drawings/drawing8.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mc:AlternateContent xmlns:mc="http://schemas.openxmlformats.org/markup-compatibility/2006">
    <mc:Choice Requires="x15">
      <x15ac:absPath xmlns:x15ac="http://schemas.microsoft.com/office/spreadsheetml/2010/11/ac" url="C:\Users\ngarcia\Downloads\"/>
    </mc:Choice>
  </mc:AlternateContent>
  <xr:revisionPtr revIDLastSave="0" documentId="13_ncr:1_{FB98F30E-30B9-46B0-9599-300A4B138A2F}" xr6:coauthVersionLast="47" xr6:coauthVersionMax="47" xr10:uidLastSave="{00000000-0000-0000-0000-000000000000}"/>
  <bookViews>
    <workbookView xWindow="-120" yWindow="-120" windowWidth="29040" windowHeight="15720" tabRatio="731" firstSheet="1" activeTab="1" xr2:uid="{00000000-000D-0000-FFFF-FFFF00000000}"/>
  </bookViews>
  <sheets>
    <sheet name="Instructivo" sheetId="48" state="hidden" r:id="rId1"/>
    <sheet name="ACTIVIDAD_1" sheetId="20" r:id="rId2"/>
    <sheet name="ACTIVIDAD_2" sheetId="49" r:id="rId3"/>
    <sheet name="ACTIVIDAD_3" sheetId="50" r:id="rId4"/>
    <sheet name="META_PDD" sheetId="38" r:id="rId5"/>
    <sheet name="PRODUCTO_MGA" sheetId="47" r:id="rId6"/>
    <sheet name="TERRITORIALIZACIÓN" sheetId="41" r:id="rId7"/>
    <sheet name="PMR" sheetId="46" r:id="rId8"/>
    <sheet name="CONTROL DE CAMBIOS" sheetId="40" r:id="rId9"/>
  </sheets>
  <externalReferences>
    <externalReference r:id="rId10"/>
  </externalReferences>
  <definedNames>
    <definedName name="_xlnm._FilterDatabase" localSheetId="7" hidden="1">PMR!$A$12:$AX$14</definedName>
    <definedName name="_xlnm.Print_Area" localSheetId="1">ACTIVIDAD_1!$A$1:$O$31</definedName>
    <definedName name="_xlnm.Print_Area" localSheetId="4">META_PDD!$A$6:$X$20</definedName>
    <definedName name="_xlnm.Print_Area" localSheetId="5">PRODUCTO_MGA!$A$1:$O$17</definedName>
    <definedName name="condicion">#REF!</definedName>
    <definedName name="edad">#REF!</definedName>
    <definedName name="etnias">#REF!</definedName>
    <definedName name="frecuencia">#REF!</definedName>
    <definedName name="genero">#REF!</definedName>
    <definedName name="INDICADOR">#REF!</definedName>
    <definedName name="localidad">#REF!</definedName>
    <definedName name="metas">#REF!</definedName>
    <definedName name="objetivoest">#REF!</definedName>
    <definedName name="objetivos">#REF!</definedName>
    <definedName name="pmr">#REF!</definedName>
    <definedName name="responsable">#REF!</definedName>
    <definedName name="SUBSECRETARIA">#REF!</definedName>
    <definedName name="subsecretarias">#REF!</definedName>
    <definedName name="tactividad">#REF!</definedName>
    <definedName name="tcalculo">#REF!</definedName>
    <definedName name="tindicador">#REF!</definedName>
    <definedName name="tipometa">#REF!</definedName>
    <definedName name="tmeta">#REF!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30" roundtripDataChecksum="xVYwB3UHdHZoYLlS7FHKLwAp3fKOqHG7zICvfbN6ofQ="/>
    </ext>
  </extLst>
</workbook>
</file>

<file path=xl/calcChain.xml><?xml version="1.0" encoding="utf-8"?>
<calcChain xmlns="http://schemas.openxmlformats.org/spreadsheetml/2006/main">
  <c r="N29" i="20" l="1"/>
  <c r="F26" i="47"/>
  <c r="F24" i="47"/>
  <c r="L15" i="47"/>
  <c r="Y44" i="41"/>
  <c r="N26" i="49"/>
  <c r="Z43" i="41"/>
  <c r="Z44" i="41" s="1"/>
  <c r="Y76" i="41"/>
  <c r="Y75" i="41"/>
  <c r="X44" i="41"/>
  <c r="AW14" i="46" l="1"/>
  <c r="AV14" i="46"/>
  <c r="W44" i="41"/>
  <c r="V44" i="41"/>
  <c r="V41" i="41" s="1"/>
  <c r="V38" i="41" s="1"/>
  <c r="V35" i="41" s="1"/>
  <c r="R44" i="41"/>
  <c r="W43" i="41"/>
  <c r="V43" i="41"/>
  <c r="V40" i="41" s="1"/>
  <c r="V37" i="41" s="1"/>
  <c r="V34" i="41" s="1"/>
  <c r="T43" i="41"/>
  <c r="S43" i="41"/>
  <c r="W42" i="41"/>
  <c r="V42" i="41"/>
  <c r="V39" i="41" s="1"/>
  <c r="V36" i="41" s="1"/>
  <c r="V33" i="41" s="1"/>
  <c r="T42" i="41"/>
  <c r="S42" i="41"/>
  <c r="W41" i="41"/>
  <c r="T41" i="41"/>
  <c r="S41" i="41"/>
  <c r="W40" i="41"/>
  <c r="T40" i="41"/>
  <c r="S40" i="41"/>
  <c r="W39" i="41"/>
  <c r="T39" i="41"/>
  <c r="S39" i="41"/>
  <c r="W38" i="41"/>
  <c r="T38" i="41"/>
  <c r="S38" i="41"/>
  <c r="W37" i="41"/>
  <c r="T37" i="41"/>
  <c r="S37" i="41"/>
  <c r="W36" i="41"/>
  <c r="T36" i="41"/>
  <c r="S36" i="41"/>
  <c r="W35" i="41"/>
  <c r="T35" i="41"/>
  <c r="S35" i="41"/>
  <c r="W34" i="41"/>
  <c r="T34" i="41"/>
  <c r="S34" i="41"/>
  <c r="W33" i="41"/>
  <c r="T33" i="41"/>
  <c r="S33" i="41"/>
  <c r="W32" i="41"/>
  <c r="T32" i="41"/>
  <c r="S32" i="41"/>
  <c r="W31" i="41"/>
  <c r="T31" i="41"/>
  <c r="S31" i="41"/>
  <c r="W30" i="41"/>
  <c r="T30" i="41"/>
  <c r="V30" i="41" s="1"/>
  <c r="S30" i="41"/>
  <c r="W29" i="41"/>
  <c r="T29" i="41"/>
  <c r="S29" i="41"/>
  <c r="W28" i="41"/>
  <c r="T28" i="41"/>
  <c r="S28" i="41"/>
  <c r="W27" i="41"/>
  <c r="T27" i="41"/>
  <c r="S27" i="41"/>
  <c r="W26" i="41"/>
  <c r="T26" i="41"/>
  <c r="S26" i="41"/>
  <c r="W25" i="41"/>
  <c r="T25" i="41"/>
  <c r="S25" i="41"/>
  <c r="W24" i="41"/>
  <c r="V24" i="41"/>
  <c r="T24" i="41"/>
  <c r="S24" i="41"/>
  <c r="I18" i="47"/>
  <c r="H18" i="47"/>
  <c r="G18" i="47"/>
  <c r="E18" i="47"/>
  <c r="D18" i="47"/>
  <c r="K15" i="47"/>
  <c r="J15" i="47"/>
  <c r="I15" i="47"/>
  <c r="H15" i="47"/>
  <c r="G15" i="47"/>
  <c r="E15" i="47"/>
  <c r="D15" i="47"/>
  <c r="S44" i="41" l="1"/>
  <c r="V31" i="41"/>
  <c r="V32" i="41"/>
  <c r="V29" i="41" s="1"/>
  <c r="T44" i="41"/>
  <c r="V25" i="41"/>
  <c r="B52" i="38" l="1"/>
  <c r="C51" i="38"/>
  <c r="C49" i="38"/>
  <c r="C47" i="38"/>
  <c r="C45" i="38"/>
  <c r="C43" i="38"/>
  <c r="C41" i="38"/>
  <c r="C39" i="38"/>
  <c r="C37" i="38"/>
  <c r="C29" i="38"/>
  <c r="F26" i="38"/>
  <c r="B34" i="50"/>
  <c r="I116" i="50"/>
  <c r="H116" i="50"/>
  <c r="G116" i="50"/>
  <c r="F116" i="50"/>
  <c r="E116" i="50"/>
  <c r="D116" i="50"/>
  <c r="C116" i="50"/>
  <c r="B116" i="50"/>
  <c r="B62" i="50"/>
  <c r="B34" i="49"/>
  <c r="B34" i="20"/>
  <c r="I116" i="49" l="1"/>
  <c r="H116" i="49"/>
  <c r="G116" i="49"/>
  <c r="F116" i="49"/>
  <c r="E116" i="49"/>
  <c r="D116" i="49"/>
  <c r="C116" i="49"/>
  <c r="B116" i="49"/>
  <c r="B62" i="49"/>
  <c r="F36" i="49"/>
  <c r="N29" i="50"/>
  <c r="N28" i="50"/>
  <c r="N27" i="50"/>
  <c r="N26" i="50"/>
  <c r="O26" i="50" s="1"/>
  <c r="N25" i="50"/>
  <c r="O25" i="50" s="1"/>
  <c r="N24" i="50"/>
  <c r="N29" i="49"/>
  <c r="N28" i="49"/>
  <c r="N27" i="49"/>
  <c r="N25" i="49"/>
  <c r="N24" i="49"/>
  <c r="O25" i="49" s="1"/>
  <c r="I116" i="20"/>
  <c r="H116" i="20"/>
  <c r="G116" i="20"/>
  <c r="F116" i="20"/>
  <c r="E116" i="20"/>
  <c r="D116" i="20"/>
  <c r="C116" i="20"/>
  <c r="B116" i="20"/>
  <c r="B62" i="20"/>
  <c r="F36" i="20"/>
  <c r="N28" i="20"/>
  <c r="N27" i="20"/>
  <c r="N26" i="20"/>
  <c r="N25" i="20"/>
  <c r="N24" i="20"/>
  <c r="O25" i="20" l="1"/>
  <c r="O26" i="20"/>
  <c r="O26" i="49"/>
  <c r="O28" i="20"/>
  <c r="O28" i="50"/>
  <c r="O29" i="20"/>
  <c r="O28" i="49"/>
  <c r="O29" i="50"/>
  <c r="O29" i="49"/>
  <c r="V28" i="41"/>
  <c r="V27" i="41"/>
  <c r="V26" i="4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J8" authorId="0" shapeId="0" xr:uid="{84E49D7D-A48A-4B4C-B4FC-7A5C33A5ECC2}">
      <text>
        <r>
          <rPr>
            <sz val="9"/>
            <color indexed="81"/>
            <rFont val="Tahoma"/>
            <family val="2"/>
          </rPr>
          <t xml:space="preserve">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J8" authorId="0" shapeId="0" xr:uid="{84685A2F-CE75-4EB9-BC6B-576578538AE6}">
      <text>
        <r>
          <rPr>
            <sz val="9"/>
            <color indexed="81"/>
            <rFont val="Tahoma"/>
            <family val="2"/>
          </rPr>
          <t xml:space="preserve">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J8" authorId="0" shapeId="0" xr:uid="{57215A40-A78A-4FC9-8746-BDDBE708EBAE}">
      <text>
        <r>
          <rPr>
            <sz val="9"/>
            <color indexed="81"/>
            <rFont val="Tahoma"/>
            <family val="2"/>
          </rPr>
          <t xml:space="preserve">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A16" authorId="0" shapeId="0" xr:uid="{132CADBC-13E1-473C-90B1-7CF531C178AE}">
      <text>
        <r>
          <rPr>
            <sz val="9"/>
            <color indexed="81"/>
            <rFont val="Tahoma"/>
            <family val="2"/>
          </rPr>
          <t xml:space="preserve">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J8" authorId="0" shapeId="0" xr:uid="{64432E89-4C85-4806-AFE9-446842166EAD}">
      <text>
        <r>
          <rPr>
            <sz val="9"/>
            <color indexed="81"/>
            <rFont val="Tahoma"/>
            <family val="2"/>
          </rPr>
          <t xml:space="preserve">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K14" authorId="0" shapeId="0" xr:uid="{DC9F826A-A9C7-4388-ABFA-13743CE48485}">
      <text>
        <r>
          <rPr>
            <sz val="9"/>
            <color indexed="81"/>
            <rFont val="Tahoma"/>
            <family val="2"/>
          </rPr>
          <t xml:space="preserve">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A8" authorId="0" shapeId="0" xr:uid="{7EC0A14E-7DB1-4DA9-8DCB-506CE0FFA085}">
      <text>
        <r>
          <rPr>
            <sz val="9"/>
            <color indexed="81"/>
            <rFont val="Tahoma"/>
            <family val="2"/>
          </rPr>
          <t>Fecha en la que el cambio solicitado al plan de acción es aprobado</t>
        </r>
      </text>
    </comment>
    <comment ref="B8" authorId="0" shapeId="0" xr:uid="{D2AA1F8D-8B8C-43A0-BB82-3155D43A42F4}">
      <text>
        <r>
          <rPr>
            <sz val="9"/>
            <color indexed="81"/>
            <rFont val="Tahoma"/>
            <family val="2"/>
          </rPr>
          <t>Fecha en la que el cambio solicitado al plan de acción es aprobado</t>
        </r>
      </text>
    </comment>
    <comment ref="C8" authorId="0" shapeId="0" xr:uid="{95F7E6F3-93BD-4026-8340-BDE26B2BBFE3}">
      <text>
        <r>
          <rPr>
            <sz val="9"/>
            <color indexed="81"/>
            <rFont val="Tahoma"/>
            <family val="2"/>
          </rPr>
          <t>Descripción de los cambios realizados en la actialización que corresponda</t>
        </r>
      </text>
    </comment>
    <comment ref="D8" authorId="0" shapeId="0" xr:uid="{26204D2E-C391-4793-8863-4123BB2DED5A}">
      <text>
        <r>
          <rPr>
            <sz val="9"/>
            <color indexed="81"/>
            <rFont val="Tahoma"/>
            <family val="2"/>
          </rPr>
          <t>Justificación del motivo que genera el cambio en el plan de acción</t>
        </r>
      </text>
    </comment>
  </commentList>
</comments>
</file>

<file path=xl/sharedStrings.xml><?xml version="1.0" encoding="utf-8"?>
<sst xmlns="http://schemas.openxmlformats.org/spreadsheetml/2006/main" count="1806" uniqueCount="395">
  <si>
    <t>PROGRAMACIÓN, ACTUALIZACIÓN  Y SEGUIMIENTO PLAN DE ACCIÓN DE PROYECTOS DE INVERSIÓN</t>
  </si>
  <si>
    <t>ENCABEZADO DE TODAS LAS HOJAS</t>
  </si>
  <si>
    <t>ITEM</t>
  </si>
  <si>
    <t xml:space="preserve">DESCRIPCIÓN </t>
  </si>
  <si>
    <t>NOMBRE DEL PROYECTO</t>
  </si>
  <si>
    <t>En este campo se diligencia el nombre del proyecto de inversión como se encuentra en la ficha EBI-D y en la ficha MGA de formulación.</t>
  </si>
  <si>
    <t>PERIODO REPORTADO</t>
  </si>
  <si>
    <t>En este campo se marca con "X"  el mes al cual corresponde el reporte de seguimiento</t>
  </si>
  <si>
    <t>TIPO DE REPORTE</t>
  </si>
  <si>
    <r>
      <t xml:space="preserve">En este campo se selecciona según aplique.
</t>
    </r>
    <r>
      <rPr>
        <b/>
        <sz val="11"/>
        <color rgb="FF000000"/>
        <rFont val="Arial"/>
        <family val="2"/>
      </rPr>
      <t xml:space="preserve">Programación: </t>
    </r>
    <r>
      <rPr>
        <sz val="11"/>
        <color rgb="FF000000"/>
        <rFont val="Arial"/>
        <family val="2"/>
      </rPr>
      <t xml:space="preserve">Corresponde al proceso de formulación del plan de acción de proyectos de inversión, el cual se realiza una vez por vigencia. 
</t>
    </r>
    <r>
      <rPr>
        <b/>
        <sz val="11"/>
        <color rgb="FF000000"/>
        <rFont val="Arial"/>
        <family val="2"/>
      </rPr>
      <t xml:space="preserve">Actualización: </t>
    </r>
    <r>
      <rPr>
        <sz val="11"/>
        <color rgb="FF000000"/>
        <rFont val="Arial"/>
        <family val="2"/>
      </rPr>
      <t xml:space="preserve">Corresponde al proceso mediante el cual la gerencia del proyecto modifica o ajusta la información contenida en el plan de acción de proyectos de inversión
</t>
    </r>
    <r>
      <rPr>
        <b/>
        <sz val="11"/>
        <color rgb="FF000000"/>
        <rFont val="Arial"/>
        <family val="2"/>
      </rPr>
      <t xml:space="preserve">Seguimiento: </t>
    </r>
    <r>
      <rPr>
        <sz val="11"/>
        <color rgb="FF000000"/>
        <rFont val="Arial"/>
        <family val="2"/>
      </rPr>
      <t xml:space="preserve">Corresponde al proceso de reporte de avance de las actividades, tareas, meta PDD, producto MGA, territorialización y PMR de acuerdo con la programación. </t>
    </r>
  </si>
  <si>
    <t xml:space="preserve">HOJA ACTIVIDAD </t>
  </si>
  <si>
    <t>ACTIVIDAD DEL PROYECTO</t>
  </si>
  <si>
    <t>En este campo se diligencia el nombre de la actividad del proyecto de inversión, como se encuentra registrada tanto en la ficha MGA como en la ficha EBI-D del proyecto de inversión</t>
  </si>
  <si>
    <t>PRODUCTO MGA</t>
  </si>
  <si>
    <t>En este campo se diligencia el nombre del producto registrado en la ficha MGA, asociado a la actividad correspondiente del proyecto de inversión.</t>
  </si>
  <si>
    <t>INDICADOR ACTIVIDAD</t>
  </si>
  <si>
    <t>En este campo se diligencia el nombre del indicador que se estableció para la actividad correspondiente, debe ser coherente con lo registrado en la hoja de vida de vida de indicadores.</t>
  </si>
  <si>
    <t>OBJETIVO ESTRATÉGICO</t>
  </si>
  <si>
    <t xml:space="preserve">En este campo se diligencia el nombre del Objetivo Estratégico establecido en la estructura Plan de Desarrollo vigente, bajo la cual se encuentra articulado el proyecto de inversión </t>
  </si>
  <si>
    <t>PROGRAMA</t>
  </si>
  <si>
    <t xml:space="preserve">En este campo se diligencia el nombre del Programa de acuerdo con la la estructura Plan de Desarrollo vigente, bajo la cual se encuentra articulado el proyecto de inversión </t>
  </si>
  <si>
    <t>META PDD</t>
  </si>
  <si>
    <t>En este campo se diligencia el nombre de la meta Plan de Desarrollo vigente, al cual se encuentra articulada la actividad correspondiente del proyecto de inversión.</t>
  </si>
  <si>
    <t>EJECUCIÓN PRESUPUESTAL DEL PROYECTO</t>
  </si>
  <si>
    <t>PROGRAMACION DE COMPROMISOS</t>
  </si>
  <si>
    <t>Se diligencia el valor de la programación mensual de compromisos. Para este campo, los insumos son la programación del proyecto coincidente con la programación PAABS.</t>
  </si>
  <si>
    <t>COMPROMISOS</t>
  </si>
  <si>
    <t>Se diligencia el valor de los compromisos efectivamente ejecutados mensualmente. Este dato debe coincidir con las ejecuciones de CRP de los informes BOGDATA.</t>
  </si>
  <si>
    <t>GIROS</t>
  </si>
  <si>
    <t>Se diligencia el valor mensual de los giros efectivamente ejecutados.  Este dato debe coincidir con las ejecuciones de CRP (autorización giros) de los informes BOGDATA.</t>
  </si>
  <si>
    <t>PROGRAMACIÓN DE RESERVAS</t>
  </si>
  <si>
    <t>En este campo se diligencia el valor de la programación mensual a ejecutar de las reservas constituidas al inicio de la vigencia.</t>
  </si>
  <si>
    <t>LIBERACIÓN DE RESERVAS</t>
  </si>
  <si>
    <t>En este campo se registra el valor de las liberaciones de las reservas realizadas en el mes que corresponda.</t>
  </si>
  <si>
    <t>GIROS RESERVAS</t>
  </si>
  <si>
    <t>En este campo se diligencia el valor efectivo de los giros de la reserva para el mes correspondiente, este dato debe coincidir con la autorización de giros del informe de Rersevas de BOGDATA.</t>
  </si>
  <si>
    <t>DESCRIPCIÓN DE LA ACTIVIDAD</t>
  </si>
  <si>
    <t>Este campo se diligencia automaticamente, y corresponde al nombre de la actividad del proyecto de inversión, como quedó formulada tanto en la ficha MGA como en la ficha EBI-D del proyecto de inversión</t>
  </si>
  <si>
    <t>ANUALIZACIÓN DE LA ACTIVIDAD</t>
  </si>
  <si>
    <t xml:space="preserve">En este campo se diligencia para cada una de las vigencias, la meta numérica de la actividad (en valores absolutos o porcentuales), cuyo valor total debe corresponder a la meta del cuatrienio de la actividad, en coherencia con la información registrada en la ficha EBI-D del proyecto de inversión. </t>
  </si>
  <si>
    <t>TIPO DE ANUALIZACIÓN</t>
  </si>
  <si>
    <r>
      <t xml:space="preserve">En este campo se diligencia el tipo de anualización de la actividad en coherencia con las mediciones establecidas por la SDP:
</t>
    </r>
    <r>
      <rPr>
        <b/>
        <sz val="11"/>
        <color rgb="FF000000"/>
        <rFont val="Arial"/>
        <family val="2"/>
      </rPr>
      <t>Suma:</t>
    </r>
    <r>
      <rPr>
        <sz val="11"/>
        <color rgb="FF000000"/>
        <rFont val="Arial"/>
        <family val="2"/>
      </rPr>
      <t xml:space="preserve"> La magnitud se distribuyen entre las vigencias y al final se tienen una totalización,es decir, la meta total de la actividad. 
</t>
    </r>
    <r>
      <rPr>
        <b/>
        <sz val="11"/>
        <color rgb="FF000000"/>
        <rFont val="Arial"/>
        <family val="2"/>
      </rPr>
      <t xml:space="preserve">Creciente: </t>
    </r>
    <r>
      <rPr>
        <sz val="11"/>
        <color rgb="FF000000"/>
        <rFont val="Arial"/>
        <family val="2"/>
      </rPr>
      <t xml:space="preserve">No tienen total y puede haber 2 años consecutivos con el mismo valor. El valor del último año corresponde a la meta total de la actividad.
</t>
    </r>
    <r>
      <rPr>
        <b/>
        <sz val="11"/>
        <color rgb="FF000000"/>
        <rFont val="Arial"/>
        <family val="2"/>
      </rPr>
      <t>Decreciente:</t>
    </r>
    <r>
      <rPr>
        <sz val="11"/>
        <color rgb="FF000000"/>
        <rFont val="Arial"/>
        <family val="2"/>
      </rPr>
      <t xml:space="preserve"> No tienen total y se registran en cada vigencia una magnitud igual o inferior hasta llegar a la meta de la actividad.
</t>
    </r>
    <r>
      <rPr>
        <b/>
        <sz val="11"/>
        <color rgb="FF000000"/>
        <rFont val="Arial"/>
        <family val="2"/>
      </rPr>
      <t>Constante:</t>
    </r>
    <r>
      <rPr>
        <sz val="11"/>
        <color rgb="FF000000"/>
        <rFont val="Arial"/>
        <family val="2"/>
      </rPr>
      <t xml:space="preserve"> No tienen total y las magnitudes deberán corresponder a un valor igual para cada vigencia</t>
    </r>
  </si>
  <si>
    <t>PONDERACIÓN ACTIVIDAD</t>
  </si>
  <si>
    <t>En este campo se registra el valor porcentual asignado a la actividad dentro del plan de acción del proyecto de inversión. Es necesario tener en cuenta que la sumatoria de las ponderaciones de todas las actividades del plan de acción debe ser igual al 100%</t>
  </si>
  <si>
    <t>Programación</t>
  </si>
  <si>
    <t>Corresponde a las magnitudes que se mediran para cuantificar el bien o servicio, lo que se espera alcanzar en un periodo de tiempo a través de la ejecución o desempeño de las actividades. La sumatoria de la programación mensual debe corresponder con el valor de la anualización de la vigencia correspondiente.</t>
  </si>
  <si>
    <t>Ejecución</t>
  </si>
  <si>
    <t>Se diligencia la magnitud alcanzada durante el periodo reportado, a fin de cumplir la programación realizada para la actividad</t>
  </si>
  <si>
    <t>Avances y Logros Mensual (2.000 caracteres)</t>
  </si>
  <si>
    <t>En este campo se diligencia lo relacionando a los logros y avances del mes en coherencia con lo registrado en el avance cuantitativo de la actividad. Se recomienda dejar la información que se considere estratégica y de mayor relevancia.</t>
  </si>
  <si>
    <t>Avances y Logros Acumulado 
(2.000 caracteres)</t>
  </si>
  <si>
    <t>En este campo se diligencia lo relacionando a los logros y avances acumulados a la fecha del reporte en coherencia con lo registrado en el avance cuantitativo de la actividad, así como con la información reportada en meses anteriores. Se recomienda dejar la información que se considere estratégica y de mayor relevancia. IMPORTANTE: Se debe diligenciar la descripción cualitativa de manera acumulada de manera ejecutiva, sin replicar toda la información mes a mes de los seguimientos.</t>
  </si>
  <si>
    <t>Retrasos y Alternativas de solución (1.000 caracteres)</t>
  </si>
  <si>
    <t>En este campo se deberá diligenciar lo relacionando a las dificultades y alternativas de solución presentadas en el periodo en el que se dan. Cuando la ejecución del proyecto se encuentra acorde a lo programado, no se diligencia este campo o se incluye que el proyecto no presenta retrasos. IMPORTANTE: Se debe diligenciar la descripción cualitativa de manera acumulada de manera ejecutiva, sin replicar toda la información mes a mes de los seguimientos.</t>
  </si>
  <si>
    <t>Beneficios</t>
  </si>
  <si>
    <t>En este campo se deberá diligenciar lo relacionando con los beneficios aportados por la ejecución de la actividad, de forma acumulada e integrada. IMPORTANTE: Se debe diligenciar la descripción cualitativa de manera acumulada de manera ejecutiva, sin replicar toda la información mes a mes de los seguimientos.</t>
  </si>
  <si>
    <t>DESCRIPCIÓN CUALITATIVA  Y PORCENTUAL DEL AVANCE POR TAREA</t>
  </si>
  <si>
    <t>DESCRIPCIÓN DE LA TAREA</t>
  </si>
  <si>
    <t>En este campo se diligencia el nombre de la tarea definida para la gestión de cumplimiento de la actividad del proyecto de inversión. Las tareas deben ser coherentes con las actividades a las cuales están asociadas y son aquellas que las dependencias deben llevar a cabo para producir los resultados definidos en las mismas.</t>
  </si>
  <si>
    <t>PONDERACIÓN DE LA TAREA</t>
  </si>
  <si>
    <t xml:space="preserve">En este campo se registra el valor porcentual asignado a la tarea (s) asociada (s) a la actividad, es decir, la sumatoria de las ponderaciones de las tareas de un actividad, debe ser igual al peso % de dicha actividad a la cual se encuentran asociadas. </t>
  </si>
  <si>
    <t>Programación (Tareas)</t>
  </si>
  <si>
    <t>En este campo se diligencia el porcentaje que se va a realizar en el mes de la tarea, la sumatoria de las programaciones mensuales debe sumar 100%.</t>
  </si>
  <si>
    <t>Ejecución (Tareas)</t>
  </si>
  <si>
    <t>En este campo se diligencia la magnitud alcanzada durante el periodo reportado, a fin de cumplir la programación mensual para la tarea.</t>
  </si>
  <si>
    <t>Logros y beneficios y Retrasos y alternativas de solución (2.000 caracteres) (Tareas)</t>
  </si>
  <si>
    <t>En este campo se registra:
- El avance de la gestión mensual señalando las alertas que puedan afectar el cumplimiento de la tarea o producto, cuando aplique. 
- El avance acumulado y los productos obtenidos, indicando si se presentan retrasos y señalando las alternativas de solución que se implementarán.</t>
  </si>
  <si>
    <t>Evidencias de ejecución</t>
  </si>
  <si>
    <t>En este campo se registra el link o la ruta donde se puede consultar las evidencias que soportan la ejecución de las tareas.</t>
  </si>
  <si>
    <t>HOJA META PDD</t>
  </si>
  <si>
    <t>En este campo se diligencia el nombre de la Meta Plan de Desarrollo vigente, al cual se encuentra articulado el proyecto de inversión</t>
  </si>
  <si>
    <t>OBJETIVO ODS</t>
  </si>
  <si>
    <t>En este campo se diligencia el nombre del Objetivo de Deasarrollo Sostenible al cual se encuentra asociada la Meta Plan Distrital de Desarrollo que compete al proyecto de inversión</t>
  </si>
  <si>
    <t>META ODS</t>
  </si>
  <si>
    <t>En este campo se diligencia el nombre de la Meta del Objetivo de Deasarrollo Sostenible al cual se encuentra asociada la Meta Plan Distrital de Desarrollo que compete al proyecto de inversión</t>
  </si>
  <si>
    <t>INDICADOR META PDD</t>
  </si>
  <si>
    <t>En este campo se diligencia el nombre del Indicador PDD establecido para la Meta Plan de Desarrollo a la que se encuentre asociado el proyecto de inversión y que se encuentran definidos en los documento del Plan de Desarrollo vigente.</t>
  </si>
  <si>
    <t>PROGRAMACIÓN CUATRIENAL INDICADOR PDD</t>
  </si>
  <si>
    <t>En este campo se diligencia en cada vigencia la magnitud numérica del Indicador de la Meta PDD (en valores absolutos o porcentuales), según corresponda con lo establecido en el documento del Plan de Desarrollo vigente.</t>
  </si>
  <si>
    <t>AVANCE ACUMULADO CUATRIENIO</t>
  </si>
  <si>
    <t>En este campo se diligencia la sumatoria de la programación cuatrienal del Indicador PDD, de acuerdo con el tipo de anualización establecido.</t>
  </si>
  <si>
    <t>TIPO DE ANUALIZACIÓN  (Según aplique)</t>
  </si>
  <si>
    <r>
      <t xml:space="preserve">En este campo se diligencia el tipo de anualización del indicador de la Meta PDD en coherencia con las mediciones establecidas por la SDP:
</t>
    </r>
    <r>
      <rPr>
        <b/>
        <sz val="11"/>
        <color rgb="FF000000"/>
        <rFont val="Arial"/>
        <family val="2"/>
      </rPr>
      <t>Suma:</t>
    </r>
    <r>
      <rPr>
        <sz val="11"/>
        <color rgb="FF000000"/>
        <rFont val="Arial"/>
        <family val="2"/>
      </rPr>
      <t xml:space="preserve"> La magnitud se distribuyen entre las vigencias y al final se tienen una totalización,es decir, la meta total deL indicador.
</t>
    </r>
    <r>
      <rPr>
        <b/>
        <sz val="11"/>
        <color rgb="FF000000"/>
        <rFont val="Arial"/>
        <family val="2"/>
      </rPr>
      <t xml:space="preserve">Creciente: </t>
    </r>
    <r>
      <rPr>
        <sz val="11"/>
        <color rgb="FF000000"/>
        <rFont val="Arial"/>
        <family val="2"/>
      </rPr>
      <t xml:space="preserve">No tienen total y puede haber 2 años consecutivos con el mismo valor. El valor del último año corresponde a la meta total del indicador
</t>
    </r>
    <r>
      <rPr>
        <b/>
        <sz val="11"/>
        <color rgb="FF000000"/>
        <rFont val="Arial"/>
        <family val="2"/>
      </rPr>
      <t>Decreciente</t>
    </r>
    <r>
      <rPr>
        <sz val="11"/>
        <color rgb="FF000000"/>
        <rFont val="Arial"/>
        <family val="2"/>
      </rPr>
      <t xml:space="preserve">: No tienen total y se registran en cada vigencia una magnitud igual o inferior hasta llegar a la meta del indicador.
</t>
    </r>
    <r>
      <rPr>
        <b/>
        <sz val="11"/>
        <color rgb="FF000000"/>
        <rFont val="Arial"/>
        <family val="2"/>
      </rPr>
      <t>Constante:</t>
    </r>
    <r>
      <rPr>
        <sz val="11"/>
        <color rgb="FF000000"/>
        <rFont val="Arial"/>
        <family val="2"/>
      </rPr>
      <t xml:space="preserve"> No tienen total y las magnitudes deberán corresponder a un valor igual para cada vigencia</t>
    </r>
  </si>
  <si>
    <t xml:space="preserve">EJECUCIÓN MENSUAL INDICADOR PDD </t>
  </si>
  <si>
    <t>PROGRAMACIÓN</t>
  </si>
  <si>
    <t>Corresponde a la programación de las magnitudes que se mediran para cuantificar el bien o servicio, lo que se espera alcanzar en un periodo de tiempo a través de la ejecución o desempeño de las actividades asociadas a la Meta PDD. La sumatoria de la programación mensual debe corresponder con el valor de la anualización del Indicador de la vigencia correspondiente.</t>
  </si>
  <si>
    <t>EJECUCIÓN</t>
  </si>
  <si>
    <t>Se diligencia la magnitud alcanzada durante el periodo reportado, a fin de cumplir la programación relizada para el indicador</t>
  </si>
  <si>
    <t>AVANCES Y LOGROS MENSUAL (2.000 CARACTERES)</t>
  </si>
  <si>
    <t>En este campo se diligencia lo relacionando a los logros y avances del mes en coherencia con lo registrado en el avance cuantitativo del indicador Se recomienda dejar la información que se considere estratégica y de mayor relevancia.</t>
  </si>
  <si>
    <t>AVANCES Y LOGROS ACUMULADO (2.000 CARACTERES)</t>
  </si>
  <si>
    <t>En este campo se diligencia lo relacionando a los logros y avances acumulados a la fecha del reporte en coherencia con lo registrado en el avance cuantitativo indicador, así como con la información reportada en meses anteriores. Se recomienda dejar la información que se considere estratégica y de mayor relevancia. IMPORTANTE: Se debe diligenciar la descripción cualitativa de manera acumulada de manera ejecutiva, sin replicar toda la información mes a mes de los seguimientos.</t>
  </si>
  <si>
    <t>RETRASOS Y ALTERNATIVAS DE SOLUCIÓN (1.000 CARACTERES)</t>
  </si>
  <si>
    <t>BENEFICIOS</t>
  </si>
  <si>
    <t>En este campo se deberá diligenciar lo relacionando con los beneficios aportados por la ejecución de la Meta PDD, de forma acumulada e integrada. IMPORTANTE: Se debe diligenciar la descripción cualitativa de manera acumulada de manera ejecutiva, sin replicar toda la información mes a mes de los seguimientos.</t>
  </si>
  <si>
    <t>EVIDENCIAS DEL AVANCE</t>
  </si>
  <si>
    <t>En este campo se pone el link o la ruta donde se puede consultar las evidencias que soportan la ejecución de la Meta PDD.</t>
  </si>
  <si>
    <t>HOJA PRODUCTO MGA</t>
  </si>
  <si>
    <t>EJECUCIÓN PRESUPUESTAL DEL PRODUCTO</t>
  </si>
  <si>
    <t>OBJETIVO ESPECÍFICO</t>
  </si>
  <si>
    <t>En este campo se diligencia el nombre del objetivo especfíco al cual se encuentra asociado el producto (s) de acuerdo con la ficha MGA del proyecto de inversión</t>
  </si>
  <si>
    <t>ACTIVIDAD</t>
  </si>
  <si>
    <t>En este campo se registra el nombre de la actividad formulada en la ficha MGA del proyecto de inversión, asociada (s) al producto descrito en dicha ficha MGA</t>
  </si>
  <si>
    <t>En este campo se registra el nombre del producto que asocia la actividad mediante la cual se aporta a su cumplimiento. Cuando un producto tenga asociada más de una actividad, se requiere combinar la celda.</t>
  </si>
  <si>
    <t>En este campo se diligencia el valor de los compromisos efectivamente ejecutados a nivel de producto, por tanto, para aquellos productos que tenga asocidas más de una actividad, el valor a diligenciar en este campo corresponde a la sumatoria de la ejecución de compromisos de dichas actividades.</t>
  </si>
  <si>
    <t>En este campo se diligencia el valor de los giros efectivamente ejecutados a nivel de producto, por tanto, para aquellos productos que tenga asociadas más de una actividad, el valor a diligenciar en este campo corresponde a la sumatoria de la ejecución de giros de dichas actividades.</t>
  </si>
  <si>
    <t>EJECUTADO MAGNITUD</t>
  </si>
  <si>
    <t>En este campo se diligencia la ejecución mensual de la magnitud del producto para dar cumplimiento a la meta anual, de acuerdo con la información registrada en la ficha MGA del proyecto de inversión.</t>
  </si>
  <si>
    <t>HOJA  TERRITORIALIZACIÓN</t>
  </si>
  <si>
    <t>DESCRIPCIÓN</t>
  </si>
  <si>
    <t xml:space="preserve">Este anexo, responde a la necesidad de plasmar la información correspondiente que las acciones (derivadas de metas PDD, metas proyecto de inversión, indicadores PMR, actividades) que se territorializan incluyendo el enfoque diferencial y según grupo etario, así como las reportadas a nivel distrital.
De ser necesario las celdas correspondientes a enfoque diferencial, especificamente población con discapacidad (Sordociega, auditiva,, visual, multiple, mental, física, cognitiva, otro) y población LGBTI (Lesbianas, gays, bisexuales, hererosexuales, No responde...)  se puede establecer mayor desagregue de ser necesario en la misma celda. </t>
  </si>
  <si>
    <t>INDICADOR TERRITORIALIZABLE</t>
  </si>
  <si>
    <t>En este campo se diligencia el nombre de la actividad o indicador PMR cuyas acciones se pueden estimar y ejecutar en las localidades de Bogotá.</t>
  </si>
  <si>
    <t>PROGRAMACIÓN MAGNITUD</t>
  </si>
  <si>
    <t>En este campo se diligencia la programación mensual de la magnitud de la actividad y/o indicador PMR en las ubicaciones que corresponda (Localidades y Distrito)</t>
  </si>
  <si>
    <t>PROGRAMACIÓN PRESUPUESTO</t>
  </si>
  <si>
    <t>En este campo se diligencia la programación mensual del presupuesto de la  actividad y/o del indicador PMR en las ubicaciones que corresponda (Localidades y Distrito)</t>
  </si>
  <si>
    <t>EJECUCIÓN MAGNITUD</t>
  </si>
  <si>
    <t>En este campo se diligencia la ejecución mensual de la magnitud de la actividad y/o indicador PMR en las ubicaciones que corresponda (Localidades y Distrito)</t>
  </si>
  <si>
    <t>EJECUCIÓN PRESUPUESTO</t>
  </si>
  <si>
    <t>En este campo se debe diligencia la ejecución (compromisos) mensual del presupuesto de la  actividad y/o del indicador PMR en las ubicaciones que corresponda (Localidades y Distrito)</t>
  </si>
  <si>
    <t>HOJA PMR</t>
  </si>
  <si>
    <t>Numero de objetivo</t>
  </si>
  <si>
    <t>En este campo se diligencia el número del objetivo PMR al cual se encuentra asociado el Producto PMR articulado al proyecto de inversión.</t>
  </si>
  <si>
    <t>Objetivo</t>
  </si>
  <si>
    <t>En este campo se diligencia el nombre objetivo PMR al cual se encuentra asociado el Producto PMR articulado al proyecto de inversión.</t>
  </si>
  <si>
    <t>producto</t>
  </si>
  <si>
    <t>En este campo se diligencia el nombre del producto PMR articulado al proyecto de inversión.</t>
  </si>
  <si>
    <t>Numero de indicador de producto</t>
  </si>
  <si>
    <t>En este campo se diligencia el número del indicador PMR articulado al proyecto de inversión.</t>
  </si>
  <si>
    <t>Indicador de Producto</t>
  </si>
  <si>
    <t>En este campo se diligencia el nombre del indicador de producto PMR articulado al proyecto de inversión.</t>
  </si>
  <si>
    <t>Actividad que aporta al indicador</t>
  </si>
  <si>
    <t>En este campo se diligencia el nombre de la actividad del proyecto de inversión que aporta al cumplimiento del indicador PMR, en los casos que aplique y exista relación directa.</t>
  </si>
  <si>
    <t>Naturaleza</t>
  </si>
  <si>
    <t>En este campo se diligencia la naturaleza según corresponda al tipo de indicador, el cual puede ser acumulado, stock o de capacidad.</t>
  </si>
  <si>
    <t>Territorializable</t>
  </si>
  <si>
    <t>En este campo se debe diligenciar "SI" o "NO" según corresponda.</t>
  </si>
  <si>
    <t>Linea Base (Corte 31 diciembre 2023</t>
  </si>
  <si>
    <t>En este campo se diligencia el valor de la línea base del indicador PMR, el cual corresponde al valor registrado en la última vigencia del Plan Distrital de Desarrollo inmediatamente anterior.</t>
  </si>
  <si>
    <t>Meta Plan (TotaL PMR 10 Años)</t>
  </si>
  <si>
    <t>En este campo se diligencia la Meta total programada para un lapso de 10 años. Dicha información se formula previamenteentre las gerencias de los proyectos de inversión y el enlace de PMR ante laSecretaría Distrital de Hacienda.</t>
  </si>
  <si>
    <t>Meta Anual 2025</t>
  </si>
  <si>
    <t>En este campo se diligencia la meta (valor numérico) para la vigencia correspondiente, la cual fue previamente establecida por las gerencias de los proyectos de inversión y revisada por la Secretaría Distrital de Hacienda.</t>
  </si>
  <si>
    <t>En este campo se diligncia la programación mensual de la magnitud (valor numérico)del indicador PMR y que debe totalizar la meta anual.</t>
  </si>
  <si>
    <t>Ejecutado</t>
  </si>
  <si>
    <t>En este campo se diligencia el valor mensual de la magnitud ejecutada frente a la programación del indicador PMR.</t>
  </si>
  <si>
    <t>Avance cualitativo</t>
  </si>
  <si>
    <t>En este campo se diligencia la información relacionada con los logros y avances del mes en máximo 250 caracteres, en coherencia con lo registrado en el avance cuantitativo del indicador PMR.</t>
  </si>
  <si>
    <t>FIN INSTRUCTIVO</t>
  </si>
  <si>
    <t>SECRETARÍA DISTRITAL DE LA MUJER</t>
  </si>
  <si>
    <t xml:space="preserve">DIRECCIONAMIENTO ESTRATEGICO </t>
  </si>
  <si>
    <t>ACTIVIDADES</t>
  </si>
  <si>
    <t>Página</t>
  </si>
  <si>
    <t>PROYECTO DE INVERSIÓN</t>
  </si>
  <si>
    <t>BPIN</t>
  </si>
  <si>
    <t>Enero</t>
  </si>
  <si>
    <t>Febrero</t>
  </si>
  <si>
    <t>Marzo</t>
  </si>
  <si>
    <t>Abril</t>
  </si>
  <si>
    <t>FORMULACION</t>
  </si>
  <si>
    <t>Mayo</t>
  </si>
  <si>
    <t>Junio</t>
  </si>
  <si>
    <t>Julio</t>
  </si>
  <si>
    <t>Agosto</t>
  </si>
  <si>
    <t>ACTUALIZACION</t>
  </si>
  <si>
    <t>Septiembre</t>
  </si>
  <si>
    <t>Octubre</t>
  </si>
  <si>
    <t>Noviembre</t>
  </si>
  <si>
    <t>Diciembre</t>
  </si>
  <si>
    <t>SEGUIMIENTO</t>
  </si>
  <si>
    <t xml:space="preserve">ACTIVIDAD DEL PROYECTO </t>
  </si>
  <si>
    <t>PRESUPUESTO ASIGNADO EN LA VIGENCIA ACTUAL (en pesos, sin decimales)</t>
  </si>
  <si>
    <t>Total</t>
  </si>
  <si>
    <t>Porcentaje de ejecución</t>
  </si>
  <si>
    <t>PROGRAMACIÓN RESERVAS</t>
  </si>
  <si>
    <t>LIBERACION DE RESERVAS</t>
  </si>
  <si>
    <t xml:space="preserve">                                                 REPORTE ACTIVIDADES VIGENCIA (Ejecución vigencia)</t>
  </si>
  <si>
    <t xml:space="preserve"> DESCRIPCION DE LA ACTIVIDAD </t>
  </si>
  <si>
    <t>TOTAL PDD</t>
  </si>
  <si>
    <t xml:space="preserve">                                                                                               DESCRIPCIÓN CUALITATIVA DEL AVANCE POR ACTIVIDAD</t>
  </si>
  <si>
    <t>ENERO</t>
  </si>
  <si>
    <t xml:space="preserve">PROGRAMACIÓN </t>
  </si>
  <si>
    <t>FEBRERO</t>
  </si>
  <si>
    <t>MARZO</t>
  </si>
  <si>
    <t>ABRIL</t>
  </si>
  <si>
    <t>MAYO</t>
  </si>
  <si>
    <t>JUNIO</t>
  </si>
  <si>
    <t>JULIO</t>
  </si>
  <si>
    <t>AGOSTO</t>
  </si>
  <si>
    <t>SEPTIEMBRE</t>
  </si>
  <si>
    <t>OCTUBRE</t>
  </si>
  <si>
    <t xml:space="preserve">NOVIEMBRE </t>
  </si>
  <si>
    <t>DICIEMBRE</t>
  </si>
  <si>
    <t xml:space="preserve">PONDERACIÓN DE LA TAREA
</t>
  </si>
  <si>
    <t>LOGROS Y BENEFICIOS Y RETRASOS Y ALTERNATIVAS DE SOLUCIÓN</t>
  </si>
  <si>
    <t>EVIDENCIAS DE EJECUCIÓN</t>
  </si>
  <si>
    <t>ACUMULADO</t>
  </si>
  <si>
    <t>Código</t>
  </si>
  <si>
    <t>Versión</t>
  </si>
  <si>
    <t>Fecha de Emisión</t>
  </si>
  <si>
    <t>META PLAN DE DESARROLLO</t>
  </si>
  <si>
    <t xml:space="preserve">                                                 REPORTE INDICADOR META PDD</t>
  </si>
  <si>
    <t>TOTAL</t>
  </si>
  <si>
    <t>Formula indicador:</t>
  </si>
  <si>
    <t>Avance mensual</t>
  </si>
  <si>
    <t>Elaboró</t>
  </si>
  <si>
    <t>Firma</t>
  </si>
  <si>
    <t>Aprobó (Según aplique Gerenta de proyecto, Líder técnica y responsable de proceso)</t>
  </si>
  <si>
    <t>Revisó (Oficina Asesora de Planeación)</t>
  </si>
  <si>
    <t>VoBo:</t>
  </si>
  <si>
    <t>Nombre</t>
  </si>
  <si>
    <t>Nombre:</t>
  </si>
  <si>
    <t>Cargo</t>
  </si>
  <si>
    <t>Cargo:</t>
  </si>
  <si>
    <t>PRODUCTO - MGA</t>
  </si>
  <si>
    <t>EJECUCIÓN PRESUPUESTAL DEL PRODUCTO I TRIMESTRE</t>
  </si>
  <si>
    <t>OBJETIVO ESPECIFICO</t>
  </si>
  <si>
    <t>EJECUCIÓN PRESUPUESTAL DEL PRODUCTO II TRIMESTRE</t>
  </si>
  <si>
    <t>EJECUCIÓN PRESUPUESTAL DEL PRODUCTO III TRIMESTRE</t>
  </si>
  <si>
    <t>EJECUCIÓN PRESUPUESTAL DEL PRODUCTO IV TRIMESTRE</t>
  </si>
  <si>
    <t>NOVIEMBRE</t>
  </si>
  <si>
    <t xml:space="preserve">                                                 REPORTE TERRITORIALIZACIÓN</t>
  </si>
  <si>
    <t>INDICADOR PMR TERRITORIALIZABLE</t>
  </si>
  <si>
    <t>I SEMESTRE</t>
  </si>
  <si>
    <t>LOCALIDAD</t>
  </si>
  <si>
    <t>MAGNITUD</t>
  </si>
  <si>
    <t>PRESUPUESTO</t>
  </si>
  <si>
    <t>COMPROMISO</t>
  </si>
  <si>
    <t>1. Usaquén</t>
  </si>
  <si>
    <t>2. Chapinero</t>
  </si>
  <si>
    <t>3. Santafé</t>
  </si>
  <si>
    <t>4. San Cristóbal</t>
  </si>
  <si>
    <t>5. Usme</t>
  </si>
  <si>
    <t>6. Tunjuelito</t>
  </si>
  <si>
    <t>7. Bosa</t>
  </si>
  <si>
    <t>8. Kennedy</t>
  </si>
  <si>
    <t>9. Fontibón</t>
  </si>
  <si>
    <t>10. Engativá</t>
  </si>
  <si>
    <t>11. Suba</t>
  </si>
  <si>
    <t>12. Barrios Unidos</t>
  </si>
  <si>
    <t>13. Teusaquillo</t>
  </si>
  <si>
    <t>14. Los Mártires</t>
  </si>
  <si>
    <t>15. Antonio Nariño</t>
  </si>
  <si>
    <t>16. Puente Aranda</t>
  </si>
  <si>
    <t>17. La Candelaria</t>
  </si>
  <si>
    <t>18. Rafael Uribe Uribe</t>
  </si>
  <si>
    <t>19. Ciudad Bolívar</t>
  </si>
  <si>
    <t>20. Sumapaz</t>
  </si>
  <si>
    <t>II SEMESTRE</t>
  </si>
  <si>
    <t>PRODUCTOS, METAS Y RESULTADOS -PMR</t>
  </si>
  <si>
    <t>Producto</t>
  </si>
  <si>
    <t>Linea Base
(Corte 31 diciembre 2023)</t>
  </si>
  <si>
    <t>Meta Plan
(TotaL PMR
10 Años)</t>
  </si>
  <si>
    <t>Total
programado</t>
  </si>
  <si>
    <t>Total
ejecutado</t>
  </si>
  <si>
    <t>Prog.</t>
  </si>
  <si>
    <t>Ejec.</t>
  </si>
  <si>
    <t>CONTROL DE CAMBIOS</t>
  </si>
  <si>
    <t>CONTROL DE CAMBIOS EN EL PLAN DE ACCIÓN</t>
  </si>
  <si>
    <t>Fecha de  solicitud del cambio</t>
  </si>
  <si>
    <t>Fecha de aprobación del cambio</t>
  </si>
  <si>
    <t>Cambio</t>
  </si>
  <si>
    <t>Justificación del cambio</t>
  </si>
  <si>
    <t>HOJA CONTROL DE CAMBIOS</t>
  </si>
  <si>
    <t xml:space="preserve">Diligencie la fecha en la que se realizó la solicitud de modificación al plan de acción </t>
  </si>
  <si>
    <t>Diligencie la fecha en la que el cambio solicitado al plan de acción es aprobado</t>
  </si>
  <si>
    <t>Descripción de la información modificada y/o ajustada en el plan de acción</t>
  </si>
  <si>
    <t>Justificación del motivo que genera la modificación y/o ajuste en el plan de acción</t>
  </si>
  <si>
    <t xml:space="preserve"> REPORTE ACTIVIDADES VIGENCIA (Ejecución vigencia)</t>
  </si>
  <si>
    <t xml:space="preserve">Código: DE-FO-5	</t>
  </si>
  <si>
    <t>Versión: 14</t>
  </si>
  <si>
    <t>Fecha de Emisión: 28/04/2025</t>
  </si>
  <si>
    <t>Página 2 de 7</t>
  </si>
  <si>
    <t>Página 3 de 7</t>
  </si>
  <si>
    <t>Página 4 de 7</t>
  </si>
  <si>
    <t>Página 5 de 7</t>
  </si>
  <si>
    <t>Página 6 de 7</t>
  </si>
  <si>
    <t>Página 7 de 7</t>
  </si>
  <si>
    <t>SECRETARÍA DISTRITAL DE LA MUJER
DIRECCINAMIENTO ESTRATÉGICO
PROGRAMACIÓN, ACTUALIZACIÓN  Y SEGUIMIENTO PLAN DE ACCIÓN DE PROYECTOS DE INVERSIÓN
TERRITORIALIZACIÓN</t>
  </si>
  <si>
    <t>8190 - Desarrollo de capacidades digitales para potenciar la inclusión social de las mujeres en zonas urbanas y rurales en Bogotá D.C.</t>
  </si>
  <si>
    <t>X</t>
  </si>
  <si>
    <t>Diseñar 4 contenidos nuevos de formación en capacidades digitales con enfoque de género y diferencial</t>
  </si>
  <si>
    <t>Servicios de Educación Informal</t>
  </si>
  <si>
    <t>3. Bogotá confia en su potencial</t>
  </si>
  <si>
    <t>Numero de contenidos nuevos de formación en capacidades digitales con enfoque de género y diferencial diseñados</t>
  </si>
  <si>
    <t>Formar 27.000 mujeres en habilidades digitales a través de los Centros de Inclusión Digital – CID, en zonas rurales y urbanas.</t>
  </si>
  <si>
    <t>3.17. Formación para el trabajo y acceso a oportunidades educativas</t>
  </si>
  <si>
    <t>Suma</t>
  </si>
  <si>
    <t>No se presentan avances acorde a lo programado</t>
  </si>
  <si>
    <t>No se presentan avances y logros acumulados acorde con lo programado</t>
  </si>
  <si>
    <t xml:space="preserve">No se presentan retrasos acorde con la ejecución </t>
  </si>
  <si>
    <t>No se presentan beneficios acorde con la ejecución</t>
  </si>
  <si>
    <r>
      <t xml:space="preserve">Como parte de los avances en el diseño de contenidos nuevos de formación en capacidades digitales con enfoque de género y diferencial, se estableció el tema del curso nuevo que será desarrollado, y la población con la cual se ejecutará un piloto de dicho curso.
Al respecto, el tema del curso a diseñar será: </t>
    </r>
    <r>
      <rPr>
        <b/>
        <i/>
        <sz val="13"/>
        <color theme="1"/>
        <rFont val="Arial"/>
        <family val="2"/>
      </rPr>
      <t>Memoria y herramientas Trasmedias</t>
    </r>
    <r>
      <rPr>
        <sz val="13"/>
        <color theme="1"/>
        <rFont val="Arial"/>
        <family val="2"/>
      </rPr>
      <t xml:space="preserve">. El desarrollo del curso se hará en articulación con el Instituto Distrital de las Artes – IDARTES, buscando implementarlo en una institución educativa que se defina previamente. El curso tendrá un piloto con las mujeres víctimas del conflicto armado en Bogotá, para validar los contenidos. </t>
    </r>
  </si>
  <si>
    <t xml:space="preserve">Como parte de los avances y logros acumulados para el diseño de contenidos nuevos para el diseño de capacidades digitales de las mujeres, se cuenta con la definición de la temática a abordada, y la población objeto del curso </t>
  </si>
  <si>
    <t xml:space="preserve">El diseño de este curso beneficia a las mujeres que participen del mismo, en donde a partir de los relatos se recupere la memoraría, se construya conocimiento colectivo a través de las experiencias y la palabra, además se comparta con otras personas mediante herramientas trasmediales, buscando que las historias de violencia no se repitan. </t>
  </si>
  <si>
    <t>Debido a que El curso de memoria y herramientas transmedia depende en gran medida del convenio con el Instituto Distrital para las Artes-IDARTES, el cual aún no se ha concretado por parte de la entidad, se tomó la decisión de desarrollar un nuevo curso,que no dependa de un tercero. Este nuevo curso tendrá como objetivo de fortalecer sus capacidades digitales y potenciar sus iniciativas productivas. A través de esta formación, las participantes podrán escalar sus negocios, optimizar su gestión y generar nuevas oportunidades de crecimiento para sus emprendimientos. La estructura inical de contenido propuesta es e la siguiente, la cual tendrá un componente trasversal, al redredor de la construcción de relato de vida: 
Módulo 1 – Herramientas para creación de marca 
Módulo 2 – WhatsApp Business parte 1 
Módulo 3 - WhatsApp Business parte 2 
Módulo 4 – Redes sociales y emprendimiento. 
Módulo 5 – Publicidad y redes sociales. 
Módulo 6 – Seguridad digital para los emprendimientos.</t>
  </si>
  <si>
    <t>Se tiene estructura de un curso nuevo, y su consolidación pedende unicamente del equipo de formación y sus habilidades. Además se tendrá en cuenta el apoyo del equipo de Emprendimiento y Empleabiliad de la Subsecretaría de Cuidado y Plíticas de Igualdad, así como de las mujeres que participan en esta estrategia. Tendrá un componente de contrucción de relato de vida, dirigido de manera especial a mujeres víctimas del conflicto armado.</t>
  </si>
  <si>
    <t xml:space="preserve">Este curso permitirá potenciar los emprendimientos de las mujeres, y particupalmente permitirá que las mujeres víctimas del conflicto armado encuentren una posibilidad de subsistencia a partir de ideas de negocio que surgen de sus saberes. </t>
  </si>
  <si>
    <t>Durante el mes de abril se realizó el ajuste a la propuesta de contenido del curso Habilidades Digitales para el Emprendimiento de las Mujeres, a partir de la socialización del contenido con la líder de la estrategia de autonomía económica de la SDMujer. Posteriormente, el equipo base de formación consolidó la propuesta, quedando estructurada de la siguiente manera: 
Módulo 1 – Mi emprendimiento mi historia 
Módulo 2 - Identidad del emprendimiento  
Módulo 3 – WhatsApp Bussines 
Módulo 4 - Estrategias y herramientas de divulgación en redes sociales 
Módulo 5 - Herramientas para fotografías de productos</t>
  </si>
  <si>
    <t>No se presentan evidencias acorde con la programación de la ejecucución</t>
  </si>
  <si>
    <t>En el marco de la conmemoración del 8 de marzo por el Día Internacional de los Derechos de la Mujer Trabajadora, se llevó a cabo la primera jornada de reconocimiento del año a las mujeres que participaron en los procesos de formación en los Centros De Inclusión Digital y otras estrategias de formación o capacitación de la Secretaría Distrital de la Mujer. Este evento contó con la asistencia de más de 250 mujeres, en el marco del evento de conmemoración se resaltó la importancia del reconocimiento de los derechos de las mujeres trabajadoras, la importancia de los trabajos de cuidado, y de la participación política de las mujeres</t>
  </si>
  <si>
    <t>Se cuenta con la definición de cinco módulos de formación para el desarrollo de capacidades digitales de las mujeres y el uso de herramientas de Tecnología de la Información y la Comunicación TIC en el fortalecimiento de sus emprendimientos. El diseño de contenidos nuevos, ha contado con la articulación del equipo de Emprendimiento y Empleabilidad de la Subsecretaría de Cuidado y Políticas de Igualdad, así como de las mujeres que participan en esta estrategia. Asimismo, con el equipo de enfoque diferencial para la incorporación de este en los contenidos.</t>
  </si>
  <si>
    <t>El contar con nuevos contenidos para las mujeres, favorece la vinculación a los procesos de desarrollo de capacidades, propiciando su participación. Ahora, el poder diseñarlos con las voces de las mujeres garantiza que se responda a las necesidades en sus territorios y sus vidas cotidianas</t>
  </si>
  <si>
    <t>Servicio de promoción a la participación ciudadana</t>
  </si>
  <si>
    <t>Implementar 7 cursos con enfoque de género y diferencial para el desarrollo de capacidades digitales de las mujeres en zonas rurales de la ciudad</t>
  </si>
  <si>
    <t>Numero de cursos con enfoque de género y diferencial para el desarrollo de capacidades digitales de las mujeres en zonas rurales de la ciudad implementados</t>
  </si>
  <si>
    <t>No se presentan retrasos acorde con la ejecución</t>
  </si>
  <si>
    <t xml:space="preserve">En el proceso de Implementar cursos con enfoque de género y diferencial para el desarrollo de capacidades digitales de las mujeres en zonas rurales de la ciudad, se avanzó las articulaciones con las otras dependencias para abrir espacios de concertación en la zona rural, a partir de lo cual se realizó una visita a las veredas de Nazaret, Santa Rosa y Sopas en Sumapaz con el fin de concertar el inicio de procesos de formación en la ruralidad.
Asimismo, se establecido como primer ciclo de formación el tema de habilidades digitales, esto como resultado de las concertaciones. </t>
  </si>
  <si>
    <t>Como parte de los avances y logros acumulados para implementar procesos de desarrollo de capacidades digitales con enfoque de género y diferencial en zonas rurales, se cuenta con espacios de articulación y concertación en la localidad de Sumapaz, esto permite garantizar la vinculación de mujeres campesinas y rurales</t>
  </si>
  <si>
    <t xml:space="preserve">Las mujeres de la zona rural de Sumapaz se ven beneficiadas con las concertaciones de procesos de formación al generar espacios de confianza y dialogo con la comunidad, en donde ellas pueden manifestar sus intereses de formación y las realidades o particularidades que presentan para ser tenidas desde una mirada de la diferencia y la diversidad.  </t>
  </si>
  <si>
    <t>Se participó de la reunión de equipo de la casa de Igualdad de Oportunidades para las Mujeres de Sumapaz, con el objetivo de presentar la oferta formativa de los Centros de Inclusión Digital y establecer articulación para procesos formativos en la localidad.</t>
  </si>
  <si>
    <t>Como parte de los avances y logros acumulados para implementar procesos de desarrollo de capacidades digitales con enfoque de género y diferencial en zonas rurales, se cuenta con espacios de articulación y concertación en la localidad de Sumapaz, es de precisar que los procesos de formación en sumapaz iniciaran en el momento en que se firme le contrato de transporte. Por ello se realizrán asercamientos con la localidad de Ciudad Bolivar.</t>
  </si>
  <si>
    <t xml:space="preserve">En abril se avanzó en el proceso de difusión y convocatoria de los cursos ofrecidos por la Dirección de Gestión del Conocimiento, en el marco de la estrategia Centros de Inclusión Digital. La actividad se desarrolló en las zonas rurales de las localidades de Ciudad Bolívar (Mochuelo Alto, Mochuelo Bajo y Quiba Alta) y Chapinero (Verjón Alto), mediante la articulación con la coordinadora de la Manzana del Cuidado y el enlace rural de la Direción de Territorialización, respectivamente. </t>
  </si>
  <si>
    <t xml:space="preserve">Como parte de los avances y logros acumulados para implementar procesos de desarrollo de capacidades digitales con enfoque de género y diferencial en zonas rurales, se cuenta con espacios de articulación y concertación en la localidad de Sumapaz, es de precisar que los procesos de formación en sumapaz iniciaran en el momento en que se firme le contrato de transporte; posiblemente se iniciaría en la vereda de sopas, lugar en donde las mujeres han manifestado interés en participar de los procesos de formación. Además se realizaron jornadas de difusión en veredas de la localidad de Ciudad Bolivar y Chapinero. </t>
  </si>
  <si>
    <t xml:space="preserve">El 4 de marzo de 2025 se participó en la reunión de equipo de la CIOM Sumapaz, donde se dio a conocer a todo el equipo la oferta formativa de los Centros de Inclusión Digital para formación en zona rural de Sumapaz, allí se establecieron acuerdos de formación, horarios y lugares para realizar difusión de los servicios. </t>
  </si>
  <si>
    <t xml:space="preserve">*El 15 de abril se llevó a cabo una jornada de difusión en la zona rural de la localidad de Ciudad Bolívar, específicamente en las veredas Mochuelo Bajo (sector Rincón de Mochuelo), Mochuelo Alto y Quiba Alta. En las veredas Mochuelo Bajo y Mochuelo alto, se contó con el acompañamiento de la coordinadora y la psicóloga de la Manzana del Cuidado de la vereda. En la primera vereda se logró realizar contacto con la presidenta de la junta de acción comunal quien estuvo interesada en apoyar la convocatoria, ya que cuentan con un salón digital con acceso gratuito para la comunidad.  
*El 22 de abril se realizó jornada de difusión en la vereda El Verjon localidad Chapinero, allí en articulación con la compañera Técnico Rural Jenny Liberato de la Dirección de Territorialización, se articuló con la representante de un grupo de mujeres a quien se le brindó información de los cursos disponibles para formación rural. 
En ambas jornadas se compartió la información general de los cursos y se brindan las recomendaciones generales para la inscripción. 
Para la difusión de los cursos ofertados, se dejó en cada uno de los espacios visitados una pieza comunicativa que incluye los datos de contacto, de modo que las mujeres interesadas puedan inscribirse a través de WhatsApp o correo electrónico. </t>
  </si>
  <si>
    <t>Llegar a los territorios más alejados donde se encuentran las mujeres genera un beneficio al acercar los contenidos de desarrollo de capacidades acorde con las diferencias y diversidades de la ciudadanía, que en ocasiones, al estar tan apartadas no pueden acceder a procesos sostenibles y de calidad, que favorezcan su participación.</t>
  </si>
  <si>
    <t>a. Actas de reunión
https://secretariadistritald.sharepoint.com/:f:/s/ContratacinSPI-2022/EsTgbH3rIqNAmN26jmOJwLEBdjjkwBljUHdb2C4hkjxn9w?e=csbBKF</t>
  </si>
  <si>
    <t>a. Acta articulación CIOM Sumapaz
https://secretariadistritald.sharepoint.com/:f:/s/ContratacinSPI-2022/EsTgbH3rIqNAmN26jmOJwLEBdjjkwBljUHdb2C4hkjxn9w?e=csbBKF</t>
  </si>
  <si>
    <t>Constante</t>
  </si>
  <si>
    <t>Como parte de la ejecución de la estrategia para garantizar la operación tecnológica de los Centros de Inclusión Digital - CID y sus aulas itinerantes, se estableció un documento de seguimiento, el cual permite priorizar las necesidades tecnológicas y planear la adquisición de equipos por fases de priorización. 
De esta manera se logró identificar las necesidades iniciales, estas son: 
196 equipos actuales
92 equipos que necesitan renovación
22 equipos de nivel 1 de prioridad.</t>
  </si>
  <si>
    <t xml:space="preserve">Como parte del avance y logro acumulado en la ejecución de la estrategia para garantizar la operación tecnológica de los Centros de Inclusión Digital - CID y sus aulas itinerantes, se cuenta con un inventario de necesidades que orientara la adquisición de equipos y nuevas tecnologías.  </t>
  </si>
  <si>
    <t xml:space="preserve">Adquirir y renovar equipos tecnológicos, permite mayor pertinencia en los procesos de formacion ofertados a las mujeres. Mantener el óptimo funcionamiento de los CID garantiza un mejor servicio a las ciudadanas. </t>
  </si>
  <si>
    <t xml:space="preserve">De acuerdo con las necesidades tecnológicas identificadas en los centros de inclusión digital, que garantizan la operatividad de los CID, se realiza en el mes de marzo la renovación de 96 equipos de cómputo y 4 pantallas interactivas, equivalente al 49% de reemplazo de los equipos, para las loceliadades de Chapinero, Suba, Puente Aranda, Casa de todas, La candelaria, Engativá, Kennedy
</t>
  </si>
  <si>
    <t>Como parte del avance y logro acumulado en la ejecución de la estrategia para garantizar la operación tecnológica de los Centros de Inclusión Digital - CID y sus aulas itinerantes, a partir del inventario de necesidades, se avanzó en la adquisico´n de equipos tecnológicos, los cuales en su mayoria ya en cuentran incluidos en el inventario de los CID.</t>
  </si>
  <si>
    <t xml:space="preserve">La renovación de equipos tecnológico les permite a las mujeres tenes un acercamiento mucho más amable a las herramientas tecnológicas. Además garantoza que los conocimeinto ofertados por los CID sena coherentes y estén a la vanguardia del avance tecnológico del mundo digital. </t>
  </si>
  <si>
    <t>La adquisión de un nuevo Centro de Inclusión Digital móvil/maleta movil permite llegar a una mayor cantidad de mujeres rurales para fortalecer sus capacidades, así como a mujeres urbanas en sus diferencias y diversidad, a quienes se les dificulta llegar a los CID ubicados en las Casas de Igualdad de Oportunidades.</t>
  </si>
  <si>
    <t xml:space="preserve">En el marco de las acciones enfocadas en realizar el seguimiento de los inventarios de los centros de inclusión digital, se resalta que, para el mes de marzo, se entregaron 96 equipos portátiles nuevos para reemplazar los equipos de cómputo que ya cumplieron con su ciclo de vida. Los equipos de cómputo que presentan averías y daños están pendientes de la visita por parte de OAP para la elaboración de los conceptos técnicos y el concepto de baja respectivo. De la misma manera, seadquirieron 5 pantallas que se incorporan al consolidado general de inventarios y que tienen como objetivo reemplazar los tableros digitales que presentan fallas de funcionamiento. Dentro de las demás acciones de verificación de inventario, no se encontraron novedades adicionales, sin embargo, se reporta que por parte de la dirección de administrativa y financiera se encuentran ya programado el calendario para las verificaciones de inventario y renovación de placas de acuerdo a la necesidad </t>
  </si>
  <si>
    <t xml:space="preserve">En el mes de marzo se estructuró en Anexo Técnico y el formato de cotización del proceso SCDPI-202-00560-25, el cual tiene como objeto "Contratar una solución tecnológica para la adquisición, configuración, puesta en funcionamiento y mantenimiento de aulas digitales itinerantes que aporten a la dinamización de los procesos de formación en desarrollo de capacidades de las mujeres y la gestión del conocimiento". 
Estos documentos fueron enviados para revisión del área jurídica el 25 de marzo, con el fin de ser revisado por esa área, designar un apoyo jurídico y luego de ello, generar una mesa de trabajo. </t>
  </si>
  <si>
    <t>a. Consolidado de inventarios
https://secretariadistritald.sharepoint.com/:f:/s/ContratacinSPI-2022/EsTgbH3rIqNAmN26jmOJwLEBdjjkwBljUHdb2C4hkjxn9w?e=csbBKF</t>
  </si>
  <si>
    <t>a. Proyecto de Anexo técnico
b. Formato de Cotización
c. Correo enviado al área de contratación.
https://secretariadistritald.sharepoint.com/:f:/s/ContratacinSPI-2022/EsTgbH3rIqNAmN26jmOJwLEBdjjkwBljUHdb2C4hkjxn9w?e=csbBKF</t>
  </si>
  <si>
    <t>Ejecutar 1 estrategia para garantizar la operación tecnológica de los Centros de Inclusión Digital y sus aulas itinerantes</t>
  </si>
  <si>
    <t>Servicio de promoción de la garantía de derechos</t>
  </si>
  <si>
    <t>Numero de estrategias ejecutadas para garantizar la operación tecnológica de los Centros de Inclusión Digital y sus aulas itinerantes</t>
  </si>
  <si>
    <t>5 - Igualdad de género</t>
  </si>
  <si>
    <t>5.B. Mejorar el uso de la tecnología instrumental, en particular la tecnología de la información y las comunicaciones, para promover el empoderamiento de las mujeres</t>
  </si>
  <si>
    <t>Número de mujeres formadas en habilidades digitales a través de los Centros de Inclusión Digital - CID, en zonas rurales y urbanas.</t>
  </si>
  <si>
    <t>EJECUCIÓN MENSUAL INDICADOR PDD 3969</t>
  </si>
  <si>
    <t>En el mes de febrero se alcanzó el desarrollo de capacidades de 427 mujeres, quienes participaron de la siguiente oferta:
Descubriendo Office: 75 mujeres formadas
Habilidades Digitales para la autonomía de las Mujeres: 198 mujeres formadas
Habilidades socio-emocionales: 76 mujeres formadas
Construcción de indicadores de género: 24 mujeres formadas
Informativa Básica: Word, Excel e internet: 54 mujeres formadas</t>
  </si>
  <si>
    <t>Durante el mes de febrero, se avanza en el cumplimiento del 6% de la meta programada para la vigencia 2025, logrando que 427 mujeres accedieran a la oferta de formación de los Centros de Inclusión Digital, culminando satisfactoriamente cada uno de los contenidos propuesto.
Ahora bien, con relación al avance cuatrienio, a la fecha se han formado 4.327 mujeres, lo que representa el 16%.</t>
  </si>
  <si>
    <t>Durante el mes de febrero las mujeres se formaron en distintas habilidades que permiteron acercarlas a herramientas digitales, así como a conocimientos que fortalecen ideas de proyectos y para el ámbito laboral</t>
  </si>
  <si>
    <t>a. Matriz Formacion febrero 2025
b. Reportes Formacion_Seguimiento a la meta</t>
  </si>
  <si>
    <t xml:space="preserve">Durante el mes de marzo, las mujeres participantes de los procesos de formación no solo adquirireron conocimientos o desarrollaron habilidades digitales, sino que además, a través de herramientas tecológicas identificaron las alertas y cuidados que deben tenner al usar las tecnologías de la comunicación y desarrollaron habilidades emocionales para el proyecto de vida. </t>
  </si>
  <si>
    <t>Sumatoria de mujeres formadas en habilidades digitales a través de los Centros de Inclusión Digital - CID, en zonas rurales y urbanas.</t>
  </si>
  <si>
    <t>Rocío Janneth Durán Mahecha</t>
  </si>
  <si>
    <t>ANA MARÍA BURITICA ALZATE</t>
  </si>
  <si>
    <t>CARLOS ALFONSO GAITAN SANCHEZ</t>
  </si>
  <si>
    <t>Contratista Planeación DGC</t>
  </si>
  <si>
    <t>Directora Gestión de Conocimiento (E)</t>
  </si>
  <si>
    <t>Jefe Oficina Asesora de Planeación</t>
  </si>
  <si>
    <t>JULIANA MARTINEZ LONDOÑO</t>
  </si>
  <si>
    <t>Subsecretaria 
Cuidado y Políticas de Igualdad</t>
  </si>
  <si>
    <t>Desarrollar contenidos con enfoque de género y diferencial que favorezcan el desarrollo de capacidades digitales de las mujeres en zonas rurales y urbanas</t>
  </si>
  <si>
    <t>PRODUCTO 1
Servicio de Educación Informal</t>
  </si>
  <si>
    <t>Asegurar la infraestructura tecnológica de los Centros de Inclusión Digital y sus aulas itinerantes favoreciendo el acceso, uso y apropiación de las TIC de las mujeres urbanas y rurales.</t>
  </si>
  <si>
    <t>PRODUCTO 3
Servicio de promoción de la garantía de derechos</t>
  </si>
  <si>
    <t>Distrito</t>
  </si>
  <si>
    <t>Proyecto que reporta</t>
  </si>
  <si>
    <t>Fortalecer la integración del enfoque de género y diferencial en espacios de desarrollo de capacidades digitales para las mujeres de zonas urbanas y rurales de Bogotá D.C</t>
  </si>
  <si>
    <t>Servicio de Educación Informal</t>
  </si>
  <si>
    <r>
      <rPr>
        <b/>
        <sz val="9"/>
        <rFont val="Arial"/>
        <family val="2"/>
      </rPr>
      <t xml:space="preserve">Actividad 1: </t>
    </r>
    <r>
      <rPr>
        <sz val="9"/>
        <rFont val="Arial"/>
        <family val="2"/>
      </rPr>
      <t xml:space="preserve">Diseñar 4 contenidos nuevos de formación en capacidades digitales con enfoque de género y diferencial
</t>
    </r>
    <r>
      <rPr>
        <b/>
        <sz val="9"/>
        <rFont val="Arial"/>
        <family val="2"/>
      </rPr>
      <t>Actividad 2</t>
    </r>
    <r>
      <rPr>
        <sz val="9"/>
        <rFont val="Arial"/>
        <family val="2"/>
      </rPr>
      <t>: Implementar 7 cursos con enfoque de género y diferencial para el desarrollo de capacidades digitales de las mujeres en zonas rurales de la ciudad</t>
    </r>
  </si>
  <si>
    <t>Acumulado</t>
  </si>
  <si>
    <t>SI</t>
  </si>
  <si>
    <t>n/a</t>
  </si>
  <si>
    <t>En el mes de febrero se alcanzó la formación de 427 mujeres, quienes participaron de la siguiente oferta:
Descubriendo Office: 75 mujeres formadas
Habilidades Digitales para la autonomía de las Mujeres: 198 mujeres formadas
Habilidades socio-emocionales: 76 mujeres formadas
Construcción de indicadores de género: 24 mujeres formadas
Informativa Básica: Word, Excel e internet: 54 mujeres formadas</t>
  </si>
  <si>
    <r>
      <t xml:space="preserve">En el mes de marzo </t>
    </r>
    <r>
      <rPr>
        <sz val="9"/>
        <color theme="1"/>
        <rFont val="Calibri"/>
        <family val="2"/>
        <scheme val="minor"/>
      </rPr>
      <t>se alcanzó el desarrollo de capacidades de 807 mujeres con un acumulado del 16% según lo ejecutado, quienes participaron de la siguiente oferta:
Descubriendo Office: 166
Habilidades Digitales para la autonomía de las Mujeres: 412
Habilidades socio-emocionales: 185
Prevención de las violencias digitales hacia las mujeres: 13
Introduccion a redes sociales: 31</t>
    </r>
  </si>
  <si>
    <t>En el mes de abril se alcanzó el desarrollo de capacidades de 645 mujeres (24% meta anual), quienes participaron de la siguiente oferta:
Descubriendo Office: 137
Habilidades Digitales para la autonomía de las Mujeres: 463
Habilidades socio-emocionales: 38
Prevención de las violencias digitales hacia las mujeres: 7</t>
  </si>
  <si>
    <t>En el mes de marzo se alcanzó el desarrollo de capacidades de 807 mujeres (10% meta anual), quienes participaron de la siguiente oferta:
Descubriendo Office: 166
Habilidades Digitales para la autonomía de las Mujeres: 412
Habilidades socio-emocionales: 185
Prevención de las violencias digitales hacia las mujeres: 13
Introduccion a redes sociales: 31</t>
  </si>
  <si>
    <t>Durante el mes de marzo, se avanza en el cumplimiento del 16% de la meta acumulada programada para la vigencia 2025, logrando que 1.234 mujeres accedieran a la oferta de formación de los Centros de Inclusión Digital, culminando satisfactoriamente cada uno de los contenidos propuesto.
Ahora bien, con relación al avance cuatrienio, a la fecha se han formado 4.713 mujeres, lo que representa el 17%.</t>
  </si>
  <si>
    <t xml:space="preserve">Durante el mes de abril, las mujeres participantes de los procesos de formación continuaron fortaleciendo sus habilidades digitales (herrmientas de celular y office) y emocionales las cuales les permite ser más autónomas e identificar sus fortalezas. Además identificaron los potenciales riesgos en el uso de redes socuales y herramientas digitales, y estrategias para mitigarlos </t>
  </si>
  <si>
    <t>a. Matriz Formacion abril 2025
b. Reportes Formacion_Seguimiento a la meta</t>
  </si>
  <si>
    <t>1. Implementar en la plataforma de aprendizaje Moodle los contenidos nuevos diseñados con enfoque de género y diferencial para el desarrollo de capacidades digitaltes de las mujeres</t>
  </si>
  <si>
    <t xml:space="preserve">2. Actualizar los contenidos para el desarrollo de capacidades digitales con los que cuenta actualmente la dirección, incorporando el enfoque diferencial y de género </t>
  </si>
  <si>
    <t>3. Realizar jornadas de reconocimiento de las mujeres formadas a través de los cursos que hacen parte del procesos de desarrollo de capacidades digitales</t>
  </si>
  <si>
    <t xml:space="preserve">Tarea </t>
  </si>
  <si>
    <t>4. Realizar  acciones de convocatoria con grupos de mujeres en zona rural para la implementación del curso para el desarrollo de capacidades digitales</t>
  </si>
  <si>
    <t>5. Desarrollar jornadas de implementación de cursos  con enfoque de género y diferencial para el desarrollo de capacidades digitales de  mujeres rurales</t>
  </si>
  <si>
    <t>6. Realizar reportes del estado de inventarios tecnológico de los Centros de Inclusión Digital y sus aulas itinerantes, identificando las necesidades para garantizar la operación tecnológica de los mismos</t>
  </si>
  <si>
    <t>7. Elaborar reportes de seguimiento que den cuenta de las adecuaciones y/o adquisiones de  equipos tecnológicos, licenciamientos y red de operación de los Centros de Inclusión Digital y sus aulas itinerantes.</t>
  </si>
  <si>
    <t>8. Adquirir y poner en funcionamiento un aula itinerante de acuerdo con las necesidades identificadas para fortalecer las habilidades digitales de las mujeres en sus diferencias y diversidades</t>
  </si>
  <si>
    <t>8190 - Desarrollo de capacidades digitales para potenciar la inclusión social de las mujeres en zonas urbanas</t>
  </si>
  <si>
    <t xml:space="preserve">Para el mes de Abril con el fin de garantizar la operación tecnológica de los Centros de Inclusión Digital se realiza el seguimiento a las acciones contempladas para el 2025 para la adquisición tecnológica, las cuales se encuentran enmarcadas en:  
*Se realiza el envío del anexo técnico para iniciar el proceso de contratación de la nueva unidad itinerante o CID Móvil.  </t>
  </si>
  <si>
    <t>Como parte del avance y logro acumulado en la ejecución de la estrategia para garantizar la operación tecnológica de los Centros de Inclusión Digital - CID y sus aulas itinerantes, a partir del inventario de necesidades, se avanzó en la adquisición de equipos tecnológicos, los cuales en su mayoria ya encuentran incluidos en el inventario de los CID. Adicionalmente se adelanta el proceso de adquisición del nuevo Centro de Inclusión Digital.</t>
  </si>
  <si>
    <t>Durante el mes de abril, se avanza en el cumplimiento del 24% de la meta acumulada programada para la vigencia 2025, logrando que 1.879 mujeres accedieran a la oferta de formación de los Centros de Inclusión Digital, culminando satisfactoriamente cada uno de los contenidos propuestos.
Ahora bien, con relación al avance cuatrienio, a la fecha se han formado 5.358 mujeres, lo que representa el 20%.</t>
  </si>
  <si>
    <t>Acercar la oferta de los Centros de Inclusión Digital y de la entidad en general a las mujeres en sus territorios, beneficia a las ciudadanías al contar con una relación más directa con la administración distrital, favoreciendo el acceso a los servicios.</t>
  </si>
  <si>
    <t>a. Fotografías del evento. 
b. Notas de prensa 
c. Minuto a minuto 
d. Reporte de asistencia
https://secretariadistritald.sharepoint.com/:f:/s/ContratacinSPI-2022/EsTgbH3rIqNAmN26jmOJwLEBdjjkwBljUHdb2C4hkjxn9w?e=qp9IKM</t>
  </si>
  <si>
    <t>Se realiza y envía el anexo técnico para el proceso de adquisición tecnológica de la unidad itinerante o CID móvil como solución tecnológica la dinamización de los procesos de formación en desarrollo de capacidades de las mujeres de mujeres rurales y urbanas.
En el mes de abril se recibió la retroalimentación del área de contratación de la entidad sobre el proceso, se realizaron los ajustes solicitados por esa área y fue aprobado para ser publicado en la Tienda Virtual del Estado Colombiano.</t>
  </si>
  <si>
    <t xml:space="preserve">En el mes de abril se alcanzó el desarrollo de capacidades digitales de 645 siendo el curso de descubriendo office y habilidades digitales los de mayor vinculación
</t>
  </si>
  <si>
    <r>
      <t xml:space="preserve">En el periodo reportado de enero a  abril se realizaron las siguientes adecuaciones y adquisiciones tecnológicas:
</t>
    </r>
    <r>
      <rPr>
        <u/>
        <sz val="13"/>
        <rFont val="Arial"/>
        <family val="2"/>
      </rPr>
      <t>Adecuaciones tecnológicas:</t>
    </r>
    <r>
      <rPr>
        <sz val="13"/>
        <rFont val="Arial"/>
        <family val="2"/>
      </rPr>
      <t xml:space="preserve">
a. Instalación de red cableada y eléctrica para el nuevo CID en la localidad de Mártires.
b. Traslado de sede e inicio de adecuaciones tecnológicas en la localidad de Ciudad Bolívar
</t>
    </r>
    <r>
      <rPr>
        <u/>
        <sz val="13"/>
        <rFont val="Arial"/>
        <family val="2"/>
      </rPr>
      <t xml:space="preserve">
Adquisiciones tecnológicas:
</t>
    </r>
    <r>
      <rPr>
        <sz val="13"/>
        <rFont val="Arial"/>
        <family val="2"/>
      </rPr>
      <t xml:space="preserve">a. Equipos de cómputo: para los CID de Casa de todas, Suba, Chapinero, Kennedy y Engativá.
b. Pantallas interactivas: Suba, La candelaria, Puente Aranda, Kennedy y Engativá.
</t>
    </r>
  </si>
  <si>
    <t>a. Reporte de seguimiento de adquisiciones y adecuaciones tecnológicas
b. Soportes de adquisiciones y adecuaciones tecnológicas.
https://secretariadistritald.sharepoint.com/:f:/s/ContratacinSPI-2022/EsTgbH3rIqNAmN26jmOJwLEBdjjkwBljUHdb2C4hkjxn9w?e=csbBKF</t>
  </si>
  <si>
    <t>a. Anexo técnico
b. Correo avance maleta
https://secretariadistritald.sharepoint.com/:f:/s/ContratacinSPI-2022/EsTgbH3rIqNAmN26jmOJwLEBdjjkwBljUHdb2C4hkjxn9w?e=csbBKF</t>
  </si>
  <si>
    <t>a. Matriz Formacion marzo 2025
b. Reportes Formacion_Seguimiento a la meta
https://secretariadistritald.sharepoint.com/:f:/s/ContratacinSPI-2022/EsTgbH3rIqNAmN26jmOJwLEBdjjkwBljUHdb2C4hkjxn9w?e=qp9IKM</t>
  </si>
  <si>
    <t>Se modifica los valores de giros en reservas del mes de febrero y abril</t>
  </si>
  <si>
    <t xml:space="preserve">Corresponde a que se encontraban cruzadas las actividades del proyectos de inversión, para lo cual se ajusta el valor de los giros mensuales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</si>
</sst>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4" formatCode="_-&quot;$&quot;\ * #,##0.00_-;\-&quot;$&quot;\ * #,##0.00_-;_-&quot;$&quot;\ * &quot;-&quot;??_-;_-@_-"/>
    <numFmt numFmtId="43" formatCode="_-* #,##0.00_-;\-* #,##0.00_-;_-* &quot;-&quot;??_-;_-@_-"/>
    <numFmt numFmtId="164" formatCode="_-&quot;$&quot;* #,##0.00_-;\-&quot;$&quot;* #,##0.00_-;_-&quot;$&quot;* &quot;-&quot;??_-;_-@_-"/>
    <numFmt numFmtId="165" formatCode="_-* #,##0\ &quot;€&quot;_-;\-* #,##0\ &quot;€&quot;_-;_-* &quot;-&quot;\ &quot;€&quot;_-;_-@_-"/>
    <numFmt numFmtId="166" formatCode="_-* #,##0.00\ &quot;€&quot;_-;\-* #,##0.00\ &quot;€&quot;_-;_-* &quot;-&quot;??\ &quot;€&quot;_-;_-@_-"/>
    <numFmt numFmtId="167" formatCode="_-* #,##0.00\ _€_-;\-* #,##0.00\ _€_-;_-* &quot;-&quot;??\ _€_-;_-@_-"/>
    <numFmt numFmtId="168" formatCode="_-* #,##0\ _€_-;\-* #,##0\ _€_-;_-* &quot;-&quot;??\ _€_-;_-@_-"/>
    <numFmt numFmtId="169" formatCode="_-* #,##0\ _€_-;\-* #,##0\ _€_-;_-* &quot;-&quot;\ _€_-;_-@_-"/>
    <numFmt numFmtId="170" formatCode="0.0%"/>
    <numFmt numFmtId="171" formatCode="###,000"/>
    <numFmt numFmtId="172" formatCode="0.0"/>
    <numFmt numFmtId="173" formatCode="_-&quot;$&quot;* #,##0_-;\-&quot;$&quot;* #,##0_-;_-&quot;$&quot;* &quot;-&quot;??_-;_-@_-"/>
    <numFmt numFmtId="174" formatCode="_-&quot;$&quot;\ * #,##0_-;\-&quot;$&quot;\ * #,##0_-;_-&quot;$&quot;\ * &quot;-&quot;??_-;_-@_-"/>
    <numFmt numFmtId="175" formatCode="_-* #,##0.0\ _€_-;\-* #,##0.0\ _€_-;_-* &quot;-&quot;??\ _€_-;_-@_-"/>
  </numFmts>
  <fonts count="56" x14ac:knownFonts="1">
    <font>
      <sz val="11"/>
      <color theme="1"/>
      <name val="Calibri"/>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2"/>
      <color theme="1"/>
      <name val="Arial"/>
      <family val="2"/>
    </font>
    <font>
      <b/>
      <sz val="11"/>
      <color theme="1"/>
      <name val="Arial"/>
      <family val="2"/>
    </font>
    <font>
      <sz val="14"/>
      <color theme="1"/>
      <name val="Arial"/>
      <family val="2"/>
    </font>
    <font>
      <sz val="11"/>
      <color theme="1"/>
      <name val="Calibri"/>
      <family val="2"/>
      <scheme val="minor"/>
    </font>
    <font>
      <sz val="10"/>
      <name val="Arial"/>
      <family val="2"/>
    </font>
    <font>
      <sz val="11"/>
      <name val="Arial"/>
      <family val="2"/>
    </font>
    <font>
      <b/>
      <sz val="11"/>
      <name val="Arial"/>
      <family val="2"/>
    </font>
    <font>
      <sz val="11"/>
      <color theme="1"/>
      <name val="Arial"/>
      <family val="2"/>
    </font>
    <font>
      <b/>
      <sz val="11"/>
      <color indexed="10"/>
      <name val="Arial"/>
      <family val="2"/>
    </font>
    <font>
      <b/>
      <sz val="11"/>
      <color theme="0" tint="-0.34998626667073579"/>
      <name val="Arial"/>
      <family val="2"/>
    </font>
    <font>
      <b/>
      <i/>
      <sz val="11"/>
      <name val="Arial"/>
      <family val="2"/>
    </font>
    <font>
      <sz val="10"/>
      <name val="Arial Narrow"/>
      <family val="2"/>
    </font>
    <font>
      <u/>
      <sz val="11"/>
      <color theme="10"/>
      <name val="Calibri"/>
      <family val="2"/>
      <scheme val="minor"/>
    </font>
    <font>
      <sz val="13"/>
      <color theme="1"/>
      <name val="Arial"/>
      <family val="2"/>
    </font>
    <font>
      <b/>
      <sz val="13"/>
      <color theme="1"/>
      <name val="Arial"/>
      <family val="2"/>
    </font>
    <font>
      <b/>
      <sz val="14"/>
      <color theme="1"/>
      <name val="Arial"/>
      <family val="2"/>
    </font>
    <font>
      <sz val="9"/>
      <name val="Arial"/>
      <family val="2"/>
    </font>
    <font>
      <sz val="9"/>
      <color theme="0"/>
      <name val="Arial"/>
      <family val="2"/>
    </font>
    <font>
      <b/>
      <sz val="9"/>
      <name val="Arial"/>
      <family val="2"/>
    </font>
    <font>
      <sz val="13"/>
      <name val="Arial"/>
      <family val="2"/>
    </font>
    <font>
      <sz val="8"/>
      <color rgb="FF666666"/>
      <name val="Verdana"/>
      <family val="2"/>
    </font>
    <font>
      <sz val="16"/>
      <color theme="1"/>
      <name val="Arial"/>
      <family val="2"/>
    </font>
    <font>
      <sz val="18"/>
      <color theme="1"/>
      <name val="Arial"/>
      <family val="2"/>
    </font>
    <font>
      <b/>
      <sz val="18"/>
      <name val="Arial"/>
      <family val="2"/>
    </font>
    <font>
      <sz val="13"/>
      <color rgb="FFC00000"/>
      <name val="Arial"/>
      <family val="2"/>
    </font>
    <font>
      <b/>
      <sz val="13"/>
      <name val="Arial"/>
      <family val="2"/>
    </font>
    <font>
      <sz val="13"/>
      <color theme="6" tint="-0.249977111117893"/>
      <name val="Arial"/>
      <family val="2"/>
    </font>
    <font>
      <sz val="13"/>
      <color rgb="FFFF0000"/>
      <name val="Arial"/>
      <family val="2"/>
    </font>
    <font>
      <sz val="8"/>
      <name val="Calibri"/>
      <family val="2"/>
      <scheme val="minor"/>
    </font>
    <font>
      <b/>
      <sz val="12"/>
      <name val="Arial"/>
      <family val="2"/>
    </font>
    <font>
      <sz val="9"/>
      <color indexed="81"/>
      <name val="Tahoma"/>
      <family val="2"/>
    </font>
    <font>
      <sz val="11"/>
      <color theme="1"/>
      <name val="Calibri"/>
      <family val="2"/>
      <scheme val="minor"/>
    </font>
    <font>
      <b/>
      <sz val="11"/>
      <color theme="1"/>
      <name val="Calibri"/>
      <family val="2"/>
      <scheme val="minor"/>
    </font>
    <font>
      <b/>
      <sz val="14"/>
      <name val="Arial"/>
      <family val="2"/>
    </font>
    <font>
      <sz val="14"/>
      <name val="Arial"/>
      <family val="2"/>
    </font>
    <font>
      <b/>
      <sz val="12"/>
      <color theme="1"/>
      <name val="Calibri"/>
      <family val="2"/>
      <scheme val="minor"/>
    </font>
    <font>
      <b/>
      <sz val="10"/>
      <color theme="1"/>
      <name val="Calibri"/>
      <family val="2"/>
      <scheme val="minor"/>
    </font>
    <font>
      <sz val="11"/>
      <color rgb="FFFF0000"/>
      <name val="Arial"/>
      <family val="2"/>
    </font>
    <font>
      <sz val="10"/>
      <color rgb="FF000000"/>
      <name val="Times New Roman"/>
      <family val="1"/>
    </font>
    <font>
      <sz val="11"/>
      <color theme="1"/>
      <name val="Calibri"/>
      <family val="2"/>
      <scheme val="minor"/>
    </font>
    <font>
      <sz val="9"/>
      <color theme="1"/>
      <name val="Calibri"/>
      <family val="2"/>
      <scheme val="minor"/>
    </font>
    <font>
      <b/>
      <sz val="11"/>
      <color theme="0"/>
      <name val="Arial"/>
      <family val="2"/>
    </font>
    <font>
      <sz val="11"/>
      <color rgb="FF000000"/>
      <name val="Arial"/>
      <family val="2"/>
    </font>
    <font>
      <b/>
      <sz val="11"/>
      <color rgb="FF000000"/>
      <name val="Arial"/>
      <family val="2"/>
    </font>
    <font>
      <b/>
      <sz val="11"/>
      <color rgb="FF000000"/>
      <name val="Arial"/>
      <family val="2"/>
    </font>
    <font>
      <sz val="11"/>
      <color rgb="FF000000"/>
      <name val="Arial"/>
      <family val="2"/>
    </font>
    <font>
      <b/>
      <i/>
      <sz val="13"/>
      <color theme="1"/>
      <name val="Arial"/>
      <family val="2"/>
    </font>
    <font>
      <sz val="12"/>
      <color theme="1"/>
      <name val="Calibri"/>
      <family val="2"/>
      <scheme val="minor"/>
    </font>
    <font>
      <sz val="12"/>
      <color theme="1"/>
      <name val="Arial"/>
      <family val="2"/>
    </font>
    <font>
      <u/>
      <sz val="13"/>
      <name val="Arial"/>
      <family val="2"/>
    </font>
  </fonts>
  <fills count="14">
    <fill>
      <patternFill patternType="none"/>
    </fill>
    <fill>
      <patternFill patternType="gray125"/>
    </fill>
    <fill>
      <patternFill patternType="solid">
        <fgColor rgb="FFFFFFFF"/>
        <bgColor rgb="FFFFFFFF"/>
      </patternFill>
    </fill>
    <fill>
      <patternFill patternType="solid">
        <fgColor theme="7" tint="0.59999389629810485"/>
        <bgColor indexed="64"/>
      </patternFill>
    </fill>
    <fill>
      <patternFill patternType="solid">
        <fgColor theme="0"/>
        <bgColor indexed="64"/>
      </patternFill>
    </fill>
    <fill>
      <patternFill patternType="solid">
        <fgColor theme="7" tint="0.79998168889431442"/>
        <bgColor indexed="64"/>
      </patternFill>
    </fill>
    <fill>
      <patternFill patternType="solid">
        <fgColor indexed="9"/>
        <bgColor indexed="64"/>
      </patternFill>
    </fill>
    <fill>
      <patternFill patternType="solid">
        <fgColor theme="0" tint="-0.14999847407452621"/>
        <bgColor indexed="64"/>
      </patternFill>
    </fill>
    <fill>
      <patternFill patternType="solid">
        <fgColor rgb="FFF2F2F2"/>
        <bgColor rgb="FF000000"/>
      </patternFill>
    </fill>
    <fill>
      <patternFill patternType="solid">
        <fgColor theme="7" tint="0.79998168889431442"/>
        <bgColor rgb="FFFFFFFF"/>
      </patternFill>
    </fill>
    <fill>
      <patternFill patternType="solid">
        <fgColor theme="2"/>
        <bgColor indexed="64"/>
      </patternFill>
    </fill>
    <fill>
      <patternFill patternType="solid">
        <fgColor theme="7" tint="0.59999389629810485"/>
        <bgColor rgb="FF000000"/>
      </patternFill>
    </fill>
    <fill>
      <patternFill patternType="solid">
        <fgColor theme="4" tint="-0.499984740745262"/>
        <bgColor indexed="64"/>
      </patternFill>
    </fill>
    <fill>
      <patternFill patternType="solid">
        <fgColor theme="4" tint="0.59999389629810485"/>
        <bgColor indexed="64"/>
      </patternFill>
    </fill>
  </fills>
  <borders count="76">
    <border>
      <left/>
      <right/>
      <top/>
      <bottom/>
      <diagonal/>
    </border>
    <border>
      <left/>
      <right/>
      <top/>
      <bottom/>
      <diagonal/>
    </border>
    <border>
      <left style="medium">
        <color indexed="64"/>
      </left>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theme="0"/>
      </left>
      <right/>
      <top/>
      <bottom/>
      <diagonal/>
    </border>
    <border>
      <left/>
      <right style="medium">
        <color indexed="64"/>
      </right>
      <top/>
      <bottom/>
      <diagonal/>
    </border>
    <border>
      <left/>
      <right style="medium">
        <color indexed="64"/>
      </right>
      <top style="medium">
        <color indexed="64"/>
      </top>
      <bottom/>
      <diagonal/>
    </border>
    <border>
      <left/>
      <right/>
      <top style="medium">
        <color indexed="64"/>
      </top>
      <bottom/>
      <diagonal/>
    </border>
    <border>
      <left/>
      <right style="medium">
        <color indexed="64"/>
      </right>
      <top/>
      <bottom style="medium">
        <color indexed="64"/>
      </bottom>
      <diagonal/>
    </border>
    <border>
      <left/>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rgb="FFBFBFBF"/>
      </left>
      <right style="thin">
        <color rgb="FFBFBFBF"/>
      </right>
      <top style="thin">
        <color rgb="FFBFBFBF"/>
      </top>
      <bottom style="thin">
        <color rgb="FFBFBFBF"/>
      </bottom>
      <diagonal/>
    </border>
    <border>
      <left style="thin">
        <color rgb="FFCCCCCC"/>
      </left>
      <right style="thin">
        <color rgb="FFCCCCCC"/>
      </right>
      <top style="thin">
        <color rgb="FFCCCCCC"/>
      </top>
      <bottom style="thin">
        <color rgb="FFCCCCCC"/>
      </bottom>
      <diagonal/>
    </border>
    <border>
      <left/>
      <right style="thin">
        <color indexed="64"/>
      </right>
      <top/>
      <bottom/>
      <diagonal/>
    </border>
    <border>
      <left style="thin">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right/>
      <top/>
      <bottom style="thin">
        <color indexed="64"/>
      </bottom>
      <diagonal/>
    </border>
    <border>
      <left/>
      <right style="medium">
        <color indexed="64"/>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right/>
      <top style="thin">
        <color indexed="64"/>
      </top>
      <bottom/>
      <diagonal/>
    </border>
    <border>
      <left style="thin">
        <color indexed="64"/>
      </left>
      <right/>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diagonal/>
    </border>
    <border>
      <left/>
      <right/>
      <top style="thin">
        <color indexed="64"/>
      </top>
      <bottom style="medium">
        <color indexed="64"/>
      </bottom>
      <diagonal/>
    </border>
    <border>
      <left style="medium">
        <color indexed="64"/>
      </left>
      <right style="thin">
        <color indexed="64"/>
      </right>
      <top style="medium">
        <color indexed="64"/>
      </top>
      <bottom/>
      <diagonal/>
    </border>
    <border>
      <left/>
      <right style="thin">
        <color indexed="64"/>
      </right>
      <top style="thin">
        <color indexed="64"/>
      </top>
      <bottom/>
      <diagonal/>
    </border>
    <border>
      <left/>
      <right style="medium">
        <color indexed="64"/>
      </right>
      <top style="thin">
        <color indexed="64"/>
      </top>
      <bottom/>
      <diagonal/>
    </border>
    <border>
      <left style="medium">
        <color indexed="64"/>
      </left>
      <right style="medium">
        <color indexed="64"/>
      </right>
      <top style="medium">
        <color indexed="64"/>
      </top>
      <bottom style="thin">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thin">
        <color theme="1"/>
      </bottom>
      <diagonal/>
    </border>
  </borders>
  <cellStyleXfs count="23">
    <xf numFmtId="0" fontId="0" fillId="0" borderId="0"/>
    <xf numFmtId="9" fontId="9" fillId="0" borderId="0" applyFont="0" applyFill="0" applyBorder="0" applyAlignment="0" applyProtection="0"/>
    <xf numFmtId="0" fontId="10" fillId="0" borderId="1"/>
    <xf numFmtId="0" fontId="5" fillId="0" borderId="1"/>
    <xf numFmtId="166" fontId="5" fillId="0" borderId="1" applyFont="0" applyFill="0" applyBorder="0" applyAlignment="0" applyProtection="0"/>
    <xf numFmtId="167" fontId="5" fillId="0" borderId="1" applyFont="0" applyFill="0" applyBorder="0" applyAlignment="0" applyProtection="0"/>
    <xf numFmtId="9" fontId="5" fillId="0" borderId="1" applyFont="0" applyFill="0" applyBorder="0" applyAlignment="0" applyProtection="0"/>
    <xf numFmtId="169" fontId="5" fillId="0" borderId="1" applyFont="0" applyFill="0" applyBorder="0" applyAlignment="0" applyProtection="0"/>
    <xf numFmtId="165" fontId="5" fillId="0" borderId="1" applyFont="0" applyFill="0" applyBorder="0" applyAlignment="0" applyProtection="0"/>
    <xf numFmtId="9" fontId="10" fillId="0" borderId="1" applyFont="0" applyFill="0" applyBorder="0" applyAlignment="0" applyProtection="0"/>
    <xf numFmtId="9" fontId="17" fillId="0" borderId="1" applyFont="0" applyFill="0" applyBorder="0" applyAlignment="0" applyProtection="0"/>
    <xf numFmtId="171" fontId="22" fillId="0" borderId="30" applyNumberFormat="0" applyAlignment="0" applyProtection="0">
      <alignment horizontal="right" vertical="center"/>
    </xf>
    <xf numFmtId="171" fontId="22" fillId="0" borderId="31" applyNumberFormat="0" applyAlignment="0" applyProtection="0">
      <alignment horizontal="left" vertical="center" indent="1"/>
    </xf>
    <xf numFmtId="0" fontId="23" fillId="0" borderId="31" applyAlignment="0" applyProtection="0">
      <alignment horizontal="left" vertical="center" indent="1"/>
    </xf>
    <xf numFmtId="0" fontId="24" fillId="8" borderId="1" applyNumberFormat="0" applyAlignment="0" applyProtection="0">
      <alignment horizontal="left" vertical="center" indent="1"/>
    </xf>
    <xf numFmtId="171" fontId="26" fillId="0" borderId="30" applyNumberFormat="0" applyFill="0" applyBorder="0" applyAlignment="0" applyProtection="0">
      <alignment horizontal="right" vertical="center"/>
    </xf>
    <xf numFmtId="0" fontId="18" fillId="0" borderId="1" applyNumberFormat="0" applyFill="0" applyBorder="0" applyAlignment="0" applyProtection="0"/>
    <xf numFmtId="0" fontId="4" fillId="0" borderId="1"/>
    <xf numFmtId="43" fontId="37" fillId="0" borderId="0" applyFont="0" applyFill="0" applyBorder="0" applyAlignment="0" applyProtection="0"/>
    <xf numFmtId="0" fontId="3" fillId="0" borderId="1"/>
    <xf numFmtId="0" fontId="44" fillId="0" borderId="1"/>
    <xf numFmtId="164" fontId="2" fillId="0" borderId="1" applyFont="0" applyFill="0" applyBorder="0" applyAlignment="0" applyProtection="0"/>
    <xf numFmtId="44" fontId="45" fillId="0" borderId="0" applyFont="0" applyFill="0" applyBorder="0" applyAlignment="0" applyProtection="0"/>
  </cellStyleXfs>
  <cellXfs count="670">
    <xf numFmtId="0" fontId="0" fillId="0" borderId="0" xfId="0"/>
    <xf numFmtId="0" fontId="13" fillId="0" borderId="1" xfId="3" applyFont="1" applyAlignment="1">
      <alignment vertical="center"/>
    </xf>
    <xf numFmtId="0" fontId="12" fillId="4" borderId="1" xfId="2" applyFont="1" applyFill="1" applyAlignment="1">
      <alignment vertical="center" wrapText="1"/>
    </xf>
    <xf numFmtId="0" fontId="14" fillId="4" borderId="1" xfId="2" applyFont="1" applyFill="1" applyAlignment="1">
      <alignment vertical="center" wrapText="1"/>
    </xf>
    <xf numFmtId="0" fontId="11" fillId="4" borderId="1" xfId="2" applyFont="1" applyFill="1" applyAlignment="1">
      <alignment vertical="center" wrapText="1"/>
    </xf>
    <xf numFmtId="0" fontId="12" fillId="4" borderId="8" xfId="2" applyFont="1" applyFill="1" applyBorder="1" applyAlignment="1">
      <alignment vertical="center" wrapText="1"/>
    </xf>
    <xf numFmtId="0" fontId="12" fillId="0" borderId="8" xfId="2" applyFont="1" applyBorder="1" applyAlignment="1">
      <alignment vertical="center" wrapText="1"/>
    </xf>
    <xf numFmtId="0" fontId="12" fillId="0" borderId="1" xfId="2" applyFont="1" applyAlignment="1">
      <alignment vertical="center" wrapText="1"/>
    </xf>
    <xf numFmtId="0" fontId="12" fillId="0" borderId="1" xfId="2" applyFont="1" applyAlignment="1">
      <alignment horizontal="center" vertical="center" wrapText="1"/>
    </xf>
    <xf numFmtId="0" fontId="15" fillId="0" borderId="1" xfId="3" applyFont="1" applyAlignment="1">
      <alignment horizontal="center" vertical="center"/>
    </xf>
    <xf numFmtId="0" fontId="13" fillId="0" borderId="1" xfId="3" applyFont="1" applyAlignment="1">
      <alignment horizontal="center" vertical="center"/>
    </xf>
    <xf numFmtId="0" fontId="14" fillId="0" borderId="1" xfId="2" applyFont="1" applyAlignment="1">
      <alignment vertical="center" wrapText="1"/>
    </xf>
    <xf numFmtId="0" fontId="11" fillId="0" borderId="1" xfId="2" applyFont="1" applyAlignment="1">
      <alignment vertical="center" wrapText="1"/>
    </xf>
    <xf numFmtId="0" fontId="11" fillId="0" borderId="16" xfId="2" applyFont="1" applyBorder="1" applyAlignment="1">
      <alignment vertical="center" wrapText="1"/>
    </xf>
    <xf numFmtId="0" fontId="12" fillId="4" borderId="8" xfId="2" applyFont="1" applyFill="1" applyBorder="1" applyAlignment="1">
      <alignment horizontal="center" vertical="center" wrapText="1"/>
    </xf>
    <xf numFmtId="0" fontId="16" fillId="4" borderId="1" xfId="2" applyFont="1" applyFill="1" applyAlignment="1">
      <alignment horizontal="center" vertical="center" wrapText="1"/>
    </xf>
    <xf numFmtId="0" fontId="12" fillId="4" borderId="1" xfId="2" applyFont="1" applyFill="1" applyAlignment="1">
      <alignment horizontal="center" vertical="center" wrapText="1"/>
    </xf>
    <xf numFmtId="0" fontId="16" fillId="0" borderId="1" xfId="2" applyFont="1" applyAlignment="1">
      <alignment horizontal="center" vertical="center" wrapText="1"/>
    </xf>
    <xf numFmtId="0" fontId="12" fillId="6" borderId="1" xfId="2" applyFont="1" applyFill="1" applyAlignment="1">
      <alignment vertical="center" wrapText="1"/>
    </xf>
    <xf numFmtId="0" fontId="12" fillId="5" borderId="3" xfId="2" applyFont="1" applyFill="1" applyBorder="1" applyAlignment="1">
      <alignment horizontal="center" vertical="center" wrapText="1"/>
    </xf>
    <xf numFmtId="0" fontId="12" fillId="5" borderId="4" xfId="2" applyFont="1" applyFill="1" applyBorder="1" applyAlignment="1">
      <alignment horizontal="center" vertical="center" wrapText="1"/>
    </xf>
    <xf numFmtId="0" fontId="12" fillId="5" borderId="21" xfId="2" applyFont="1" applyFill="1" applyBorder="1" applyAlignment="1">
      <alignment vertical="center" wrapText="1"/>
    </xf>
    <xf numFmtId="168" fontId="13" fillId="0" borderId="22" xfId="5" applyNumberFormat="1" applyFont="1" applyBorder="1" applyAlignment="1">
      <alignment vertical="center"/>
    </xf>
    <xf numFmtId="168" fontId="13" fillId="0" borderId="24" xfId="5" applyNumberFormat="1" applyFont="1" applyBorder="1" applyAlignment="1">
      <alignment vertical="center"/>
    </xf>
    <xf numFmtId="0" fontId="12" fillId="5" borderId="12" xfId="2" applyFont="1" applyFill="1" applyBorder="1" applyAlignment="1">
      <alignment vertical="center" wrapText="1"/>
    </xf>
    <xf numFmtId="168" fontId="13" fillId="0" borderId="13" xfId="5" applyNumberFormat="1" applyFont="1" applyBorder="1" applyAlignment="1">
      <alignment vertical="center"/>
    </xf>
    <xf numFmtId="0" fontId="13" fillId="0" borderId="1" xfId="3" applyFont="1"/>
    <xf numFmtId="0" fontId="12" fillId="7" borderId="2" xfId="2" applyFont="1" applyFill="1" applyBorder="1" applyAlignment="1">
      <alignment vertical="center" wrapText="1"/>
    </xf>
    <xf numFmtId="168" fontId="13" fillId="0" borderId="14" xfId="5" applyNumberFormat="1" applyFont="1" applyBorder="1" applyAlignment="1">
      <alignment vertical="center"/>
    </xf>
    <xf numFmtId="0" fontId="7" fillId="0" borderId="1" xfId="3" applyFont="1" applyAlignment="1">
      <alignment vertical="center"/>
    </xf>
    <xf numFmtId="0" fontId="13" fillId="0" borderId="1" xfId="3" applyFont="1" applyAlignment="1">
      <alignment horizontal="center" vertical="center" wrapText="1"/>
    </xf>
    <xf numFmtId="0" fontId="21" fillId="0" borderId="1" xfId="3" applyFont="1" applyAlignment="1">
      <alignment vertical="center"/>
    </xf>
    <xf numFmtId="0" fontId="19" fillId="0" borderId="26" xfId="3" applyFont="1" applyBorder="1" applyAlignment="1">
      <alignment horizontal="center" vertical="center"/>
    </xf>
    <xf numFmtId="0" fontId="19" fillId="0" borderId="19" xfId="3" applyFont="1" applyBorder="1" applyAlignment="1">
      <alignment horizontal="center" vertical="center" wrapText="1"/>
    </xf>
    <xf numFmtId="0" fontId="19" fillId="0" borderId="7" xfId="3" applyFont="1" applyBorder="1" applyAlignment="1">
      <alignment horizontal="center" vertical="center"/>
    </xf>
    <xf numFmtId="0" fontId="19" fillId="0" borderId="27" xfId="3" applyFont="1" applyBorder="1" applyAlignment="1">
      <alignment horizontal="center" vertical="center"/>
    </xf>
    <xf numFmtId="0" fontId="19" fillId="0" borderId="28" xfId="3" applyFont="1" applyBorder="1" applyAlignment="1">
      <alignment horizontal="center" vertical="center"/>
    </xf>
    <xf numFmtId="0" fontId="27" fillId="0" borderId="1" xfId="3" applyFont="1" applyAlignment="1">
      <alignment vertical="center"/>
    </xf>
    <xf numFmtId="0" fontId="29" fillId="5" borderId="22" xfId="2" applyFont="1" applyFill="1" applyBorder="1" applyAlignment="1">
      <alignment horizontal="center" vertical="center" wrapText="1"/>
    </xf>
    <xf numFmtId="0" fontId="28" fillId="0" borderId="22" xfId="3" applyFont="1" applyBorder="1" applyAlignment="1">
      <alignment horizontal="center" vertical="center"/>
    </xf>
    <xf numFmtId="0" fontId="31" fillId="5" borderId="28" xfId="3" applyFont="1" applyFill="1" applyBorder="1" applyAlignment="1">
      <alignment horizontal="center" vertical="center" wrapText="1"/>
    </xf>
    <xf numFmtId="0" fontId="31" fillId="5" borderId="11" xfId="3" applyFont="1" applyFill="1" applyBorder="1" applyAlignment="1">
      <alignment horizontal="center" vertical="center" wrapText="1"/>
    </xf>
    <xf numFmtId="0" fontId="31" fillId="5" borderId="26" xfId="3" applyFont="1" applyFill="1" applyBorder="1" applyAlignment="1">
      <alignment horizontal="center" vertical="center" wrapText="1"/>
    </xf>
    <xf numFmtId="0" fontId="31" fillId="5" borderId="5" xfId="3" applyFont="1" applyFill="1" applyBorder="1" applyAlignment="1">
      <alignment horizontal="center" vertical="center" wrapText="1"/>
    </xf>
    <xf numFmtId="0" fontId="31" fillId="5" borderId="7" xfId="3" applyFont="1" applyFill="1" applyBorder="1" applyAlignment="1">
      <alignment horizontal="center" vertical="center" wrapText="1"/>
    </xf>
    <xf numFmtId="0" fontId="31" fillId="5" borderId="22" xfId="2" applyFont="1" applyFill="1" applyBorder="1" applyAlignment="1">
      <alignment horizontal="center" vertical="center" wrapText="1"/>
    </xf>
    <xf numFmtId="0" fontId="31" fillId="5" borderId="22" xfId="0" applyFont="1" applyFill="1" applyBorder="1" applyAlignment="1">
      <alignment horizontal="center" vertical="center"/>
    </xf>
    <xf numFmtId="9" fontId="31" fillId="5" borderId="22" xfId="3" applyNumberFormat="1" applyFont="1" applyFill="1" applyBorder="1" applyAlignment="1">
      <alignment horizontal="center" vertical="center"/>
    </xf>
    <xf numFmtId="9" fontId="31" fillId="9" borderId="22" xfId="0" applyNumberFormat="1" applyFont="1" applyFill="1" applyBorder="1" applyAlignment="1">
      <alignment horizontal="center" vertical="center"/>
    </xf>
    <xf numFmtId="9" fontId="31" fillId="5" borderId="22" xfId="0" applyNumberFormat="1" applyFont="1" applyFill="1" applyBorder="1" applyAlignment="1">
      <alignment horizontal="center"/>
    </xf>
    <xf numFmtId="9" fontId="20" fillId="4" borderId="22" xfId="0" applyNumberFormat="1" applyFont="1" applyFill="1" applyBorder="1" applyAlignment="1">
      <alignment horizontal="center"/>
    </xf>
    <xf numFmtId="0" fontId="19" fillId="0" borderId="6" xfId="3" applyFont="1" applyBorder="1" applyAlignment="1">
      <alignment horizontal="center" vertical="center"/>
    </xf>
    <xf numFmtId="10" fontId="31" fillId="5" borderId="22" xfId="0" applyNumberFormat="1" applyFont="1" applyFill="1" applyBorder="1" applyAlignment="1">
      <alignment horizontal="center" vertical="center"/>
    </xf>
    <xf numFmtId="0" fontId="8" fillId="0" borderId="1" xfId="3" applyFont="1" applyAlignment="1">
      <alignment vertical="center"/>
    </xf>
    <xf numFmtId="0" fontId="12" fillId="5" borderId="26" xfId="2" applyFont="1" applyFill="1" applyBorder="1" applyAlignment="1">
      <alignment vertical="center" wrapText="1"/>
    </xf>
    <xf numFmtId="0" fontId="12" fillId="0" borderId="26" xfId="2" applyFont="1" applyBorder="1" applyAlignment="1">
      <alignment vertical="center" wrapText="1"/>
    </xf>
    <xf numFmtId="0" fontId="13" fillId="0" borderId="0" xfId="0" applyFont="1"/>
    <xf numFmtId="0" fontId="12" fillId="5" borderId="12" xfId="2" applyFont="1" applyFill="1" applyBorder="1" applyAlignment="1">
      <alignment horizontal="center" vertical="center" wrapText="1"/>
    </xf>
    <xf numFmtId="0" fontId="12" fillId="5" borderId="13" xfId="2" applyFont="1" applyFill="1" applyBorder="1" applyAlignment="1">
      <alignment horizontal="center" vertical="center" wrapText="1"/>
    </xf>
    <xf numFmtId="15" fontId="13" fillId="0" borderId="40" xfId="0" applyNumberFormat="1" applyFont="1" applyBorder="1" applyAlignment="1">
      <alignment horizontal="center" vertical="center" wrapText="1"/>
    </xf>
    <xf numFmtId="0" fontId="13" fillId="0" borderId="23" xfId="0" applyFont="1" applyBorder="1" applyAlignment="1">
      <alignment horizontal="justify" vertical="center" wrapText="1"/>
    </xf>
    <xf numFmtId="15" fontId="13" fillId="0" borderId="21" xfId="0" applyNumberFormat="1" applyFont="1" applyBorder="1" applyAlignment="1">
      <alignment horizontal="center" vertical="center" wrapText="1"/>
    </xf>
    <xf numFmtId="0" fontId="13" fillId="0" borderId="22" xfId="0" applyFont="1" applyBorder="1" applyAlignment="1">
      <alignment horizontal="center" vertical="center" wrapText="1"/>
    </xf>
    <xf numFmtId="14" fontId="13" fillId="0" borderId="21" xfId="0" applyNumberFormat="1" applyFont="1" applyBorder="1" applyAlignment="1">
      <alignment horizontal="center" vertical="center" wrapText="1"/>
    </xf>
    <xf numFmtId="0" fontId="13" fillId="0" borderId="21" xfId="0" applyFont="1" applyBorder="1" applyAlignment="1">
      <alignment horizontal="center" vertical="center" wrapText="1"/>
    </xf>
    <xf numFmtId="0" fontId="13" fillId="0" borderId="21" xfId="0" applyFont="1" applyBorder="1" applyAlignment="1">
      <alignment horizontal="center" vertical="center"/>
    </xf>
    <xf numFmtId="0" fontId="13" fillId="0" borderId="22" xfId="0" applyFont="1" applyBorder="1" applyAlignment="1">
      <alignment horizontal="center" vertical="center"/>
    </xf>
    <xf numFmtId="0" fontId="13" fillId="0" borderId="21" xfId="0" applyFont="1" applyBorder="1" applyAlignment="1">
      <alignment horizontal="center"/>
    </xf>
    <xf numFmtId="0" fontId="13" fillId="0" borderId="22" xfId="0" applyFont="1" applyBorder="1" applyAlignment="1">
      <alignment horizontal="center"/>
    </xf>
    <xf numFmtId="0" fontId="13" fillId="0" borderId="21" xfId="0" applyFont="1" applyBorder="1"/>
    <xf numFmtId="0" fontId="13" fillId="0" borderId="22" xfId="0" applyFont="1" applyBorder="1"/>
    <xf numFmtId="0" fontId="13" fillId="0" borderId="12" xfId="0" applyFont="1" applyBorder="1"/>
    <xf numFmtId="0" fontId="13" fillId="0" borderId="13" xfId="0" applyFont="1" applyBorder="1"/>
    <xf numFmtId="0" fontId="13" fillId="0" borderId="9" xfId="0" applyFont="1" applyBorder="1" applyAlignment="1">
      <alignment vertical="center" wrapText="1"/>
    </xf>
    <xf numFmtId="0" fontId="13" fillId="0" borderId="22" xfId="0" applyFont="1" applyBorder="1" applyAlignment="1">
      <alignment vertical="center" wrapText="1"/>
    </xf>
    <xf numFmtId="0" fontId="13" fillId="0" borderId="22" xfId="0" applyFont="1" applyBorder="1" applyAlignment="1">
      <alignment vertical="top" wrapText="1"/>
    </xf>
    <xf numFmtId="0" fontId="13" fillId="0" borderId="22" xfId="0" applyFont="1" applyBorder="1" applyAlignment="1">
      <alignment vertical="center"/>
    </xf>
    <xf numFmtId="0" fontId="31" fillId="0" borderId="40" xfId="3" applyFont="1" applyBorder="1" applyAlignment="1">
      <alignment horizontal="center" vertical="center" wrapText="1"/>
    </xf>
    <xf numFmtId="0" fontId="31" fillId="0" borderId="11" xfId="3" applyFont="1" applyBorder="1" applyAlignment="1">
      <alignment horizontal="center" vertical="center" wrapText="1"/>
    </xf>
    <xf numFmtId="0" fontId="25" fillId="0" borderId="50" xfId="3" applyFont="1" applyBorder="1" applyAlignment="1">
      <alignment horizontal="left" vertical="center" wrapText="1"/>
    </xf>
    <xf numFmtId="0" fontId="25" fillId="0" borderId="47" xfId="3" applyFont="1" applyBorder="1" applyAlignment="1">
      <alignment horizontal="left" vertical="center" wrapText="1"/>
    </xf>
    <xf numFmtId="0" fontId="13" fillId="4" borderId="8" xfId="3" applyFont="1" applyFill="1" applyBorder="1" applyAlignment="1">
      <alignment vertical="center"/>
    </xf>
    <xf numFmtId="0" fontId="13" fillId="4" borderId="1" xfId="3" applyFont="1" applyFill="1" applyAlignment="1">
      <alignment vertical="center"/>
    </xf>
    <xf numFmtId="0" fontId="12" fillId="4" borderId="15" xfId="2" applyFont="1" applyFill="1" applyBorder="1" applyAlignment="1">
      <alignment horizontal="center" vertical="center" wrapText="1"/>
    </xf>
    <xf numFmtId="0" fontId="11" fillId="0" borderId="0" xfId="0" applyFont="1" applyAlignment="1">
      <alignment vertical="center"/>
    </xf>
    <xf numFmtId="0" fontId="11" fillId="0" borderId="8" xfId="2" applyFont="1" applyBorder="1" applyAlignment="1">
      <alignment horizontal="center" vertical="center" wrapText="1"/>
    </xf>
    <xf numFmtId="0" fontId="12" fillId="0" borderId="1" xfId="2" applyFont="1" applyAlignment="1">
      <alignment horizontal="center" vertical="center"/>
    </xf>
    <xf numFmtId="0" fontId="35" fillId="0" borderId="1" xfId="0" applyFont="1" applyBorder="1" applyAlignment="1">
      <alignment horizontal="left" vertical="center" wrapText="1"/>
    </xf>
    <xf numFmtId="0" fontId="12" fillId="0" borderId="26" xfId="0" applyFont="1" applyBorder="1" applyAlignment="1">
      <alignment horizontal="left" vertical="center" wrapText="1"/>
    </xf>
    <xf numFmtId="0" fontId="12" fillId="0" borderId="1" xfId="2" applyFont="1" applyAlignment="1">
      <alignment vertical="center"/>
    </xf>
    <xf numFmtId="0" fontId="20" fillId="0" borderId="26" xfId="3" applyFont="1" applyBorder="1" applyAlignment="1">
      <alignment horizontal="center" vertical="center"/>
    </xf>
    <xf numFmtId="0" fontId="12" fillId="0" borderId="26" xfId="2" applyFont="1" applyBorder="1" applyAlignment="1">
      <alignment horizontal="center" vertical="center" wrapText="1"/>
    </xf>
    <xf numFmtId="0" fontId="13" fillId="0" borderId="26" xfId="3" applyFont="1" applyBorder="1" applyAlignment="1">
      <alignment horizontal="center" vertical="center"/>
    </xf>
    <xf numFmtId="0" fontId="13" fillId="0" borderId="27" xfId="3" applyFont="1" applyBorder="1" applyAlignment="1">
      <alignment horizontal="center" vertical="center"/>
    </xf>
    <xf numFmtId="0" fontId="13" fillId="0" borderId="28" xfId="3" applyFont="1" applyBorder="1" applyAlignment="1">
      <alignment horizontal="center" vertical="center"/>
    </xf>
    <xf numFmtId="0" fontId="31" fillId="3" borderId="22" xfId="3" applyFont="1" applyFill="1" applyBorder="1" applyAlignment="1">
      <alignment horizontal="center" vertical="center"/>
    </xf>
    <xf numFmtId="0" fontId="12" fillId="0" borderId="1" xfId="0" applyFont="1" applyBorder="1" applyAlignment="1">
      <alignment horizontal="left" vertical="center" wrapText="1"/>
    </xf>
    <xf numFmtId="0" fontId="12" fillId="0" borderId="1" xfId="0" applyFont="1" applyBorder="1" applyAlignment="1">
      <alignment horizontal="center" vertical="center" wrapText="1"/>
    </xf>
    <xf numFmtId="0" fontId="13" fillId="10" borderId="1" xfId="3" applyFont="1" applyFill="1" applyAlignment="1">
      <alignment vertical="center"/>
    </xf>
    <xf numFmtId="0" fontId="12" fillId="10" borderId="1" xfId="2" applyFont="1" applyFill="1" applyAlignment="1">
      <alignment vertical="center" wrapText="1"/>
    </xf>
    <xf numFmtId="0" fontId="13" fillId="10" borderId="1" xfId="3" applyFont="1" applyFill="1"/>
    <xf numFmtId="0" fontId="11" fillId="10" borderId="0" xfId="0" applyFont="1" applyFill="1" applyAlignment="1">
      <alignment vertical="center"/>
    </xf>
    <xf numFmtId="0" fontId="12" fillId="10" borderId="1" xfId="0" applyFont="1" applyFill="1" applyBorder="1" applyAlignment="1">
      <alignment horizontal="left" vertical="center" wrapText="1"/>
    </xf>
    <xf numFmtId="0" fontId="12" fillId="10" borderId="1" xfId="0" applyFont="1" applyFill="1" applyBorder="1" applyAlignment="1">
      <alignment horizontal="center" vertical="center" wrapText="1"/>
    </xf>
    <xf numFmtId="0" fontId="12" fillId="10" borderId="1" xfId="2" applyFont="1" applyFill="1" applyAlignment="1">
      <alignment horizontal="center" vertical="center"/>
    </xf>
    <xf numFmtId="0" fontId="3" fillId="0" borderId="1" xfId="19"/>
    <xf numFmtId="0" fontId="3" fillId="0" borderId="1" xfId="19" applyAlignment="1">
      <alignment horizontal="center"/>
    </xf>
    <xf numFmtId="37" fontId="22" fillId="0" borderId="54" xfId="11" applyNumberFormat="1" applyBorder="1" applyAlignment="1">
      <alignment horizontal="right" vertical="center"/>
    </xf>
    <xf numFmtId="0" fontId="3" fillId="10" borderId="1" xfId="19" applyFill="1" applyAlignment="1">
      <alignment horizontal="center"/>
    </xf>
    <xf numFmtId="0" fontId="3" fillId="10" borderId="1" xfId="19" applyFill="1"/>
    <xf numFmtId="0" fontId="11" fillId="10" borderId="8" xfId="2" applyFont="1" applyFill="1" applyBorder="1" applyAlignment="1">
      <alignment horizontal="center" vertical="center" wrapText="1"/>
    </xf>
    <xf numFmtId="0" fontId="35" fillId="10" borderId="1" xfId="0" applyFont="1" applyFill="1" applyBorder="1" applyAlignment="1">
      <alignment horizontal="left" vertical="center" wrapText="1"/>
    </xf>
    <xf numFmtId="0" fontId="13" fillId="0" borderId="12" xfId="3" applyFont="1" applyBorder="1" applyAlignment="1">
      <alignment vertical="center"/>
    </xf>
    <xf numFmtId="0" fontId="13" fillId="0" borderId="13" xfId="3" applyFont="1" applyBorder="1" applyAlignment="1">
      <alignment vertical="center"/>
    </xf>
    <xf numFmtId="43" fontId="41" fillId="5" borderId="60" xfId="18" applyFont="1" applyFill="1" applyBorder="1" applyAlignment="1">
      <alignment horizontal="center" vertical="center" wrapText="1"/>
    </xf>
    <xf numFmtId="43" fontId="41" fillId="5" borderId="62" xfId="18" applyFont="1" applyFill="1" applyBorder="1" applyAlignment="1">
      <alignment horizontal="center" vertical="center" wrapText="1"/>
    </xf>
    <xf numFmtId="43" fontId="41" fillId="5" borderId="63" xfId="18" applyFont="1" applyFill="1" applyBorder="1" applyAlignment="1">
      <alignment horizontal="center" vertical="center" wrapText="1"/>
    </xf>
    <xf numFmtId="168" fontId="13" fillId="0" borderId="21" xfId="5" applyNumberFormat="1" applyFont="1" applyBorder="1" applyAlignment="1">
      <alignment vertical="center"/>
    </xf>
    <xf numFmtId="168" fontId="13" fillId="0" borderId="12" xfId="5" applyNumberFormat="1" applyFont="1" applyBorder="1" applyAlignment="1">
      <alignment vertical="center"/>
    </xf>
    <xf numFmtId="0" fontId="13" fillId="4" borderId="1" xfId="3" applyFont="1" applyFill="1"/>
    <xf numFmtId="0" fontId="11" fillId="4" borderId="0" xfId="0" applyFont="1" applyFill="1" applyAlignment="1">
      <alignment vertical="center"/>
    </xf>
    <xf numFmtId="0" fontId="13" fillId="4" borderId="1" xfId="3" applyFont="1" applyFill="1" applyAlignment="1">
      <alignment horizontal="center" vertical="center" wrapText="1"/>
    </xf>
    <xf numFmtId="0" fontId="12" fillId="5" borderId="5" xfId="3" applyFont="1" applyFill="1" applyBorder="1" applyAlignment="1">
      <alignment horizontal="center" vertical="center" wrapText="1"/>
    </xf>
    <xf numFmtId="0" fontId="12" fillId="5" borderId="7" xfId="3" applyFont="1" applyFill="1" applyBorder="1" applyAlignment="1">
      <alignment horizontal="center" vertical="center" wrapText="1"/>
    </xf>
    <xf numFmtId="0" fontId="12" fillId="5" borderId="11" xfId="3" applyFont="1" applyFill="1" applyBorder="1" applyAlignment="1">
      <alignment horizontal="center" vertical="center" wrapText="1"/>
    </xf>
    <xf numFmtId="0" fontId="12" fillId="5" borderId="26" xfId="3" applyFont="1" applyFill="1" applyBorder="1" applyAlignment="1">
      <alignment horizontal="center" vertical="center" wrapText="1"/>
    </xf>
    <xf numFmtId="0" fontId="12" fillId="3" borderId="26" xfId="3" applyFont="1" applyFill="1" applyBorder="1" applyAlignment="1">
      <alignment horizontal="center" vertical="center" wrapText="1"/>
    </xf>
    <xf numFmtId="0" fontId="11" fillId="4" borderId="20" xfId="2" applyFont="1" applyFill="1" applyBorder="1" applyAlignment="1">
      <alignment vertical="center" wrapText="1"/>
    </xf>
    <xf numFmtId="0" fontId="39" fillId="0" borderId="1" xfId="2" applyFont="1" applyAlignment="1">
      <alignment vertical="center" wrapText="1"/>
    </xf>
    <xf numFmtId="0" fontId="39" fillId="0" borderId="26" xfId="0" applyFont="1" applyBorder="1" applyAlignment="1">
      <alignment horizontal="center" vertical="center"/>
    </xf>
    <xf numFmtId="0" fontId="39" fillId="0" borderId="26" xfId="2" applyFont="1" applyBorder="1" applyAlignment="1">
      <alignment horizontal="center" wrapText="1"/>
    </xf>
    <xf numFmtId="0" fontId="39" fillId="0" borderId="26" xfId="2" applyFont="1" applyBorder="1" applyAlignment="1">
      <alignment horizontal="center" vertical="center" wrapText="1"/>
    </xf>
    <xf numFmtId="0" fontId="39" fillId="0" borderId="26" xfId="2" applyFont="1" applyBorder="1" applyAlignment="1">
      <alignment vertical="center" wrapText="1"/>
    </xf>
    <xf numFmtId="0" fontId="12" fillId="0" borderId="26" xfId="0" applyFont="1" applyBorder="1" applyAlignment="1">
      <alignment vertical="center" wrapText="1"/>
    </xf>
    <xf numFmtId="0" fontId="31" fillId="0" borderId="12" xfId="3" applyFont="1" applyBorder="1" applyAlignment="1">
      <alignment horizontal="center" vertical="center" wrapText="1"/>
    </xf>
    <xf numFmtId="0" fontId="31" fillId="0" borderId="57" xfId="3" applyFont="1" applyBorder="1" applyAlignment="1">
      <alignment horizontal="center" vertical="center" wrapText="1"/>
    </xf>
    <xf numFmtId="0" fontId="31" fillId="0" borderId="58" xfId="3" applyFont="1" applyBorder="1" applyAlignment="1">
      <alignment horizontal="center" vertical="center" wrapText="1"/>
    </xf>
    <xf numFmtId="0" fontId="31" fillId="0" borderId="55" xfId="3" applyFont="1" applyBorder="1" applyAlignment="1">
      <alignment horizontal="center" vertical="center" wrapText="1"/>
    </xf>
    <xf numFmtId="0" fontId="31" fillId="0" borderId="42" xfId="3" applyFont="1" applyBorder="1" applyAlignment="1">
      <alignment horizontal="center" vertical="center" wrapText="1"/>
    </xf>
    <xf numFmtId="0" fontId="31" fillId="0" borderId="46" xfId="3" applyFont="1" applyBorder="1" applyAlignment="1">
      <alignment horizontal="center" vertical="center" wrapText="1"/>
    </xf>
    <xf numFmtId="0" fontId="12" fillId="5" borderId="64" xfId="3" applyFont="1" applyFill="1" applyBorder="1" applyAlignment="1">
      <alignment horizontal="center" vertical="center" wrapText="1"/>
    </xf>
    <xf numFmtId="0" fontId="11" fillId="10" borderId="1" xfId="0" applyFont="1" applyFill="1" applyBorder="1" applyAlignment="1">
      <alignment vertical="center"/>
    </xf>
    <xf numFmtId="0" fontId="11" fillId="0" borderId="26" xfId="0" applyFont="1" applyBorder="1" applyAlignment="1">
      <alignment vertical="center"/>
    </xf>
    <xf numFmtId="0" fontId="42" fillId="5" borderId="13" xfId="19" applyFont="1" applyFill="1" applyBorder="1" applyAlignment="1">
      <alignment horizontal="center" vertical="center" wrapText="1"/>
    </xf>
    <xf numFmtId="0" fontId="3" fillId="0" borderId="48" xfId="19" applyBorder="1" applyAlignment="1">
      <alignment horizontal="right" vertical="center"/>
    </xf>
    <xf numFmtId="0" fontId="11" fillId="5" borderId="26" xfId="2" applyFont="1" applyFill="1" applyBorder="1" applyAlignment="1">
      <alignment vertical="center" wrapText="1"/>
    </xf>
    <xf numFmtId="0" fontId="11" fillId="0" borderId="26" xfId="2" applyFont="1" applyBorder="1" applyAlignment="1">
      <alignment horizontal="center" wrapText="1"/>
    </xf>
    <xf numFmtId="0" fontId="11" fillId="5" borderId="26" xfId="0" applyFont="1" applyFill="1" applyBorder="1" applyAlignment="1">
      <alignment vertical="center"/>
    </xf>
    <xf numFmtId="0" fontId="11" fillId="0" borderId="26" xfId="2" applyFont="1" applyBorder="1" applyAlignment="1">
      <alignment vertical="center" wrapText="1"/>
    </xf>
    <xf numFmtId="0" fontId="11" fillId="0" borderId="16" xfId="0" applyFont="1" applyBorder="1" applyAlignment="1">
      <alignment vertical="center"/>
    </xf>
    <xf numFmtId="0" fontId="42" fillId="3" borderId="12" xfId="19" applyFont="1" applyFill="1" applyBorder="1" applyAlignment="1">
      <alignment horizontal="center" vertical="center" wrapText="1"/>
    </xf>
    <xf numFmtId="0" fontId="12" fillId="5" borderId="28" xfId="3" applyFont="1" applyFill="1" applyBorder="1" applyAlignment="1">
      <alignment horizontal="center" vertical="center" wrapText="1"/>
    </xf>
    <xf numFmtId="0" fontId="7" fillId="5" borderId="28" xfId="3" applyFont="1" applyFill="1" applyBorder="1" applyAlignment="1">
      <alignment vertical="center" wrapText="1"/>
    </xf>
    <xf numFmtId="0" fontId="7" fillId="0" borderId="34" xfId="3" applyFont="1" applyBorder="1" applyAlignment="1">
      <alignment horizontal="center" vertical="center" wrapText="1"/>
    </xf>
    <xf numFmtId="0" fontId="7" fillId="0" borderId="35" xfId="3" applyFont="1" applyBorder="1" applyAlignment="1">
      <alignment horizontal="center" vertical="center" wrapText="1"/>
    </xf>
    <xf numFmtId="0" fontId="7" fillId="0" borderId="36" xfId="3" applyFont="1" applyBorder="1" applyAlignment="1">
      <alignment horizontal="center" vertical="center" wrapText="1"/>
    </xf>
    <xf numFmtId="0" fontId="7" fillId="5" borderId="28" xfId="3" applyFont="1" applyFill="1" applyBorder="1" applyAlignment="1">
      <alignment horizontal="center" vertical="center" wrapText="1"/>
    </xf>
    <xf numFmtId="0" fontId="13" fillId="0" borderId="29" xfId="3" applyFont="1" applyBorder="1" applyAlignment="1">
      <alignment horizontal="center" vertical="center" wrapText="1"/>
    </xf>
    <xf numFmtId="0" fontId="13" fillId="0" borderId="8" xfId="3" applyFont="1" applyBorder="1" applyAlignment="1">
      <alignment horizontal="center" vertical="center"/>
    </xf>
    <xf numFmtId="0" fontId="13" fillId="0" borderId="19" xfId="3" applyFont="1" applyBorder="1" applyAlignment="1">
      <alignment horizontal="center" vertical="center" wrapText="1"/>
    </xf>
    <xf numFmtId="0" fontId="13" fillId="0" borderId="7" xfId="3" applyFont="1" applyBorder="1" applyAlignment="1">
      <alignment horizontal="center" vertical="center"/>
    </xf>
    <xf numFmtId="0" fontId="13" fillId="0" borderId="11" xfId="3" applyFont="1" applyBorder="1" applyAlignment="1">
      <alignment horizontal="center" vertical="center"/>
    </xf>
    <xf numFmtId="0" fontId="13" fillId="0" borderId="6" xfId="3" applyFont="1" applyBorder="1" applyAlignment="1">
      <alignment horizontal="center" vertical="center"/>
    </xf>
    <xf numFmtId="0" fontId="11" fillId="0" borderId="26" xfId="0" applyFont="1" applyBorder="1" applyAlignment="1">
      <alignment horizontal="left" vertical="center" wrapText="1"/>
    </xf>
    <xf numFmtId="0" fontId="40" fillId="5" borderId="26" xfId="2" applyFont="1" applyFill="1" applyBorder="1" applyAlignment="1">
      <alignment vertical="center" wrapText="1"/>
    </xf>
    <xf numFmtId="0" fontId="40" fillId="5" borderId="26" xfId="0" applyFont="1" applyFill="1" applyBorder="1" applyAlignment="1">
      <alignment vertical="center"/>
    </xf>
    <xf numFmtId="0" fontId="12" fillId="0" borderId="26" xfId="0" applyFont="1" applyBorder="1" applyAlignment="1">
      <alignment horizontal="center" vertical="center"/>
    </xf>
    <xf numFmtId="0" fontId="12" fillId="0" borderId="26" xfId="2" applyFont="1" applyBorder="1" applyAlignment="1">
      <alignment horizontal="center" wrapText="1"/>
    </xf>
    <xf numFmtId="0" fontId="13" fillId="0" borderId="26" xfId="3" applyFont="1" applyBorder="1" applyAlignment="1">
      <alignment vertical="center"/>
    </xf>
    <xf numFmtId="0" fontId="11" fillId="5" borderId="26" xfId="2" applyFont="1" applyFill="1" applyBorder="1" applyAlignment="1">
      <alignment horizontal="center" vertical="center" wrapText="1"/>
    </xf>
    <xf numFmtId="0" fontId="11" fillId="0" borderId="8" xfId="0" applyFont="1" applyBorder="1" applyAlignment="1">
      <alignment horizontal="center" vertical="center"/>
    </xf>
    <xf numFmtId="0" fontId="11" fillId="0" borderId="1" xfId="0" applyFont="1" applyBorder="1" applyAlignment="1">
      <alignment horizontal="center" vertical="center"/>
    </xf>
    <xf numFmtId="0" fontId="11" fillId="10" borderId="0" xfId="0" applyFont="1" applyFill="1" applyAlignment="1">
      <alignment horizontal="center" vertical="center"/>
    </xf>
    <xf numFmtId="0" fontId="12" fillId="0" borderId="1" xfId="0" applyFont="1" applyBorder="1" applyAlignment="1">
      <alignment vertical="center" wrapText="1"/>
    </xf>
    <xf numFmtId="0" fontId="31" fillId="0" borderId="66" xfId="3" applyFont="1" applyBorder="1" applyAlignment="1">
      <alignment horizontal="center" vertical="center" wrapText="1"/>
    </xf>
    <xf numFmtId="43" fontId="31" fillId="5" borderId="22" xfId="18" applyFont="1" applyFill="1" applyBorder="1" applyAlignment="1">
      <alignment horizontal="center"/>
    </xf>
    <xf numFmtId="43" fontId="31" fillId="9" borderId="22" xfId="18" applyFont="1" applyFill="1" applyBorder="1" applyAlignment="1">
      <alignment horizontal="center" vertical="center"/>
    </xf>
    <xf numFmtId="0" fontId="31" fillId="0" borderId="52" xfId="3" applyFont="1" applyBorder="1" applyAlignment="1">
      <alignment horizontal="center" vertical="center" wrapText="1"/>
    </xf>
    <xf numFmtId="0" fontId="31" fillId="0" borderId="68" xfId="3" applyFont="1" applyBorder="1" applyAlignment="1">
      <alignment horizontal="center" vertical="center" wrapText="1"/>
    </xf>
    <xf numFmtId="0" fontId="31" fillId="0" borderId="69" xfId="3" applyFont="1" applyBorder="1" applyAlignment="1">
      <alignment horizontal="center" vertical="center" wrapText="1"/>
    </xf>
    <xf numFmtId="0" fontId="13" fillId="0" borderId="14" xfId="3" applyFont="1" applyBorder="1" applyAlignment="1">
      <alignment vertical="center"/>
    </xf>
    <xf numFmtId="0" fontId="13" fillId="10" borderId="12" xfId="3" applyFont="1" applyFill="1" applyBorder="1" applyAlignment="1">
      <alignment vertical="center"/>
    </xf>
    <xf numFmtId="0" fontId="13" fillId="10" borderId="14" xfId="3" applyFont="1" applyFill="1" applyBorder="1" applyAlignment="1">
      <alignment vertical="center"/>
    </xf>
    <xf numFmtId="0" fontId="25" fillId="0" borderId="38" xfId="3" applyFont="1" applyBorder="1" applyAlignment="1">
      <alignment horizontal="left" vertical="center" wrapText="1"/>
    </xf>
    <xf numFmtId="0" fontId="25" fillId="0" borderId="43" xfId="3" applyFont="1" applyBorder="1" applyAlignment="1">
      <alignment horizontal="left" vertical="center" wrapText="1"/>
    </xf>
    <xf numFmtId="0" fontId="25" fillId="0" borderId="53" xfId="3" applyFont="1" applyBorder="1" applyAlignment="1">
      <alignment horizontal="left" vertical="center" wrapText="1"/>
    </xf>
    <xf numFmtId="1" fontId="19" fillId="0" borderId="26" xfId="3" applyNumberFormat="1" applyFont="1" applyBorder="1" applyAlignment="1">
      <alignment horizontal="center" vertical="center"/>
    </xf>
    <xf numFmtId="1" fontId="20" fillId="0" borderId="26" xfId="3" applyNumberFormat="1" applyFont="1" applyBorder="1" applyAlignment="1">
      <alignment horizontal="center" vertical="center"/>
    </xf>
    <xf numFmtId="1" fontId="19" fillId="0" borderId="8" xfId="3" applyNumberFormat="1" applyFont="1" applyBorder="1" applyAlignment="1">
      <alignment horizontal="center" vertical="center"/>
    </xf>
    <xf numFmtId="0" fontId="12" fillId="0" borderId="44" xfId="2" applyFont="1" applyBorder="1" applyAlignment="1">
      <alignment horizontal="center" vertical="center" wrapText="1"/>
    </xf>
    <xf numFmtId="0" fontId="13" fillId="0" borderId="48" xfId="3" applyFont="1" applyBorder="1" applyAlignment="1">
      <alignment horizontal="center" vertical="center" wrapText="1"/>
    </xf>
    <xf numFmtId="0" fontId="7" fillId="0" borderId="21" xfId="3" applyFont="1" applyBorder="1" applyAlignment="1">
      <alignment horizontal="center" vertical="center" wrapText="1"/>
    </xf>
    <xf numFmtId="172" fontId="13" fillId="0" borderId="1" xfId="3" applyNumberFormat="1" applyFont="1" applyAlignment="1">
      <alignment vertical="center"/>
    </xf>
    <xf numFmtId="0" fontId="7" fillId="5" borderId="26" xfId="3" applyFont="1" applyFill="1" applyBorder="1" applyAlignment="1">
      <alignment vertical="center"/>
    </xf>
    <xf numFmtId="174" fontId="13" fillId="0" borderId="1" xfId="22" applyNumberFormat="1" applyFont="1" applyBorder="1" applyAlignment="1">
      <alignment vertical="center"/>
    </xf>
    <xf numFmtId="174" fontId="13" fillId="0" borderId="1" xfId="3" applyNumberFormat="1" applyFont="1" applyAlignment="1">
      <alignment vertical="center"/>
    </xf>
    <xf numFmtId="174" fontId="13" fillId="0" borderId="1" xfId="22" applyNumberFormat="1" applyFont="1" applyBorder="1" applyAlignment="1">
      <alignment horizontal="center" vertical="center" wrapText="1"/>
    </xf>
    <xf numFmtId="0" fontId="39" fillId="5" borderId="26" xfId="2" applyFont="1" applyFill="1" applyBorder="1" applyAlignment="1">
      <alignment horizontal="center" vertical="center" wrapText="1"/>
    </xf>
    <xf numFmtId="0" fontId="13" fillId="0" borderId="26" xfId="3" applyFont="1" applyBorder="1" applyAlignment="1">
      <alignment vertical="center" wrapText="1"/>
    </xf>
    <xf numFmtId="0" fontId="19" fillId="0" borderId="26" xfId="3" applyFont="1" applyBorder="1" applyAlignment="1">
      <alignment horizontal="center" vertical="center" wrapText="1"/>
    </xf>
    <xf numFmtId="174" fontId="0" fillId="0" borderId="22" xfId="22" applyNumberFormat="1" applyFont="1" applyBorder="1" applyAlignment="1">
      <alignment horizontal="center" vertical="center"/>
    </xf>
    <xf numFmtId="9" fontId="13" fillId="0" borderId="10" xfId="1" applyFont="1" applyBorder="1" applyAlignment="1">
      <alignment horizontal="center" vertical="center"/>
    </xf>
    <xf numFmtId="9" fontId="13" fillId="0" borderId="24" xfId="1" applyFont="1" applyBorder="1" applyAlignment="1">
      <alignment horizontal="center" vertical="center"/>
    </xf>
    <xf numFmtId="174" fontId="13" fillId="0" borderId="22" xfId="22" applyNumberFormat="1" applyFont="1" applyBorder="1" applyAlignment="1">
      <alignment vertical="center"/>
    </xf>
    <xf numFmtId="174" fontId="13" fillId="0" borderId="13" xfId="22" applyNumberFormat="1" applyFont="1" applyBorder="1" applyAlignment="1">
      <alignment vertical="center"/>
    </xf>
    <xf numFmtId="9" fontId="13" fillId="0" borderId="14" xfId="1" applyFont="1" applyBorder="1" applyAlignment="1">
      <alignment horizontal="center" vertical="center"/>
    </xf>
    <xf numFmtId="0" fontId="7" fillId="0" borderId="1" xfId="3" applyFont="1" applyAlignment="1">
      <alignment horizontal="center" vertical="center" wrapText="1"/>
    </xf>
    <xf numFmtId="0" fontId="11" fillId="0" borderId="1" xfId="2" applyFont="1" applyAlignment="1">
      <alignment horizontal="center" vertical="center" wrapText="1"/>
    </xf>
    <xf numFmtId="174" fontId="0" fillId="0" borderId="22" xfId="22" applyNumberFormat="1" applyFont="1" applyFill="1" applyBorder="1" applyAlignment="1">
      <alignment horizontal="center" vertical="center"/>
    </xf>
    <xf numFmtId="174" fontId="13" fillId="0" borderId="22" xfId="22" applyNumberFormat="1" applyFont="1" applyFill="1" applyBorder="1" applyAlignment="1">
      <alignment vertical="center"/>
    </xf>
    <xf numFmtId="0" fontId="13" fillId="0" borderId="0" xfId="0" applyFont="1" applyAlignment="1">
      <alignment horizontal="left" vertical="center"/>
    </xf>
    <xf numFmtId="0" fontId="48" fillId="0" borderId="51" xfId="0" applyFont="1" applyBorder="1" applyAlignment="1">
      <alignment horizontal="left" vertical="center" wrapText="1"/>
    </xf>
    <xf numFmtId="0" fontId="43" fillId="0" borderId="0" xfId="0" applyFont="1" applyAlignment="1">
      <alignment horizontal="left" vertical="center"/>
    </xf>
    <xf numFmtId="0" fontId="43" fillId="0" borderId="48" xfId="0" applyFont="1" applyBorder="1" applyAlignment="1">
      <alignment horizontal="left" vertical="center" wrapText="1"/>
    </xf>
    <xf numFmtId="0" fontId="50" fillId="0" borderId="22" xfId="0" applyFont="1" applyBorder="1" applyAlignment="1">
      <alignment horizontal="left" vertical="center"/>
    </xf>
    <xf numFmtId="0" fontId="51" fillId="0" borderId="22" xfId="0" applyFont="1" applyBorder="1" applyAlignment="1">
      <alignment vertical="center" wrapText="1"/>
    </xf>
    <xf numFmtId="0" fontId="51" fillId="0" borderId="51" xfId="0" applyFont="1" applyBorder="1" applyAlignment="1">
      <alignment horizontal="left" vertical="center" wrapText="1"/>
    </xf>
    <xf numFmtId="0" fontId="51" fillId="0" borderId="48" xfId="0" applyFont="1" applyBorder="1" applyAlignment="1">
      <alignment vertical="center" wrapText="1"/>
    </xf>
    <xf numFmtId="0" fontId="50" fillId="13" borderId="22" xfId="0" applyFont="1" applyFill="1" applyBorder="1" applyAlignment="1">
      <alignment horizontal="left" vertical="center"/>
    </xf>
    <xf numFmtId="0" fontId="51" fillId="13" borderId="48" xfId="0" applyFont="1" applyFill="1" applyBorder="1" applyAlignment="1">
      <alignment vertical="center" wrapText="1"/>
    </xf>
    <xf numFmtId="0" fontId="51" fillId="0" borderId="48" xfId="0" applyFont="1" applyBorder="1" applyAlignment="1">
      <alignment horizontal="left" vertical="center" wrapText="1"/>
    </xf>
    <xf numFmtId="0" fontId="51" fillId="13" borderId="48" xfId="0" applyFont="1" applyFill="1" applyBorder="1" applyAlignment="1">
      <alignment horizontal="left" vertical="center" wrapText="1"/>
    </xf>
    <xf numFmtId="0" fontId="48" fillId="0" borderId="48" xfId="0" applyFont="1" applyBorder="1" applyAlignment="1">
      <alignment horizontal="left" vertical="center" wrapText="1"/>
    </xf>
    <xf numFmtId="0" fontId="50" fillId="0" borderId="22" xfId="0" applyFont="1" applyBorder="1" applyAlignment="1">
      <alignment horizontal="left" vertical="center" wrapText="1"/>
    </xf>
    <xf numFmtId="0" fontId="51" fillId="0" borderId="22" xfId="0" applyFont="1" applyBorder="1" applyAlignment="1">
      <alignment horizontal="left" vertical="center" wrapText="1"/>
    </xf>
    <xf numFmtId="0" fontId="48" fillId="0" borderId="22" xfId="0" applyFont="1" applyBorder="1" applyAlignment="1">
      <alignment horizontal="left" vertical="center" wrapText="1"/>
    </xf>
    <xf numFmtId="0" fontId="51" fillId="4" borderId="25" xfId="0" applyFont="1" applyFill="1" applyBorder="1" applyAlignment="1">
      <alignment horizontal="left" vertical="center" wrapText="1"/>
    </xf>
    <xf numFmtId="0" fontId="51" fillId="4" borderId="22" xfId="0" applyFont="1" applyFill="1" applyBorder="1" applyAlignment="1">
      <alignment horizontal="left" vertical="center" wrapText="1"/>
    </xf>
    <xf numFmtId="0" fontId="13" fillId="0" borderId="1" xfId="0" applyFont="1" applyBorder="1"/>
    <xf numFmtId="0" fontId="0" fillId="0" borderId="1" xfId="0" applyBorder="1"/>
    <xf numFmtId="0" fontId="51" fillId="0" borderId="68" xfId="0" applyFont="1" applyBorder="1" applyAlignment="1">
      <alignment horizontal="left" vertical="center" wrapText="1"/>
    </xf>
    <xf numFmtId="0" fontId="50" fillId="0" borderId="22" xfId="0" quotePrefix="1" applyFont="1" applyBorder="1" applyAlignment="1">
      <alignment horizontal="left" vertical="center" wrapText="1"/>
    </xf>
    <xf numFmtId="0" fontId="50" fillId="0" borderId="53" xfId="0" applyFont="1" applyBorder="1" applyAlignment="1">
      <alignment horizontal="left" vertical="center"/>
    </xf>
    <xf numFmtId="0" fontId="7" fillId="13" borderId="22" xfId="0" applyFont="1" applyFill="1" applyBorder="1" applyAlignment="1">
      <alignment horizontal="left" vertical="center"/>
    </xf>
    <xf numFmtId="0" fontId="7" fillId="13" borderId="22" xfId="0" applyFont="1" applyFill="1" applyBorder="1" applyAlignment="1">
      <alignment horizontal="center" vertical="center"/>
    </xf>
    <xf numFmtId="0" fontId="50" fillId="13" borderId="22" xfId="0" applyFont="1" applyFill="1" applyBorder="1" applyAlignment="1">
      <alignment horizontal="center" vertical="center"/>
    </xf>
    <xf numFmtId="14" fontId="13" fillId="0" borderId="23" xfId="0" applyNumberFormat="1" applyFont="1" applyBorder="1" applyAlignment="1">
      <alignment horizontal="justify" vertical="center" wrapText="1"/>
    </xf>
    <xf numFmtId="0" fontId="31" fillId="5" borderId="29" xfId="3" applyFont="1" applyFill="1" applyBorder="1" applyAlignment="1">
      <alignment horizontal="center" vertical="center" wrapText="1"/>
    </xf>
    <xf numFmtId="0" fontId="13" fillId="0" borderId="26" xfId="3" applyFont="1" applyBorder="1" applyAlignment="1">
      <alignment horizontal="center" vertical="center" wrapText="1"/>
    </xf>
    <xf numFmtId="0" fontId="12" fillId="3" borderId="5" xfId="3" applyFont="1" applyFill="1" applyBorder="1" applyAlignment="1">
      <alignment horizontal="center" vertical="center" wrapText="1"/>
    </xf>
    <xf numFmtId="0" fontId="12" fillId="3" borderId="6" xfId="3" applyFont="1" applyFill="1" applyBorder="1" applyAlignment="1">
      <alignment horizontal="center" vertical="center" wrapText="1"/>
    </xf>
    <xf numFmtId="0" fontId="12" fillId="3" borderId="7" xfId="3" applyFont="1" applyFill="1" applyBorder="1" applyAlignment="1">
      <alignment horizontal="center" vertical="center" wrapText="1"/>
    </xf>
    <xf numFmtId="0" fontId="31" fillId="5" borderId="1" xfId="3" applyFont="1" applyFill="1" applyAlignment="1">
      <alignment horizontal="center" vertical="center" wrapText="1"/>
    </xf>
    <xf numFmtId="173" fontId="0" fillId="0" borderId="22" xfId="21" applyNumberFormat="1" applyFont="1" applyBorder="1" applyAlignment="1">
      <alignment horizontal="center" vertical="center"/>
    </xf>
    <xf numFmtId="174" fontId="0" fillId="0" borderId="25" xfId="22" applyNumberFormat="1" applyFont="1" applyBorder="1" applyAlignment="1">
      <alignment horizontal="center" vertical="center"/>
    </xf>
    <xf numFmtId="2" fontId="19" fillId="0" borderId="11" xfId="3" applyNumberFormat="1" applyFont="1" applyBorder="1" applyAlignment="1">
      <alignment horizontal="center" vertical="center"/>
    </xf>
    <xf numFmtId="174" fontId="0" fillId="0" borderId="9" xfId="22" applyNumberFormat="1" applyFont="1" applyFill="1" applyBorder="1" applyAlignment="1">
      <alignment horizontal="center" vertical="center"/>
    </xf>
    <xf numFmtId="174" fontId="0" fillId="0" borderId="10" xfId="22" applyNumberFormat="1" applyFont="1" applyFill="1" applyBorder="1" applyAlignment="1">
      <alignment horizontal="center" vertical="center"/>
    </xf>
    <xf numFmtId="174" fontId="53" fillId="4" borderId="25" xfId="21" applyNumberFormat="1" applyFont="1" applyFill="1" applyBorder="1" applyAlignment="1">
      <alignment horizontal="center" vertical="center" wrapText="1"/>
    </xf>
    <xf numFmtId="9" fontId="54" fillId="0" borderId="24" xfId="1" applyFont="1" applyBorder="1" applyAlignment="1">
      <alignment horizontal="center" vertical="center"/>
    </xf>
    <xf numFmtId="174" fontId="0" fillId="0" borderId="24" xfId="22" applyNumberFormat="1" applyFont="1" applyFill="1" applyBorder="1" applyAlignment="1">
      <alignment horizontal="center" vertical="center"/>
    </xf>
    <xf numFmtId="10" fontId="54" fillId="0" borderId="24" xfId="1" applyNumberFormat="1" applyFont="1" applyBorder="1" applyAlignment="1">
      <alignment horizontal="center" vertical="center"/>
    </xf>
    <xf numFmtId="10" fontId="54" fillId="0" borderId="24" xfId="5" applyNumberFormat="1" applyFont="1" applyBorder="1" applyAlignment="1">
      <alignment horizontal="center" vertical="center"/>
    </xf>
    <xf numFmtId="174" fontId="0" fillId="0" borderId="13" xfId="22" applyNumberFormat="1" applyFont="1" applyFill="1" applyBorder="1" applyAlignment="1">
      <alignment horizontal="center" vertical="center"/>
    </xf>
    <xf numFmtId="174" fontId="0" fillId="0" borderId="14" xfId="22" applyNumberFormat="1" applyFont="1" applyFill="1" applyBorder="1" applyAlignment="1">
      <alignment horizontal="center" vertical="center"/>
    </xf>
    <xf numFmtId="10" fontId="54" fillId="0" borderId="14" xfId="1" applyNumberFormat="1" applyFont="1" applyBorder="1" applyAlignment="1">
      <alignment horizontal="center" vertical="center"/>
    </xf>
    <xf numFmtId="174" fontId="0" fillId="4" borderId="22" xfId="21" applyNumberFormat="1" applyFont="1" applyFill="1" applyBorder="1" applyAlignment="1">
      <alignment horizontal="center" vertical="center" wrapText="1"/>
    </xf>
    <xf numFmtId="9" fontId="13" fillId="0" borderId="74" xfId="1" applyFont="1" applyBorder="1" applyAlignment="1">
      <alignment horizontal="center" vertical="center"/>
    </xf>
    <xf numFmtId="174" fontId="13" fillId="0" borderId="48" xfId="22" applyNumberFormat="1" applyFont="1" applyBorder="1" applyAlignment="1">
      <alignment vertical="center"/>
    </xf>
    <xf numFmtId="9" fontId="13" fillId="0" borderId="75" xfId="1" applyFont="1" applyBorder="1" applyAlignment="1">
      <alignment horizontal="center" vertical="center"/>
    </xf>
    <xf numFmtId="9" fontId="13" fillId="0" borderId="49" xfId="1" applyFont="1" applyBorder="1" applyAlignment="1">
      <alignment horizontal="center" vertical="center"/>
    </xf>
    <xf numFmtId="172" fontId="19" fillId="0" borderId="8" xfId="3" applyNumberFormat="1" applyFont="1" applyBorder="1" applyAlignment="1">
      <alignment horizontal="center" vertical="center"/>
    </xf>
    <xf numFmtId="0" fontId="25" fillId="0" borderId="19" xfId="3" applyFont="1" applyBorder="1" applyAlignment="1">
      <alignment horizontal="center" vertical="center" wrapText="1"/>
    </xf>
    <xf numFmtId="1" fontId="19" fillId="0" borderId="11" xfId="3" applyNumberFormat="1" applyFont="1" applyBorder="1" applyAlignment="1">
      <alignment horizontal="center" vertical="center"/>
    </xf>
    <xf numFmtId="1" fontId="13" fillId="0" borderId="52" xfId="3" applyNumberFormat="1" applyFont="1" applyBorder="1" applyAlignment="1">
      <alignment horizontal="center" vertical="center" wrapText="1"/>
    </xf>
    <xf numFmtId="1" fontId="7" fillId="0" borderId="74" xfId="3" applyNumberFormat="1" applyFont="1" applyBorder="1" applyAlignment="1">
      <alignment horizontal="center" vertical="center" wrapText="1"/>
    </xf>
    <xf numFmtId="0" fontId="11" fillId="0" borderId="19" xfId="3" applyFont="1" applyBorder="1" applyAlignment="1">
      <alignment horizontal="center" vertical="center" wrapText="1"/>
    </xf>
    <xf numFmtId="174" fontId="13" fillId="0" borderId="12" xfId="22" applyNumberFormat="1" applyFont="1" applyBorder="1" applyAlignment="1">
      <alignment vertical="center"/>
    </xf>
    <xf numFmtId="168" fontId="13" fillId="0" borderId="60" xfId="5" applyNumberFormat="1" applyFont="1" applyBorder="1" applyAlignment="1">
      <alignment vertical="center" wrapText="1"/>
    </xf>
    <xf numFmtId="168" fontId="13" fillId="0" borderId="62" xfId="5" applyNumberFormat="1" applyFont="1" applyBorder="1" applyAlignment="1">
      <alignment vertical="center" wrapText="1"/>
    </xf>
    <xf numFmtId="174" fontId="13" fillId="0" borderId="63" xfId="22" applyNumberFormat="1" applyFont="1" applyBorder="1" applyAlignment="1">
      <alignment vertical="center"/>
    </xf>
    <xf numFmtId="175" fontId="13" fillId="0" borderId="14" xfId="5" applyNumberFormat="1" applyFont="1" applyBorder="1" applyAlignment="1">
      <alignment vertical="center"/>
    </xf>
    <xf numFmtId="174" fontId="13" fillId="0" borderId="1" xfId="3" applyNumberFormat="1" applyFont="1"/>
    <xf numFmtId="0" fontId="13" fillId="0" borderId="9" xfId="3" applyFont="1" applyBorder="1" applyAlignment="1">
      <alignment horizontal="center" vertical="center" wrapText="1"/>
    </xf>
    <xf numFmtId="0" fontId="12" fillId="5" borderId="2" xfId="3" applyFont="1" applyFill="1" applyBorder="1" applyAlignment="1">
      <alignment horizontal="center" vertical="center" wrapText="1"/>
    </xf>
    <xf numFmtId="0" fontId="25" fillId="0" borderId="40" xfId="3" applyFont="1" applyBorder="1" applyAlignment="1">
      <alignment horizontal="center" vertical="center" wrapText="1"/>
    </xf>
    <xf numFmtId="174" fontId="31" fillId="0" borderId="57" xfId="22" applyNumberFormat="1" applyFont="1" applyBorder="1" applyAlignment="1">
      <alignment horizontal="left" vertical="center" wrapText="1"/>
    </xf>
    <xf numFmtId="0" fontId="25" fillId="0" borderId="40" xfId="0" applyFont="1" applyBorder="1" applyAlignment="1">
      <alignment horizontal="center" vertical="center" wrapText="1"/>
    </xf>
    <xf numFmtId="44" fontId="31" fillId="0" borderId="57" xfId="22" applyFont="1" applyBorder="1" applyAlignment="1">
      <alignment horizontal="left" vertical="center" wrapText="1"/>
    </xf>
    <xf numFmtId="0" fontId="31" fillId="0" borderId="9" xfId="3" applyFont="1" applyBorder="1" applyAlignment="1">
      <alignment horizontal="center" vertical="center" wrapText="1"/>
    </xf>
    <xf numFmtId="0" fontId="31" fillId="0" borderId="48" xfId="3" applyFont="1" applyBorder="1" applyAlignment="1">
      <alignment horizontal="center" vertical="center" wrapText="1"/>
    </xf>
    <xf numFmtId="174" fontId="31" fillId="0" borderId="58" xfId="22" applyNumberFormat="1" applyFont="1" applyBorder="1" applyAlignment="1">
      <alignment horizontal="center" vertical="center" wrapText="1"/>
    </xf>
    <xf numFmtId="174" fontId="31" fillId="0" borderId="58" xfId="3" applyNumberFormat="1" applyFont="1" applyBorder="1" applyAlignment="1">
      <alignment horizontal="center" vertical="center" wrapText="1"/>
    </xf>
    <xf numFmtId="0" fontId="31" fillId="0" borderId="12" xfId="0" applyFont="1" applyBorder="1" applyAlignment="1">
      <alignment horizontal="center" vertical="center" wrapText="1"/>
    </xf>
    <xf numFmtId="0" fontId="31" fillId="0" borderId="13" xfId="3" applyFont="1" applyBorder="1" applyAlignment="1">
      <alignment horizontal="center" vertical="center" wrapText="1"/>
    </xf>
    <xf numFmtId="0" fontId="13" fillId="0" borderId="35" xfId="3" applyFont="1" applyBorder="1" applyAlignment="1">
      <alignment vertical="center"/>
    </xf>
    <xf numFmtId="0" fontId="31" fillId="0" borderId="51" xfId="3" applyFont="1" applyBorder="1" applyAlignment="1">
      <alignment horizontal="center" vertical="center" wrapText="1"/>
    </xf>
    <xf numFmtId="0" fontId="13" fillId="0" borderId="46" xfId="3" applyFont="1" applyBorder="1" applyAlignment="1">
      <alignment vertical="center"/>
    </xf>
    <xf numFmtId="0" fontId="22" fillId="0" borderId="40" xfId="12" quotePrefix="1" applyNumberFormat="1" applyBorder="1" applyAlignment="1">
      <alignment horizontal="center" vertical="center" wrapText="1"/>
    </xf>
    <xf numFmtId="0" fontId="22" fillId="0" borderId="48" xfId="12" quotePrefix="1" applyNumberFormat="1" applyBorder="1" applyAlignment="1">
      <alignment horizontal="center" vertical="center" wrapText="1"/>
    </xf>
    <xf numFmtId="0" fontId="22" fillId="0" borderId="48" xfId="12" quotePrefix="1" applyNumberFormat="1" applyBorder="1" applyAlignment="1">
      <alignment horizontal="left" vertical="center" wrapText="1"/>
    </xf>
    <xf numFmtId="0" fontId="22" fillId="4" borderId="48" xfId="12" quotePrefix="1" applyNumberFormat="1" applyFill="1" applyBorder="1" applyAlignment="1">
      <alignment horizontal="center" vertical="center" wrapText="1"/>
    </xf>
    <xf numFmtId="37" fontId="22" fillId="0" borderId="48" xfId="11" applyNumberFormat="1" applyBorder="1" applyAlignment="1">
      <alignment horizontal="center" vertical="center"/>
    </xf>
    <xf numFmtId="37" fontId="22" fillId="0" borderId="49" xfId="11" applyNumberFormat="1" applyBorder="1" applyAlignment="1">
      <alignment horizontal="center" vertical="center"/>
    </xf>
    <xf numFmtId="0" fontId="0" fillId="0" borderId="40" xfId="0" applyBorder="1" applyAlignment="1">
      <alignment horizontal="center" vertical="center"/>
    </xf>
    <xf numFmtId="0" fontId="3" fillId="0" borderId="57" xfId="19" applyBorder="1" applyAlignment="1">
      <alignment vertical="center"/>
    </xf>
    <xf numFmtId="0" fontId="1" fillId="0" borderId="57" xfId="19" applyFont="1" applyBorder="1" applyAlignment="1">
      <alignment vertical="center"/>
    </xf>
    <xf numFmtId="0" fontId="0" fillId="0" borderId="48" xfId="0" applyBorder="1" applyAlignment="1">
      <alignment vertical="center"/>
    </xf>
    <xf numFmtId="0" fontId="3" fillId="0" borderId="48" xfId="19" applyBorder="1" applyAlignment="1">
      <alignment vertical="center"/>
    </xf>
    <xf numFmtId="0" fontId="22" fillId="0" borderId="48" xfId="12" quotePrefix="1" applyNumberFormat="1" applyBorder="1" applyAlignment="1">
      <alignment horizontal="justify" vertical="top" wrapText="1"/>
    </xf>
    <xf numFmtId="1" fontId="22" fillId="0" borderId="22" xfId="11" applyNumberFormat="1" applyBorder="1" applyAlignment="1">
      <alignment horizontal="center" vertical="center"/>
    </xf>
    <xf numFmtId="174" fontId="31" fillId="4" borderId="57" xfId="22" applyNumberFormat="1" applyFont="1" applyFill="1" applyBorder="1" applyAlignment="1">
      <alignment horizontal="center" vertical="center" wrapText="1"/>
    </xf>
    <xf numFmtId="0" fontId="39" fillId="0" borderId="26" xfId="0" applyFont="1" applyBorder="1" applyAlignment="1">
      <alignment horizontal="center" vertical="center" wrapText="1"/>
    </xf>
    <xf numFmtId="0" fontId="12" fillId="0" borderId="26" xfId="0" applyFont="1" applyBorder="1" applyAlignment="1">
      <alignment horizontal="center" vertical="center" wrapText="1"/>
    </xf>
    <xf numFmtId="173" fontId="13" fillId="0" borderId="25" xfId="21" applyNumberFormat="1" applyFont="1" applyBorder="1" applyAlignment="1">
      <alignment horizontal="center" vertical="center"/>
    </xf>
    <xf numFmtId="173" fontId="13" fillId="0" borderId="22" xfId="21" applyNumberFormat="1" applyFont="1" applyBorder="1" applyAlignment="1">
      <alignment horizontal="center" vertical="center"/>
    </xf>
    <xf numFmtId="174" fontId="13" fillId="0" borderId="22" xfId="22" applyNumberFormat="1" applyFont="1" applyFill="1" applyBorder="1" applyAlignment="1">
      <alignment horizontal="center" vertical="center"/>
    </xf>
    <xf numFmtId="174" fontId="13" fillId="0" borderId="22" xfId="22" applyNumberFormat="1" applyFont="1" applyBorder="1" applyAlignment="1">
      <alignment horizontal="center" vertical="center"/>
    </xf>
    <xf numFmtId="174" fontId="13" fillId="0" borderId="25" xfId="22" applyNumberFormat="1" applyFont="1" applyBorder="1" applyAlignment="1">
      <alignment horizontal="center" vertical="center"/>
    </xf>
    <xf numFmtId="174" fontId="13" fillId="0" borderId="13" xfId="22" applyNumberFormat="1" applyFont="1" applyFill="1" applyBorder="1" applyAlignment="1">
      <alignment vertical="center"/>
    </xf>
    <xf numFmtId="174" fontId="13" fillId="0" borderId="55" xfId="22" applyNumberFormat="1" applyFont="1" applyFill="1" applyBorder="1" applyAlignment="1">
      <alignment horizontal="center" vertical="center"/>
    </xf>
    <xf numFmtId="174" fontId="13" fillId="0" borderId="9" xfId="22" applyNumberFormat="1" applyFont="1" applyFill="1" applyBorder="1" applyAlignment="1">
      <alignment horizontal="center" vertical="center"/>
    </xf>
    <xf numFmtId="174" fontId="13" fillId="0" borderId="21" xfId="22" applyNumberFormat="1" applyFont="1" applyFill="1" applyBorder="1" applyAlignment="1">
      <alignment horizontal="center" vertical="center"/>
    </xf>
    <xf numFmtId="174" fontId="13" fillId="0" borderId="12" xfId="22" applyNumberFormat="1" applyFont="1" applyFill="1" applyBorder="1" applyAlignment="1">
      <alignment horizontal="center" vertical="center"/>
    </xf>
    <xf numFmtId="174" fontId="13" fillId="0" borderId="13" xfId="22" applyNumberFormat="1" applyFont="1" applyFill="1" applyBorder="1" applyAlignment="1">
      <alignment horizontal="center" vertical="center"/>
    </xf>
    <xf numFmtId="174" fontId="53" fillId="0" borderId="25" xfId="21" applyNumberFormat="1" applyFont="1" applyFill="1" applyBorder="1" applyAlignment="1">
      <alignment horizontal="center" vertical="center" wrapText="1"/>
    </xf>
    <xf numFmtId="174" fontId="13" fillId="0" borderId="48" xfId="22" applyNumberFormat="1" applyFont="1" applyFill="1" applyBorder="1" applyAlignment="1">
      <alignment vertical="center"/>
    </xf>
    <xf numFmtId="174" fontId="13" fillId="4" borderId="22" xfId="21" applyNumberFormat="1" applyFont="1" applyFill="1" applyBorder="1" applyAlignment="1">
      <alignment horizontal="center" vertical="center" wrapText="1"/>
    </xf>
    <xf numFmtId="174" fontId="13" fillId="0" borderId="22" xfId="21" applyNumberFormat="1" applyFont="1" applyFill="1" applyBorder="1" applyAlignment="1">
      <alignment horizontal="center" vertical="center" wrapText="1"/>
    </xf>
    <xf numFmtId="174" fontId="13" fillId="4" borderId="22" xfId="22" applyNumberFormat="1" applyFont="1" applyFill="1" applyBorder="1" applyAlignment="1">
      <alignment horizontal="center" vertical="center" wrapText="1"/>
    </xf>
    <xf numFmtId="174" fontId="13" fillId="0" borderId="22" xfId="22" applyNumberFormat="1" applyFont="1" applyFill="1" applyBorder="1" applyAlignment="1">
      <alignment horizontal="center" vertical="center" wrapText="1"/>
    </xf>
    <xf numFmtId="174" fontId="7" fillId="0" borderId="22" xfId="21" applyNumberFormat="1" applyFont="1" applyFill="1" applyBorder="1" applyAlignment="1">
      <alignment horizontal="center" vertical="center" wrapText="1"/>
    </xf>
    <xf numFmtId="174" fontId="7" fillId="0" borderId="13" xfId="21" applyNumberFormat="1" applyFont="1" applyFill="1" applyBorder="1" applyAlignment="1">
      <alignment horizontal="center" vertical="center" wrapText="1"/>
    </xf>
    <xf numFmtId="168" fontId="13" fillId="0" borderId="12" xfId="5" applyNumberFormat="1" applyFont="1" applyFill="1" applyBorder="1" applyAlignment="1">
      <alignment vertical="center"/>
    </xf>
    <xf numFmtId="168" fontId="13" fillId="0" borderId="13" xfId="5" applyNumberFormat="1" applyFont="1" applyFill="1" applyBorder="1" applyAlignment="1">
      <alignment vertical="center"/>
    </xf>
    <xf numFmtId="174" fontId="31" fillId="0" borderId="32" xfId="22" applyNumberFormat="1" applyFont="1" applyBorder="1" applyAlignment="1">
      <alignment horizontal="left" vertical="center" wrapText="1"/>
    </xf>
    <xf numFmtId="44" fontId="31" fillId="0" borderId="32" xfId="22" applyFont="1" applyBorder="1" applyAlignment="1">
      <alignment horizontal="left" vertical="center" wrapText="1"/>
    </xf>
    <xf numFmtId="0" fontId="25" fillId="0" borderId="34" xfId="3" applyFont="1" applyBorder="1" applyAlignment="1">
      <alignment horizontal="center" vertical="center" wrapText="1"/>
    </xf>
    <xf numFmtId="173" fontId="0" fillId="0" borderId="1" xfId="22" applyNumberFormat="1" applyFont="1" applyBorder="1"/>
    <xf numFmtId="174" fontId="31" fillId="4" borderId="32" xfId="22" applyNumberFormat="1" applyFont="1" applyFill="1" applyBorder="1" applyAlignment="1">
      <alignment horizontal="center" vertical="center" wrapText="1"/>
    </xf>
    <xf numFmtId="174" fontId="31" fillId="0" borderId="13" xfId="22" applyNumberFormat="1" applyFont="1" applyBorder="1" applyAlignment="1">
      <alignment horizontal="left" vertical="center" wrapText="1"/>
    </xf>
    <xf numFmtId="174" fontId="31" fillId="0" borderId="58" xfId="22" applyNumberFormat="1" applyFont="1" applyBorder="1" applyAlignment="1">
      <alignment horizontal="left" vertical="center" wrapText="1"/>
    </xf>
    <xf numFmtId="174" fontId="31" fillId="0" borderId="58" xfId="22" applyNumberFormat="1" applyFont="1" applyFill="1" applyBorder="1" applyAlignment="1">
      <alignment horizontal="center" vertical="center" wrapText="1"/>
    </xf>
    <xf numFmtId="174" fontId="31" fillId="0" borderId="46" xfId="22" applyNumberFormat="1" applyFont="1" applyFill="1" applyBorder="1" applyAlignment="1">
      <alignment horizontal="center" vertical="center" wrapText="1"/>
    </xf>
    <xf numFmtId="174" fontId="53" fillId="0" borderId="58" xfId="21" applyNumberFormat="1" applyFont="1" applyFill="1" applyBorder="1" applyAlignment="1">
      <alignment horizontal="center" vertical="center" wrapText="1"/>
    </xf>
    <xf numFmtId="168" fontId="7" fillId="0" borderId="22" xfId="18" applyNumberFormat="1" applyFont="1" applyFill="1" applyBorder="1" applyAlignment="1">
      <alignment vertical="center"/>
    </xf>
    <xf numFmtId="168" fontId="7" fillId="0" borderId="13" xfId="18" applyNumberFormat="1" applyFont="1" applyFill="1" applyBorder="1" applyAlignment="1">
      <alignment vertical="center"/>
    </xf>
    <xf numFmtId="0" fontId="39" fillId="5" borderId="26" xfId="2" applyFont="1" applyFill="1" applyBorder="1" applyAlignment="1">
      <alignment vertical="center" wrapText="1"/>
    </xf>
    <xf numFmtId="0" fontId="7" fillId="0" borderId="7" xfId="3" applyFont="1" applyBorder="1" applyAlignment="1">
      <alignment vertical="center" wrapText="1"/>
    </xf>
    <xf numFmtId="0" fontId="47" fillId="12" borderId="23" xfId="0" applyFont="1" applyFill="1" applyBorder="1" applyAlignment="1">
      <alignment horizontal="center" vertical="center"/>
    </xf>
    <xf numFmtId="0" fontId="47" fillId="12" borderId="25" xfId="0" applyFont="1" applyFill="1" applyBorder="1" applyAlignment="1">
      <alignment horizontal="center" vertical="center"/>
    </xf>
    <xf numFmtId="0" fontId="7" fillId="5" borderId="23" xfId="0" applyFont="1" applyFill="1" applyBorder="1" applyAlignment="1">
      <alignment horizontal="center" vertical="center" wrapText="1"/>
    </xf>
    <xf numFmtId="0" fontId="7" fillId="5" borderId="25" xfId="0" applyFont="1" applyFill="1" applyBorder="1" applyAlignment="1">
      <alignment horizontal="center" vertical="center" wrapText="1"/>
    </xf>
    <xf numFmtId="0" fontId="50" fillId="5" borderId="23" xfId="0" applyFont="1" applyFill="1" applyBorder="1" applyAlignment="1">
      <alignment horizontal="center" vertical="center" wrapText="1"/>
    </xf>
    <xf numFmtId="0" fontId="50" fillId="5" borderId="25" xfId="0" applyFont="1" applyFill="1" applyBorder="1" applyAlignment="1">
      <alignment horizontal="center" vertical="center" wrapText="1"/>
    </xf>
    <xf numFmtId="0" fontId="50" fillId="13" borderId="23" xfId="0" applyFont="1" applyFill="1" applyBorder="1" applyAlignment="1">
      <alignment horizontal="center" vertical="center"/>
    </xf>
    <xf numFmtId="0" fontId="50" fillId="13" borderId="25" xfId="0" applyFont="1" applyFill="1" applyBorder="1" applyAlignment="1">
      <alignment horizontal="center" vertical="center"/>
    </xf>
    <xf numFmtId="0" fontId="50" fillId="13" borderId="23" xfId="0" applyFont="1" applyFill="1" applyBorder="1" applyAlignment="1">
      <alignment horizontal="left" vertical="center"/>
    </xf>
    <xf numFmtId="0" fontId="50" fillId="13" borderId="25" xfId="0" applyFont="1" applyFill="1" applyBorder="1" applyAlignment="1">
      <alignment horizontal="left" vertical="center"/>
    </xf>
    <xf numFmtId="0" fontId="50" fillId="13" borderId="23" xfId="0" applyFont="1" applyFill="1" applyBorder="1" applyAlignment="1">
      <alignment horizontal="left" vertical="center" wrapText="1"/>
    </xf>
    <xf numFmtId="0" fontId="50" fillId="13" borderId="25" xfId="0" applyFont="1" applyFill="1" applyBorder="1" applyAlignment="1">
      <alignment horizontal="left" vertical="center" wrapText="1"/>
    </xf>
    <xf numFmtId="0" fontId="50" fillId="5" borderId="23" xfId="0" applyFont="1" applyFill="1" applyBorder="1" applyAlignment="1">
      <alignment horizontal="center" vertical="center"/>
    </xf>
    <xf numFmtId="0" fontId="50" fillId="5" borderId="25" xfId="0" applyFont="1" applyFill="1" applyBorder="1" applyAlignment="1">
      <alignment horizontal="center" vertical="center"/>
    </xf>
    <xf numFmtId="0" fontId="7" fillId="0" borderId="53" xfId="0" applyFont="1" applyBorder="1" applyAlignment="1">
      <alignment horizontal="center" vertical="center"/>
    </xf>
    <xf numFmtId="0" fontId="7" fillId="0" borderId="68" xfId="0" applyFont="1" applyBorder="1" applyAlignment="1">
      <alignment horizontal="center" vertical="center"/>
    </xf>
    <xf numFmtId="0" fontId="51" fillId="4" borderId="23" xfId="0" applyFont="1" applyFill="1" applyBorder="1" applyAlignment="1">
      <alignment horizontal="left" vertical="center" wrapText="1"/>
    </xf>
    <xf numFmtId="0" fontId="51" fillId="4" borderId="25" xfId="0" applyFont="1" applyFill="1" applyBorder="1" applyAlignment="1">
      <alignment horizontal="left" vertical="center" wrapText="1"/>
    </xf>
    <xf numFmtId="9" fontId="7" fillId="4" borderId="23" xfId="3" applyNumberFormat="1" applyFont="1" applyFill="1" applyBorder="1" applyAlignment="1">
      <alignment horizontal="center" vertical="center" wrapText="1"/>
    </xf>
    <xf numFmtId="0" fontId="7" fillId="4" borderId="25" xfId="3" applyFont="1" applyFill="1" applyBorder="1" applyAlignment="1">
      <alignment horizontal="center" vertical="center" wrapText="1"/>
    </xf>
    <xf numFmtId="0" fontId="13" fillId="0" borderId="23" xfId="3" applyFont="1" applyBorder="1" applyAlignment="1">
      <alignment horizontal="center" vertical="center"/>
    </xf>
    <xf numFmtId="0" fontId="13" fillId="0" borderId="25" xfId="3" applyFont="1" applyBorder="1" applyAlignment="1">
      <alignment horizontal="center" vertical="center"/>
    </xf>
    <xf numFmtId="0" fontId="29" fillId="3" borderId="51" xfId="2" applyFont="1" applyFill="1" applyBorder="1" applyAlignment="1">
      <alignment horizontal="center" vertical="center" wrapText="1"/>
    </xf>
    <xf numFmtId="0" fontId="29" fillId="3" borderId="48" xfId="2" applyFont="1" applyFill="1" applyBorder="1" applyAlignment="1">
      <alignment horizontal="center" vertical="center" wrapText="1"/>
    </xf>
    <xf numFmtId="0" fontId="19" fillId="0" borderId="5" xfId="3" applyFont="1" applyBorder="1" applyAlignment="1">
      <alignment horizontal="center" vertical="center"/>
    </xf>
    <xf numFmtId="0" fontId="19" fillId="0" borderId="7" xfId="3" applyFont="1" applyBorder="1" applyAlignment="1">
      <alignment horizontal="center" vertical="center"/>
    </xf>
    <xf numFmtId="0" fontId="19" fillId="0" borderId="23" xfId="3" applyFont="1" applyBorder="1" applyAlignment="1">
      <alignment horizontal="center" vertical="center"/>
    </xf>
    <xf numFmtId="0" fontId="19" fillId="0" borderId="25" xfId="3" applyFont="1" applyBorder="1" applyAlignment="1">
      <alignment horizontal="center" vertical="center"/>
    </xf>
    <xf numFmtId="0" fontId="19" fillId="0" borderId="22" xfId="0" applyFont="1" applyBorder="1" applyAlignment="1">
      <alignment horizontal="center"/>
    </xf>
    <xf numFmtId="0" fontId="19" fillId="0" borderId="23" xfId="3" applyFont="1" applyBorder="1" applyAlignment="1">
      <alignment horizontal="center" vertical="center" wrapText="1"/>
    </xf>
    <xf numFmtId="0" fontId="19" fillId="0" borderId="25" xfId="3" applyFont="1" applyBorder="1" applyAlignment="1">
      <alignment horizontal="center" vertical="center" wrapText="1"/>
    </xf>
    <xf numFmtId="0" fontId="32" fillId="0" borderId="23" xfId="3" applyFont="1" applyBorder="1" applyAlignment="1">
      <alignment horizontal="center" vertical="center" wrapText="1"/>
    </xf>
    <xf numFmtId="0" fontId="32" fillId="0" borderId="25" xfId="3" applyFont="1" applyBorder="1" applyAlignment="1">
      <alignment horizontal="center" vertical="center" wrapText="1"/>
    </xf>
    <xf numFmtId="0" fontId="19" fillId="0" borderId="22" xfId="3" applyFont="1" applyBorder="1" applyAlignment="1">
      <alignment horizontal="center" vertical="center"/>
    </xf>
    <xf numFmtId="0" fontId="12" fillId="0" borderId="26" xfId="0" applyFont="1" applyBorder="1" applyAlignment="1">
      <alignment horizontal="center" vertical="center" wrapText="1"/>
    </xf>
    <xf numFmtId="0" fontId="12" fillId="5" borderId="5" xfId="2" applyFont="1" applyFill="1" applyBorder="1" applyAlignment="1">
      <alignment horizontal="center" vertical="center" wrapText="1"/>
    </xf>
    <xf numFmtId="0" fontId="12" fillId="5" borderId="6" xfId="2" applyFont="1" applyFill="1" applyBorder="1" applyAlignment="1">
      <alignment horizontal="center" vertical="center" wrapText="1"/>
    </xf>
    <xf numFmtId="0" fontId="12" fillId="5" borderId="7" xfId="2" applyFont="1" applyFill="1" applyBorder="1" applyAlignment="1">
      <alignment horizontal="center" vertical="center" wrapText="1"/>
    </xf>
    <xf numFmtId="0" fontId="31" fillId="5" borderId="22" xfId="2" applyFont="1" applyFill="1" applyBorder="1" applyAlignment="1">
      <alignment horizontal="center" vertical="center" wrapText="1"/>
    </xf>
    <xf numFmtId="170" fontId="31" fillId="5" borderId="23" xfId="3" applyNumberFormat="1" applyFont="1" applyFill="1" applyBorder="1" applyAlignment="1">
      <alignment horizontal="center" vertical="center" wrapText="1"/>
    </xf>
    <xf numFmtId="170" fontId="31" fillId="5" borderId="25" xfId="3" applyNumberFormat="1" applyFont="1" applyFill="1" applyBorder="1" applyAlignment="1">
      <alignment horizontal="center" vertical="center" wrapText="1"/>
    </xf>
    <xf numFmtId="170" fontId="31" fillId="5" borderId="23" xfId="3" applyNumberFormat="1" applyFont="1" applyFill="1" applyBorder="1" applyAlignment="1">
      <alignment horizontal="center" vertical="center"/>
    </xf>
    <xf numFmtId="170" fontId="31" fillId="5" borderId="25" xfId="3" applyNumberFormat="1" applyFont="1" applyFill="1" applyBorder="1" applyAlignment="1">
      <alignment horizontal="center" vertical="center"/>
    </xf>
    <xf numFmtId="0" fontId="32" fillId="0" borderId="23" xfId="3" applyFont="1" applyBorder="1" applyAlignment="1">
      <alignment horizontal="left" vertical="center" wrapText="1"/>
    </xf>
    <xf numFmtId="0" fontId="32" fillId="0" borderId="25" xfId="3" applyFont="1" applyBorder="1" applyAlignment="1">
      <alignment horizontal="left" vertical="center" wrapText="1"/>
    </xf>
    <xf numFmtId="0" fontId="35" fillId="0" borderId="5" xfId="0" applyFont="1" applyBorder="1" applyAlignment="1">
      <alignment horizontal="left" vertical="center" wrapText="1"/>
    </xf>
    <xf numFmtId="0" fontId="35" fillId="0" borderId="6" xfId="0" applyFont="1" applyBorder="1" applyAlignment="1">
      <alignment horizontal="left" vertical="center" wrapText="1"/>
    </xf>
    <xf numFmtId="0" fontId="35" fillId="0" borderId="7" xfId="0" applyFont="1" applyBorder="1" applyAlignment="1">
      <alignment horizontal="left" vertical="center" wrapText="1"/>
    </xf>
    <xf numFmtId="0" fontId="12" fillId="0" borderId="2" xfId="2" applyFont="1" applyBorder="1" applyAlignment="1">
      <alignment horizontal="center" vertical="center"/>
    </xf>
    <xf numFmtId="0" fontId="12" fillId="0" borderId="18" xfId="2" applyFont="1" applyBorder="1" applyAlignment="1">
      <alignment horizontal="center" vertical="center"/>
    </xf>
    <xf numFmtId="0" fontId="12" fillId="0" borderId="17" xfId="2" applyFont="1" applyBorder="1" applyAlignment="1">
      <alignment horizontal="center" vertical="center"/>
    </xf>
    <xf numFmtId="0" fontId="12" fillId="0" borderId="8" xfId="2" applyFont="1" applyBorder="1" applyAlignment="1">
      <alignment horizontal="center" vertical="center"/>
    </xf>
    <xf numFmtId="0" fontId="12" fillId="0" borderId="1" xfId="2" applyFont="1" applyAlignment="1">
      <alignment horizontal="center" vertical="center"/>
    </xf>
    <xf numFmtId="0" fontId="12" fillId="0" borderId="16" xfId="2" applyFont="1" applyBorder="1" applyAlignment="1">
      <alignment horizontal="center" vertical="center"/>
    </xf>
    <xf numFmtId="0" fontId="12" fillId="0" borderId="11" xfId="2" applyFont="1" applyBorder="1" applyAlignment="1">
      <alignment horizontal="center" vertical="center"/>
    </xf>
    <xf numFmtId="0" fontId="12" fillId="0" borderId="20" xfId="2" applyFont="1" applyBorder="1" applyAlignment="1">
      <alignment horizontal="center" vertical="center"/>
    </xf>
    <xf numFmtId="0" fontId="12" fillId="0" borderId="19" xfId="2" applyFont="1" applyBorder="1" applyAlignment="1">
      <alignment horizontal="center" vertical="center"/>
    </xf>
    <xf numFmtId="0" fontId="12" fillId="0" borderId="2" xfId="2" applyFont="1" applyBorder="1" applyAlignment="1">
      <alignment horizontal="center" vertical="center" wrapText="1"/>
    </xf>
    <xf numFmtId="0" fontId="12" fillId="0" borderId="18" xfId="2" applyFont="1" applyBorder="1" applyAlignment="1">
      <alignment horizontal="center" vertical="center" wrapText="1"/>
    </xf>
    <xf numFmtId="0" fontId="12" fillId="0" borderId="17" xfId="2" applyFont="1" applyBorder="1" applyAlignment="1">
      <alignment horizontal="center" vertical="center" wrapText="1"/>
    </xf>
    <xf numFmtId="0" fontId="12" fillId="0" borderId="8" xfId="2" applyFont="1" applyBorder="1" applyAlignment="1">
      <alignment horizontal="center" vertical="center" wrapText="1"/>
    </xf>
    <xf numFmtId="0" fontId="12" fillId="0" borderId="1" xfId="2" applyFont="1" applyAlignment="1">
      <alignment horizontal="center" vertical="center" wrapText="1"/>
    </xf>
    <xf numFmtId="0" fontId="12" fillId="0" borderId="16" xfId="2" applyFont="1" applyBorder="1" applyAlignment="1">
      <alignment horizontal="center" vertical="center" wrapText="1"/>
    </xf>
    <xf numFmtId="0" fontId="12" fillId="0" borderId="11" xfId="2" applyFont="1" applyBorder="1" applyAlignment="1">
      <alignment horizontal="center" vertical="center" wrapText="1"/>
    </xf>
    <xf numFmtId="0" fontId="12" fillId="0" borderId="20" xfId="2" applyFont="1" applyBorder="1" applyAlignment="1">
      <alignment horizontal="center" vertical="center" wrapText="1"/>
    </xf>
    <xf numFmtId="0" fontId="12" fillId="0" borderId="19" xfId="2" applyFont="1" applyBorder="1" applyAlignment="1">
      <alignment horizontal="center" vertical="center" wrapText="1"/>
    </xf>
    <xf numFmtId="0" fontId="12" fillId="0" borderId="26" xfId="2" applyFont="1" applyBorder="1" applyAlignment="1">
      <alignment horizontal="center" vertical="center" wrapText="1"/>
    </xf>
    <xf numFmtId="0" fontId="12" fillId="0" borderId="26" xfId="2" applyFont="1" applyBorder="1" applyAlignment="1">
      <alignment horizontal="left" vertical="center" wrapText="1"/>
    </xf>
    <xf numFmtId="0" fontId="11" fillId="0" borderId="2" xfId="2" applyFont="1" applyBorder="1" applyAlignment="1">
      <alignment horizontal="center" vertical="center" wrapText="1"/>
    </xf>
    <xf numFmtId="0" fontId="11" fillId="0" borderId="8" xfId="2" applyFont="1" applyBorder="1" applyAlignment="1">
      <alignment horizontal="center" vertical="center" wrapText="1"/>
    </xf>
    <xf numFmtId="0" fontId="11" fillId="0" borderId="11" xfId="2" applyFont="1" applyBorder="1" applyAlignment="1">
      <alignment horizontal="center" vertical="center" wrapText="1"/>
    </xf>
    <xf numFmtId="0" fontId="12" fillId="5" borderId="26" xfId="2" applyFont="1" applyFill="1" applyBorder="1" applyAlignment="1">
      <alignment horizontal="center" vertical="center" wrapText="1"/>
    </xf>
    <xf numFmtId="0" fontId="12" fillId="5" borderId="26" xfId="2" applyFont="1" applyFill="1" applyBorder="1" applyAlignment="1">
      <alignment horizontal="left" vertical="center" wrapText="1"/>
    </xf>
    <xf numFmtId="0" fontId="7" fillId="0" borderId="26" xfId="3" applyFont="1" applyBorder="1" applyAlignment="1">
      <alignment horizontal="center" vertical="center" wrapText="1"/>
    </xf>
    <xf numFmtId="0" fontId="12" fillId="0" borderId="70" xfId="2" applyFont="1" applyBorder="1" applyAlignment="1">
      <alignment horizontal="center" vertical="center" wrapText="1"/>
    </xf>
    <xf numFmtId="0" fontId="12" fillId="4" borderId="1" xfId="2" applyFont="1" applyFill="1" applyAlignment="1">
      <alignment horizontal="left" vertical="center" wrapText="1"/>
    </xf>
    <xf numFmtId="0" fontId="12" fillId="5" borderId="2" xfId="2" applyFont="1" applyFill="1" applyBorder="1" applyAlignment="1">
      <alignment horizontal="left" vertical="center" wrapText="1"/>
    </xf>
    <xf numFmtId="0" fontId="12" fillId="5" borderId="8" xfId="2" applyFont="1" applyFill="1" applyBorder="1" applyAlignment="1">
      <alignment horizontal="left" vertical="center" wrapText="1"/>
    </xf>
    <xf numFmtId="0" fontId="12" fillId="5" borderId="11" xfId="2" applyFont="1" applyFill="1" applyBorder="1" applyAlignment="1">
      <alignment horizontal="left" vertical="center" wrapText="1"/>
    </xf>
    <xf numFmtId="0" fontId="12" fillId="4" borderId="5" xfId="2" applyFont="1" applyFill="1" applyBorder="1" applyAlignment="1">
      <alignment horizontal="center" vertical="center" wrapText="1"/>
    </xf>
    <xf numFmtId="0" fontId="12" fillId="4" borderId="6" xfId="2" applyFont="1" applyFill="1" applyBorder="1" applyAlignment="1">
      <alignment horizontal="center" vertical="center" wrapText="1"/>
    </xf>
    <xf numFmtId="0" fontId="12" fillId="4" borderId="7" xfId="2" applyFont="1" applyFill="1" applyBorder="1" applyAlignment="1">
      <alignment horizontal="center" vertical="center" wrapText="1"/>
    </xf>
    <xf numFmtId="1" fontId="6" fillId="4" borderId="5" xfId="3" applyNumberFormat="1" applyFont="1" applyFill="1" applyBorder="1" applyAlignment="1">
      <alignment horizontal="center" vertical="center"/>
    </xf>
    <xf numFmtId="1" fontId="6" fillId="4" borderId="6" xfId="3" applyNumberFormat="1" applyFont="1" applyFill="1" applyBorder="1" applyAlignment="1">
      <alignment horizontal="center" vertical="center"/>
    </xf>
    <xf numFmtId="1" fontId="6" fillId="4" borderId="7" xfId="3" applyNumberFormat="1" applyFont="1" applyFill="1" applyBorder="1" applyAlignment="1">
      <alignment horizontal="center" vertical="center"/>
    </xf>
    <xf numFmtId="0" fontId="25" fillId="0" borderId="23" xfId="3" applyFont="1" applyBorder="1" applyAlignment="1">
      <alignment horizontal="justify" vertical="center" wrapText="1"/>
    </xf>
    <xf numFmtId="0" fontId="25" fillId="0" borderId="25" xfId="3" applyFont="1" applyBorder="1" applyAlignment="1">
      <alignment horizontal="justify" vertical="center" wrapText="1"/>
    </xf>
    <xf numFmtId="0" fontId="32" fillId="2" borderId="23" xfId="0" applyFont="1" applyFill="1" applyBorder="1" applyAlignment="1">
      <alignment horizontal="center" vertical="center" wrapText="1"/>
    </xf>
    <xf numFmtId="0" fontId="32" fillId="2" borderId="25" xfId="0" applyFont="1" applyFill="1" applyBorder="1" applyAlignment="1">
      <alignment horizontal="center" vertical="center" wrapText="1"/>
    </xf>
    <xf numFmtId="0" fontId="31" fillId="5" borderId="5" xfId="3" applyFont="1" applyFill="1" applyBorder="1" applyAlignment="1">
      <alignment horizontal="center" vertical="center" wrapText="1"/>
    </xf>
    <xf numFmtId="0" fontId="31" fillId="5" borderId="7" xfId="3" applyFont="1" applyFill="1" applyBorder="1" applyAlignment="1">
      <alignment horizontal="center" vertical="center" wrapText="1"/>
    </xf>
    <xf numFmtId="0" fontId="20" fillId="5" borderId="5" xfId="3" applyFont="1" applyFill="1" applyBorder="1" applyAlignment="1">
      <alignment horizontal="center" vertical="center"/>
    </xf>
    <xf numFmtId="0" fontId="20" fillId="5" borderId="6" xfId="3" applyFont="1" applyFill="1" applyBorder="1" applyAlignment="1">
      <alignment horizontal="center" vertical="center"/>
    </xf>
    <xf numFmtId="0" fontId="20" fillId="5" borderId="7" xfId="3" applyFont="1" applyFill="1" applyBorder="1" applyAlignment="1">
      <alignment horizontal="center" vertical="center"/>
    </xf>
    <xf numFmtId="0" fontId="20" fillId="0" borderId="5" xfId="3" applyFont="1" applyBorder="1" applyAlignment="1">
      <alignment horizontal="center" vertical="center" wrapText="1"/>
    </xf>
    <xf numFmtId="0" fontId="20" fillId="0" borderId="6" xfId="3" applyFont="1" applyBorder="1" applyAlignment="1">
      <alignment horizontal="center" vertical="center" wrapText="1"/>
    </xf>
    <xf numFmtId="0" fontId="20" fillId="0" borderId="7" xfId="3" applyFont="1" applyBorder="1" applyAlignment="1">
      <alignment horizontal="center" vertical="center" wrapText="1"/>
    </xf>
    <xf numFmtId="9" fontId="20" fillId="4" borderId="11" xfId="3" applyNumberFormat="1" applyFont="1" applyFill="1" applyBorder="1" applyAlignment="1">
      <alignment horizontal="center" vertical="center"/>
    </xf>
    <xf numFmtId="9" fontId="20" fillId="4" borderId="19" xfId="3" applyNumberFormat="1" applyFont="1" applyFill="1" applyBorder="1" applyAlignment="1">
      <alignment horizontal="center" vertical="center"/>
    </xf>
    <xf numFmtId="0" fontId="19" fillId="0" borderId="5" xfId="3" applyFont="1" applyBorder="1" applyAlignment="1">
      <alignment horizontal="center" vertical="center" wrapText="1"/>
    </xf>
    <xf numFmtId="0" fontId="19" fillId="0" borderId="7" xfId="3" applyFont="1" applyBorder="1" applyAlignment="1">
      <alignment horizontal="center" vertical="center" wrapText="1"/>
    </xf>
    <xf numFmtId="0" fontId="19" fillId="0" borderId="5" xfId="3" applyFont="1" applyBorder="1" applyAlignment="1">
      <alignment horizontal="justify" vertical="center" wrapText="1"/>
    </xf>
    <xf numFmtId="0" fontId="19" fillId="0" borderId="7" xfId="3" applyFont="1" applyBorder="1" applyAlignment="1">
      <alignment horizontal="justify" vertical="center" wrapText="1"/>
    </xf>
    <xf numFmtId="0" fontId="20" fillId="0" borderId="5" xfId="3" applyFont="1" applyBorder="1" applyAlignment="1">
      <alignment horizontal="left" vertical="center"/>
    </xf>
    <xf numFmtId="0" fontId="20" fillId="0" borderId="6" xfId="3" applyFont="1" applyBorder="1" applyAlignment="1">
      <alignment horizontal="left" vertical="center"/>
    </xf>
    <xf numFmtId="0" fontId="20" fillId="0" borderId="7" xfId="3" applyFont="1" applyBorder="1" applyAlignment="1">
      <alignment horizontal="left" vertical="center"/>
    </xf>
    <xf numFmtId="0" fontId="31" fillId="5" borderId="29" xfId="3" applyFont="1" applyFill="1" applyBorder="1" applyAlignment="1">
      <alignment horizontal="center" vertical="center" wrapText="1"/>
    </xf>
    <xf numFmtId="0" fontId="31" fillId="5" borderId="28" xfId="3" applyFont="1" applyFill="1" applyBorder="1" applyAlignment="1">
      <alignment horizontal="center" vertical="center" wrapText="1"/>
    </xf>
    <xf numFmtId="0" fontId="20" fillId="0" borderId="26" xfId="3" applyFont="1" applyBorder="1" applyAlignment="1">
      <alignment horizontal="center" vertical="center"/>
    </xf>
    <xf numFmtId="0" fontId="33" fillId="0" borderId="7" xfId="3" applyFont="1" applyBorder="1" applyAlignment="1">
      <alignment horizontal="center" vertical="center" wrapText="1"/>
    </xf>
    <xf numFmtId="0" fontId="19" fillId="0" borderId="6" xfId="3" applyFont="1" applyBorder="1" applyAlignment="1">
      <alignment horizontal="center" vertical="center"/>
    </xf>
    <xf numFmtId="43" fontId="19" fillId="0" borderId="22" xfId="18" applyFont="1" applyBorder="1" applyAlignment="1">
      <alignment horizontal="center"/>
    </xf>
    <xf numFmtId="0" fontId="19" fillId="0" borderId="5" xfId="3" applyFont="1" applyBorder="1" applyAlignment="1">
      <alignment horizontal="left" vertical="center" wrapText="1"/>
    </xf>
    <xf numFmtId="0" fontId="19" fillId="0" borderId="7" xfId="3" applyFont="1" applyBorder="1" applyAlignment="1">
      <alignment horizontal="left" vertical="center" wrapText="1"/>
    </xf>
    <xf numFmtId="9" fontId="13" fillId="4" borderId="23" xfId="3" applyNumberFormat="1" applyFont="1" applyFill="1" applyBorder="1" applyAlignment="1">
      <alignment horizontal="center" vertical="center" wrapText="1"/>
    </xf>
    <xf numFmtId="0" fontId="13" fillId="4" borderId="25" xfId="3" applyFont="1" applyFill="1" applyBorder="1" applyAlignment="1">
      <alignment horizontal="center" vertical="center" wrapText="1"/>
    </xf>
    <xf numFmtId="9" fontId="13" fillId="0" borderId="23" xfId="3" applyNumberFormat="1" applyFont="1" applyBorder="1" applyAlignment="1">
      <alignment horizontal="center" vertical="center" wrapText="1"/>
    </xf>
    <xf numFmtId="0" fontId="13" fillId="0" borderId="25" xfId="3" applyFont="1" applyBorder="1" applyAlignment="1">
      <alignment horizontal="center" vertical="center" wrapText="1"/>
    </xf>
    <xf numFmtId="0" fontId="13" fillId="0" borderId="23" xfId="3" applyFont="1" applyBorder="1" applyAlignment="1">
      <alignment horizontal="center" vertical="center" wrapText="1"/>
    </xf>
    <xf numFmtId="0" fontId="30" fillId="0" borderId="25" xfId="3" applyFont="1" applyBorder="1" applyAlignment="1">
      <alignment horizontal="left" vertical="center" wrapText="1"/>
    </xf>
    <xf numFmtId="0" fontId="19" fillId="0" borderId="23" xfId="3" applyFont="1" applyBorder="1" applyAlignment="1">
      <alignment horizontal="justify" vertical="center" wrapText="1"/>
    </xf>
    <xf numFmtId="0" fontId="19" fillId="0" borderId="25" xfId="3" applyFont="1" applyBorder="1" applyAlignment="1">
      <alignment horizontal="justify" vertical="center" wrapText="1"/>
    </xf>
    <xf numFmtId="0" fontId="54" fillId="0" borderId="23" xfId="3" applyFont="1" applyBorder="1" applyAlignment="1">
      <alignment horizontal="justify" vertical="top" wrapText="1"/>
    </xf>
    <xf numFmtId="0" fontId="54" fillId="0" borderId="25" xfId="3" applyFont="1" applyBorder="1" applyAlignment="1">
      <alignment horizontal="justify" vertical="top" wrapText="1"/>
    </xf>
    <xf numFmtId="0" fontId="25" fillId="0" borderId="5" xfId="3" applyFont="1" applyBorder="1" applyAlignment="1">
      <alignment horizontal="justify" vertical="center" wrapText="1"/>
    </xf>
    <xf numFmtId="0" fontId="25" fillId="0" borderId="7" xfId="3" applyFont="1" applyBorder="1" applyAlignment="1">
      <alignment horizontal="justify" vertical="center" wrapText="1"/>
    </xf>
    <xf numFmtId="0" fontId="25" fillId="0" borderId="5" xfId="3" applyFont="1" applyBorder="1" applyAlignment="1">
      <alignment horizontal="center" vertical="center" wrapText="1"/>
    </xf>
    <xf numFmtId="0" fontId="25" fillId="0" borderId="7" xfId="3" applyFont="1" applyBorder="1" applyAlignment="1">
      <alignment horizontal="center" vertical="center" wrapText="1"/>
    </xf>
    <xf numFmtId="9" fontId="12" fillId="0" borderId="23" xfId="3" applyNumberFormat="1" applyFont="1" applyBorder="1" applyAlignment="1">
      <alignment horizontal="center" vertical="center" wrapText="1"/>
    </xf>
    <xf numFmtId="0" fontId="12" fillId="0" borderId="25" xfId="3" applyFont="1" applyBorder="1" applyAlignment="1">
      <alignment horizontal="center" vertical="center" wrapText="1"/>
    </xf>
    <xf numFmtId="9" fontId="7" fillId="0" borderId="23" xfId="3" applyNumberFormat="1" applyFont="1" applyBorder="1" applyAlignment="1">
      <alignment horizontal="center" vertical="center" wrapText="1"/>
    </xf>
    <xf numFmtId="0" fontId="7" fillId="0" borderId="25" xfId="3" applyFont="1" applyBorder="1" applyAlignment="1">
      <alignment horizontal="center" vertical="center" wrapText="1"/>
    </xf>
    <xf numFmtId="0" fontId="25" fillId="0" borderId="23" xfId="3" applyFont="1" applyBorder="1" applyAlignment="1">
      <alignment horizontal="center" vertical="center" wrapText="1"/>
    </xf>
    <xf numFmtId="0" fontId="25" fillId="0" borderId="25" xfId="3" applyFont="1" applyBorder="1" applyAlignment="1">
      <alignment horizontal="center" vertical="center" wrapText="1"/>
    </xf>
    <xf numFmtId="0" fontId="25" fillId="0" borderId="23" xfId="3" applyFont="1" applyBorder="1" applyAlignment="1">
      <alignment horizontal="justify" vertical="top" wrapText="1"/>
    </xf>
    <xf numFmtId="0" fontId="25" fillId="0" borderId="25" xfId="3" applyFont="1" applyBorder="1" applyAlignment="1">
      <alignment horizontal="justify" vertical="top" wrapText="1"/>
    </xf>
    <xf numFmtId="0" fontId="19" fillId="0" borderId="23" xfId="3" applyFont="1" applyBorder="1" applyAlignment="1">
      <alignment horizontal="left" vertical="center" wrapText="1"/>
    </xf>
    <xf numFmtId="0" fontId="19" fillId="0" borderId="25" xfId="3" applyFont="1" applyBorder="1" applyAlignment="1">
      <alignment horizontal="left" vertical="center" wrapText="1"/>
    </xf>
    <xf numFmtId="0" fontId="13" fillId="0" borderId="5" xfId="3" applyFont="1" applyBorder="1" applyAlignment="1">
      <alignment horizontal="center" vertical="center" wrapText="1"/>
    </xf>
    <xf numFmtId="0" fontId="13" fillId="0" borderId="7" xfId="3" applyFont="1" applyBorder="1" applyAlignment="1">
      <alignment horizontal="center" vertical="center" wrapText="1"/>
    </xf>
    <xf numFmtId="0" fontId="12" fillId="5" borderId="29" xfId="3" applyFont="1" applyFill="1" applyBorder="1" applyAlignment="1">
      <alignment horizontal="center" vertical="center" wrapText="1"/>
    </xf>
    <xf numFmtId="0" fontId="12" fillId="5" borderId="28" xfId="3" applyFont="1" applyFill="1" applyBorder="1" applyAlignment="1">
      <alignment horizontal="center" vertical="center" wrapText="1"/>
    </xf>
    <xf numFmtId="0" fontId="7" fillId="5" borderId="5" xfId="3" applyFont="1" applyFill="1" applyBorder="1" applyAlignment="1">
      <alignment horizontal="center" vertical="center" wrapText="1"/>
    </xf>
    <xf numFmtId="0" fontId="7" fillId="5" borderId="6" xfId="3" applyFont="1" applyFill="1" applyBorder="1" applyAlignment="1">
      <alignment horizontal="center" vertical="center" wrapText="1"/>
    </xf>
    <xf numFmtId="0" fontId="7" fillId="5" borderId="7" xfId="3" applyFont="1" applyFill="1" applyBorder="1" applyAlignment="1">
      <alignment horizontal="center" vertical="center" wrapText="1"/>
    </xf>
    <xf numFmtId="0" fontId="7" fillId="0" borderId="5" xfId="3" applyFont="1" applyBorder="1" applyAlignment="1">
      <alignment horizontal="center" vertical="center" wrapText="1"/>
    </xf>
    <xf numFmtId="0" fontId="7" fillId="0" borderId="6" xfId="3" applyFont="1" applyBorder="1" applyAlignment="1">
      <alignment horizontal="center" vertical="center" wrapText="1"/>
    </xf>
    <xf numFmtId="0" fontId="7" fillId="0" borderId="7" xfId="3" applyFont="1" applyBorder="1" applyAlignment="1">
      <alignment horizontal="center" vertical="center" wrapText="1"/>
    </xf>
    <xf numFmtId="0" fontId="12" fillId="5" borderId="5" xfId="3" applyFont="1" applyFill="1" applyBorder="1" applyAlignment="1">
      <alignment horizontal="center" vertical="center" wrapText="1"/>
    </xf>
    <xf numFmtId="0" fontId="12" fillId="5" borderId="7" xfId="3" applyFont="1" applyFill="1" applyBorder="1" applyAlignment="1">
      <alignment horizontal="center" vertical="center" wrapText="1"/>
    </xf>
    <xf numFmtId="0" fontId="7" fillId="0" borderId="5" xfId="3" applyFont="1" applyBorder="1" applyAlignment="1">
      <alignment horizontal="center" vertical="center"/>
    </xf>
    <xf numFmtId="0" fontId="7" fillId="0" borderId="6" xfId="3" applyFont="1" applyBorder="1" applyAlignment="1">
      <alignment horizontal="center" vertical="center"/>
    </xf>
    <xf numFmtId="0" fontId="7" fillId="0" borderId="7" xfId="3" applyFont="1" applyBorder="1" applyAlignment="1">
      <alignment horizontal="center" vertical="center"/>
    </xf>
    <xf numFmtId="0" fontId="12" fillId="5" borderId="2" xfId="2" applyFont="1" applyFill="1" applyBorder="1" applyAlignment="1">
      <alignment horizontal="center" vertical="center" wrapText="1"/>
    </xf>
    <xf numFmtId="0" fontId="12" fillId="5" borderId="8" xfId="2" applyFont="1" applyFill="1" applyBorder="1" applyAlignment="1">
      <alignment horizontal="center" vertical="center" wrapText="1"/>
    </xf>
    <xf numFmtId="0" fontId="12" fillId="5" borderId="11" xfId="2" applyFont="1" applyFill="1" applyBorder="1" applyAlignment="1">
      <alignment horizontal="center" vertical="center" wrapText="1"/>
    </xf>
    <xf numFmtId="1" fontId="12" fillId="0" borderId="29" xfId="2" applyNumberFormat="1" applyFont="1" applyBorder="1" applyAlignment="1">
      <alignment horizontal="center" vertical="center" wrapText="1"/>
    </xf>
    <xf numFmtId="1" fontId="12" fillId="0" borderId="27" xfId="2" applyNumberFormat="1" applyFont="1" applyBorder="1" applyAlignment="1">
      <alignment horizontal="center" vertical="center" wrapText="1"/>
    </xf>
    <xf numFmtId="1" fontId="12" fillId="0" borderId="28" xfId="2" applyNumberFormat="1" applyFont="1" applyBorder="1" applyAlignment="1">
      <alignment horizontal="center" vertical="center" wrapText="1"/>
    </xf>
    <xf numFmtId="0" fontId="7" fillId="5" borderId="26" xfId="3" applyFont="1" applyFill="1" applyBorder="1" applyAlignment="1">
      <alignment horizontal="center" vertical="center"/>
    </xf>
    <xf numFmtId="0" fontId="13" fillId="0" borderId="5" xfId="3" applyFont="1" applyBorder="1" applyAlignment="1">
      <alignment horizontal="left" vertical="center" wrapText="1"/>
    </xf>
    <xf numFmtId="0" fontId="13" fillId="0" borderId="7" xfId="3" applyFont="1" applyBorder="1" applyAlignment="1">
      <alignment horizontal="left" vertical="center" wrapText="1"/>
    </xf>
    <xf numFmtId="0" fontId="13" fillId="0" borderId="29" xfId="3" applyFont="1" applyBorder="1" applyAlignment="1">
      <alignment horizontal="center" vertical="center"/>
    </xf>
    <xf numFmtId="0" fontId="13" fillId="0" borderId="27" xfId="3" applyFont="1" applyBorder="1" applyAlignment="1">
      <alignment horizontal="center" vertical="center"/>
    </xf>
    <xf numFmtId="0" fontId="13" fillId="0" borderId="28" xfId="3" applyFont="1" applyBorder="1" applyAlignment="1">
      <alignment horizontal="center" vertical="center"/>
    </xf>
    <xf numFmtId="0" fontId="13" fillId="0" borderId="5" xfId="3" applyFont="1" applyBorder="1" applyAlignment="1">
      <alignment horizontal="center" vertical="center"/>
    </xf>
    <xf numFmtId="0" fontId="13" fillId="0" borderId="7" xfId="3" applyFont="1" applyBorder="1" applyAlignment="1">
      <alignment horizontal="center" vertical="center"/>
    </xf>
    <xf numFmtId="0" fontId="13" fillId="0" borderId="6" xfId="3" applyFont="1" applyBorder="1" applyAlignment="1">
      <alignment horizontal="center" vertical="center"/>
    </xf>
    <xf numFmtId="0" fontId="28" fillId="0" borderId="32" xfId="3" applyFont="1" applyBorder="1" applyAlignment="1">
      <alignment horizontal="center" vertical="center"/>
    </xf>
    <xf numFmtId="0" fontId="7" fillId="5" borderId="26" xfId="3" applyFont="1" applyFill="1" applyBorder="1" applyAlignment="1">
      <alignment horizontal="left" vertical="center"/>
    </xf>
    <xf numFmtId="0" fontId="7" fillId="5" borderId="26" xfId="3" applyFont="1" applyFill="1" applyBorder="1" applyAlignment="1">
      <alignment horizontal="left" vertical="center" wrapText="1"/>
    </xf>
    <xf numFmtId="0" fontId="13" fillId="0" borderId="26" xfId="3" applyFont="1" applyBorder="1" applyAlignment="1">
      <alignment horizontal="center" vertical="center"/>
    </xf>
    <xf numFmtId="0" fontId="12" fillId="0" borderId="61" xfId="2" applyFont="1" applyBorder="1" applyAlignment="1">
      <alignment horizontal="center" vertical="center" wrapText="1"/>
    </xf>
    <xf numFmtId="0" fontId="0" fillId="0" borderId="49" xfId="0" applyBorder="1" applyAlignment="1">
      <alignment horizontal="center" vertical="center" wrapText="1"/>
    </xf>
    <xf numFmtId="174" fontId="13" fillId="0" borderId="67" xfId="22" applyNumberFormat="1" applyFont="1" applyFill="1" applyBorder="1" applyAlignment="1">
      <alignment horizontal="center" vertical="center" wrapText="1"/>
    </xf>
    <xf numFmtId="174" fontId="13" fillId="0" borderId="34" xfId="22" applyNumberFormat="1" applyFont="1" applyFill="1" applyBorder="1" applyAlignment="1">
      <alignment horizontal="center" vertical="center" wrapText="1"/>
    </xf>
    <xf numFmtId="167" fontId="13" fillId="0" borderId="61" xfId="5" applyFont="1" applyBorder="1" applyAlignment="1">
      <alignment horizontal="center" vertical="center"/>
    </xf>
    <xf numFmtId="167" fontId="13" fillId="0" borderId="49" xfId="5" applyFont="1" applyBorder="1" applyAlignment="1">
      <alignment horizontal="center" vertical="center"/>
    </xf>
    <xf numFmtId="0" fontId="12" fillId="0" borderId="1" xfId="0" applyFont="1" applyBorder="1" applyAlignment="1">
      <alignment horizontal="center" vertical="center" wrapText="1"/>
    </xf>
    <xf numFmtId="0" fontId="12" fillId="5" borderId="37" xfId="2" applyFont="1" applyFill="1" applyBorder="1" applyAlignment="1">
      <alignment horizontal="center" vertical="center" wrapText="1"/>
    </xf>
    <xf numFmtId="0" fontId="12" fillId="5" borderId="38" xfId="2" applyFont="1" applyFill="1" applyBorder="1" applyAlignment="1">
      <alignment horizontal="center" vertical="center" wrapText="1"/>
    </xf>
    <xf numFmtId="0" fontId="12" fillId="5" borderId="39" xfId="2" applyFont="1" applyFill="1" applyBorder="1" applyAlignment="1">
      <alignment horizontal="center" vertical="center" wrapText="1"/>
    </xf>
    <xf numFmtId="0" fontId="12" fillId="0" borderId="36" xfId="2" applyFont="1" applyBorder="1" applyAlignment="1">
      <alignment horizontal="center" vertical="center" wrapText="1"/>
    </xf>
    <xf numFmtId="0" fontId="12" fillId="0" borderId="49" xfId="2" applyFont="1" applyBorder="1" applyAlignment="1">
      <alignment horizontal="center" vertical="center" wrapText="1"/>
    </xf>
    <xf numFmtId="174" fontId="13" fillId="0" borderId="67" xfId="22" applyNumberFormat="1" applyFont="1" applyBorder="1" applyAlignment="1">
      <alignment horizontal="center" vertical="center" wrapText="1"/>
    </xf>
    <xf numFmtId="174" fontId="13" fillId="0" borderId="34" xfId="22" applyNumberFormat="1" applyFont="1" applyBorder="1" applyAlignment="1">
      <alignment horizontal="center" vertical="center" wrapText="1"/>
    </xf>
    <xf numFmtId="174" fontId="13" fillId="0" borderId="40" xfId="22" applyNumberFormat="1" applyFont="1" applyBorder="1" applyAlignment="1">
      <alignment horizontal="center" vertical="center" wrapText="1"/>
    </xf>
    <xf numFmtId="168" fontId="13" fillId="0" borderId="33" xfId="5" applyNumberFormat="1" applyFont="1" applyBorder="1" applyAlignment="1">
      <alignment horizontal="center" vertical="center" wrapText="1"/>
    </xf>
    <xf numFmtId="168" fontId="13" fillId="0" borderId="35" xfId="5" applyNumberFormat="1" applyFont="1" applyBorder="1" applyAlignment="1">
      <alignment horizontal="center" vertical="center" wrapText="1"/>
    </xf>
    <xf numFmtId="168" fontId="13" fillId="0" borderId="48" xfId="5" applyNumberFormat="1" applyFont="1" applyBorder="1" applyAlignment="1">
      <alignment horizontal="center" vertical="center" wrapText="1"/>
    </xf>
    <xf numFmtId="167" fontId="13" fillId="0" borderId="61" xfId="5" applyFont="1" applyFill="1" applyBorder="1" applyAlignment="1">
      <alignment horizontal="center" vertical="center"/>
    </xf>
    <xf numFmtId="167" fontId="13" fillId="0" borderId="36" xfId="5" applyFont="1" applyFill="1" applyBorder="1" applyAlignment="1">
      <alignment horizontal="center" vertical="center"/>
    </xf>
    <xf numFmtId="167" fontId="13" fillId="0" borderId="49" xfId="5" applyFont="1" applyFill="1" applyBorder="1" applyAlignment="1">
      <alignment horizontal="center" vertical="center"/>
    </xf>
    <xf numFmtId="0" fontId="12" fillId="3" borderId="5" xfId="2" applyFont="1" applyFill="1" applyBorder="1" applyAlignment="1">
      <alignment horizontal="center" vertical="center" wrapText="1"/>
    </xf>
    <xf numFmtId="0" fontId="12" fillId="3" borderId="6" xfId="2" applyFont="1" applyFill="1" applyBorder="1" applyAlignment="1">
      <alignment horizontal="center" vertical="center" wrapText="1"/>
    </xf>
    <xf numFmtId="0" fontId="12" fillId="3" borderId="7" xfId="2" applyFont="1" applyFill="1" applyBorder="1" applyAlignment="1">
      <alignment horizontal="center" vertical="center" wrapText="1"/>
    </xf>
    <xf numFmtId="0" fontId="12" fillId="0" borderId="5" xfId="2" applyFont="1" applyBorder="1" applyAlignment="1">
      <alignment horizontal="center" vertical="center" wrapText="1"/>
    </xf>
    <xf numFmtId="0" fontId="12" fillId="0" borderId="6" xfId="2" applyFont="1" applyBorder="1" applyAlignment="1">
      <alignment horizontal="center" vertical="center" wrapText="1"/>
    </xf>
    <xf numFmtId="0" fontId="12" fillId="0" borderId="7" xfId="2" applyFont="1" applyBorder="1" applyAlignment="1">
      <alignment horizontal="center" vertical="center" wrapText="1"/>
    </xf>
    <xf numFmtId="1" fontId="6" fillId="0" borderId="5" xfId="3" applyNumberFormat="1" applyFont="1" applyBorder="1" applyAlignment="1">
      <alignment horizontal="center" vertical="center"/>
    </xf>
    <xf numFmtId="1" fontId="6" fillId="0" borderId="7" xfId="3" applyNumberFormat="1" applyFont="1" applyBorder="1" applyAlignment="1">
      <alignment horizontal="center" vertical="center"/>
    </xf>
    <xf numFmtId="0" fontId="12" fillId="3" borderId="26" xfId="2" applyFont="1" applyFill="1" applyBorder="1" applyAlignment="1">
      <alignment horizontal="left" vertical="center" wrapText="1"/>
    </xf>
    <xf numFmtId="0" fontId="12" fillId="3" borderId="26" xfId="2" applyFont="1" applyFill="1" applyBorder="1" applyAlignment="1">
      <alignment horizontal="center" vertical="center" wrapText="1"/>
    </xf>
    <xf numFmtId="0" fontId="12" fillId="5" borderId="55" xfId="2" applyFont="1" applyFill="1" applyBorder="1" applyAlignment="1">
      <alignment horizontal="center" vertical="center" wrapText="1"/>
    </xf>
    <xf numFmtId="0" fontId="12" fillId="5" borderId="12" xfId="2" applyFont="1" applyFill="1" applyBorder="1" applyAlignment="1">
      <alignment horizontal="center" vertical="center" wrapText="1"/>
    </xf>
    <xf numFmtId="0" fontId="12" fillId="5" borderId="9" xfId="2" applyFont="1" applyFill="1" applyBorder="1" applyAlignment="1">
      <alignment horizontal="center" vertical="center" wrapText="1"/>
    </xf>
    <xf numFmtId="0" fontId="12" fillId="5" borderId="13" xfId="2" applyFont="1" applyFill="1" applyBorder="1" applyAlignment="1">
      <alignment horizontal="center" vertical="center" wrapText="1"/>
    </xf>
    <xf numFmtId="0" fontId="12" fillId="5" borderId="61" xfId="2" applyFont="1" applyFill="1" applyBorder="1" applyAlignment="1">
      <alignment horizontal="center" vertical="center" wrapText="1"/>
    </xf>
    <xf numFmtId="0" fontId="12" fillId="5" borderId="62" xfId="2" applyFont="1" applyFill="1" applyBorder="1" applyAlignment="1">
      <alignment horizontal="center" vertical="center" wrapText="1"/>
    </xf>
    <xf numFmtId="168" fontId="13" fillId="0" borderId="61" xfId="5" applyNumberFormat="1" applyFont="1" applyBorder="1" applyAlignment="1">
      <alignment horizontal="center" vertical="center" wrapText="1"/>
    </xf>
    <xf numFmtId="168" fontId="13" fillId="0" borderId="36" xfId="5" applyNumberFormat="1" applyFont="1" applyBorder="1" applyAlignment="1">
      <alignment horizontal="center" vertical="center" wrapText="1"/>
    </xf>
    <xf numFmtId="168" fontId="13" fillId="0" borderId="49" xfId="5" applyNumberFormat="1" applyFont="1" applyBorder="1" applyAlignment="1">
      <alignment horizontal="center" vertical="center" wrapText="1"/>
    </xf>
    <xf numFmtId="0" fontId="13" fillId="0" borderId="61" xfId="3" applyFont="1" applyBorder="1" applyAlignment="1">
      <alignment horizontal="right" vertical="center" wrapText="1"/>
    </xf>
    <xf numFmtId="0" fontId="13" fillId="0" borderId="36" xfId="3" applyFont="1" applyBorder="1" applyAlignment="1">
      <alignment horizontal="right" vertical="center" wrapText="1"/>
    </xf>
    <xf numFmtId="0" fontId="13" fillId="0" borderId="49" xfId="3" applyFont="1" applyBorder="1" applyAlignment="1">
      <alignment horizontal="right" vertical="center" wrapText="1"/>
    </xf>
    <xf numFmtId="0" fontId="12" fillId="0" borderId="67" xfId="2" applyFont="1" applyBorder="1" applyAlignment="1">
      <alignment horizontal="center" vertical="center" wrapText="1"/>
    </xf>
    <xf numFmtId="0" fontId="12" fillId="0" borderId="34" xfId="2" applyFont="1" applyBorder="1" applyAlignment="1">
      <alignment horizontal="center" vertical="center" wrapText="1"/>
    </xf>
    <xf numFmtId="0" fontId="0" fillId="0" borderId="40" xfId="0" applyBorder="1" applyAlignment="1">
      <alignment horizontal="center" vertical="center" wrapText="1"/>
    </xf>
    <xf numFmtId="0" fontId="13" fillId="0" borderId="33" xfId="3" applyFont="1" applyBorder="1" applyAlignment="1">
      <alignment horizontal="center" vertical="center" wrapText="1"/>
    </xf>
    <xf numFmtId="0" fontId="0" fillId="0" borderId="48" xfId="0" applyBorder="1" applyAlignment="1">
      <alignment horizontal="center" vertical="center" wrapText="1"/>
    </xf>
    <xf numFmtId="168" fontId="13" fillId="0" borderId="67" xfId="5" applyNumberFormat="1" applyFont="1" applyFill="1" applyBorder="1" applyAlignment="1">
      <alignment horizontal="center" vertical="center"/>
    </xf>
    <xf numFmtId="168" fontId="13" fillId="0" borderId="40" xfId="5" applyNumberFormat="1" applyFont="1" applyFill="1" applyBorder="1" applyAlignment="1">
      <alignment horizontal="center" vertical="center"/>
    </xf>
    <xf numFmtId="168" fontId="13" fillId="0" borderId="61" xfId="5" applyNumberFormat="1" applyFont="1" applyBorder="1" applyAlignment="1">
      <alignment horizontal="center" vertical="center"/>
    </xf>
    <xf numFmtId="168" fontId="13" fillId="0" borderId="49" xfId="5" applyNumberFormat="1" applyFont="1" applyBorder="1" applyAlignment="1">
      <alignment horizontal="center" vertical="center"/>
    </xf>
    <xf numFmtId="0" fontId="12" fillId="3" borderId="5" xfId="2" applyFont="1" applyFill="1" applyBorder="1" applyAlignment="1">
      <alignment horizontal="center" vertical="center"/>
    </xf>
    <xf numFmtId="0" fontId="12" fillId="3" borderId="6" xfId="2" applyFont="1" applyFill="1" applyBorder="1" applyAlignment="1">
      <alignment horizontal="center" vertical="center"/>
    </xf>
    <xf numFmtId="0" fontId="12" fillId="3" borderId="7" xfId="2" applyFont="1" applyFill="1" applyBorder="1" applyAlignment="1">
      <alignment horizontal="center" vertical="center"/>
    </xf>
    <xf numFmtId="168" fontId="13" fillId="0" borderId="67" xfId="5" applyNumberFormat="1" applyFont="1" applyBorder="1" applyAlignment="1">
      <alignment horizontal="center" vertical="center"/>
    </xf>
    <xf numFmtId="168" fontId="13" fillId="0" borderId="40" xfId="5" applyNumberFormat="1" applyFont="1" applyBorder="1" applyAlignment="1">
      <alignment horizontal="center" vertical="center"/>
    </xf>
    <xf numFmtId="168" fontId="13" fillId="0" borderId="33" xfId="5" applyNumberFormat="1" applyFont="1" applyBorder="1" applyAlignment="1">
      <alignment horizontal="center" vertical="center"/>
    </xf>
    <xf numFmtId="168" fontId="13" fillId="0" borderId="48" xfId="5" applyNumberFormat="1" applyFont="1" applyBorder="1" applyAlignment="1">
      <alignment horizontal="center" vertical="center"/>
    </xf>
    <xf numFmtId="0" fontId="39" fillId="0" borderId="2" xfId="2" applyFont="1" applyBorder="1" applyAlignment="1">
      <alignment horizontal="center" vertical="center" wrapText="1"/>
    </xf>
    <xf numFmtId="0" fontId="39" fillId="0" borderId="18" xfId="2" applyFont="1" applyBorder="1" applyAlignment="1">
      <alignment horizontal="center" vertical="center" wrapText="1"/>
    </xf>
    <xf numFmtId="0" fontId="39" fillId="0" borderId="8" xfId="2" applyFont="1" applyBorder="1" applyAlignment="1">
      <alignment horizontal="center" vertical="center" wrapText="1"/>
    </xf>
    <xf numFmtId="0" fontId="39" fillId="0" borderId="1" xfId="2" applyFont="1" applyAlignment="1">
      <alignment horizontal="center" vertical="center" wrapText="1"/>
    </xf>
    <xf numFmtId="0" fontId="39" fillId="0" borderId="11" xfId="2" applyFont="1" applyBorder="1" applyAlignment="1">
      <alignment horizontal="center" vertical="center" wrapText="1"/>
    </xf>
    <xf numFmtId="0" fontId="39" fillId="0" borderId="20" xfId="2" applyFont="1" applyBorder="1" applyAlignment="1">
      <alignment horizontal="center" vertical="center" wrapText="1"/>
    </xf>
    <xf numFmtId="0" fontId="39" fillId="5" borderId="29" xfId="2" applyFont="1" applyFill="1" applyBorder="1" applyAlignment="1">
      <alignment horizontal="center" vertical="center" wrapText="1"/>
    </xf>
    <xf numFmtId="0" fontId="39" fillId="5" borderId="27" xfId="2" applyFont="1" applyFill="1" applyBorder="1" applyAlignment="1">
      <alignment horizontal="center" vertical="center" wrapText="1"/>
    </xf>
    <xf numFmtId="0" fontId="39" fillId="5" borderId="28" xfId="2" applyFont="1" applyFill="1" applyBorder="1" applyAlignment="1">
      <alignment horizontal="center" vertical="center" wrapText="1"/>
    </xf>
    <xf numFmtId="0" fontId="35" fillId="0" borderId="5" xfId="0" applyFont="1" applyBorder="1" applyAlignment="1">
      <alignment horizontal="center" vertical="center" wrapText="1"/>
    </xf>
    <xf numFmtId="0" fontId="35" fillId="0" borderId="7" xfId="0" applyFont="1" applyBorder="1" applyAlignment="1">
      <alignment horizontal="center" vertical="center" wrapText="1"/>
    </xf>
    <xf numFmtId="0" fontId="12" fillId="5" borderId="11" xfId="3" applyFont="1" applyFill="1" applyBorder="1" applyAlignment="1">
      <alignment horizontal="center" vertical="center" wrapText="1"/>
    </xf>
    <xf numFmtId="0" fontId="12" fillId="5" borderId="19" xfId="3" applyFont="1" applyFill="1" applyBorder="1" applyAlignment="1">
      <alignment horizontal="center" vertical="center" wrapText="1"/>
    </xf>
    <xf numFmtId="0" fontId="12" fillId="3" borderId="5" xfId="3" applyFont="1" applyFill="1" applyBorder="1" applyAlignment="1">
      <alignment horizontal="center" vertical="center" wrapText="1"/>
    </xf>
    <xf numFmtId="0" fontId="12" fillId="3" borderId="6" xfId="3" applyFont="1" applyFill="1" applyBorder="1" applyAlignment="1">
      <alignment horizontal="center" vertical="center" wrapText="1"/>
    </xf>
    <xf numFmtId="0" fontId="12" fillId="3" borderId="7" xfId="3" applyFont="1" applyFill="1" applyBorder="1" applyAlignment="1">
      <alignment horizontal="center" vertical="center" wrapText="1"/>
    </xf>
    <xf numFmtId="1" fontId="39" fillId="0" borderId="29" xfId="2" applyNumberFormat="1" applyFont="1" applyBorder="1" applyAlignment="1">
      <alignment horizontal="center" vertical="center" wrapText="1"/>
    </xf>
    <xf numFmtId="1" fontId="39" fillId="0" borderId="27" xfId="2" applyNumberFormat="1" applyFont="1" applyBorder="1" applyAlignment="1">
      <alignment horizontal="center" vertical="center" wrapText="1"/>
    </xf>
    <xf numFmtId="1" fontId="39" fillId="0" borderId="28" xfId="2" applyNumberFormat="1" applyFont="1" applyBorder="1" applyAlignment="1">
      <alignment horizontal="center" vertical="center" wrapText="1"/>
    </xf>
    <xf numFmtId="0" fontId="12" fillId="5" borderId="6" xfId="3" applyFont="1" applyFill="1" applyBorder="1" applyAlignment="1">
      <alignment horizontal="center" vertical="center" wrapText="1"/>
    </xf>
    <xf numFmtId="0" fontId="20" fillId="5" borderId="6" xfId="3" applyFont="1" applyFill="1" applyBorder="1" applyAlignment="1">
      <alignment horizontal="center" vertical="center" wrapText="1"/>
    </xf>
    <xf numFmtId="0" fontId="20" fillId="5" borderId="7" xfId="3" applyFont="1" applyFill="1" applyBorder="1" applyAlignment="1">
      <alignment horizontal="center" vertical="center" wrapText="1"/>
    </xf>
    <xf numFmtId="0" fontId="31" fillId="5" borderId="26" xfId="3" applyFont="1" applyFill="1" applyBorder="1" applyAlignment="1">
      <alignment horizontal="center" vertical="center" wrapText="1"/>
    </xf>
    <xf numFmtId="0" fontId="12" fillId="3" borderId="11" xfId="3" applyFont="1" applyFill="1" applyBorder="1" applyAlignment="1">
      <alignment horizontal="center" vertical="center" wrapText="1"/>
    </xf>
    <xf numFmtId="0" fontId="12" fillId="3" borderId="20" xfId="3" applyFont="1" applyFill="1" applyBorder="1" applyAlignment="1">
      <alignment horizontal="center" vertical="center" wrapText="1"/>
    </xf>
    <xf numFmtId="0" fontId="12" fillId="3" borderId="19" xfId="3" applyFont="1" applyFill="1" applyBorder="1" applyAlignment="1">
      <alignment horizontal="center" vertical="center" wrapText="1"/>
    </xf>
    <xf numFmtId="0" fontId="35" fillId="10" borderId="2" xfId="2" applyFont="1" applyFill="1" applyBorder="1" applyAlignment="1">
      <alignment horizontal="center" vertical="center" wrapText="1"/>
    </xf>
    <xf numFmtId="0" fontId="35" fillId="10" borderId="18" xfId="2" applyFont="1" applyFill="1" applyBorder="1" applyAlignment="1">
      <alignment horizontal="center" vertical="center" wrapText="1"/>
    </xf>
    <xf numFmtId="0" fontId="35" fillId="10" borderId="17" xfId="2" applyFont="1" applyFill="1" applyBorder="1" applyAlignment="1">
      <alignment horizontal="center" vertical="center" wrapText="1"/>
    </xf>
    <xf numFmtId="0" fontId="35" fillId="10" borderId="8" xfId="2" applyFont="1" applyFill="1" applyBorder="1" applyAlignment="1">
      <alignment horizontal="center" vertical="center" wrapText="1"/>
    </xf>
    <xf numFmtId="0" fontId="35" fillId="10" borderId="1" xfId="2" applyFont="1" applyFill="1" applyAlignment="1">
      <alignment horizontal="center" vertical="center" wrapText="1"/>
    </xf>
    <xf numFmtId="0" fontId="35" fillId="10" borderId="16" xfId="2" applyFont="1" applyFill="1" applyBorder="1" applyAlignment="1">
      <alignment horizontal="center" vertical="center" wrapText="1"/>
    </xf>
    <xf numFmtId="0" fontId="35" fillId="10" borderId="11" xfId="2" applyFont="1" applyFill="1" applyBorder="1" applyAlignment="1">
      <alignment horizontal="center" vertical="center" wrapText="1"/>
    </xf>
    <xf numFmtId="0" fontId="35" fillId="10" borderId="20" xfId="2" applyFont="1" applyFill="1" applyBorder="1" applyAlignment="1">
      <alignment horizontal="center" vertical="center" wrapText="1"/>
    </xf>
    <xf numFmtId="0" fontId="35" fillId="10" borderId="19" xfId="2" applyFont="1" applyFill="1" applyBorder="1" applyAlignment="1">
      <alignment horizontal="center" vertical="center" wrapText="1"/>
    </xf>
    <xf numFmtId="0" fontId="12" fillId="5" borderId="5" xfId="2" applyFont="1" applyFill="1" applyBorder="1" applyAlignment="1">
      <alignment horizontal="left" vertical="center" wrapText="1"/>
    </xf>
    <xf numFmtId="0" fontId="12" fillId="5" borderId="7" xfId="2" applyFont="1" applyFill="1" applyBorder="1" applyAlignment="1">
      <alignment horizontal="left" vertical="center" wrapText="1"/>
    </xf>
    <xf numFmtId="0" fontId="11" fillId="0" borderId="26" xfId="0" applyFont="1" applyBorder="1" applyAlignment="1">
      <alignment horizontal="left" vertical="center" wrapText="1"/>
    </xf>
    <xf numFmtId="0" fontId="31" fillId="5" borderId="27" xfId="3" applyFont="1" applyFill="1" applyBorder="1" applyAlignment="1">
      <alignment horizontal="center" vertical="center" wrapText="1"/>
    </xf>
    <xf numFmtId="0" fontId="31" fillId="5" borderId="17" xfId="3" applyFont="1" applyFill="1" applyBorder="1" applyAlignment="1">
      <alignment horizontal="center" vertical="center" wrapText="1"/>
    </xf>
    <xf numFmtId="0" fontId="31" fillId="5" borderId="1" xfId="3" applyFont="1" applyFill="1" applyAlignment="1">
      <alignment horizontal="center" vertical="center" wrapText="1"/>
    </xf>
    <xf numFmtId="0" fontId="31" fillId="5" borderId="20" xfId="3" applyFont="1" applyFill="1" applyBorder="1" applyAlignment="1">
      <alignment horizontal="center" vertical="center" wrapText="1"/>
    </xf>
    <xf numFmtId="1" fontId="6" fillId="0" borderId="6" xfId="3" applyNumberFormat="1" applyFont="1" applyBorder="1" applyAlignment="1">
      <alignment horizontal="center" vertical="center"/>
    </xf>
    <xf numFmtId="0" fontId="42" fillId="5" borderId="9" xfId="19" applyFont="1" applyFill="1" applyBorder="1" applyAlignment="1">
      <alignment horizontal="center" vertical="center" wrapText="1"/>
    </xf>
    <xf numFmtId="0" fontId="42" fillId="5" borderId="13" xfId="19" applyFont="1" applyFill="1" applyBorder="1" applyAlignment="1">
      <alignment horizontal="center" vertical="center" wrapText="1"/>
    </xf>
    <xf numFmtId="0" fontId="24" fillId="11" borderId="55" xfId="14" quotePrefix="1" applyNumberFormat="1" applyFill="1" applyBorder="1" applyAlignment="1">
      <alignment horizontal="center" vertical="center" wrapText="1"/>
    </xf>
    <xf numFmtId="0" fontId="24" fillId="11" borderId="12" xfId="14" quotePrefix="1" applyNumberFormat="1" applyFill="1" applyBorder="1" applyAlignment="1">
      <alignment horizontal="center" vertical="center" wrapText="1"/>
    </xf>
    <xf numFmtId="0" fontId="24" fillId="11" borderId="9" xfId="14" quotePrefix="1" applyNumberFormat="1" applyFill="1" applyBorder="1" applyAlignment="1">
      <alignment horizontal="center" vertical="center" wrapText="1"/>
    </xf>
    <xf numFmtId="0" fontId="24" fillId="11" borderId="13" xfId="14" quotePrefix="1" applyNumberFormat="1" applyFill="1" applyBorder="1" applyAlignment="1">
      <alignment horizontal="center" vertical="center" wrapText="1"/>
    </xf>
    <xf numFmtId="0" fontId="24" fillId="11" borderId="9" xfId="14" applyNumberFormat="1" applyFill="1" applyBorder="1" applyAlignment="1">
      <alignment horizontal="center" vertical="center" wrapText="1"/>
    </xf>
    <xf numFmtId="0" fontId="24" fillId="11" borderId="13" xfId="14" applyNumberFormat="1" applyFill="1" applyBorder="1" applyAlignment="1">
      <alignment horizontal="center" vertical="center" wrapText="1"/>
    </xf>
    <xf numFmtId="0" fontId="24" fillId="3" borderId="9" xfId="12" quotePrefix="1" applyNumberFormat="1" applyFont="1" applyFill="1" applyBorder="1" applyAlignment="1">
      <alignment horizontal="center" vertical="center" wrapText="1"/>
    </xf>
    <xf numFmtId="0" fontId="24" fillId="3" borderId="13" xfId="12" quotePrefix="1" applyNumberFormat="1" applyFont="1" applyFill="1" applyBorder="1" applyAlignment="1">
      <alignment horizontal="center" vertical="center" wrapText="1"/>
    </xf>
    <xf numFmtId="0" fontId="42" fillId="5" borderId="37" xfId="19" applyFont="1" applyFill="1" applyBorder="1" applyAlignment="1">
      <alignment horizontal="center" vertical="center"/>
    </xf>
    <xf numFmtId="0" fontId="42" fillId="5" borderId="38" xfId="19" applyFont="1" applyFill="1" applyBorder="1" applyAlignment="1">
      <alignment horizontal="center" vertical="center"/>
    </xf>
    <xf numFmtId="0" fontId="42" fillId="5" borderId="56" xfId="19" applyFont="1" applyFill="1" applyBorder="1" applyAlignment="1">
      <alignment horizontal="center" vertical="center"/>
    </xf>
    <xf numFmtId="0" fontId="42" fillId="5" borderId="59" xfId="19" applyFont="1" applyFill="1" applyBorder="1" applyAlignment="1">
      <alignment horizontal="center" vertical="center"/>
    </xf>
    <xf numFmtId="0" fontId="42" fillId="5" borderId="10" xfId="19" applyFont="1" applyFill="1" applyBorder="1" applyAlignment="1">
      <alignment horizontal="center" vertical="center" wrapText="1"/>
    </xf>
    <xf numFmtId="0" fontId="42" fillId="5" borderId="74" xfId="19" applyFont="1" applyFill="1" applyBorder="1" applyAlignment="1">
      <alignment horizontal="center" vertical="center" wrapText="1"/>
    </xf>
    <xf numFmtId="0" fontId="3" fillId="10" borderId="1" xfId="19" applyFill="1" applyAlignment="1">
      <alignment horizontal="center"/>
    </xf>
    <xf numFmtId="0" fontId="42" fillId="5" borderId="33" xfId="19" applyFont="1" applyFill="1" applyBorder="1" applyAlignment="1">
      <alignment horizontal="center" vertical="center" wrapText="1"/>
    </xf>
    <xf numFmtId="0" fontId="42" fillId="5" borderId="60" xfId="19" applyFont="1" applyFill="1" applyBorder="1" applyAlignment="1">
      <alignment horizontal="center" vertical="center" wrapText="1"/>
    </xf>
    <xf numFmtId="0" fontId="38" fillId="3" borderId="10" xfId="19" applyFont="1" applyFill="1" applyBorder="1" applyAlignment="1">
      <alignment horizontal="center" vertical="center" wrapText="1"/>
    </xf>
    <xf numFmtId="0" fontId="38" fillId="3" borderId="14" xfId="19" applyFont="1" applyFill="1" applyBorder="1" applyAlignment="1">
      <alignment horizontal="center" vertical="center" wrapText="1"/>
    </xf>
    <xf numFmtId="0" fontId="11" fillId="0" borderId="1" xfId="2" applyFont="1" applyAlignment="1">
      <alignment horizontal="center" vertical="center" wrapText="1"/>
    </xf>
    <xf numFmtId="0" fontId="11" fillId="0" borderId="20" xfId="2" applyFont="1" applyBorder="1" applyAlignment="1">
      <alignment horizontal="center" vertical="center" wrapText="1"/>
    </xf>
    <xf numFmtId="0" fontId="12" fillId="10" borderId="11" xfId="2" applyFont="1" applyFill="1" applyBorder="1" applyAlignment="1">
      <alignment horizontal="center" vertical="center"/>
    </xf>
    <xf numFmtId="0" fontId="12" fillId="10" borderId="20" xfId="2" applyFont="1" applyFill="1" applyBorder="1" applyAlignment="1">
      <alignment horizontal="center" vertical="center"/>
    </xf>
    <xf numFmtId="0" fontId="12" fillId="10" borderId="19" xfId="2" applyFont="1" applyFill="1" applyBorder="1" applyAlignment="1">
      <alignment horizontal="center" vertical="center"/>
    </xf>
    <xf numFmtId="0" fontId="12" fillId="10" borderId="29" xfId="2" applyFont="1" applyFill="1" applyBorder="1" applyAlignment="1">
      <alignment horizontal="center" vertical="center"/>
    </xf>
    <xf numFmtId="0" fontId="12" fillId="10" borderId="27" xfId="2" applyFont="1" applyFill="1" applyBorder="1" applyAlignment="1">
      <alignment horizontal="center" vertical="center"/>
    </xf>
    <xf numFmtId="0" fontId="11" fillId="0" borderId="5" xfId="0" applyFont="1" applyBorder="1" applyAlignment="1">
      <alignment horizontal="center" vertical="center"/>
    </xf>
    <xf numFmtId="0" fontId="11" fillId="0" borderId="7" xfId="0" applyFont="1" applyBorder="1" applyAlignment="1">
      <alignment horizontal="center" vertical="center"/>
    </xf>
    <xf numFmtId="0" fontId="12" fillId="0" borderId="5" xfId="0" applyFont="1" applyBorder="1" applyAlignment="1">
      <alignment horizontal="center" vertical="center"/>
    </xf>
    <xf numFmtId="0" fontId="12" fillId="0" borderId="7" xfId="0" applyFont="1" applyBorder="1" applyAlignment="1">
      <alignment horizontal="center" vertical="center"/>
    </xf>
    <xf numFmtId="0" fontId="12" fillId="3" borderId="2" xfId="0" applyFont="1" applyFill="1" applyBorder="1" applyAlignment="1">
      <alignment horizontal="center" vertical="center"/>
    </xf>
    <xf numFmtId="0" fontId="12" fillId="3" borderId="18" xfId="0" applyFont="1" applyFill="1" applyBorder="1" applyAlignment="1">
      <alignment horizontal="center" vertical="center"/>
    </xf>
    <xf numFmtId="0" fontId="12" fillId="3" borderId="17" xfId="0" applyFont="1" applyFill="1" applyBorder="1" applyAlignment="1">
      <alignment horizontal="center" vertical="center"/>
    </xf>
    <xf numFmtId="0" fontId="12" fillId="3" borderId="8" xfId="0" applyFont="1" applyFill="1" applyBorder="1" applyAlignment="1">
      <alignment horizontal="center" vertical="center"/>
    </xf>
    <xf numFmtId="0" fontId="12" fillId="3" borderId="1" xfId="0" applyFont="1" applyFill="1" applyBorder="1" applyAlignment="1">
      <alignment horizontal="center" vertical="center"/>
    </xf>
    <xf numFmtId="0" fontId="12" fillId="3" borderId="16" xfId="0" applyFont="1" applyFill="1" applyBorder="1" applyAlignment="1">
      <alignment horizontal="center" vertical="center"/>
    </xf>
    <xf numFmtId="0" fontId="12" fillId="3" borderId="11" xfId="0" applyFont="1" applyFill="1" applyBorder="1" applyAlignment="1">
      <alignment horizontal="center" vertical="center"/>
    </xf>
    <xf numFmtId="0" fontId="12" fillId="3" borderId="20" xfId="0" applyFont="1" applyFill="1" applyBorder="1" applyAlignment="1">
      <alignment horizontal="center" vertical="center"/>
    </xf>
    <xf numFmtId="0" fontId="12" fillId="3" borderId="19" xfId="0" applyFont="1" applyFill="1" applyBorder="1" applyAlignment="1">
      <alignment horizontal="center" vertical="center"/>
    </xf>
    <xf numFmtId="0" fontId="13" fillId="0" borderId="22" xfId="0" applyFont="1" applyBorder="1" applyAlignment="1">
      <alignment horizontal="center" vertical="center" wrapText="1"/>
    </xf>
    <xf numFmtId="0" fontId="13" fillId="0" borderId="24" xfId="0" applyFont="1" applyBorder="1" applyAlignment="1">
      <alignment horizontal="center" vertical="center" wrapText="1"/>
    </xf>
    <xf numFmtId="0" fontId="13" fillId="0" borderId="13" xfId="0" applyFont="1" applyBorder="1" applyAlignment="1">
      <alignment horizontal="center" vertical="center" wrapText="1"/>
    </xf>
    <xf numFmtId="0" fontId="13" fillId="0" borderId="14" xfId="0" applyFont="1" applyBorder="1" applyAlignment="1">
      <alignment horizontal="center" vertical="center" wrapText="1"/>
    </xf>
    <xf numFmtId="0" fontId="13" fillId="0" borderId="65" xfId="0" applyFont="1" applyBorder="1" applyAlignment="1">
      <alignment horizontal="left" vertical="center" wrapText="1"/>
    </xf>
    <xf numFmtId="0" fontId="13" fillId="0" borderId="17" xfId="0" applyFont="1" applyBorder="1" applyAlignment="1">
      <alignment horizontal="left" vertical="center" wrapText="1"/>
    </xf>
    <xf numFmtId="0" fontId="12" fillId="5" borderId="45" xfId="2" applyFont="1" applyFill="1" applyBorder="1" applyAlignment="1">
      <alignment horizontal="center" vertical="center" wrapText="1"/>
    </xf>
    <xf numFmtId="0" fontId="12" fillId="5" borderId="46" xfId="2" applyFont="1" applyFill="1" applyBorder="1" applyAlignment="1">
      <alignment horizontal="center" vertical="center" wrapText="1"/>
    </xf>
    <xf numFmtId="0" fontId="11" fillId="0" borderId="26" xfId="2" applyFont="1" applyBorder="1" applyAlignment="1">
      <alignment horizontal="center" vertical="center" wrapText="1"/>
    </xf>
    <xf numFmtId="0" fontId="12" fillId="0" borderId="29" xfId="2" applyFont="1" applyBorder="1" applyAlignment="1">
      <alignment horizontal="center" vertical="center"/>
    </xf>
    <xf numFmtId="0" fontId="12" fillId="0" borderId="27" xfId="2" applyFont="1" applyBorder="1" applyAlignment="1">
      <alignment horizontal="center" vertical="center"/>
    </xf>
    <xf numFmtId="0" fontId="12" fillId="5" borderId="41" xfId="2" applyFont="1" applyFill="1" applyBorder="1" applyAlignment="1">
      <alignment horizontal="center" vertical="center" wrapText="1"/>
    </xf>
    <xf numFmtId="0" fontId="12" fillId="5" borderId="42" xfId="2" applyFont="1" applyFill="1" applyBorder="1" applyAlignment="1">
      <alignment horizontal="center" vertical="center" wrapText="1"/>
    </xf>
    <xf numFmtId="0" fontId="12" fillId="0" borderId="71" xfId="2" applyFont="1" applyBorder="1" applyAlignment="1">
      <alignment horizontal="center" vertical="center" wrapText="1"/>
    </xf>
    <xf numFmtId="0" fontId="12" fillId="0" borderId="72" xfId="2" applyFont="1" applyBorder="1" applyAlignment="1">
      <alignment horizontal="center" vertical="center" wrapText="1"/>
    </xf>
    <xf numFmtId="0" fontId="12" fillId="0" borderId="73" xfId="2" applyFont="1" applyBorder="1" applyAlignment="1">
      <alignment horizontal="center" vertical="center" wrapText="1"/>
    </xf>
  </cellXfs>
  <cellStyles count="23">
    <cellStyle name="Hyperlink" xfId="16" xr:uid="{FF327CB4-B363-4859-B3D4-FEC05C720CF9}"/>
    <cellStyle name="Millares" xfId="18" builtinId="3"/>
    <cellStyle name="Millares [0] 2" xfId="7" xr:uid="{00000000-0005-0000-0000-000001000000}"/>
    <cellStyle name="Millares 2" xfId="5" xr:uid="{00000000-0005-0000-0000-000002000000}"/>
    <cellStyle name="Moneda" xfId="22" builtinId="4"/>
    <cellStyle name="Moneda [0] 2" xfId="8" xr:uid="{00000000-0005-0000-0000-000003000000}"/>
    <cellStyle name="Moneda 130" xfId="21" xr:uid="{15A2E293-9D08-47CB-A10A-59C5C5BE7F9A}"/>
    <cellStyle name="Moneda 2" xfId="4" xr:uid="{00000000-0005-0000-0000-000004000000}"/>
    <cellStyle name="Normal" xfId="0" builtinId="0"/>
    <cellStyle name="Normal 2" xfId="2" xr:uid="{00000000-0005-0000-0000-000006000000}"/>
    <cellStyle name="Normal 3" xfId="3" xr:uid="{00000000-0005-0000-0000-000007000000}"/>
    <cellStyle name="Normal 4" xfId="17" xr:uid="{49FC8E33-C0C3-4E0D-B8A8-D530E73D4CC5}"/>
    <cellStyle name="Normal 5" xfId="19" xr:uid="{C52B7D4A-D246-4DB4-9679-A0B39302B7C5}"/>
    <cellStyle name="Normal 6" xfId="20" xr:uid="{11AB634A-331F-444F-86F9-70FBF7AA1F92}"/>
    <cellStyle name="Porcentaje" xfId="1" builtinId="5"/>
    <cellStyle name="Porcentaje 2" xfId="6" xr:uid="{00000000-0005-0000-0000-000009000000}"/>
    <cellStyle name="Porcentaje 2 2" xfId="10" xr:uid="{00000000-0005-0000-0000-00000A000000}"/>
    <cellStyle name="Porcentual 2" xfId="9" xr:uid="{00000000-0005-0000-0000-00000B000000}"/>
    <cellStyle name="SAPDataCell" xfId="11" xr:uid="{DB261AAE-92BF-411E-8264-C02101257907}"/>
    <cellStyle name="SAPDimensionCell" xfId="14" xr:uid="{DF68E837-F06B-466F-833B-06542571CC9F}"/>
    <cellStyle name="SAPFormula" xfId="15" xr:uid="{32829057-54D9-4D64-AB08-B92E15436789}"/>
    <cellStyle name="SAPMemberCell" xfId="12" xr:uid="{A419A9E6-F61B-42CA-8C33-84FC4AC3518C}"/>
    <cellStyle name="SAPMemberCell 3" xfId="13" xr:uid="{6FE03FBF-914A-4F85-B511-960822982A6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34" Type="http://schemas.openxmlformats.org/officeDocument/2006/relationships/calcChain" Target="calcChain.xml"/><Relationship Id="rId7" Type="http://schemas.openxmlformats.org/officeDocument/2006/relationships/worksheet" Target="worksheets/sheet7.xml"/><Relationship Id="rId33"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32" Type="http://schemas.openxmlformats.org/officeDocument/2006/relationships/styles" Target="styles.xml"/><Relationship Id="rId37" Type="http://schemas.openxmlformats.org/officeDocument/2006/relationships/customXml" Target="../customXml/item3.xml"/><Relationship Id="rId5" Type="http://schemas.openxmlformats.org/officeDocument/2006/relationships/worksheet" Target="worksheets/sheet5.xml"/><Relationship Id="rId36" Type="http://schemas.openxmlformats.org/officeDocument/2006/relationships/customXml" Target="../customXml/item2.xml"/><Relationship Id="rId10" Type="http://schemas.openxmlformats.org/officeDocument/2006/relationships/externalLink" Target="externalLinks/externalLink1.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30" Type="http://customschemas.google.com/relationships/workbookmetadata" Target="metadata"/><Relationship Id="rId35"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1329EF9C-E69B-4BEB-AFEC-09ACA3B3EEF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ABC41A0B-FA08-43D3-8093-1B3593C009D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1D0D6D8B-2369-4E44-815F-B1976E97D6E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802822</xdr:colOff>
      <xdr:row>0</xdr:row>
      <xdr:rowOff>58510</xdr:rowOff>
    </xdr:from>
    <xdr:to>
      <xdr:col>0</xdr:col>
      <xdr:colOff>1974397</xdr:colOff>
      <xdr:row>3</xdr:row>
      <xdr:rowOff>115660</xdr:rowOff>
    </xdr:to>
    <xdr:pic>
      <xdr:nvPicPr>
        <xdr:cNvPr id="2" name="Picture 47">
          <a:extLst>
            <a:ext uri="{FF2B5EF4-FFF2-40B4-BE49-F238E27FC236}">
              <a16:creationId xmlns:a16="http://schemas.microsoft.com/office/drawing/2014/main" id="{0632DC0D-F39B-47C5-8923-1BAA9854F16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02822" y="58510"/>
          <a:ext cx="1171575" cy="6694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54430</xdr:colOff>
      <xdr:row>62</xdr:row>
      <xdr:rowOff>68036</xdr:rowOff>
    </xdr:from>
    <xdr:to>
      <xdr:col>2</xdr:col>
      <xdr:colOff>452437</xdr:colOff>
      <xdr:row>62</xdr:row>
      <xdr:rowOff>352947</xdr:rowOff>
    </xdr:to>
    <xdr:pic>
      <xdr:nvPicPr>
        <xdr:cNvPr id="3" name="Imagen 2">
          <a:extLst>
            <a:ext uri="{FF2B5EF4-FFF2-40B4-BE49-F238E27FC236}">
              <a16:creationId xmlns:a16="http://schemas.microsoft.com/office/drawing/2014/main" id="{63CE1F17-974C-4899-A4E8-069469E9B11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269368" y="32441130"/>
          <a:ext cx="398007" cy="28491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554F5F39-3F81-4848-AA1C-D899AA891D3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29250" y="85725"/>
          <a:ext cx="1171575" cy="11593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300595</xdr:colOff>
      <xdr:row>0</xdr:row>
      <xdr:rowOff>121228</xdr:rowOff>
    </xdr:from>
    <xdr:to>
      <xdr:col>0</xdr:col>
      <xdr:colOff>1363311</xdr:colOff>
      <xdr:row>3</xdr:row>
      <xdr:rowOff>306161</xdr:rowOff>
    </xdr:to>
    <xdr:pic>
      <xdr:nvPicPr>
        <xdr:cNvPr id="2" name="Picture 47">
          <a:extLst>
            <a:ext uri="{FF2B5EF4-FFF2-40B4-BE49-F238E27FC236}">
              <a16:creationId xmlns:a16="http://schemas.microsoft.com/office/drawing/2014/main" id="{8B89C2B5-CDDA-4520-966F-685110491BA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0595" y="121228"/>
          <a:ext cx="1062716" cy="8603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299358</xdr:colOff>
      <xdr:row>0</xdr:row>
      <xdr:rowOff>140154</xdr:rowOff>
    </xdr:from>
    <xdr:to>
      <xdr:col>1</xdr:col>
      <xdr:colOff>446315</xdr:colOff>
      <xdr:row>3</xdr:row>
      <xdr:rowOff>197304</xdr:rowOff>
    </xdr:to>
    <xdr:pic>
      <xdr:nvPicPr>
        <xdr:cNvPr id="3" name="Picture 47">
          <a:extLst>
            <a:ext uri="{FF2B5EF4-FFF2-40B4-BE49-F238E27FC236}">
              <a16:creationId xmlns:a16="http://schemas.microsoft.com/office/drawing/2014/main" id="{DF37CC7C-931E-4083-8B3C-BDD1E72B668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99358" y="140154"/>
          <a:ext cx="990600" cy="11593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85725</xdr:colOff>
      <xdr:row>0</xdr:row>
      <xdr:rowOff>85725</xdr:rowOff>
    </xdr:from>
    <xdr:to>
      <xdr:col>0</xdr:col>
      <xdr:colOff>1052739</xdr:colOff>
      <xdr:row>3</xdr:row>
      <xdr:rowOff>133350</xdr:rowOff>
    </xdr:to>
    <xdr:pic>
      <xdr:nvPicPr>
        <xdr:cNvPr id="2" name="Picture 47">
          <a:extLst>
            <a:ext uri="{FF2B5EF4-FFF2-40B4-BE49-F238E27FC236}">
              <a16:creationId xmlns:a16="http://schemas.microsoft.com/office/drawing/2014/main" id="{4913A00F-7532-491D-BFBD-DCA17F58747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 y="85725"/>
          <a:ext cx="967014"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Lenovo\Downloads\8190%20-%20Reporte%20Plan%20de%20Accion_2025_marzo%20RevNGB%20RJDM%20(1).xlsx" TargetMode="External"/><Relationship Id="rId1" Type="http://schemas.openxmlformats.org/officeDocument/2006/relationships/externalLinkPath" Target="/Users/Lenovo/Downloads/8190%20-%20Reporte%20Plan%20de%20Accion_2025_marzo%20RevNGB%20RJDM%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CTIVIDAD_1"/>
      <sheetName val="Hoja de vida1 "/>
      <sheetName val="ACTIVIDAD_2"/>
      <sheetName val="Hoja de vida2"/>
      <sheetName val="ACTIVIDAD_3"/>
      <sheetName val="Hoja de vida3"/>
      <sheetName val="META_PDD"/>
      <sheetName val="Hoja de vida_MetaPDD"/>
      <sheetName val="PRODUCTO_MGA"/>
      <sheetName val="PMR"/>
      <sheetName val="TERRITORIALIZACIÓN"/>
      <sheetName val="CONTROL DE CAMBIOS"/>
    </sheetNames>
    <sheetDataSet>
      <sheetData sheetId="0">
        <row r="24">
          <cell r="B24">
            <v>291874000</v>
          </cell>
          <cell r="C24">
            <v>206793000</v>
          </cell>
        </row>
        <row r="25">
          <cell r="B25">
            <v>0</v>
          </cell>
          <cell r="C25">
            <v>2113666</v>
          </cell>
          <cell r="D25">
            <v>34229732</v>
          </cell>
          <cell r="G25">
            <v>0</v>
          </cell>
        </row>
      </sheetData>
      <sheetData sheetId="1"/>
      <sheetData sheetId="2">
        <row r="24">
          <cell r="B24">
            <v>291874000</v>
          </cell>
          <cell r="C24">
            <v>206793000</v>
          </cell>
        </row>
        <row r="25">
          <cell r="B25">
            <v>0</v>
          </cell>
          <cell r="C25">
            <v>2113667</v>
          </cell>
          <cell r="D25">
            <v>34229734</v>
          </cell>
        </row>
      </sheetData>
      <sheetData sheetId="3"/>
      <sheetData sheetId="4">
        <row r="26">
          <cell r="B26">
            <v>59208000</v>
          </cell>
          <cell r="C26">
            <v>36168000</v>
          </cell>
        </row>
        <row r="27">
          <cell r="B27">
            <v>0</v>
          </cell>
          <cell r="C27">
            <v>266400</v>
          </cell>
        </row>
        <row r="40">
          <cell r="C40">
            <v>0</v>
          </cell>
        </row>
        <row r="42">
          <cell r="C42">
            <v>0.1</v>
          </cell>
        </row>
      </sheetData>
      <sheetData sheetId="5"/>
      <sheetData sheetId="6">
        <row r="31">
          <cell r="C31">
            <v>427</v>
          </cell>
        </row>
      </sheetData>
      <sheetData sheetId="7"/>
      <sheetData sheetId="8"/>
      <sheetData sheetId="9"/>
      <sheetData sheetId="10"/>
      <sheetData sheetId="11"/>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6.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5F4E26-D463-4D8A-A839-55C584ACFC87}">
  <sheetPr>
    <tabColor rgb="FFFFFF00"/>
  </sheetPr>
  <dimension ref="A1:C93"/>
  <sheetViews>
    <sheetView workbookViewId="0">
      <selection activeCell="C5" sqref="C5"/>
    </sheetView>
  </sheetViews>
  <sheetFormatPr baseColWidth="10" defaultColWidth="10.85546875" defaultRowHeight="14.25" x14ac:dyDescent="0.25"/>
  <cols>
    <col min="1" max="1" width="53" style="210" customWidth="1"/>
    <col min="2" max="2" width="78.5703125" style="210" customWidth="1"/>
    <col min="3" max="3" width="36.42578125" style="210" customWidth="1"/>
    <col min="4" max="4" width="31.140625" style="210" customWidth="1"/>
    <col min="5" max="5" width="70.140625" style="210" customWidth="1"/>
    <col min="6" max="6" width="17.42578125" style="210" customWidth="1"/>
    <col min="7" max="8" width="21.85546875" style="210" customWidth="1"/>
    <col min="9" max="9" width="19.42578125" style="210" customWidth="1"/>
    <col min="10" max="10" width="42" style="210" customWidth="1"/>
    <col min="11" max="256" width="10.85546875" style="210"/>
    <col min="257" max="257" width="72" style="210" bestFit="1" customWidth="1"/>
    <col min="258" max="258" width="78.5703125" style="210" customWidth="1"/>
    <col min="259" max="259" width="10.85546875" style="210"/>
    <col min="260" max="260" width="31.140625" style="210" customWidth="1"/>
    <col min="261" max="261" width="70.140625" style="210" customWidth="1"/>
    <col min="262" max="262" width="17.42578125" style="210" customWidth="1"/>
    <col min="263" max="264" width="21.85546875" style="210" customWidth="1"/>
    <col min="265" max="265" width="19.42578125" style="210" customWidth="1"/>
    <col min="266" max="266" width="42" style="210" customWidth="1"/>
    <col min="267" max="512" width="10.85546875" style="210"/>
    <col min="513" max="513" width="72" style="210" bestFit="1" customWidth="1"/>
    <col min="514" max="514" width="78.5703125" style="210" customWidth="1"/>
    <col min="515" max="515" width="10.85546875" style="210"/>
    <col min="516" max="516" width="31.140625" style="210" customWidth="1"/>
    <col min="517" max="517" width="70.140625" style="210" customWidth="1"/>
    <col min="518" max="518" width="17.42578125" style="210" customWidth="1"/>
    <col min="519" max="520" width="21.85546875" style="210" customWidth="1"/>
    <col min="521" max="521" width="19.42578125" style="210" customWidth="1"/>
    <col min="522" max="522" width="42" style="210" customWidth="1"/>
    <col min="523" max="768" width="10.85546875" style="210"/>
    <col min="769" max="769" width="72" style="210" bestFit="1" customWidth="1"/>
    <col min="770" max="770" width="78.5703125" style="210" customWidth="1"/>
    <col min="771" max="771" width="10.85546875" style="210"/>
    <col min="772" max="772" width="31.140625" style="210" customWidth="1"/>
    <col min="773" max="773" width="70.140625" style="210" customWidth="1"/>
    <col min="774" max="774" width="17.42578125" style="210" customWidth="1"/>
    <col min="775" max="776" width="21.85546875" style="210" customWidth="1"/>
    <col min="777" max="777" width="19.42578125" style="210" customWidth="1"/>
    <col min="778" max="778" width="42" style="210" customWidth="1"/>
    <col min="779" max="1024" width="10.85546875" style="210"/>
    <col min="1025" max="1025" width="72" style="210" bestFit="1" customWidth="1"/>
    <col min="1026" max="1026" width="78.5703125" style="210" customWidth="1"/>
    <col min="1027" max="1027" width="10.85546875" style="210"/>
    <col min="1028" max="1028" width="31.140625" style="210" customWidth="1"/>
    <col min="1029" max="1029" width="70.140625" style="210" customWidth="1"/>
    <col min="1030" max="1030" width="17.42578125" style="210" customWidth="1"/>
    <col min="1031" max="1032" width="21.85546875" style="210" customWidth="1"/>
    <col min="1033" max="1033" width="19.42578125" style="210" customWidth="1"/>
    <col min="1034" max="1034" width="42" style="210" customWidth="1"/>
    <col min="1035" max="1280" width="10.85546875" style="210"/>
    <col min="1281" max="1281" width="72" style="210" bestFit="1" customWidth="1"/>
    <col min="1282" max="1282" width="78.5703125" style="210" customWidth="1"/>
    <col min="1283" max="1283" width="10.85546875" style="210"/>
    <col min="1284" max="1284" width="31.140625" style="210" customWidth="1"/>
    <col min="1285" max="1285" width="70.140625" style="210" customWidth="1"/>
    <col min="1286" max="1286" width="17.42578125" style="210" customWidth="1"/>
    <col min="1287" max="1288" width="21.85546875" style="210" customWidth="1"/>
    <col min="1289" max="1289" width="19.42578125" style="210" customWidth="1"/>
    <col min="1290" max="1290" width="42" style="210" customWidth="1"/>
    <col min="1291" max="1536" width="10.85546875" style="210"/>
    <col min="1537" max="1537" width="72" style="210" bestFit="1" customWidth="1"/>
    <col min="1538" max="1538" width="78.5703125" style="210" customWidth="1"/>
    <col min="1539" max="1539" width="10.85546875" style="210"/>
    <col min="1540" max="1540" width="31.140625" style="210" customWidth="1"/>
    <col min="1541" max="1541" width="70.140625" style="210" customWidth="1"/>
    <col min="1542" max="1542" width="17.42578125" style="210" customWidth="1"/>
    <col min="1543" max="1544" width="21.85546875" style="210" customWidth="1"/>
    <col min="1545" max="1545" width="19.42578125" style="210" customWidth="1"/>
    <col min="1546" max="1546" width="42" style="210" customWidth="1"/>
    <col min="1547" max="1792" width="10.85546875" style="210"/>
    <col min="1793" max="1793" width="72" style="210" bestFit="1" customWidth="1"/>
    <col min="1794" max="1794" width="78.5703125" style="210" customWidth="1"/>
    <col min="1795" max="1795" width="10.85546875" style="210"/>
    <col min="1796" max="1796" width="31.140625" style="210" customWidth="1"/>
    <col min="1797" max="1797" width="70.140625" style="210" customWidth="1"/>
    <col min="1798" max="1798" width="17.42578125" style="210" customWidth="1"/>
    <col min="1799" max="1800" width="21.85546875" style="210" customWidth="1"/>
    <col min="1801" max="1801" width="19.42578125" style="210" customWidth="1"/>
    <col min="1802" max="1802" width="42" style="210" customWidth="1"/>
    <col min="1803" max="2048" width="10.85546875" style="210"/>
    <col min="2049" max="2049" width="72" style="210" bestFit="1" customWidth="1"/>
    <col min="2050" max="2050" width="78.5703125" style="210" customWidth="1"/>
    <col min="2051" max="2051" width="10.85546875" style="210"/>
    <col min="2052" max="2052" width="31.140625" style="210" customWidth="1"/>
    <col min="2053" max="2053" width="70.140625" style="210" customWidth="1"/>
    <col min="2054" max="2054" width="17.42578125" style="210" customWidth="1"/>
    <col min="2055" max="2056" width="21.85546875" style="210" customWidth="1"/>
    <col min="2057" max="2057" width="19.42578125" style="210" customWidth="1"/>
    <col min="2058" max="2058" width="42" style="210" customWidth="1"/>
    <col min="2059" max="2304" width="10.85546875" style="210"/>
    <col min="2305" max="2305" width="72" style="210" bestFit="1" customWidth="1"/>
    <col min="2306" max="2306" width="78.5703125" style="210" customWidth="1"/>
    <col min="2307" max="2307" width="10.85546875" style="210"/>
    <col min="2308" max="2308" width="31.140625" style="210" customWidth="1"/>
    <col min="2309" max="2309" width="70.140625" style="210" customWidth="1"/>
    <col min="2310" max="2310" width="17.42578125" style="210" customWidth="1"/>
    <col min="2311" max="2312" width="21.85546875" style="210" customWidth="1"/>
    <col min="2313" max="2313" width="19.42578125" style="210" customWidth="1"/>
    <col min="2314" max="2314" width="42" style="210" customWidth="1"/>
    <col min="2315" max="2560" width="10.85546875" style="210"/>
    <col min="2561" max="2561" width="72" style="210" bestFit="1" customWidth="1"/>
    <col min="2562" max="2562" width="78.5703125" style="210" customWidth="1"/>
    <col min="2563" max="2563" width="10.85546875" style="210"/>
    <col min="2564" max="2564" width="31.140625" style="210" customWidth="1"/>
    <col min="2565" max="2565" width="70.140625" style="210" customWidth="1"/>
    <col min="2566" max="2566" width="17.42578125" style="210" customWidth="1"/>
    <col min="2567" max="2568" width="21.85546875" style="210" customWidth="1"/>
    <col min="2569" max="2569" width="19.42578125" style="210" customWidth="1"/>
    <col min="2570" max="2570" width="42" style="210" customWidth="1"/>
    <col min="2571" max="2816" width="10.85546875" style="210"/>
    <col min="2817" max="2817" width="72" style="210" bestFit="1" customWidth="1"/>
    <col min="2818" max="2818" width="78.5703125" style="210" customWidth="1"/>
    <col min="2819" max="2819" width="10.85546875" style="210"/>
    <col min="2820" max="2820" width="31.140625" style="210" customWidth="1"/>
    <col min="2821" max="2821" width="70.140625" style="210" customWidth="1"/>
    <col min="2822" max="2822" width="17.42578125" style="210" customWidth="1"/>
    <col min="2823" max="2824" width="21.85546875" style="210" customWidth="1"/>
    <col min="2825" max="2825" width="19.42578125" style="210" customWidth="1"/>
    <col min="2826" max="2826" width="42" style="210" customWidth="1"/>
    <col min="2827" max="3072" width="10.85546875" style="210"/>
    <col min="3073" max="3073" width="72" style="210" bestFit="1" customWidth="1"/>
    <col min="3074" max="3074" width="78.5703125" style="210" customWidth="1"/>
    <col min="3075" max="3075" width="10.85546875" style="210"/>
    <col min="3076" max="3076" width="31.140625" style="210" customWidth="1"/>
    <col min="3077" max="3077" width="70.140625" style="210" customWidth="1"/>
    <col min="3078" max="3078" width="17.42578125" style="210" customWidth="1"/>
    <col min="3079" max="3080" width="21.85546875" style="210" customWidth="1"/>
    <col min="3081" max="3081" width="19.42578125" style="210" customWidth="1"/>
    <col min="3082" max="3082" width="42" style="210" customWidth="1"/>
    <col min="3083" max="3328" width="10.85546875" style="210"/>
    <col min="3329" max="3329" width="72" style="210" bestFit="1" customWidth="1"/>
    <col min="3330" max="3330" width="78.5703125" style="210" customWidth="1"/>
    <col min="3331" max="3331" width="10.85546875" style="210"/>
    <col min="3332" max="3332" width="31.140625" style="210" customWidth="1"/>
    <col min="3333" max="3333" width="70.140625" style="210" customWidth="1"/>
    <col min="3334" max="3334" width="17.42578125" style="210" customWidth="1"/>
    <col min="3335" max="3336" width="21.85546875" style="210" customWidth="1"/>
    <col min="3337" max="3337" width="19.42578125" style="210" customWidth="1"/>
    <col min="3338" max="3338" width="42" style="210" customWidth="1"/>
    <col min="3339" max="3584" width="10.85546875" style="210"/>
    <col min="3585" max="3585" width="72" style="210" bestFit="1" customWidth="1"/>
    <col min="3586" max="3586" width="78.5703125" style="210" customWidth="1"/>
    <col min="3587" max="3587" width="10.85546875" style="210"/>
    <col min="3588" max="3588" width="31.140625" style="210" customWidth="1"/>
    <col min="3589" max="3589" width="70.140625" style="210" customWidth="1"/>
    <col min="3590" max="3590" width="17.42578125" style="210" customWidth="1"/>
    <col min="3591" max="3592" width="21.85546875" style="210" customWidth="1"/>
    <col min="3593" max="3593" width="19.42578125" style="210" customWidth="1"/>
    <col min="3594" max="3594" width="42" style="210" customWidth="1"/>
    <col min="3595" max="3840" width="10.85546875" style="210"/>
    <col min="3841" max="3841" width="72" style="210" bestFit="1" customWidth="1"/>
    <col min="3842" max="3842" width="78.5703125" style="210" customWidth="1"/>
    <col min="3843" max="3843" width="10.85546875" style="210"/>
    <col min="3844" max="3844" width="31.140625" style="210" customWidth="1"/>
    <col min="3845" max="3845" width="70.140625" style="210" customWidth="1"/>
    <col min="3846" max="3846" width="17.42578125" style="210" customWidth="1"/>
    <col min="3847" max="3848" width="21.85546875" style="210" customWidth="1"/>
    <col min="3849" max="3849" width="19.42578125" style="210" customWidth="1"/>
    <col min="3850" max="3850" width="42" style="210" customWidth="1"/>
    <col min="3851" max="4096" width="10.85546875" style="210"/>
    <col min="4097" max="4097" width="72" style="210" bestFit="1" customWidth="1"/>
    <col min="4098" max="4098" width="78.5703125" style="210" customWidth="1"/>
    <col min="4099" max="4099" width="10.85546875" style="210"/>
    <col min="4100" max="4100" width="31.140625" style="210" customWidth="1"/>
    <col min="4101" max="4101" width="70.140625" style="210" customWidth="1"/>
    <col min="4102" max="4102" width="17.42578125" style="210" customWidth="1"/>
    <col min="4103" max="4104" width="21.85546875" style="210" customWidth="1"/>
    <col min="4105" max="4105" width="19.42578125" style="210" customWidth="1"/>
    <col min="4106" max="4106" width="42" style="210" customWidth="1"/>
    <col min="4107" max="4352" width="10.85546875" style="210"/>
    <col min="4353" max="4353" width="72" style="210" bestFit="1" customWidth="1"/>
    <col min="4354" max="4354" width="78.5703125" style="210" customWidth="1"/>
    <col min="4355" max="4355" width="10.85546875" style="210"/>
    <col min="4356" max="4356" width="31.140625" style="210" customWidth="1"/>
    <col min="4357" max="4357" width="70.140625" style="210" customWidth="1"/>
    <col min="4358" max="4358" width="17.42578125" style="210" customWidth="1"/>
    <col min="4359" max="4360" width="21.85546875" style="210" customWidth="1"/>
    <col min="4361" max="4361" width="19.42578125" style="210" customWidth="1"/>
    <col min="4362" max="4362" width="42" style="210" customWidth="1"/>
    <col min="4363" max="4608" width="10.85546875" style="210"/>
    <col min="4609" max="4609" width="72" style="210" bestFit="1" customWidth="1"/>
    <col min="4610" max="4610" width="78.5703125" style="210" customWidth="1"/>
    <col min="4611" max="4611" width="10.85546875" style="210"/>
    <col min="4612" max="4612" width="31.140625" style="210" customWidth="1"/>
    <col min="4613" max="4613" width="70.140625" style="210" customWidth="1"/>
    <col min="4614" max="4614" width="17.42578125" style="210" customWidth="1"/>
    <col min="4615" max="4616" width="21.85546875" style="210" customWidth="1"/>
    <col min="4617" max="4617" width="19.42578125" style="210" customWidth="1"/>
    <col min="4618" max="4618" width="42" style="210" customWidth="1"/>
    <col min="4619" max="4864" width="10.85546875" style="210"/>
    <col min="4865" max="4865" width="72" style="210" bestFit="1" customWidth="1"/>
    <col min="4866" max="4866" width="78.5703125" style="210" customWidth="1"/>
    <col min="4867" max="4867" width="10.85546875" style="210"/>
    <col min="4868" max="4868" width="31.140625" style="210" customWidth="1"/>
    <col min="4869" max="4869" width="70.140625" style="210" customWidth="1"/>
    <col min="4870" max="4870" width="17.42578125" style="210" customWidth="1"/>
    <col min="4871" max="4872" width="21.85546875" style="210" customWidth="1"/>
    <col min="4873" max="4873" width="19.42578125" style="210" customWidth="1"/>
    <col min="4874" max="4874" width="42" style="210" customWidth="1"/>
    <col min="4875" max="5120" width="10.85546875" style="210"/>
    <col min="5121" max="5121" width="72" style="210" bestFit="1" customWidth="1"/>
    <col min="5122" max="5122" width="78.5703125" style="210" customWidth="1"/>
    <col min="5123" max="5123" width="10.85546875" style="210"/>
    <col min="5124" max="5124" width="31.140625" style="210" customWidth="1"/>
    <col min="5125" max="5125" width="70.140625" style="210" customWidth="1"/>
    <col min="5126" max="5126" width="17.42578125" style="210" customWidth="1"/>
    <col min="5127" max="5128" width="21.85546875" style="210" customWidth="1"/>
    <col min="5129" max="5129" width="19.42578125" style="210" customWidth="1"/>
    <col min="5130" max="5130" width="42" style="210" customWidth="1"/>
    <col min="5131" max="5376" width="10.85546875" style="210"/>
    <col min="5377" max="5377" width="72" style="210" bestFit="1" customWidth="1"/>
    <col min="5378" max="5378" width="78.5703125" style="210" customWidth="1"/>
    <col min="5379" max="5379" width="10.85546875" style="210"/>
    <col min="5380" max="5380" width="31.140625" style="210" customWidth="1"/>
    <col min="5381" max="5381" width="70.140625" style="210" customWidth="1"/>
    <col min="5382" max="5382" width="17.42578125" style="210" customWidth="1"/>
    <col min="5383" max="5384" width="21.85546875" style="210" customWidth="1"/>
    <col min="5385" max="5385" width="19.42578125" style="210" customWidth="1"/>
    <col min="5386" max="5386" width="42" style="210" customWidth="1"/>
    <col min="5387" max="5632" width="10.85546875" style="210"/>
    <col min="5633" max="5633" width="72" style="210" bestFit="1" customWidth="1"/>
    <col min="5634" max="5634" width="78.5703125" style="210" customWidth="1"/>
    <col min="5635" max="5635" width="10.85546875" style="210"/>
    <col min="5636" max="5636" width="31.140625" style="210" customWidth="1"/>
    <col min="5637" max="5637" width="70.140625" style="210" customWidth="1"/>
    <col min="5638" max="5638" width="17.42578125" style="210" customWidth="1"/>
    <col min="5639" max="5640" width="21.85546875" style="210" customWidth="1"/>
    <col min="5641" max="5641" width="19.42578125" style="210" customWidth="1"/>
    <col min="5642" max="5642" width="42" style="210" customWidth="1"/>
    <col min="5643" max="5888" width="10.85546875" style="210"/>
    <col min="5889" max="5889" width="72" style="210" bestFit="1" customWidth="1"/>
    <col min="5890" max="5890" width="78.5703125" style="210" customWidth="1"/>
    <col min="5891" max="5891" width="10.85546875" style="210"/>
    <col min="5892" max="5892" width="31.140625" style="210" customWidth="1"/>
    <col min="5893" max="5893" width="70.140625" style="210" customWidth="1"/>
    <col min="5894" max="5894" width="17.42578125" style="210" customWidth="1"/>
    <col min="5895" max="5896" width="21.85546875" style="210" customWidth="1"/>
    <col min="5897" max="5897" width="19.42578125" style="210" customWidth="1"/>
    <col min="5898" max="5898" width="42" style="210" customWidth="1"/>
    <col min="5899" max="6144" width="10.85546875" style="210"/>
    <col min="6145" max="6145" width="72" style="210" bestFit="1" customWidth="1"/>
    <col min="6146" max="6146" width="78.5703125" style="210" customWidth="1"/>
    <col min="6147" max="6147" width="10.85546875" style="210"/>
    <col min="6148" max="6148" width="31.140625" style="210" customWidth="1"/>
    <col min="6149" max="6149" width="70.140625" style="210" customWidth="1"/>
    <col min="6150" max="6150" width="17.42578125" style="210" customWidth="1"/>
    <col min="6151" max="6152" width="21.85546875" style="210" customWidth="1"/>
    <col min="6153" max="6153" width="19.42578125" style="210" customWidth="1"/>
    <col min="6154" max="6154" width="42" style="210" customWidth="1"/>
    <col min="6155" max="6400" width="10.85546875" style="210"/>
    <col min="6401" max="6401" width="72" style="210" bestFit="1" customWidth="1"/>
    <col min="6402" max="6402" width="78.5703125" style="210" customWidth="1"/>
    <col min="6403" max="6403" width="10.85546875" style="210"/>
    <col min="6404" max="6404" width="31.140625" style="210" customWidth="1"/>
    <col min="6405" max="6405" width="70.140625" style="210" customWidth="1"/>
    <col min="6406" max="6406" width="17.42578125" style="210" customWidth="1"/>
    <col min="6407" max="6408" width="21.85546875" style="210" customWidth="1"/>
    <col min="6409" max="6409" width="19.42578125" style="210" customWidth="1"/>
    <col min="6410" max="6410" width="42" style="210" customWidth="1"/>
    <col min="6411" max="6656" width="10.85546875" style="210"/>
    <col min="6657" max="6657" width="72" style="210" bestFit="1" customWidth="1"/>
    <col min="6658" max="6658" width="78.5703125" style="210" customWidth="1"/>
    <col min="6659" max="6659" width="10.85546875" style="210"/>
    <col min="6660" max="6660" width="31.140625" style="210" customWidth="1"/>
    <col min="6661" max="6661" width="70.140625" style="210" customWidth="1"/>
    <col min="6662" max="6662" width="17.42578125" style="210" customWidth="1"/>
    <col min="6663" max="6664" width="21.85546875" style="210" customWidth="1"/>
    <col min="6665" max="6665" width="19.42578125" style="210" customWidth="1"/>
    <col min="6666" max="6666" width="42" style="210" customWidth="1"/>
    <col min="6667" max="6912" width="10.85546875" style="210"/>
    <col min="6913" max="6913" width="72" style="210" bestFit="1" customWidth="1"/>
    <col min="6914" max="6914" width="78.5703125" style="210" customWidth="1"/>
    <col min="6915" max="6915" width="10.85546875" style="210"/>
    <col min="6916" max="6916" width="31.140625" style="210" customWidth="1"/>
    <col min="6917" max="6917" width="70.140625" style="210" customWidth="1"/>
    <col min="6918" max="6918" width="17.42578125" style="210" customWidth="1"/>
    <col min="6919" max="6920" width="21.85546875" style="210" customWidth="1"/>
    <col min="6921" max="6921" width="19.42578125" style="210" customWidth="1"/>
    <col min="6922" max="6922" width="42" style="210" customWidth="1"/>
    <col min="6923" max="7168" width="10.85546875" style="210"/>
    <col min="7169" max="7169" width="72" style="210" bestFit="1" customWidth="1"/>
    <col min="7170" max="7170" width="78.5703125" style="210" customWidth="1"/>
    <col min="7171" max="7171" width="10.85546875" style="210"/>
    <col min="7172" max="7172" width="31.140625" style="210" customWidth="1"/>
    <col min="7173" max="7173" width="70.140625" style="210" customWidth="1"/>
    <col min="7174" max="7174" width="17.42578125" style="210" customWidth="1"/>
    <col min="7175" max="7176" width="21.85546875" style="210" customWidth="1"/>
    <col min="7177" max="7177" width="19.42578125" style="210" customWidth="1"/>
    <col min="7178" max="7178" width="42" style="210" customWidth="1"/>
    <col min="7179" max="7424" width="10.85546875" style="210"/>
    <col min="7425" max="7425" width="72" style="210" bestFit="1" customWidth="1"/>
    <col min="7426" max="7426" width="78.5703125" style="210" customWidth="1"/>
    <col min="7427" max="7427" width="10.85546875" style="210"/>
    <col min="7428" max="7428" width="31.140625" style="210" customWidth="1"/>
    <col min="7429" max="7429" width="70.140625" style="210" customWidth="1"/>
    <col min="7430" max="7430" width="17.42578125" style="210" customWidth="1"/>
    <col min="7431" max="7432" width="21.85546875" style="210" customWidth="1"/>
    <col min="7433" max="7433" width="19.42578125" style="210" customWidth="1"/>
    <col min="7434" max="7434" width="42" style="210" customWidth="1"/>
    <col min="7435" max="7680" width="10.85546875" style="210"/>
    <col min="7681" max="7681" width="72" style="210" bestFit="1" customWidth="1"/>
    <col min="7682" max="7682" width="78.5703125" style="210" customWidth="1"/>
    <col min="7683" max="7683" width="10.85546875" style="210"/>
    <col min="7684" max="7684" width="31.140625" style="210" customWidth="1"/>
    <col min="7685" max="7685" width="70.140625" style="210" customWidth="1"/>
    <col min="7686" max="7686" width="17.42578125" style="210" customWidth="1"/>
    <col min="7687" max="7688" width="21.85546875" style="210" customWidth="1"/>
    <col min="7689" max="7689" width="19.42578125" style="210" customWidth="1"/>
    <col min="7690" max="7690" width="42" style="210" customWidth="1"/>
    <col min="7691" max="7936" width="10.85546875" style="210"/>
    <col min="7937" max="7937" width="72" style="210" bestFit="1" customWidth="1"/>
    <col min="7938" max="7938" width="78.5703125" style="210" customWidth="1"/>
    <col min="7939" max="7939" width="10.85546875" style="210"/>
    <col min="7940" max="7940" width="31.140625" style="210" customWidth="1"/>
    <col min="7941" max="7941" width="70.140625" style="210" customWidth="1"/>
    <col min="7942" max="7942" width="17.42578125" style="210" customWidth="1"/>
    <col min="7943" max="7944" width="21.85546875" style="210" customWidth="1"/>
    <col min="7945" max="7945" width="19.42578125" style="210" customWidth="1"/>
    <col min="7946" max="7946" width="42" style="210" customWidth="1"/>
    <col min="7947" max="8192" width="10.85546875" style="210"/>
    <col min="8193" max="8193" width="72" style="210" bestFit="1" customWidth="1"/>
    <col min="8194" max="8194" width="78.5703125" style="210" customWidth="1"/>
    <col min="8195" max="8195" width="10.85546875" style="210"/>
    <col min="8196" max="8196" width="31.140625" style="210" customWidth="1"/>
    <col min="8197" max="8197" width="70.140625" style="210" customWidth="1"/>
    <col min="8198" max="8198" width="17.42578125" style="210" customWidth="1"/>
    <col min="8199" max="8200" width="21.85546875" style="210" customWidth="1"/>
    <col min="8201" max="8201" width="19.42578125" style="210" customWidth="1"/>
    <col min="8202" max="8202" width="42" style="210" customWidth="1"/>
    <col min="8203" max="8448" width="10.85546875" style="210"/>
    <col min="8449" max="8449" width="72" style="210" bestFit="1" customWidth="1"/>
    <col min="8450" max="8450" width="78.5703125" style="210" customWidth="1"/>
    <col min="8451" max="8451" width="10.85546875" style="210"/>
    <col min="8452" max="8452" width="31.140625" style="210" customWidth="1"/>
    <col min="8453" max="8453" width="70.140625" style="210" customWidth="1"/>
    <col min="8454" max="8454" width="17.42578125" style="210" customWidth="1"/>
    <col min="8455" max="8456" width="21.85546875" style="210" customWidth="1"/>
    <col min="8457" max="8457" width="19.42578125" style="210" customWidth="1"/>
    <col min="8458" max="8458" width="42" style="210" customWidth="1"/>
    <col min="8459" max="8704" width="10.85546875" style="210"/>
    <col min="8705" max="8705" width="72" style="210" bestFit="1" customWidth="1"/>
    <col min="8706" max="8706" width="78.5703125" style="210" customWidth="1"/>
    <col min="8707" max="8707" width="10.85546875" style="210"/>
    <col min="8708" max="8708" width="31.140625" style="210" customWidth="1"/>
    <col min="8709" max="8709" width="70.140625" style="210" customWidth="1"/>
    <col min="8710" max="8710" width="17.42578125" style="210" customWidth="1"/>
    <col min="8711" max="8712" width="21.85546875" style="210" customWidth="1"/>
    <col min="8713" max="8713" width="19.42578125" style="210" customWidth="1"/>
    <col min="8714" max="8714" width="42" style="210" customWidth="1"/>
    <col min="8715" max="8960" width="10.85546875" style="210"/>
    <col min="8961" max="8961" width="72" style="210" bestFit="1" customWidth="1"/>
    <col min="8962" max="8962" width="78.5703125" style="210" customWidth="1"/>
    <col min="8963" max="8963" width="10.85546875" style="210"/>
    <col min="8964" max="8964" width="31.140625" style="210" customWidth="1"/>
    <col min="8965" max="8965" width="70.140625" style="210" customWidth="1"/>
    <col min="8966" max="8966" width="17.42578125" style="210" customWidth="1"/>
    <col min="8967" max="8968" width="21.85546875" style="210" customWidth="1"/>
    <col min="8969" max="8969" width="19.42578125" style="210" customWidth="1"/>
    <col min="8970" max="8970" width="42" style="210" customWidth="1"/>
    <col min="8971" max="9216" width="10.85546875" style="210"/>
    <col min="9217" max="9217" width="72" style="210" bestFit="1" customWidth="1"/>
    <col min="9218" max="9218" width="78.5703125" style="210" customWidth="1"/>
    <col min="9219" max="9219" width="10.85546875" style="210"/>
    <col min="9220" max="9220" width="31.140625" style="210" customWidth="1"/>
    <col min="9221" max="9221" width="70.140625" style="210" customWidth="1"/>
    <col min="9222" max="9222" width="17.42578125" style="210" customWidth="1"/>
    <col min="9223" max="9224" width="21.85546875" style="210" customWidth="1"/>
    <col min="9225" max="9225" width="19.42578125" style="210" customWidth="1"/>
    <col min="9226" max="9226" width="42" style="210" customWidth="1"/>
    <col min="9227" max="9472" width="10.85546875" style="210"/>
    <col min="9473" max="9473" width="72" style="210" bestFit="1" customWidth="1"/>
    <col min="9474" max="9474" width="78.5703125" style="210" customWidth="1"/>
    <col min="9475" max="9475" width="10.85546875" style="210"/>
    <col min="9476" max="9476" width="31.140625" style="210" customWidth="1"/>
    <col min="9477" max="9477" width="70.140625" style="210" customWidth="1"/>
    <col min="9478" max="9478" width="17.42578125" style="210" customWidth="1"/>
    <col min="9479" max="9480" width="21.85546875" style="210" customWidth="1"/>
    <col min="9481" max="9481" width="19.42578125" style="210" customWidth="1"/>
    <col min="9482" max="9482" width="42" style="210" customWidth="1"/>
    <col min="9483" max="9728" width="10.85546875" style="210"/>
    <col min="9729" max="9729" width="72" style="210" bestFit="1" customWidth="1"/>
    <col min="9730" max="9730" width="78.5703125" style="210" customWidth="1"/>
    <col min="9731" max="9731" width="10.85546875" style="210"/>
    <col min="9732" max="9732" width="31.140625" style="210" customWidth="1"/>
    <col min="9733" max="9733" width="70.140625" style="210" customWidth="1"/>
    <col min="9734" max="9734" width="17.42578125" style="210" customWidth="1"/>
    <col min="9735" max="9736" width="21.85546875" style="210" customWidth="1"/>
    <col min="9737" max="9737" width="19.42578125" style="210" customWidth="1"/>
    <col min="9738" max="9738" width="42" style="210" customWidth="1"/>
    <col min="9739" max="9984" width="10.85546875" style="210"/>
    <col min="9985" max="9985" width="72" style="210" bestFit="1" customWidth="1"/>
    <col min="9986" max="9986" width="78.5703125" style="210" customWidth="1"/>
    <col min="9987" max="9987" width="10.85546875" style="210"/>
    <col min="9988" max="9988" width="31.140625" style="210" customWidth="1"/>
    <col min="9989" max="9989" width="70.140625" style="210" customWidth="1"/>
    <col min="9990" max="9990" width="17.42578125" style="210" customWidth="1"/>
    <col min="9991" max="9992" width="21.85546875" style="210" customWidth="1"/>
    <col min="9993" max="9993" width="19.42578125" style="210" customWidth="1"/>
    <col min="9994" max="9994" width="42" style="210" customWidth="1"/>
    <col min="9995" max="10240" width="10.85546875" style="210"/>
    <col min="10241" max="10241" width="72" style="210" bestFit="1" customWidth="1"/>
    <col min="10242" max="10242" width="78.5703125" style="210" customWidth="1"/>
    <col min="10243" max="10243" width="10.85546875" style="210"/>
    <col min="10244" max="10244" width="31.140625" style="210" customWidth="1"/>
    <col min="10245" max="10245" width="70.140625" style="210" customWidth="1"/>
    <col min="10246" max="10246" width="17.42578125" style="210" customWidth="1"/>
    <col min="10247" max="10248" width="21.85546875" style="210" customWidth="1"/>
    <col min="10249" max="10249" width="19.42578125" style="210" customWidth="1"/>
    <col min="10250" max="10250" width="42" style="210" customWidth="1"/>
    <col min="10251" max="10496" width="10.85546875" style="210"/>
    <col min="10497" max="10497" width="72" style="210" bestFit="1" customWidth="1"/>
    <col min="10498" max="10498" width="78.5703125" style="210" customWidth="1"/>
    <col min="10499" max="10499" width="10.85546875" style="210"/>
    <col min="10500" max="10500" width="31.140625" style="210" customWidth="1"/>
    <col min="10501" max="10501" width="70.140625" style="210" customWidth="1"/>
    <col min="10502" max="10502" width="17.42578125" style="210" customWidth="1"/>
    <col min="10503" max="10504" width="21.85546875" style="210" customWidth="1"/>
    <col min="10505" max="10505" width="19.42578125" style="210" customWidth="1"/>
    <col min="10506" max="10506" width="42" style="210" customWidth="1"/>
    <col min="10507" max="10752" width="10.85546875" style="210"/>
    <col min="10753" max="10753" width="72" style="210" bestFit="1" customWidth="1"/>
    <col min="10754" max="10754" width="78.5703125" style="210" customWidth="1"/>
    <col min="10755" max="10755" width="10.85546875" style="210"/>
    <col min="10756" max="10756" width="31.140625" style="210" customWidth="1"/>
    <col min="10757" max="10757" width="70.140625" style="210" customWidth="1"/>
    <col min="10758" max="10758" width="17.42578125" style="210" customWidth="1"/>
    <col min="10759" max="10760" width="21.85546875" style="210" customWidth="1"/>
    <col min="10761" max="10761" width="19.42578125" style="210" customWidth="1"/>
    <col min="10762" max="10762" width="42" style="210" customWidth="1"/>
    <col min="10763" max="11008" width="10.85546875" style="210"/>
    <col min="11009" max="11009" width="72" style="210" bestFit="1" customWidth="1"/>
    <col min="11010" max="11010" width="78.5703125" style="210" customWidth="1"/>
    <col min="11011" max="11011" width="10.85546875" style="210"/>
    <col min="11012" max="11012" width="31.140625" style="210" customWidth="1"/>
    <col min="11013" max="11013" width="70.140625" style="210" customWidth="1"/>
    <col min="11014" max="11014" width="17.42578125" style="210" customWidth="1"/>
    <col min="11015" max="11016" width="21.85546875" style="210" customWidth="1"/>
    <col min="11017" max="11017" width="19.42578125" style="210" customWidth="1"/>
    <col min="11018" max="11018" width="42" style="210" customWidth="1"/>
    <col min="11019" max="11264" width="10.85546875" style="210"/>
    <col min="11265" max="11265" width="72" style="210" bestFit="1" customWidth="1"/>
    <col min="11266" max="11266" width="78.5703125" style="210" customWidth="1"/>
    <col min="11267" max="11267" width="10.85546875" style="210"/>
    <col min="11268" max="11268" width="31.140625" style="210" customWidth="1"/>
    <col min="11269" max="11269" width="70.140625" style="210" customWidth="1"/>
    <col min="11270" max="11270" width="17.42578125" style="210" customWidth="1"/>
    <col min="11271" max="11272" width="21.85546875" style="210" customWidth="1"/>
    <col min="11273" max="11273" width="19.42578125" style="210" customWidth="1"/>
    <col min="11274" max="11274" width="42" style="210" customWidth="1"/>
    <col min="11275" max="11520" width="10.85546875" style="210"/>
    <col min="11521" max="11521" width="72" style="210" bestFit="1" customWidth="1"/>
    <col min="11522" max="11522" width="78.5703125" style="210" customWidth="1"/>
    <col min="11523" max="11523" width="10.85546875" style="210"/>
    <col min="11524" max="11524" width="31.140625" style="210" customWidth="1"/>
    <col min="11525" max="11525" width="70.140625" style="210" customWidth="1"/>
    <col min="11526" max="11526" width="17.42578125" style="210" customWidth="1"/>
    <col min="11527" max="11528" width="21.85546875" style="210" customWidth="1"/>
    <col min="11529" max="11529" width="19.42578125" style="210" customWidth="1"/>
    <col min="11530" max="11530" width="42" style="210" customWidth="1"/>
    <col min="11531" max="11776" width="10.85546875" style="210"/>
    <col min="11777" max="11777" width="72" style="210" bestFit="1" customWidth="1"/>
    <col min="11778" max="11778" width="78.5703125" style="210" customWidth="1"/>
    <col min="11779" max="11779" width="10.85546875" style="210"/>
    <col min="11780" max="11780" width="31.140625" style="210" customWidth="1"/>
    <col min="11781" max="11781" width="70.140625" style="210" customWidth="1"/>
    <col min="11782" max="11782" width="17.42578125" style="210" customWidth="1"/>
    <col min="11783" max="11784" width="21.85546875" style="210" customWidth="1"/>
    <col min="11785" max="11785" width="19.42578125" style="210" customWidth="1"/>
    <col min="11786" max="11786" width="42" style="210" customWidth="1"/>
    <col min="11787" max="12032" width="10.85546875" style="210"/>
    <col min="12033" max="12033" width="72" style="210" bestFit="1" customWidth="1"/>
    <col min="12034" max="12034" width="78.5703125" style="210" customWidth="1"/>
    <col min="12035" max="12035" width="10.85546875" style="210"/>
    <col min="12036" max="12036" width="31.140625" style="210" customWidth="1"/>
    <col min="12037" max="12037" width="70.140625" style="210" customWidth="1"/>
    <col min="12038" max="12038" width="17.42578125" style="210" customWidth="1"/>
    <col min="12039" max="12040" width="21.85546875" style="210" customWidth="1"/>
    <col min="12041" max="12041" width="19.42578125" style="210" customWidth="1"/>
    <col min="12042" max="12042" width="42" style="210" customWidth="1"/>
    <col min="12043" max="12288" width="10.85546875" style="210"/>
    <col min="12289" max="12289" width="72" style="210" bestFit="1" customWidth="1"/>
    <col min="12290" max="12290" width="78.5703125" style="210" customWidth="1"/>
    <col min="12291" max="12291" width="10.85546875" style="210"/>
    <col min="12292" max="12292" width="31.140625" style="210" customWidth="1"/>
    <col min="12293" max="12293" width="70.140625" style="210" customWidth="1"/>
    <col min="12294" max="12294" width="17.42578125" style="210" customWidth="1"/>
    <col min="12295" max="12296" width="21.85546875" style="210" customWidth="1"/>
    <col min="12297" max="12297" width="19.42578125" style="210" customWidth="1"/>
    <col min="12298" max="12298" width="42" style="210" customWidth="1"/>
    <col min="12299" max="12544" width="10.85546875" style="210"/>
    <col min="12545" max="12545" width="72" style="210" bestFit="1" customWidth="1"/>
    <col min="12546" max="12546" width="78.5703125" style="210" customWidth="1"/>
    <col min="12547" max="12547" width="10.85546875" style="210"/>
    <col min="12548" max="12548" width="31.140625" style="210" customWidth="1"/>
    <col min="12549" max="12549" width="70.140625" style="210" customWidth="1"/>
    <col min="12550" max="12550" width="17.42578125" style="210" customWidth="1"/>
    <col min="12551" max="12552" width="21.85546875" style="210" customWidth="1"/>
    <col min="12553" max="12553" width="19.42578125" style="210" customWidth="1"/>
    <col min="12554" max="12554" width="42" style="210" customWidth="1"/>
    <col min="12555" max="12800" width="10.85546875" style="210"/>
    <col min="12801" max="12801" width="72" style="210" bestFit="1" customWidth="1"/>
    <col min="12802" max="12802" width="78.5703125" style="210" customWidth="1"/>
    <col min="12803" max="12803" width="10.85546875" style="210"/>
    <col min="12804" max="12804" width="31.140625" style="210" customWidth="1"/>
    <col min="12805" max="12805" width="70.140625" style="210" customWidth="1"/>
    <col min="12806" max="12806" width="17.42578125" style="210" customWidth="1"/>
    <col min="12807" max="12808" width="21.85546875" style="210" customWidth="1"/>
    <col min="12809" max="12809" width="19.42578125" style="210" customWidth="1"/>
    <col min="12810" max="12810" width="42" style="210" customWidth="1"/>
    <col min="12811" max="13056" width="10.85546875" style="210"/>
    <col min="13057" max="13057" width="72" style="210" bestFit="1" customWidth="1"/>
    <col min="13058" max="13058" width="78.5703125" style="210" customWidth="1"/>
    <col min="13059" max="13059" width="10.85546875" style="210"/>
    <col min="13060" max="13060" width="31.140625" style="210" customWidth="1"/>
    <col min="13061" max="13061" width="70.140625" style="210" customWidth="1"/>
    <col min="13062" max="13062" width="17.42578125" style="210" customWidth="1"/>
    <col min="13063" max="13064" width="21.85546875" style="210" customWidth="1"/>
    <col min="13065" max="13065" width="19.42578125" style="210" customWidth="1"/>
    <col min="13066" max="13066" width="42" style="210" customWidth="1"/>
    <col min="13067" max="13312" width="10.85546875" style="210"/>
    <col min="13313" max="13313" width="72" style="210" bestFit="1" customWidth="1"/>
    <col min="13314" max="13314" width="78.5703125" style="210" customWidth="1"/>
    <col min="13315" max="13315" width="10.85546875" style="210"/>
    <col min="13316" max="13316" width="31.140625" style="210" customWidth="1"/>
    <col min="13317" max="13317" width="70.140625" style="210" customWidth="1"/>
    <col min="13318" max="13318" width="17.42578125" style="210" customWidth="1"/>
    <col min="13319" max="13320" width="21.85546875" style="210" customWidth="1"/>
    <col min="13321" max="13321" width="19.42578125" style="210" customWidth="1"/>
    <col min="13322" max="13322" width="42" style="210" customWidth="1"/>
    <col min="13323" max="13568" width="10.85546875" style="210"/>
    <col min="13569" max="13569" width="72" style="210" bestFit="1" customWidth="1"/>
    <col min="13570" max="13570" width="78.5703125" style="210" customWidth="1"/>
    <col min="13571" max="13571" width="10.85546875" style="210"/>
    <col min="13572" max="13572" width="31.140625" style="210" customWidth="1"/>
    <col min="13573" max="13573" width="70.140625" style="210" customWidth="1"/>
    <col min="13574" max="13574" width="17.42578125" style="210" customWidth="1"/>
    <col min="13575" max="13576" width="21.85546875" style="210" customWidth="1"/>
    <col min="13577" max="13577" width="19.42578125" style="210" customWidth="1"/>
    <col min="13578" max="13578" width="42" style="210" customWidth="1"/>
    <col min="13579" max="13824" width="10.85546875" style="210"/>
    <col min="13825" max="13825" width="72" style="210" bestFit="1" customWidth="1"/>
    <col min="13826" max="13826" width="78.5703125" style="210" customWidth="1"/>
    <col min="13827" max="13827" width="10.85546875" style="210"/>
    <col min="13828" max="13828" width="31.140625" style="210" customWidth="1"/>
    <col min="13829" max="13829" width="70.140625" style="210" customWidth="1"/>
    <col min="13830" max="13830" width="17.42578125" style="210" customWidth="1"/>
    <col min="13831" max="13832" width="21.85546875" style="210" customWidth="1"/>
    <col min="13833" max="13833" width="19.42578125" style="210" customWidth="1"/>
    <col min="13834" max="13834" width="42" style="210" customWidth="1"/>
    <col min="13835" max="14080" width="10.85546875" style="210"/>
    <col min="14081" max="14081" width="72" style="210" bestFit="1" customWidth="1"/>
    <col min="14082" max="14082" width="78.5703125" style="210" customWidth="1"/>
    <col min="14083" max="14083" width="10.85546875" style="210"/>
    <col min="14084" max="14084" width="31.140625" style="210" customWidth="1"/>
    <col min="14085" max="14085" width="70.140625" style="210" customWidth="1"/>
    <col min="14086" max="14086" width="17.42578125" style="210" customWidth="1"/>
    <col min="14087" max="14088" width="21.85546875" style="210" customWidth="1"/>
    <col min="14089" max="14089" width="19.42578125" style="210" customWidth="1"/>
    <col min="14090" max="14090" width="42" style="210" customWidth="1"/>
    <col min="14091" max="14336" width="10.85546875" style="210"/>
    <col min="14337" max="14337" width="72" style="210" bestFit="1" customWidth="1"/>
    <col min="14338" max="14338" width="78.5703125" style="210" customWidth="1"/>
    <col min="14339" max="14339" width="10.85546875" style="210"/>
    <col min="14340" max="14340" width="31.140625" style="210" customWidth="1"/>
    <col min="14341" max="14341" width="70.140625" style="210" customWidth="1"/>
    <col min="14342" max="14342" width="17.42578125" style="210" customWidth="1"/>
    <col min="14343" max="14344" width="21.85546875" style="210" customWidth="1"/>
    <col min="14345" max="14345" width="19.42578125" style="210" customWidth="1"/>
    <col min="14346" max="14346" width="42" style="210" customWidth="1"/>
    <col min="14347" max="14592" width="10.85546875" style="210"/>
    <col min="14593" max="14593" width="72" style="210" bestFit="1" customWidth="1"/>
    <col min="14594" max="14594" width="78.5703125" style="210" customWidth="1"/>
    <col min="14595" max="14595" width="10.85546875" style="210"/>
    <col min="14596" max="14596" width="31.140625" style="210" customWidth="1"/>
    <col min="14597" max="14597" width="70.140625" style="210" customWidth="1"/>
    <col min="14598" max="14598" width="17.42578125" style="210" customWidth="1"/>
    <col min="14599" max="14600" width="21.85546875" style="210" customWidth="1"/>
    <col min="14601" max="14601" width="19.42578125" style="210" customWidth="1"/>
    <col min="14602" max="14602" width="42" style="210" customWidth="1"/>
    <col min="14603" max="14848" width="10.85546875" style="210"/>
    <col min="14849" max="14849" width="72" style="210" bestFit="1" customWidth="1"/>
    <col min="14850" max="14850" width="78.5703125" style="210" customWidth="1"/>
    <col min="14851" max="14851" width="10.85546875" style="210"/>
    <col min="14852" max="14852" width="31.140625" style="210" customWidth="1"/>
    <col min="14853" max="14853" width="70.140625" style="210" customWidth="1"/>
    <col min="14854" max="14854" width="17.42578125" style="210" customWidth="1"/>
    <col min="14855" max="14856" width="21.85546875" style="210" customWidth="1"/>
    <col min="14857" max="14857" width="19.42578125" style="210" customWidth="1"/>
    <col min="14858" max="14858" width="42" style="210" customWidth="1"/>
    <col min="14859" max="15104" width="10.85546875" style="210"/>
    <col min="15105" max="15105" width="72" style="210" bestFit="1" customWidth="1"/>
    <col min="15106" max="15106" width="78.5703125" style="210" customWidth="1"/>
    <col min="15107" max="15107" width="10.85546875" style="210"/>
    <col min="15108" max="15108" width="31.140625" style="210" customWidth="1"/>
    <col min="15109" max="15109" width="70.140625" style="210" customWidth="1"/>
    <col min="15110" max="15110" width="17.42578125" style="210" customWidth="1"/>
    <col min="15111" max="15112" width="21.85546875" style="210" customWidth="1"/>
    <col min="15113" max="15113" width="19.42578125" style="210" customWidth="1"/>
    <col min="15114" max="15114" width="42" style="210" customWidth="1"/>
    <col min="15115" max="15360" width="10.85546875" style="210"/>
    <col min="15361" max="15361" width="72" style="210" bestFit="1" customWidth="1"/>
    <col min="15362" max="15362" width="78.5703125" style="210" customWidth="1"/>
    <col min="15363" max="15363" width="10.85546875" style="210"/>
    <col min="15364" max="15364" width="31.140625" style="210" customWidth="1"/>
    <col min="15365" max="15365" width="70.140625" style="210" customWidth="1"/>
    <col min="15366" max="15366" width="17.42578125" style="210" customWidth="1"/>
    <col min="15367" max="15368" width="21.85546875" style="210" customWidth="1"/>
    <col min="15369" max="15369" width="19.42578125" style="210" customWidth="1"/>
    <col min="15370" max="15370" width="42" style="210" customWidth="1"/>
    <col min="15371" max="15616" width="10.85546875" style="210"/>
    <col min="15617" max="15617" width="72" style="210" bestFit="1" customWidth="1"/>
    <col min="15618" max="15618" width="78.5703125" style="210" customWidth="1"/>
    <col min="15619" max="15619" width="10.85546875" style="210"/>
    <col min="15620" max="15620" width="31.140625" style="210" customWidth="1"/>
    <col min="15621" max="15621" width="70.140625" style="210" customWidth="1"/>
    <col min="15622" max="15622" width="17.42578125" style="210" customWidth="1"/>
    <col min="15623" max="15624" width="21.85546875" style="210" customWidth="1"/>
    <col min="15625" max="15625" width="19.42578125" style="210" customWidth="1"/>
    <col min="15626" max="15626" width="42" style="210" customWidth="1"/>
    <col min="15627" max="15872" width="10.85546875" style="210"/>
    <col min="15873" max="15873" width="72" style="210" bestFit="1" customWidth="1"/>
    <col min="15874" max="15874" width="78.5703125" style="210" customWidth="1"/>
    <col min="15875" max="15875" width="10.85546875" style="210"/>
    <col min="15876" max="15876" width="31.140625" style="210" customWidth="1"/>
    <col min="15877" max="15877" width="70.140625" style="210" customWidth="1"/>
    <col min="15878" max="15878" width="17.42578125" style="210" customWidth="1"/>
    <col min="15879" max="15880" width="21.85546875" style="210" customWidth="1"/>
    <col min="15881" max="15881" width="19.42578125" style="210" customWidth="1"/>
    <col min="15882" max="15882" width="42" style="210" customWidth="1"/>
    <col min="15883" max="16128" width="10.85546875" style="210"/>
    <col min="16129" max="16129" width="72" style="210" bestFit="1" customWidth="1"/>
    <col min="16130" max="16130" width="78.5703125" style="210" customWidth="1"/>
    <col min="16131" max="16131" width="10.85546875" style="210"/>
    <col min="16132" max="16132" width="31.140625" style="210" customWidth="1"/>
    <col min="16133" max="16133" width="70.140625" style="210" customWidth="1"/>
    <col min="16134" max="16134" width="17.42578125" style="210" customWidth="1"/>
    <col min="16135" max="16136" width="21.85546875" style="210" customWidth="1"/>
    <col min="16137" max="16137" width="19.42578125" style="210" customWidth="1"/>
    <col min="16138" max="16138" width="42" style="210" customWidth="1"/>
    <col min="16139" max="16384" width="10.85546875" style="210"/>
  </cols>
  <sheetData>
    <row r="1" spans="1:2" ht="25.5" customHeight="1" x14ac:dyDescent="0.25">
      <c r="A1" s="339" t="s">
        <v>0</v>
      </c>
      <c r="B1" s="340"/>
    </row>
    <row r="2" spans="1:2" ht="25.5" customHeight="1" x14ac:dyDescent="0.25">
      <c r="A2" s="341" t="s">
        <v>1</v>
      </c>
      <c r="B2" s="342"/>
    </row>
    <row r="3" spans="1:2" ht="15" x14ac:dyDescent="0.25">
      <c r="A3" s="233" t="s">
        <v>2</v>
      </c>
      <c r="B3" s="234" t="s">
        <v>3</v>
      </c>
    </row>
    <row r="4" spans="1:2" ht="40.5" customHeight="1" x14ac:dyDescent="0.25">
      <c r="A4" s="214" t="s">
        <v>4</v>
      </c>
      <c r="B4" s="215" t="s">
        <v>5</v>
      </c>
    </row>
    <row r="5" spans="1:2" ht="28.5" x14ac:dyDescent="0.25">
      <c r="A5" s="214" t="s">
        <v>6</v>
      </c>
      <c r="B5" s="216" t="s">
        <v>7</v>
      </c>
    </row>
    <row r="6" spans="1:2" ht="124.5" customHeight="1" x14ac:dyDescent="0.25">
      <c r="A6" s="214" t="s">
        <v>8</v>
      </c>
      <c r="B6" s="211" t="s">
        <v>9</v>
      </c>
    </row>
    <row r="7" spans="1:2" ht="26.45" customHeight="1" x14ac:dyDescent="0.25">
      <c r="A7" s="343" t="s">
        <v>10</v>
      </c>
      <c r="B7" s="344"/>
    </row>
    <row r="8" spans="1:2" ht="42.75" x14ac:dyDescent="0.25">
      <c r="A8" s="214" t="s">
        <v>11</v>
      </c>
      <c r="B8" s="216" t="s">
        <v>12</v>
      </c>
    </row>
    <row r="9" spans="1:2" ht="28.5" x14ac:dyDescent="0.25">
      <c r="A9" s="214" t="s">
        <v>13</v>
      </c>
      <c r="B9" s="216" t="s">
        <v>14</v>
      </c>
    </row>
    <row r="10" spans="1:2" ht="42.75" x14ac:dyDescent="0.25">
      <c r="A10" s="214" t="s">
        <v>15</v>
      </c>
      <c r="B10" s="216" t="s">
        <v>16</v>
      </c>
    </row>
    <row r="11" spans="1:2" ht="40.5" customHeight="1" x14ac:dyDescent="0.25">
      <c r="A11" s="214" t="s">
        <v>17</v>
      </c>
      <c r="B11" s="215" t="s">
        <v>18</v>
      </c>
    </row>
    <row r="12" spans="1:2" ht="38.25" customHeight="1" x14ac:dyDescent="0.25">
      <c r="A12" s="214" t="s">
        <v>19</v>
      </c>
      <c r="B12" s="215" t="s">
        <v>20</v>
      </c>
    </row>
    <row r="13" spans="1:2" ht="42.75" x14ac:dyDescent="0.25">
      <c r="A13" s="214" t="s">
        <v>21</v>
      </c>
      <c r="B13" s="217" t="s">
        <v>22</v>
      </c>
    </row>
    <row r="14" spans="1:2" ht="23.45" customHeight="1" x14ac:dyDescent="0.25">
      <c r="A14" s="218" t="s">
        <v>23</v>
      </c>
      <c r="B14" s="219"/>
    </row>
    <row r="15" spans="1:2" ht="42.75" x14ac:dyDescent="0.25">
      <c r="A15" s="214" t="s">
        <v>24</v>
      </c>
      <c r="B15" s="220" t="s">
        <v>25</v>
      </c>
    </row>
    <row r="16" spans="1:2" ht="42.75" x14ac:dyDescent="0.25">
      <c r="A16" s="214" t="s">
        <v>26</v>
      </c>
      <c r="B16" s="220" t="s">
        <v>27</v>
      </c>
    </row>
    <row r="17" spans="1:3" ht="42.75" x14ac:dyDescent="0.25">
      <c r="A17" s="214" t="s">
        <v>28</v>
      </c>
      <c r="B17" s="220" t="s">
        <v>29</v>
      </c>
    </row>
    <row r="18" spans="1:3" ht="8.25" customHeight="1" x14ac:dyDescent="0.25">
      <c r="A18" s="218"/>
      <c r="B18" s="221"/>
    </row>
    <row r="19" spans="1:3" ht="28.5" x14ac:dyDescent="0.25">
      <c r="A19" s="214" t="s">
        <v>30</v>
      </c>
      <c r="B19" s="220" t="s">
        <v>31</v>
      </c>
    </row>
    <row r="20" spans="1:3" ht="28.5" x14ac:dyDescent="0.25">
      <c r="A20" s="214" t="s">
        <v>32</v>
      </c>
      <c r="B20" s="220" t="s">
        <v>33</v>
      </c>
    </row>
    <row r="21" spans="1:3" ht="42.75" x14ac:dyDescent="0.25">
      <c r="A21" s="214" t="s">
        <v>34</v>
      </c>
      <c r="B21" s="220" t="s">
        <v>35</v>
      </c>
    </row>
    <row r="22" spans="1:3" ht="20.25" customHeight="1" x14ac:dyDescent="0.25">
      <c r="A22" s="347" t="s">
        <v>269</v>
      </c>
      <c r="B22" s="348"/>
    </row>
    <row r="23" spans="1:3" ht="42.75" x14ac:dyDescent="0.25">
      <c r="A23" s="214" t="s">
        <v>36</v>
      </c>
      <c r="B23" s="220" t="s">
        <v>37</v>
      </c>
    </row>
    <row r="24" spans="1:3" ht="54" customHeight="1" x14ac:dyDescent="0.25">
      <c r="A24" s="214" t="s">
        <v>38</v>
      </c>
      <c r="B24" s="220" t="s">
        <v>39</v>
      </c>
    </row>
    <row r="25" spans="1:3" ht="144" customHeight="1" x14ac:dyDescent="0.25">
      <c r="A25" s="214" t="s">
        <v>40</v>
      </c>
      <c r="B25" s="222" t="s">
        <v>41</v>
      </c>
    </row>
    <row r="26" spans="1:3" ht="57" x14ac:dyDescent="0.25">
      <c r="A26" s="214" t="s">
        <v>42</v>
      </c>
      <c r="B26" s="220" t="s">
        <v>43</v>
      </c>
    </row>
    <row r="27" spans="1:3" ht="57" x14ac:dyDescent="0.25">
      <c r="A27" s="214" t="s">
        <v>44</v>
      </c>
      <c r="B27" s="220" t="s">
        <v>45</v>
      </c>
    </row>
    <row r="28" spans="1:3" ht="28.5" x14ac:dyDescent="0.25">
      <c r="A28" s="214" t="s">
        <v>46</v>
      </c>
      <c r="B28" s="220" t="s">
        <v>47</v>
      </c>
    </row>
    <row r="29" spans="1:3" ht="57" x14ac:dyDescent="0.25">
      <c r="A29" s="214" t="s">
        <v>48</v>
      </c>
      <c r="B29" s="220" t="s">
        <v>49</v>
      </c>
      <c r="C29" s="212"/>
    </row>
    <row r="30" spans="1:3" ht="90" customHeight="1" x14ac:dyDescent="0.25">
      <c r="A30" s="223" t="s">
        <v>50</v>
      </c>
      <c r="B30" s="220" t="s">
        <v>51</v>
      </c>
    </row>
    <row r="31" spans="1:3" ht="81.599999999999994" customHeight="1" x14ac:dyDescent="0.25">
      <c r="A31" s="223" t="s">
        <v>52</v>
      </c>
      <c r="B31" s="220" t="s">
        <v>53</v>
      </c>
    </row>
    <row r="32" spans="1:3" ht="54" customHeight="1" x14ac:dyDescent="0.25">
      <c r="A32" s="223" t="s">
        <v>54</v>
      </c>
      <c r="B32" s="220" t="s">
        <v>55</v>
      </c>
    </row>
    <row r="33" spans="1:3" ht="28.5" customHeight="1" x14ac:dyDescent="0.25">
      <c r="A33" s="349" t="s">
        <v>56</v>
      </c>
      <c r="B33" s="350"/>
    </row>
    <row r="34" spans="1:3" ht="71.25" x14ac:dyDescent="0.25">
      <c r="A34" s="223" t="s">
        <v>57</v>
      </c>
      <c r="B34" s="220" t="s">
        <v>58</v>
      </c>
    </row>
    <row r="35" spans="1:3" ht="57" x14ac:dyDescent="0.25">
      <c r="A35" s="223" t="s">
        <v>59</v>
      </c>
      <c r="B35" s="220" t="s">
        <v>60</v>
      </c>
    </row>
    <row r="36" spans="1:3" ht="36" customHeight="1" x14ac:dyDescent="0.25">
      <c r="A36" s="223" t="s">
        <v>61</v>
      </c>
      <c r="B36" s="220" t="s">
        <v>62</v>
      </c>
      <c r="C36" s="213"/>
    </row>
    <row r="37" spans="1:3" ht="28.5" x14ac:dyDescent="0.25">
      <c r="A37" s="223" t="s">
        <v>63</v>
      </c>
      <c r="B37" s="220" t="s">
        <v>64</v>
      </c>
    </row>
    <row r="38" spans="1:3" ht="71.25" x14ac:dyDescent="0.25">
      <c r="A38" s="223" t="s">
        <v>65</v>
      </c>
      <c r="B38" s="220" t="s">
        <v>66</v>
      </c>
    </row>
    <row r="39" spans="1:3" ht="28.5" x14ac:dyDescent="0.25">
      <c r="A39" s="214" t="s">
        <v>67</v>
      </c>
      <c r="B39" s="220" t="s">
        <v>68</v>
      </c>
    </row>
    <row r="40" spans="1:3" ht="25.5" customHeight="1" x14ac:dyDescent="0.25">
      <c r="A40" s="343" t="s">
        <v>69</v>
      </c>
      <c r="B40" s="344"/>
    </row>
    <row r="41" spans="1:3" ht="24" customHeight="1" x14ac:dyDescent="0.25">
      <c r="A41" s="218" t="s">
        <v>2</v>
      </c>
      <c r="B41" s="235" t="s">
        <v>3</v>
      </c>
    </row>
    <row r="42" spans="1:3" ht="28.5" x14ac:dyDescent="0.25">
      <c r="A42" s="214" t="s">
        <v>21</v>
      </c>
      <c r="B42" s="224" t="s">
        <v>70</v>
      </c>
    </row>
    <row r="43" spans="1:3" ht="42.75" x14ac:dyDescent="0.25">
      <c r="A43" s="214" t="s">
        <v>71</v>
      </c>
      <c r="B43" s="224" t="s">
        <v>72</v>
      </c>
    </row>
    <row r="44" spans="1:3" ht="42.75" x14ac:dyDescent="0.25">
      <c r="A44" s="214" t="s">
        <v>73</v>
      </c>
      <c r="B44" s="224" t="s">
        <v>74</v>
      </c>
    </row>
    <row r="45" spans="1:3" ht="42.75" x14ac:dyDescent="0.25">
      <c r="A45" s="214" t="s">
        <v>75</v>
      </c>
      <c r="B45" s="224" t="s">
        <v>76</v>
      </c>
    </row>
    <row r="46" spans="1:3" ht="42.75" x14ac:dyDescent="0.25">
      <c r="A46" s="214" t="s">
        <v>77</v>
      </c>
      <c r="B46" s="224" t="s">
        <v>78</v>
      </c>
    </row>
    <row r="47" spans="1:3" ht="28.5" x14ac:dyDescent="0.25">
      <c r="A47" s="214" t="s">
        <v>79</v>
      </c>
      <c r="B47" s="224" t="s">
        <v>80</v>
      </c>
    </row>
    <row r="48" spans="1:3" ht="152.25" customHeight="1" x14ac:dyDescent="0.25">
      <c r="A48" s="214" t="s">
        <v>81</v>
      </c>
      <c r="B48" s="225" t="s">
        <v>82</v>
      </c>
    </row>
    <row r="49" spans="1:2" ht="22.9" customHeight="1" x14ac:dyDescent="0.25">
      <c r="A49" s="347" t="s">
        <v>83</v>
      </c>
      <c r="B49" s="348"/>
    </row>
    <row r="50" spans="1:2" ht="71.25" x14ac:dyDescent="0.25">
      <c r="A50" s="214" t="s">
        <v>84</v>
      </c>
      <c r="B50" s="220" t="s">
        <v>85</v>
      </c>
    </row>
    <row r="51" spans="1:2" ht="28.5" x14ac:dyDescent="0.25">
      <c r="A51" s="214" t="s">
        <v>86</v>
      </c>
      <c r="B51" s="220" t="s">
        <v>87</v>
      </c>
    </row>
    <row r="52" spans="1:2" ht="57" x14ac:dyDescent="0.25">
      <c r="A52" s="214" t="s">
        <v>88</v>
      </c>
      <c r="B52" s="220" t="s">
        <v>89</v>
      </c>
    </row>
    <row r="53" spans="1:2" ht="99.75" x14ac:dyDescent="0.25">
      <c r="A53" s="214" t="s">
        <v>90</v>
      </c>
      <c r="B53" s="220" t="s">
        <v>91</v>
      </c>
    </row>
    <row r="54" spans="1:2" ht="85.5" x14ac:dyDescent="0.25">
      <c r="A54" s="214" t="s">
        <v>92</v>
      </c>
      <c r="B54" s="220" t="s">
        <v>53</v>
      </c>
    </row>
    <row r="55" spans="1:2" ht="71.25" x14ac:dyDescent="0.25">
      <c r="A55" s="214" t="s">
        <v>93</v>
      </c>
      <c r="B55" s="220" t="s">
        <v>94</v>
      </c>
    </row>
    <row r="56" spans="1:2" ht="28.5" x14ac:dyDescent="0.25">
      <c r="A56" s="214" t="s">
        <v>95</v>
      </c>
      <c r="B56" s="220" t="s">
        <v>96</v>
      </c>
    </row>
    <row r="57" spans="1:2" ht="24" customHeight="1" x14ac:dyDescent="0.25">
      <c r="A57" s="351" t="s">
        <v>97</v>
      </c>
      <c r="B57" s="352"/>
    </row>
    <row r="58" spans="1:2" ht="23.45" customHeight="1" x14ac:dyDescent="0.25">
      <c r="A58" s="347" t="s">
        <v>98</v>
      </c>
      <c r="B58" s="348"/>
    </row>
    <row r="59" spans="1:2" ht="42.75" x14ac:dyDescent="0.25">
      <c r="A59" s="214" t="s">
        <v>99</v>
      </c>
      <c r="B59" s="224" t="s">
        <v>100</v>
      </c>
    </row>
    <row r="60" spans="1:2" ht="28.5" x14ac:dyDescent="0.25">
      <c r="A60" s="214" t="s">
        <v>101</v>
      </c>
      <c r="B60" s="224" t="s">
        <v>102</v>
      </c>
    </row>
    <row r="61" spans="1:2" ht="42.75" x14ac:dyDescent="0.25">
      <c r="A61" s="214" t="s">
        <v>13</v>
      </c>
      <c r="B61" s="224" t="s">
        <v>103</v>
      </c>
    </row>
    <row r="62" spans="1:2" ht="57" x14ac:dyDescent="0.25">
      <c r="A62" s="214" t="s">
        <v>26</v>
      </c>
      <c r="B62" s="220" t="s">
        <v>104</v>
      </c>
    </row>
    <row r="63" spans="1:2" ht="57" x14ac:dyDescent="0.25">
      <c r="A63" s="214" t="s">
        <v>28</v>
      </c>
      <c r="B63" s="220" t="s">
        <v>105</v>
      </c>
    </row>
    <row r="64" spans="1:2" ht="42.75" x14ac:dyDescent="0.25">
      <c r="A64" s="214" t="s">
        <v>106</v>
      </c>
      <c r="B64" s="224" t="s">
        <v>107</v>
      </c>
    </row>
    <row r="65" spans="1:2" ht="25.5" customHeight="1" x14ac:dyDescent="0.25">
      <c r="A65" s="343" t="s">
        <v>108</v>
      </c>
      <c r="B65" s="344"/>
    </row>
    <row r="66" spans="1:2" ht="22.9" customHeight="1" x14ac:dyDescent="0.25">
      <c r="A66" s="345" t="s">
        <v>109</v>
      </c>
      <c r="B66" s="346"/>
    </row>
    <row r="67" spans="1:2" ht="94.15" customHeight="1" x14ac:dyDescent="0.25">
      <c r="A67" s="355" t="s">
        <v>110</v>
      </c>
      <c r="B67" s="356"/>
    </row>
    <row r="68" spans="1:2" ht="39.75" customHeight="1" x14ac:dyDescent="0.25">
      <c r="A68" s="214" t="s">
        <v>111</v>
      </c>
      <c r="B68" s="226" t="s">
        <v>112</v>
      </c>
    </row>
    <row r="69" spans="1:2" ht="42.75" x14ac:dyDescent="0.25">
      <c r="A69" s="214" t="s">
        <v>113</v>
      </c>
      <c r="B69" s="227" t="s">
        <v>114</v>
      </c>
    </row>
    <row r="70" spans="1:2" ht="37.5" customHeight="1" x14ac:dyDescent="0.25">
      <c r="A70" s="223" t="s">
        <v>115</v>
      </c>
      <c r="B70" s="227" t="s">
        <v>116</v>
      </c>
    </row>
    <row r="71" spans="1:2" ht="37.5" customHeight="1" x14ac:dyDescent="0.25">
      <c r="A71" s="214" t="s">
        <v>117</v>
      </c>
      <c r="B71" s="227" t="s">
        <v>118</v>
      </c>
    </row>
    <row r="72" spans="1:2" ht="37.5" customHeight="1" x14ac:dyDescent="0.25">
      <c r="A72" s="223" t="s">
        <v>119</v>
      </c>
      <c r="B72" s="227" t="s">
        <v>120</v>
      </c>
    </row>
    <row r="73" spans="1:2" ht="25.5" customHeight="1" x14ac:dyDescent="0.25">
      <c r="A73" s="343" t="s">
        <v>121</v>
      </c>
      <c r="B73" s="344"/>
    </row>
    <row r="74" spans="1:2" ht="28.5" x14ac:dyDescent="0.25">
      <c r="A74" s="214" t="s">
        <v>122</v>
      </c>
      <c r="B74" s="224" t="s">
        <v>123</v>
      </c>
    </row>
    <row r="75" spans="1:2" ht="28.5" x14ac:dyDescent="0.25">
      <c r="A75" s="214" t="s">
        <v>124</v>
      </c>
      <c r="B75" s="224" t="s">
        <v>125</v>
      </c>
    </row>
    <row r="76" spans="1:2" ht="28.5" x14ac:dyDescent="0.25">
      <c r="A76" s="214" t="s">
        <v>126</v>
      </c>
      <c r="B76" s="224" t="s">
        <v>127</v>
      </c>
    </row>
    <row r="77" spans="1:2" ht="28.5" x14ac:dyDescent="0.25">
      <c r="A77" s="214" t="s">
        <v>128</v>
      </c>
      <c r="B77" s="224" t="s">
        <v>129</v>
      </c>
    </row>
    <row r="78" spans="1:2" ht="28.5" x14ac:dyDescent="0.25">
      <c r="A78" s="214" t="s">
        <v>130</v>
      </c>
      <c r="B78" s="224" t="s">
        <v>131</v>
      </c>
    </row>
    <row r="79" spans="1:2" ht="42.75" x14ac:dyDescent="0.25">
      <c r="A79" s="214" t="s">
        <v>132</v>
      </c>
      <c r="B79" s="224" t="s">
        <v>133</v>
      </c>
    </row>
    <row r="80" spans="1:2" ht="28.5" x14ac:dyDescent="0.25">
      <c r="A80" s="214" t="s">
        <v>134</v>
      </c>
      <c r="B80" s="224" t="s">
        <v>135</v>
      </c>
    </row>
    <row r="81" spans="1:2" ht="15" x14ac:dyDescent="0.25">
      <c r="A81" s="214" t="s">
        <v>136</v>
      </c>
      <c r="B81" s="224" t="s">
        <v>137</v>
      </c>
    </row>
    <row r="82" spans="1:2" ht="42.75" x14ac:dyDescent="0.25">
      <c r="A82" s="231" t="s">
        <v>138</v>
      </c>
      <c r="B82" s="224" t="s">
        <v>139</v>
      </c>
    </row>
    <row r="83" spans="1:2" ht="42.75" x14ac:dyDescent="0.25">
      <c r="A83" s="223" t="s">
        <v>140</v>
      </c>
      <c r="B83" s="224" t="s">
        <v>141</v>
      </c>
    </row>
    <row r="84" spans="1:2" ht="42.75" x14ac:dyDescent="0.25">
      <c r="A84" s="214" t="s">
        <v>142</v>
      </c>
      <c r="B84" s="224" t="s">
        <v>143</v>
      </c>
    </row>
    <row r="85" spans="1:2" ht="28.5" x14ac:dyDescent="0.25">
      <c r="A85" s="214" t="s">
        <v>44</v>
      </c>
      <c r="B85" s="224" t="s">
        <v>144</v>
      </c>
    </row>
    <row r="86" spans="1:2" ht="28.5" x14ac:dyDescent="0.25">
      <c r="A86" s="214" t="s">
        <v>145</v>
      </c>
      <c r="B86" s="224" t="s">
        <v>146</v>
      </c>
    </row>
    <row r="87" spans="1:2" ht="42.75" x14ac:dyDescent="0.25">
      <c r="A87" s="214" t="s">
        <v>147</v>
      </c>
      <c r="B87" s="224" t="s">
        <v>148</v>
      </c>
    </row>
    <row r="88" spans="1:2" ht="18.600000000000001" customHeight="1" x14ac:dyDescent="0.25">
      <c r="A88" s="343" t="s">
        <v>264</v>
      </c>
      <c r="B88" s="344"/>
    </row>
    <row r="89" spans="1:2" ht="28.5" x14ac:dyDescent="0.25">
      <c r="A89" s="232" t="s">
        <v>260</v>
      </c>
      <c r="B89" s="230" t="s">
        <v>265</v>
      </c>
    </row>
    <row r="90" spans="1:2" ht="15" x14ac:dyDescent="0.25">
      <c r="A90" s="232" t="s">
        <v>261</v>
      </c>
      <c r="B90" s="230" t="s">
        <v>266</v>
      </c>
    </row>
    <row r="91" spans="1:2" ht="15" x14ac:dyDescent="0.25">
      <c r="A91" s="232" t="s">
        <v>262</v>
      </c>
      <c r="B91" s="230" t="s">
        <v>267</v>
      </c>
    </row>
    <row r="92" spans="1:2" ht="15" x14ac:dyDescent="0.25">
      <c r="A92" s="232" t="s">
        <v>263</v>
      </c>
      <c r="B92" s="230" t="s">
        <v>268</v>
      </c>
    </row>
    <row r="93" spans="1:2" ht="15" x14ac:dyDescent="0.25">
      <c r="A93" s="353" t="s">
        <v>149</v>
      </c>
      <c r="B93" s="354"/>
    </row>
  </sheetData>
  <mergeCells count="15">
    <mergeCell ref="A93:B93"/>
    <mergeCell ref="A58:B58"/>
    <mergeCell ref="A73:B73"/>
    <mergeCell ref="A67:B67"/>
    <mergeCell ref="A88:B88"/>
    <mergeCell ref="A1:B1"/>
    <mergeCell ref="A2:B2"/>
    <mergeCell ref="A40:B40"/>
    <mergeCell ref="A65:B65"/>
    <mergeCell ref="A66:B66"/>
    <mergeCell ref="A7:B7"/>
    <mergeCell ref="A22:B22"/>
    <mergeCell ref="A33:B33"/>
    <mergeCell ref="A57:B57"/>
    <mergeCell ref="A49:B49"/>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5" tint="0.59999389629810485"/>
    <pageSetUpPr fitToPage="1"/>
  </sheetPr>
  <dimension ref="A1:O126"/>
  <sheetViews>
    <sheetView showGridLines="0" tabSelected="1" topLeftCell="A36" zoomScale="80" zoomScaleNormal="80" workbookViewId="0">
      <selection activeCell="D41" sqref="D41:E41"/>
    </sheetView>
  </sheetViews>
  <sheetFormatPr baseColWidth="10" defaultColWidth="10.85546875" defaultRowHeight="14.25" x14ac:dyDescent="0.25"/>
  <cols>
    <col min="1" max="1" width="49.7109375" style="1" customWidth="1"/>
    <col min="2" max="5" width="35.7109375" style="1" customWidth="1"/>
    <col min="6" max="6" width="43" style="1" customWidth="1"/>
    <col min="7" max="7" width="41.140625" style="1" customWidth="1"/>
    <col min="8" max="8" width="35.7109375" style="1" customWidth="1"/>
    <col min="9" max="9" width="42.140625" style="1" customWidth="1"/>
    <col min="10" max="13" width="35.7109375" style="1" customWidth="1"/>
    <col min="14" max="14" width="31" style="1" customWidth="1"/>
    <col min="15" max="15" width="18.140625" style="1" customWidth="1"/>
    <col min="16" max="16" width="8.42578125" style="1" customWidth="1"/>
    <col min="17" max="17" width="18.42578125" style="1" bestFit="1" customWidth="1"/>
    <col min="18" max="18" width="5.7109375" style="1" customWidth="1"/>
    <col min="19" max="19" width="18.42578125" style="1" bestFit="1" customWidth="1"/>
    <col min="20" max="20" width="4.7109375" style="1" customWidth="1"/>
    <col min="21" max="21" width="23" style="1" bestFit="1" customWidth="1"/>
    <col min="22" max="22" width="10.85546875" style="1"/>
    <col min="23" max="23" width="18.42578125" style="1" bestFit="1" customWidth="1"/>
    <col min="24" max="24" width="16.140625" style="1" customWidth="1"/>
    <col min="25" max="16384" width="10.85546875" style="1"/>
  </cols>
  <sheetData>
    <row r="1" spans="1:15" s="84" customFormat="1" ht="22.15" customHeight="1" thickBot="1" x14ac:dyDescent="0.3">
      <c r="A1" s="407"/>
      <c r="B1" s="387" t="s">
        <v>150</v>
      </c>
      <c r="C1" s="388"/>
      <c r="D1" s="388"/>
      <c r="E1" s="388"/>
      <c r="F1" s="388"/>
      <c r="G1" s="388"/>
      <c r="H1" s="388"/>
      <c r="I1" s="388"/>
      <c r="J1" s="388"/>
      <c r="K1" s="388"/>
      <c r="L1" s="389"/>
      <c r="M1" s="384" t="s">
        <v>270</v>
      </c>
      <c r="N1" s="385"/>
      <c r="O1" s="386"/>
    </row>
    <row r="2" spans="1:15" s="84" customFormat="1" ht="18" customHeight="1" thickBot="1" x14ac:dyDescent="0.3">
      <c r="A2" s="408"/>
      <c r="B2" s="390" t="s">
        <v>151</v>
      </c>
      <c r="C2" s="391"/>
      <c r="D2" s="391"/>
      <c r="E2" s="391"/>
      <c r="F2" s="391"/>
      <c r="G2" s="391"/>
      <c r="H2" s="391"/>
      <c r="I2" s="391"/>
      <c r="J2" s="391"/>
      <c r="K2" s="391"/>
      <c r="L2" s="392"/>
      <c r="M2" s="384" t="s">
        <v>271</v>
      </c>
      <c r="N2" s="385"/>
      <c r="O2" s="386"/>
    </row>
    <row r="3" spans="1:15" s="84" customFormat="1" ht="19.899999999999999" customHeight="1" thickBot="1" x14ac:dyDescent="0.3">
      <c r="A3" s="408"/>
      <c r="B3" s="390" t="s">
        <v>0</v>
      </c>
      <c r="C3" s="391"/>
      <c r="D3" s="391"/>
      <c r="E3" s="391"/>
      <c r="F3" s="391"/>
      <c r="G3" s="391"/>
      <c r="H3" s="391"/>
      <c r="I3" s="391"/>
      <c r="J3" s="391"/>
      <c r="K3" s="391"/>
      <c r="L3" s="392"/>
      <c r="M3" s="384" t="s">
        <v>272</v>
      </c>
      <c r="N3" s="385"/>
      <c r="O3" s="386"/>
    </row>
    <row r="4" spans="1:15" s="84" customFormat="1" ht="21.75" customHeight="1" thickBot="1" x14ac:dyDescent="0.3">
      <c r="A4" s="409"/>
      <c r="B4" s="393" t="s">
        <v>152</v>
      </c>
      <c r="C4" s="394"/>
      <c r="D4" s="394"/>
      <c r="E4" s="394"/>
      <c r="F4" s="394"/>
      <c r="G4" s="394"/>
      <c r="H4" s="394"/>
      <c r="I4" s="394"/>
      <c r="J4" s="394"/>
      <c r="K4" s="394"/>
      <c r="L4" s="395"/>
      <c r="M4" s="384" t="s">
        <v>273</v>
      </c>
      <c r="N4" s="385"/>
      <c r="O4" s="386"/>
    </row>
    <row r="5" spans="1:15" s="84" customFormat="1" ht="16.149999999999999" customHeight="1" thickBot="1" x14ac:dyDescent="0.3">
      <c r="A5" s="85"/>
      <c r="B5" s="86"/>
      <c r="C5" s="86"/>
      <c r="D5" s="86"/>
      <c r="E5" s="86"/>
      <c r="F5" s="86"/>
      <c r="G5" s="86"/>
      <c r="H5" s="86"/>
      <c r="I5" s="86"/>
      <c r="J5" s="86"/>
      <c r="K5" s="86"/>
      <c r="L5" s="86"/>
      <c r="M5" s="87"/>
      <c r="N5" s="87"/>
      <c r="O5" s="87"/>
    </row>
    <row r="6" spans="1:15" ht="40.35" customHeight="1" thickBot="1" x14ac:dyDescent="0.3">
      <c r="A6" s="54" t="s">
        <v>154</v>
      </c>
      <c r="B6" s="418" t="s">
        <v>280</v>
      </c>
      <c r="C6" s="419"/>
      <c r="D6" s="419"/>
      <c r="E6" s="419"/>
      <c r="F6" s="419"/>
      <c r="G6" s="419"/>
      <c r="H6" s="419"/>
      <c r="I6" s="419"/>
      <c r="J6" s="419"/>
      <c r="K6" s="420"/>
      <c r="L6" s="164" t="s">
        <v>155</v>
      </c>
      <c r="M6" s="421">
        <v>2024110010313</v>
      </c>
      <c r="N6" s="422"/>
      <c r="O6" s="423"/>
    </row>
    <row r="7" spans="1:15" s="84" customFormat="1" ht="18" customHeight="1" thickBot="1" x14ac:dyDescent="0.3">
      <c r="A7" s="85"/>
      <c r="B7" s="86"/>
      <c r="C7" s="86"/>
      <c r="D7" s="86"/>
      <c r="E7" s="86"/>
      <c r="F7" s="86"/>
      <c r="G7" s="86"/>
      <c r="H7" s="86"/>
      <c r="I7" s="86"/>
      <c r="J7" s="86"/>
      <c r="K7" s="86"/>
      <c r="L7" s="86"/>
      <c r="M7" s="87"/>
      <c r="N7" s="87"/>
      <c r="O7" s="87"/>
    </row>
    <row r="8" spans="1:15" s="84" customFormat="1" ht="21.75" customHeight="1" thickBot="1" x14ac:dyDescent="0.3">
      <c r="A8" s="411" t="s">
        <v>6</v>
      </c>
      <c r="B8" s="164" t="s">
        <v>156</v>
      </c>
      <c r="C8" s="129" t="s">
        <v>281</v>
      </c>
      <c r="D8" s="164" t="s">
        <v>157</v>
      </c>
      <c r="E8" s="129" t="s">
        <v>281</v>
      </c>
      <c r="F8" s="164" t="s">
        <v>158</v>
      </c>
      <c r="G8" s="129" t="s">
        <v>281</v>
      </c>
      <c r="H8" s="164" t="s">
        <v>159</v>
      </c>
      <c r="I8" s="130" t="s">
        <v>281</v>
      </c>
      <c r="J8" s="376" t="s">
        <v>8</v>
      </c>
      <c r="K8" s="410"/>
      <c r="L8" s="163" t="s">
        <v>160</v>
      </c>
      <c r="M8" s="373"/>
      <c r="N8" s="373"/>
      <c r="O8" s="373"/>
    </row>
    <row r="9" spans="1:15" s="84" customFormat="1" ht="21.75" customHeight="1" thickBot="1" x14ac:dyDescent="0.3">
      <c r="A9" s="411"/>
      <c r="B9" s="165" t="s">
        <v>161</v>
      </c>
      <c r="C9" s="131"/>
      <c r="D9" s="164" t="s">
        <v>162</v>
      </c>
      <c r="E9" s="132"/>
      <c r="F9" s="164" t="s">
        <v>163</v>
      </c>
      <c r="G9" s="132"/>
      <c r="H9" s="164" t="s">
        <v>164</v>
      </c>
      <c r="I9" s="130"/>
      <c r="J9" s="376"/>
      <c r="K9" s="410"/>
      <c r="L9" s="163" t="s">
        <v>165</v>
      </c>
      <c r="M9" s="373"/>
      <c r="N9" s="373"/>
      <c r="O9" s="373"/>
    </row>
    <row r="10" spans="1:15" s="84" customFormat="1" ht="21.75" customHeight="1" thickBot="1" x14ac:dyDescent="0.3">
      <c r="A10" s="411"/>
      <c r="B10" s="164" t="s">
        <v>166</v>
      </c>
      <c r="C10" s="129"/>
      <c r="D10" s="164" t="s">
        <v>167</v>
      </c>
      <c r="E10" s="132"/>
      <c r="F10" s="164" t="s">
        <v>168</v>
      </c>
      <c r="G10" s="132"/>
      <c r="H10" s="164" t="s">
        <v>169</v>
      </c>
      <c r="I10" s="130"/>
      <c r="J10" s="376"/>
      <c r="K10" s="410"/>
      <c r="L10" s="163" t="s">
        <v>170</v>
      </c>
      <c r="M10" s="373" t="s">
        <v>281</v>
      </c>
      <c r="N10" s="373"/>
      <c r="O10" s="373"/>
    </row>
    <row r="11" spans="1:15" ht="15" customHeight="1" thickBot="1" x14ac:dyDescent="0.3">
      <c r="A11" s="6"/>
      <c r="B11" s="7"/>
      <c r="C11" s="7"/>
      <c r="D11" s="9"/>
      <c r="E11" s="8"/>
      <c r="F11" s="8"/>
      <c r="G11" s="206"/>
      <c r="H11" s="206"/>
      <c r="I11" s="10"/>
      <c r="J11" s="10"/>
      <c r="K11" s="7"/>
      <c r="L11" s="7"/>
      <c r="M11" s="7"/>
      <c r="N11" s="7"/>
      <c r="O11" s="7"/>
    </row>
    <row r="12" spans="1:15" ht="15" customHeight="1" x14ac:dyDescent="0.25">
      <c r="A12" s="415" t="s">
        <v>171</v>
      </c>
      <c r="B12" s="396" t="s">
        <v>282</v>
      </c>
      <c r="C12" s="397"/>
      <c r="D12" s="397"/>
      <c r="E12" s="397"/>
      <c r="F12" s="397"/>
      <c r="G12" s="397"/>
      <c r="H12" s="397"/>
      <c r="I12" s="397"/>
      <c r="J12" s="397"/>
      <c r="K12" s="397"/>
      <c r="L12" s="397"/>
      <c r="M12" s="397"/>
      <c r="N12" s="397"/>
      <c r="O12" s="398"/>
    </row>
    <row r="13" spans="1:15" ht="15" customHeight="1" x14ac:dyDescent="0.25">
      <c r="A13" s="416"/>
      <c r="B13" s="399"/>
      <c r="C13" s="400"/>
      <c r="D13" s="400"/>
      <c r="E13" s="400"/>
      <c r="F13" s="400"/>
      <c r="G13" s="400"/>
      <c r="H13" s="400"/>
      <c r="I13" s="400"/>
      <c r="J13" s="400"/>
      <c r="K13" s="400"/>
      <c r="L13" s="400"/>
      <c r="M13" s="400"/>
      <c r="N13" s="400"/>
      <c r="O13" s="401"/>
    </row>
    <row r="14" spans="1:15" ht="15" customHeight="1" thickBot="1" x14ac:dyDescent="0.3">
      <c r="A14" s="417"/>
      <c r="B14" s="402"/>
      <c r="C14" s="403"/>
      <c r="D14" s="403"/>
      <c r="E14" s="403"/>
      <c r="F14" s="403"/>
      <c r="G14" s="403"/>
      <c r="H14" s="403"/>
      <c r="I14" s="403"/>
      <c r="J14" s="403"/>
      <c r="K14" s="403"/>
      <c r="L14" s="403"/>
      <c r="M14" s="403"/>
      <c r="N14" s="403"/>
      <c r="O14" s="404"/>
    </row>
    <row r="15" spans="1:15" ht="9" customHeight="1" thickBot="1" x14ac:dyDescent="0.3">
      <c r="A15" s="14"/>
      <c r="B15" s="83"/>
      <c r="C15" s="15"/>
      <c r="D15" s="15"/>
      <c r="E15" s="15"/>
      <c r="F15" s="15"/>
      <c r="G15" s="16"/>
      <c r="H15" s="16"/>
      <c r="I15" s="16"/>
      <c r="J15" s="16"/>
      <c r="K15" s="16"/>
      <c r="L15" s="17"/>
      <c r="M15" s="17"/>
      <c r="N15" s="17"/>
      <c r="O15" s="17"/>
    </row>
    <row r="16" spans="1:15" s="18" customFormat="1" ht="37.5" customHeight="1" thickBot="1" x14ac:dyDescent="0.3">
      <c r="A16" s="54" t="s">
        <v>13</v>
      </c>
      <c r="B16" s="405" t="s">
        <v>283</v>
      </c>
      <c r="C16" s="405"/>
      <c r="D16" s="405"/>
      <c r="E16" s="405"/>
      <c r="F16" s="405"/>
      <c r="G16" s="411" t="s">
        <v>15</v>
      </c>
      <c r="H16" s="411"/>
      <c r="I16" s="406" t="s">
        <v>285</v>
      </c>
      <c r="J16" s="406"/>
      <c r="K16" s="406"/>
      <c r="L16" s="406"/>
      <c r="M16" s="406"/>
      <c r="N16" s="406"/>
      <c r="O16" s="406"/>
    </row>
    <row r="17" spans="1:15" ht="9" customHeight="1" x14ac:dyDescent="0.25">
      <c r="A17" s="14"/>
      <c r="B17" s="16"/>
      <c r="C17" s="15"/>
      <c r="D17" s="15"/>
      <c r="E17" s="15"/>
      <c r="F17" s="15"/>
      <c r="G17" s="16"/>
      <c r="H17" s="16"/>
      <c r="I17" s="16"/>
      <c r="J17" s="16"/>
      <c r="K17" s="16"/>
      <c r="L17" s="17"/>
      <c r="M17" s="17"/>
      <c r="N17" s="17"/>
      <c r="O17" s="17"/>
    </row>
    <row r="18" spans="1:15" ht="56.25" customHeight="1" x14ac:dyDescent="0.25">
      <c r="A18" s="54" t="s">
        <v>17</v>
      </c>
      <c r="B18" s="413" t="s">
        <v>284</v>
      </c>
      <c r="C18" s="413"/>
      <c r="D18" s="413"/>
      <c r="E18" s="413"/>
      <c r="F18" s="54" t="s">
        <v>19</v>
      </c>
      <c r="G18" s="412" t="s">
        <v>287</v>
      </c>
      <c r="H18" s="412"/>
      <c r="I18" s="412"/>
      <c r="J18" s="54" t="s">
        <v>21</v>
      </c>
      <c r="K18" s="405" t="s">
        <v>286</v>
      </c>
      <c r="L18" s="405"/>
      <c r="M18" s="405"/>
      <c r="N18" s="405"/>
      <c r="O18" s="405"/>
    </row>
    <row r="19" spans="1:15" ht="9" customHeight="1" x14ac:dyDescent="0.25">
      <c r="A19" s="5"/>
      <c r="B19" s="2"/>
      <c r="C19" s="414"/>
      <c r="D19" s="414"/>
      <c r="E19" s="414"/>
      <c r="F19" s="414"/>
      <c r="G19" s="414"/>
      <c r="H19" s="414"/>
      <c r="I19" s="414"/>
      <c r="J19" s="414"/>
      <c r="K19" s="414"/>
      <c r="L19" s="414"/>
      <c r="M19" s="414"/>
      <c r="N19" s="414"/>
      <c r="O19" s="414"/>
    </row>
    <row r="20" spans="1:15" ht="16.5" customHeight="1" thickBot="1" x14ac:dyDescent="0.3">
      <c r="A20" s="81"/>
      <c r="B20" s="82"/>
      <c r="C20" s="82"/>
      <c r="D20" s="82"/>
      <c r="E20" s="82"/>
      <c r="F20" s="82"/>
      <c r="G20" s="82"/>
      <c r="H20" s="82"/>
      <c r="I20" s="82"/>
      <c r="J20" s="82"/>
      <c r="K20" s="82"/>
      <c r="L20" s="82"/>
      <c r="M20" s="82"/>
      <c r="N20" s="82"/>
      <c r="O20" s="82"/>
    </row>
    <row r="21" spans="1:15" ht="32.1" customHeight="1" thickBot="1" x14ac:dyDescent="0.3">
      <c r="A21" s="374" t="s">
        <v>23</v>
      </c>
      <c r="B21" s="375"/>
      <c r="C21" s="375"/>
      <c r="D21" s="375"/>
      <c r="E21" s="375"/>
      <c r="F21" s="375"/>
      <c r="G21" s="375"/>
      <c r="H21" s="375"/>
      <c r="I21" s="375"/>
      <c r="J21" s="375"/>
      <c r="K21" s="375"/>
      <c r="L21" s="375"/>
      <c r="M21" s="375"/>
      <c r="N21" s="375"/>
      <c r="O21" s="376"/>
    </row>
    <row r="22" spans="1:15" ht="32.1" customHeight="1" thickBot="1" x14ac:dyDescent="0.3">
      <c r="A22" s="374" t="s">
        <v>172</v>
      </c>
      <c r="B22" s="375"/>
      <c r="C22" s="375"/>
      <c r="D22" s="375"/>
      <c r="E22" s="375"/>
      <c r="F22" s="375"/>
      <c r="G22" s="375"/>
      <c r="H22" s="375"/>
      <c r="I22" s="375"/>
      <c r="J22" s="375"/>
      <c r="K22" s="375"/>
      <c r="L22" s="375"/>
      <c r="M22" s="375"/>
      <c r="N22" s="375"/>
      <c r="O22" s="376"/>
    </row>
    <row r="23" spans="1:15" ht="32.1" customHeight="1" thickBot="1" x14ac:dyDescent="0.3">
      <c r="A23" s="27"/>
      <c r="B23" s="19" t="s">
        <v>156</v>
      </c>
      <c r="C23" s="19" t="s">
        <v>157</v>
      </c>
      <c r="D23" s="19" t="s">
        <v>158</v>
      </c>
      <c r="E23" s="19" t="s">
        <v>159</v>
      </c>
      <c r="F23" s="19" t="s">
        <v>161</v>
      </c>
      <c r="G23" s="19" t="s">
        <v>162</v>
      </c>
      <c r="H23" s="19" t="s">
        <v>163</v>
      </c>
      <c r="I23" s="19" t="s">
        <v>164</v>
      </c>
      <c r="J23" s="19" t="s">
        <v>166</v>
      </c>
      <c r="K23" s="19" t="s">
        <v>167</v>
      </c>
      <c r="L23" s="19" t="s">
        <v>168</v>
      </c>
      <c r="M23" s="19" t="s">
        <v>169</v>
      </c>
      <c r="N23" s="20" t="s">
        <v>173</v>
      </c>
      <c r="O23" s="20" t="s">
        <v>174</v>
      </c>
    </row>
    <row r="24" spans="1:15" ht="32.1" customHeight="1" x14ac:dyDescent="0.25">
      <c r="A24" s="21" t="s">
        <v>24</v>
      </c>
      <c r="B24" s="304">
        <v>613661000</v>
      </c>
      <c r="C24" s="305">
        <v>0</v>
      </c>
      <c r="D24" s="305">
        <v>63626000</v>
      </c>
      <c r="E24" s="305">
        <v>0</v>
      </c>
      <c r="F24" s="243">
        <v>0</v>
      </c>
      <c r="G24" s="243">
        <v>0</v>
      </c>
      <c r="H24" s="243">
        <v>0</v>
      </c>
      <c r="I24" s="243">
        <v>0</v>
      </c>
      <c r="J24" s="243">
        <v>0</v>
      </c>
      <c r="K24" s="243">
        <v>0</v>
      </c>
      <c r="L24" s="243">
        <v>0</v>
      </c>
      <c r="M24" s="243">
        <v>0</v>
      </c>
      <c r="N24" s="335">
        <f>SUM(B24:M24)</f>
        <v>677287000</v>
      </c>
      <c r="O24" s="201">
        <v>1</v>
      </c>
    </row>
    <row r="25" spans="1:15" ht="32.1" customHeight="1" x14ac:dyDescent="0.25">
      <c r="A25" s="21" t="s">
        <v>26</v>
      </c>
      <c r="B25" s="306">
        <v>291874000</v>
      </c>
      <c r="C25" s="306">
        <v>206793000</v>
      </c>
      <c r="D25" s="307">
        <v>0</v>
      </c>
      <c r="E25" s="306">
        <v>33712667</v>
      </c>
      <c r="F25" s="200">
        <v>0</v>
      </c>
      <c r="G25" s="200">
        <v>0</v>
      </c>
      <c r="H25" s="200">
        <v>0</v>
      </c>
      <c r="I25" s="200">
        <v>0</v>
      </c>
      <c r="J25" s="200">
        <v>0</v>
      </c>
      <c r="K25" s="200">
        <v>0</v>
      </c>
      <c r="L25" s="200">
        <v>0</v>
      </c>
      <c r="M25" s="200">
        <v>0</v>
      </c>
      <c r="N25" s="335">
        <f t="shared" ref="N25:N26" si="0">SUM(B25:M25)</f>
        <v>532379667</v>
      </c>
      <c r="O25" s="202">
        <f>N25/N24</f>
        <v>0.78604737282717663</v>
      </c>
    </row>
    <row r="26" spans="1:15" ht="32.1" customHeight="1" x14ac:dyDescent="0.25">
      <c r="A26" s="21" t="s">
        <v>28</v>
      </c>
      <c r="B26" s="203">
        <v>0</v>
      </c>
      <c r="C26" s="209">
        <v>2113666</v>
      </c>
      <c r="D26" s="209">
        <v>34229732</v>
      </c>
      <c r="E26" s="209">
        <v>44711800</v>
      </c>
      <c r="F26" s="203">
        <v>0</v>
      </c>
      <c r="G26" s="203">
        <v>0</v>
      </c>
      <c r="H26" s="203">
        <v>0</v>
      </c>
      <c r="I26" s="203">
        <v>0</v>
      </c>
      <c r="J26" s="203">
        <v>0</v>
      </c>
      <c r="K26" s="203">
        <v>0</v>
      </c>
      <c r="L26" s="203">
        <v>0</v>
      </c>
      <c r="M26" s="203">
        <v>0</v>
      </c>
      <c r="N26" s="335">
        <f t="shared" si="0"/>
        <v>81055198</v>
      </c>
      <c r="O26" s="202">
        <f>N26/N24</f>
        <v>0.11967629380159371</v>
      </c>
    </row>
    <row r="27" spans="1:15" ht="32.1" customHeight="1" x14ac:dyDescent="0.25">
      <c r="A27" s="21" t="s">
        <v>175</v>
      </c>
      <c r="B27" s="308">
        <v>9949806</v>
      </c>
      <c r="C27" s="308">
        <v>31061041</v>
      </c>
      <c r="D27" s="308">
        <v>18503815</v>
      </c>
      <c r="E27" s="308">
        <v>0</v>
      </c>
      <c r="F27" s="244">
        <v>0</v>
      </c>
      <c r="G27" s="244">
        <v>0</v>
      </c>
      <c r="H27" s="244">
        <v>0</v>
      </c>
      <c r="I27" s="244">
        <v>0</v>
      </c>
      <c r="J27" s="244">
        <v>0</v>
      </c>
      <c r="K27" s="244">
        <v>0</v>
      </c>
      <c r="L27" s="244">
        <v>0</v>
      </c>
      <c r="M27" s="244">
        <v>0</v>
      </c>
      <c r="N27" s="335">
        <f>SUM(B27:M27)</f>
        <v>59514662</v>
      </c>
      <c r="O27" s="202">
        <v>1</v>
      </c>
    </row>
    <row r="28" spans="1:15" ht="32.1" customHeight="1" x14ac:dyDescent="0.25">
      <c r="A28" s="21" t="s">
        <v>176</v>
      </c>
      <c r="B28" s="203">
        <v>0</v>
      </c>
      <c r="C28" s="203">
        <v>0</v>
      </c>
      <c r="D28" s="203">
        <v>0</v>
      </c>
      <c r="E28" s="203">
        <v>0</v>
      </c>
      <c r="F28" s="203">
        <v>0</v>
      </c>
      <c r="G28" s="203">
        <v>0</v>
      </c>
      <c r="H28" s="203">
        <v>0</v>
      </c>
      <c r="I28" s="203">
        <v>0</v>
      </c>
      <c r="J28" s="203">
        <v>0</v>
      </c>
      <c r="K28" s="203">
        <v>0</v>
      </c>
      <c r="L28" s="203">
        <v>0</v>
      </c>
      <c r="M28" s="203">
        <v>0</v>
      </c>
      <c r="N28" s="335">
        <f t="shared" ref="N28" si="1">SUM(B28:M28)</f>
        <v>0</v>
      </c>
      <c r="O28" s="202">
        <f>N28/N27</f>
        <v>0</v>
      </c>
    </row>
    <row r="29" spans="1:15" ht="32.1" customHeight="1" thickBot="1" x14ac:dyDescent="0.3">
      <c r="A29" s="24" t="s">
        <v>34</v>
      </c>
      <c r="B29" s="204">
        <v>14126845</v>
      </c>
      <c r="C29" s="309">
        <v>16078002</v>
      </c>
      <c r="D29" s="309">
        <v>18503815</v>
      </c>
      <c r="E29" s="309">
        <v>8420406</v>
      </c>
      <c r="F29" s="204"/>
      <c r="G29" s="204"/>
      <c r="H29" s="204"/>
      <c r="I29" s="204"/>
      <c r="J29" s="204"/>
      <c r="K29" s="204"/>
      <c r="L29" s="204"/>
      <c r="M29" s="204"/>
      <c r="N29" s="336">
        <f>SUM(B29:M29)</f>
        <v>57129068</v>
      </c>
      <c r="O29" s="205">
        <f>N29/N27</f>
        <v>0.95991586073361213</v>
      </c>
    </row>
    <row r="30" spans="1:15" s="26" customFormat="1" ht="16.5" customHeight="1" x14ac:dyDescent="0.2"/>
    <row r="31" spans="1:15" s="26" customFormat="1" ht="17.25" customHeight="1" x14ac:dyDescent="0.2"/>
    <row r="32" spans="1:15" ht="5.25" customHeight="1" thickBot="1" x14ac:dyDescent="0.3"/>
    <row r="33" spans="1:13" ht="48" customHeight="1" thickBot="1" x14ac:dyDescent="0.3">
      <c r="A33" s="430" t="s">
        <v>177</v>
      </c>
      <c r="B33" s="431"/>
      <c r="C33" s="431"/>
      <c r="D33" s="431"/>
      <c r="E33" s="431"/>
      <c r="F33" s="431"/>
      <c r="G33" s="431"/>
      <c r="H33" s="431"/>
      <c r="I33" s="432"/>
      <c r="J33" s="31"/>
    </row>
    <row r="34" spans="1:13" ht="50.25" customHeight="1" thickBot="1" x14ac:dyDescent="0.3">
      <c r="A34" s="40" t="s">
        <v>178</v>
      </c>
      <c r="B34" s="433" t="str">
        <f>+B12</f>
        <v>Diseñar 4 contenidos nuevos de formación en capacidades digitales con enfoque de género y diferencial</v>
      </c>
      <c r="C34" s="434"/>
      <c r="D34" s="434"/>
      <c r="E34" s="434"/>
      <c r="F34" s="434"/>
      <c r="G34" s="434"/>
      <c r="H34" s="434"/>
      <c r="I34" s="435"/>
      <c r="J34" s="29"/>
      <c r="M34" s="194"/>
    </row>
    <row r="35" spans="1:13" ht="18.75" customHeight="1" thickBot="1" x14ac:dyDescent="0.3">
      <c r="A35" s="445" t="s">
        <v>38</v>
      </c>
      <c r="B35" s="90">
        <v>2024</v>
      </c>
      <c r="C35" s="90">
        <v>2025</v>
      </c>
      <c r="D35" s="90">
        <v>2026</v>
      </c>
      <c r="E35" s="90">
        <v>2027</v>
      </c>
      <c r="F35" s="90" t="s">
        <v>179</v>
      </c>
      <c r="G35" s="447" t="s">
        <v>40</v>
      </c>
      <c r="H35" s="447" t="s">
        <v>288</v>
      </c>
      <c r="I35" s="447"/>
      <c r="J35" s="29"/>
      <c r="M35" s="194"/>
    </row>
    <row r="36" spans="1:13" ht="50.25" customHeight="1" thickBot="1" x14ac:dyDescent="0.3">
      <c r="A36" s="446"/>
      <c r="B36" s="186">
        <v>1</v>
      </c>
      <c r="C36" s="186">
        <v>1</v>
      </c>
      <c r="D36" s="186">
        <v>1</v>
      </c>
      <c r="E36" s="186">
        <v>1</v>
      </c>
      <c r="F36" s="187">
        <f>B36+C36+D36+E36</f>
        <v>4</v>
      </c>
      <c r="G36" s="447"/>
      <c r="H36" s="447"/>
      <c r="I36" s="447"/>
      <c r="J36" s="29"/>
      <c r="M36" s="195"/>
    </row>
    <row r="37" spans="1:13" ht="52.5" customHeight="1" thickBot="1" x14ac:dyDescent="0.3">
      <c r="A37" s="41" t="s">
        <v>42</v>
      </c>
      <c r="B37" s="436">
        <v>0.3</v>
      </c>
      <c r="C37" s="437"/>
      <c r="D37" s="442" t="s">
        <v>180</v>
      </c>
      <c r="E37" s="443"/>
      <c r="F37" s="443"/>
      <c r="G37" s="443"/>
      <c r="H37" s="443"/>
      <c r="I37" s="444"/>
    </row>
    <row r="38" spans="1:13" s="30" customFormat="1" ht="48" customHeight="1" thickBot="1" x14ac:dyDescent="0.3">
      <c r="A38" s="445" t="s">
        <v>181</v>
      </c>
      <c r="B38" s="41" t="s">
        <v>182</v>
      </c>
      <c r="C38" s="40" t="s">
        <v>86</v>
      </c>
      <c r="D38" s="428" t="s">
        <v>88</v>
      </c>
      <c r="E38" s="429"/>
      <c r="F38" s="428" t="s">
        <v>90</v>
      </c>
      <c r="G38" s="429"/>
      <c r="H38" s="42" t="s">
        <v>92</v>
      </c>
      <c r="I38" s="44" t="s">
        <v>93</v>
      </c>
      <c r="M38" s="196"/>
    </row>
    <row r="39" spans="1:13" ht="93.75" customHeight="1" thickBot="1" x14ac:dyDescent="0.3">
      <c r="A39" s="446"/>
      <c r="B39" s="188">
        <v>0</v>
      </c>
      <c r="C39" s="35">
        <v>0</v>
      </c>
      <c r="D39" s="438" t="s">
        <v>289</v>
      </c>
      <c r="E39" s="439"/>
      <c r="F39" s="438" t="s">
        <v>290</v>
      </c>
      <c r="G39" s="439"/>
      <c r="H39" s="199" t="s">
        <v>291</v>
      </c>
      <c r="I39" s="33" t="s">
        <v>292</v>
      </c>
      <c r="M39" s="194"/>
    </row>
    <row r="40" spans="1:13" s="30" customFormat="1" ht="54" customHeight="1" thickBot="1" x14ac:dyDescent="0.3">
      <c r="A40" s="445" t="s">
        <v>183</v>
      </c>
      <c r="B40" s="43" t="s">
        <v>182</v>
      </c>
      <c r="C40" s="42" t="s">
        <v>86</v>
      </c>
      <c r="D40" s="428" t="s">
        <v>88</v>
      </c>
      <c r="E40" s="429"/>
      <c r="F40" s="428" t="s">
        <v>90</v>
      </c>
      <c r="G40" s="429"/>
      <c r="H40" s="42" t="s">
        <v>92</v>
      </c>
      <c r="I40" s="44" t="s">
        <v>93</v>
      </c>
    </row>
    <row r="41" spans="1:13" ht="223.5" customHeight="1" thickBot="1" x14ac:dyDescent="0.3">
      <c r="A41" s="446"/>
      <c r="B41" s="245">
        <v>0.08</v>
      </c>
      <c r="C41" s="35">
        <v>0.08</v>
      </c>
      <c r="D41" s="440" t="s">
        <v>293</v>
      </c>
      <c r="E41" s="441"/>
      <c r="F41" s="438" t="s">
        <v>294</v>
      </c>
      <c r="G41" s="439"/>
      <c r="H41" s="199" t="s">
        <v>291</v>
      </c>
      <c r="I41" s="33" t="s">
        <v>295</v>
      </c>
    </row>
    <row r="42" spans="1:13" s="30" customFormat="1" ht="45" customHeight="1" thickBot="1" x14ac:dyDescent="0.3">
      <c r="A42" s="445" t="s">
        <v>184</v>
      </c>
      <c r="B42" s="43" t="s">
        <v>182</v>
      </c>
      <c r="C42" s="42" t="s">
        <v>86</v>
      </c>
      <c r="D42" s="428" t="s">
        <v>88</v>
      </c>
      <c r="E42" s="429"/>
      <c r="F42" s="428" t="s">
        <v>90</v>
      </c>
      <c r="G42" s="429"/>
      <c r="H42" s="42" t="s">
        <v>92</v>
      </c>
      <c r="I42" s="44" t="s">
        <v>93</v>
      </c>
    </row>
    <row r="43" spans="1:13" ht="338.25" customHeight="1" thickBot="1" x14ac:dyDescent="0.3">
      <c r="A43" s="446"/>
      <c r="B43" s="245">
        <v>0.08</v>
      </c>
      <c r="C43" s="35">
        <v>0.08</v>
      </c>
      <c r="D43" s="440" t="s">
        <v>296</v>
      </c>
      <c r="E43" s="441"/>
      <c r="F43" s="438" t="s">
        <v>297</v>
      </c>
      <c r="G43" s="439"/>
      <c r="H43" s="199" t="s">
        <v>291</v>
      </c>
      <c r="I43" s="33" t="s">
        <v>298</v>
      </c>
    </row>
    <row r="44" spans="1:13" s="30" customFormat="1" ht="44.25" customHeight="1" thickBot="1" x14ac:dyDescent="0.3">
      <c r="A44" s="445" t="s">
        <v>185</v>
      </c>
      <c r="B44" s="43" t="s">
        <v>182</v>
      </c>
      <c r="C44" s="43" t="s">
        <v>86</v>
      </c>
      <c r="D44" s="428" t="s">
        <v>88</v>
      </c>
      <c r="E44" s="429"/>
      <c r="F44" s="428" t="s">
        <v>90</v>
      </c>
      <c r="G44" s="429"/>
      <c r="H44" s="42" t="s">
        <v>92</v>
      </c>
      <c r="I44" s="42" t="s">
        <v>93</v>
      </c>
    </row>
    <row r="45" spans="1:13" ht="245.25" customHeight="1" thickBot="1" x14ac:dyDescent="0.3">
      <c r="A45" s="446"/>
      <c r="B45" s="245">
        <v>0.08</v>
      </c>
      <c r="C45" s="35">
        <v>0.08</v>
      </c>
      <c r="D45" s="440" t="s">
        <v>299</v>
      </c>
      <c r="E45" s="441"/>
      <c r="F45" s="438" t="s">
        <v>302</v>
      </c>
      <c r="G45" s="448"/>
      <c r="H45" s="199" t="s">
        <v>291</v>
      </c>
      <c r="I45" s="33" t="s">
        <v>303</v>
      </c>
    </row>
    <row r="46" spans="1:13" s="30" customFormat="1" ht="47.25" customHeight="1" thickBot="1" x14ac:dyDescent="0.3">
      <c r="A46" s="445" t="s">
        <v>186</v>
      </c>
      <c r="B46" s="43" t="s">
        <v>182</v>
      </c>
      <c r="C46" s="42" t="s">
        <v>86</v>
      </c>
      <c r="D46" s="428" t="s">
        <v>88</v>
      </c>
      <c r="E46" s="429"/>
      <c r="F46" s="428" t="s">
        <v>90</v>
      </c>
      <c r="G46" s="429"/>
      <c r="H46" s="42" t="s">
        <v>92</v>
      </c>
      <c r="I46" s="44" t="s">
        <v>93</v>
      </c>
    </row>
    <row r="47" spans="1:13" ht="120.75" customHeight="1" thickBot="1" x14ac:dyDescent="0.3">
      <c r="A47" s="446"/>
      <c r="B47" s="245">
        <v>0.08</v>
      </c>
      <c r="C47" s="35"/>
      <c r="D47" s="363"/>
      <c r="E47" s="364"/>
      <c r="F47" s="363"/>
      <c r="G47" s="364"/>
      <c r="H47" s="32"/>
      <c r="I47" s="34"/>
    </row>
    <row r="48" spans="1:13" s="30" customFormat="1" ht="52.5" customHeight="1" thickBot="1" x14ac:dyDescent="0.3">
      <c r="A48" s="445" t="s">
        <v>187</v>
      </c>
      <c r="B48" s="43" t="s">
        <v>182</v>
      </c>
      <c r="C48" s="42" t="s">
        <v>86</v>
      </c>
      <c r="D48" s="428" t="s">
        <v>88</v>
      </c>
      <c r="E48" s="429"/>
      <c r="F48" s="428" t="s">
        <v>90</v>
      </c>
      <c r="G48" s="429"/>
      <c r="H48" s="42" t="s">
        <v>92</v>
      </c>
      <c r="I48" s="44" t="s">
        <v>93</v>
      </c>
    </row>
    <row r="49" spans="1:9" ht="120.75" customHeight="1" thickBot="1" x14ac:dyDescent="0.3">
      <c r="A49" s="446"/>
      <c r="B49" s="245">
        <v>0.08</v>
      </c>
      <c r="C49" s="36"/>
      <c r="D49" s="363"/>
      <c r="E49" s="364"/>
      <c r="F49" s="363"/>
      <c r="G49" s="364"/>
      <c r="H49" s="32"/>
      <c r="I49" s="34"/>
    </row>
    <row r="50" spans="1:9" ht="35.1" customHeight="1" thickBot="1" x14ac:dyDescent="0.3">
      <c r="A50" s="445" t="s">
        <v>188</v>
      </c>
      <c r="B50" s="41" t="s">
        <v>182</v>
      </c>
      <c r="C50" s="40" t="s">
        <v>86</v>
      </c>
      <c r="D50" s="428" t="s">
        <v>88</v>
      </c>
      <c r="E50" s="429"/>
      <c r="F50" s="428" t="s">
        <v>90</v>
      </c>
      <c r="G50" s="429"/>
      <c r="H50" s="42" t="s">
        <v>92</v>
      </c>
      <c r="I50" s="44" t="s">
        <v>93</v>
      </c>
    </row>
    <row r="51" spans="1:9" ht="120.75" customHeight="1" thickBot="1" x14ac:dyDescent="0.3">
      <c r="A51" s="446"/>
      <c r="B51" s="245">
        <v>0.08</v>
      </c>
      <c r="C51" s="36"/>
      <c r="D51" s="363"/>
      <c r="E51" s="449"/>
      <c r="F51" s="363"/>
      <c r="G51" s="364"/>
      <c r="H51" s="32"/>
      <c r="I51" s="34"/>
    </row>
    <row r="52" spans="1:9" ht="35.1" customHeight="1" thickBot="1" x14ac:dyDescent="0.3">
      <c r="A52" s="445" t="s">
        <v>189</v>
      </c>
      <c r="B52" s="41" t="s">
        <v>182</v>
      </c>
      <c r="C52" s="40" t="s">
        <v>86</v>
      </c>
      <c r="D52" s="428" t="s">
        <v>88</v>
      </c>
      <c r="E52" s="429"/>
      <c r="F52" s="428" t="s">
        <v>90</v>
      </c>
      <c r="G52" s="429"/>
      <c r="H52" s="42" t="s">
        <v>92</v>
      </c>
      <c r="I52" s="44" t="s">
        <v>93</v>
      </c>
    </row>
    <row r="53" spans="1:9" ht="120.75" customHeight="1" thickBot="1" x14ac:dyDescent="0.3">
      <c r="A53" s="446"/>
      <c r="B53" s="245">
        <v>0.08</v>
      </c>
      <c r="C53" s="36"/>
      <c r="D53" s="363"/>
      <c r="E53" s="449"/>
      <c r="F53" s="363"/>
      <c r="G53" s="364"/>
      <c r="H53" s="51"/>
      <c r="I53" s="34"/>
    </row>
    <row r="54" spans="1:9" ht="35.1" customHeight="1" thickBot="1" x14ac:dyDescent="0.3">
      <c r="A54" s="445" t="s">
        <v>190</v>
      </c>
      <c r="B54" s="41" t="s">
        <v>182</v>
      </c>
      <c r="C54" s="40" t="s">
        <v>86</v>
      </c>
      <c r="D54" s="428" t="s">
        <v>88</v>
      </c>
      <c r="E54" s="429"/>
      <c r="F54" s="428" t="s">
        <v>90</v>
      </c>
      <c r="G54" s="429"/>
      <c r="H54" s="42" t="s">
        <v>92</v>
      </c>
      <c r="I54" s="44" t="s">
        <v>93</v>
      </c>
    </row>
    <row r="55" spans="1:9" ht="120.75" customHeight="1" thickBot="1" x14ac:dyDescent="0.3">
      <c r="A55" s="446"/>
      <c r="B55" s="245">
        <v>0.08</v>
      </c>
      <c r="C55" s="36"/>
      <c r="D55" s="363"/>
      <c r="E55" s="364"/>
      <c r="F55" s="363"/>
      <c r="G55" s="364"/>
      <c r="H55" s="32"/>
      <c r="I55" s="32"/>
    </row>
    <row r="56" spans="1:9" ht="35.1" customHeight="1" thickBot="1" x14ac:dyDescent="0.3">
      <c r="A56" s="445" t="s">
        <v>191</v>
      </c>
      <c r="B56" s="41" t="s">
        <v>182</v>
      </c>
      <c r="C56" s="40" t="s">
        <v>86</v>
      </c>
      <c r="D56" s="428" t="s">
        <v>88</v>
      </c>
      <c r="E56" s="429"/>
      <c r="F56" s="428" t="s">
        <v>90</v>
      </c>
      <c r="G56" s="429"/>
      <c r="H56" s="42" t="s">
        <v>92</v>
      </c>
      <c r="I56" s="44" t="s">
        <v>93</v>
      </c>
    </row>
    <row r="57" spans="1:9" ht="120.75" customHeight="1" thickBot="1" x14ac:dyDescent="0.3">
      <c r="A57" s="446"/>
      <c r="B57" s="245">
        <v>0.08</v>
      </c>
      <c r="C57" s="36"/>
      <c r="D57" s="363"/>
      <c r="E57" s="364"/>
      <c r="F57" s="363"/>
      <c r="G57" s="364"/>
      <c r="H57" s="32"/>
      <c r="I57" s="34"/>
    </row>
    <row r="58" spans="1:9" ht="35.1" customHeight="1" thickBot="1" x14ac:dyDescent="0.3">
      <c r="A58" s="445" t="s">
        <v>192</v>
      </c>
      <c r="B58" s="41" t="s">
        <v>182</v>
      </c>
      <c r="C58" s="40" t="s">
        <v>86</v>
      </c>
      <c r="D58" s="428" t="s">
        <v>88</v>
      </c>
      <c r="E58" s="429"/>
      <c r="F58" s="428" t="s">
        <v>90</v>
      </c>
      <c r="G58" s="429"/>
      <c r="H58" s="42" t="s">
        <v>92</v>
      </c>
      <c r="I58" s="44" t="s">
        <v>93</v>
      </c>
    </row>
    <row r="59" spans="1:9" ht="120.75" customHeight="1" thickBot="1" x14ac:dyDescent="0.3">
      <c r="A59" s="446"/>
      <c r="B59" s="245">
        <v>0.08</v>
      </c>
      <c r="C59" s="36"/>
      <c r="D59" s="363"/>
      <c r="E59" s="364"/>
      <c r="F59" s="449"/>
      <c r="G59" s="449"/>
      <c r="H59" s="32"/>
      <c r="I59" s="32"/>
    </row>
    <row r="60" spans="1:9" ht="35.1" customHeight="1" thickBot="1" x14ac:dyDescent="0.3">
      <c r="A60" s="445" t="s">
        <v>193</v>
      </c>
      <c r="B60" s="41" t="s">
        <v>182</v>
      </c>
      <c r="C60" s="40" t="s">
        <v>86</v>
      </c>
      <c r="D60" s="428" t="s">
        <v>88</v>
      </c>
      <c r="E60" s="429"/>
      <c r="F60" s="428" t="s">
        <v>90</v>
      </c>
      <c r="G60" s="429"/>
      <c r="H60" s="42" t="s">
        <v>92</v>
      </c>
      <c r="I60" s="44" t="s">
        <v>93</v>
      </c>
    </row>
    <row r="61" spans="1:9" ht="120.75" customHeight="1" thickBot="1" x14ac:dyDescent="0.3">
      <c r="A61" s="446"/>
      <c r="B61" s="245">
        <v>0.08</v>
      </c>
      <c r="C61" s="36"/>
      <c r="D61" s="363"/>
      <c r="E61" s="364"/>
      <c r="F61" s="363"/>
      <c r="G61" s="364"/>
      <c r="H61" s="32"/>
      <c r="I61" s="32"/>
    </row>
    <row r="62" spans="1:9" x14ac:dyDescent="0.25">
      <c r="B62" s="192">
        <f>B61+B59+B57+B55+B53+B51+B49+B47+B45+B43+B41+B39+B41+B39</f>
        <v>0.95999999999999985</v>
      </c>
    </row>
    <row r="64" spans="1:9" s="29" customFormat="1" ht="30" customHeight="1" x14ac:dyDescent="0.25">
      <c r="A64" s="1"/>
      <c r="B64" s="1"/>
      <c r="C64" s="1"/>
      <c r="D64" s="1"/>
      <c r="E64" s="1"/>
      <c r="F64" s="1"/>
      <c r="G64" s="1"/>
      <c r="H64" s="1"/>
      <c r="I64" s="1"/>
    </row>
    <row r="65" spans="1:9" ht="34.5" customHeight="1" x14ac:dyDescent="0.25">
      <c r="A65" s="377" t="s">
        <v>56</v>
      </c>
      <c r="B65" s="377"/>
      <c r="C65" s="377"/>
      <c r="D65" s="377"/>
      <c r="E65" s="377"/>
      <c r="F65" s="377"/>
      <c r="G65" s="377"/>
      <c r="H65" s="377"/>
      <c r="I65" s="377"/>
    </row>
    <row r="66" spans="1:9" ht="67.5" customHeight="1" x14ac:dyDescent="0.25">
      <c r="A66" s="45" t="s">
        <v>57</v>
      </c>
      <c r="B66" s="378" t="s">
        <v>372</v>
      </c>
      <c r="C66" s="379"/>
      <c r="D66" s="378" t="s">
        <v>373</v>
      </c>
      <c r="E66" s="379"/>
      <c r="F66" s="378" t="s">
        <v>374</v>
      </c>
      <c r="G66" s="379"/>
      <c r="H66" s="380" t="s">
        <v>375</v>
      </c>
      <c r="I66" s="381"/>
    </row>
    <row r="67" spans="1:9" ht="45.75" customHeight="1" x14ac:dyDescent="0.25">
      <c r="A67" s="45" t="s">
        <v>194</v>
      </c>
      <c r="B67" s="357">
        <v>0.12</v>
      </c>
      <c r="C67" s="358"/>
      <c r="D67" s="357">
        <v>0.06</v>
      </c>
      <c r="E67" s="358"/>
      <c r="F67" s="357">
        <v>0.12</v>
      </c>
      <c r="G67" s="358"/>
      <c r="H67" s="359"/>
      <c r="I67" s="360"/>
    </row>
    <row r="68" spans="1:9" ht="30" customHeight="1" x14ac:dyDescent="0.25">
      <c r="A68" s="361" t="s">
        <v>156</v>
      </c>
      <c r="B68" s="95" t="s">
        <v>84</v>
      </c>
      <c r="C68" s="95" t="s">
        <v>86</v>
      </c>
      <c r="D68" s="95" t="s">
        <v>84</v>
      </c>
      <c r="E68" s="95" t="s">
        <v>86</v>
      </c>
      <c r="F68" s="95" t="s">
        <v>84</v>
      </c>
      <c r="G68" s="95" t="s">
        <v>86</v>
      </c>
      <c r="H68" s="95" t="s">
        <v>84</v>
      </c>
      <c r="I68" s="95" t="s">
        <v>86</v>
      </c>
    </row>
    <row r="69" spans="1:9" ht="30" customHeight="1" x14ac:dyDescent="0.25">
      <c r="A69" s="362"/>
      <c r="B69" s="47">
        <v>0</v>
      </c>
      <c r="C69" s="47">
        <v>0</v>
      </c>
      <c r="D69" s="47">
        <v>0</v>
      </c>
      <c r="E69" s="47">
        <v>0</v>
      </c>
      <c r="F69" s="47">
        <v>0</v>
      </c>
      <c r="G69" s="47">
        <v>0</v>
      </c>
      <c r="H69" s="52"/>
      <c r="I69" s="47"/>
    </row>
    <row r="70" spans="1:9" ht="80.25" customHeight="1" x14ac:dyDescent="0.25">
      <c r="A70" s="45" t="s">
        <v>195</v>
      </c>
      <c r="B70" s="368" t="s">
        <v>289</v>
      </c>
      <c r="C70" s="369"/>
      <c r="D70" s="368" t="s">
        <v>289</v>
      </c>
      <c r="E70" s="369"/>
      <c r="F70" s="368" t="s">
        <v>289</v>
      </c>
      <c r="G70" s="369"/>
      <c r="H70" s="382"/>
      <c r="I70" s="383"/>
    </row>
    <row r="71" spans="1:9" ht="63" customHeight="1" x14ac:dyDescent="0.25">
      <c r="A71" s="45" t="s">
        <v>196</v>
      </c>
      <c r="B71" s="368" t="s">
        <v>300</v>
      </c>
      <c r="C71" s="369"/>
      <c r="D71" s="368" t="s">
        <v>300</v>
      </c>
      <c r="E71" s="369"/>
      <c r="F71" s="368" t="s">
        <v>300</v>
      </c>
      <c r="G71" s="369"/>
      <c r="H71" s="370"/>
      <c r="I71" s="371"/>
    </row>
    <row r="72" spans="1:9" ht="30.75" customHeight="1" x14ac:dyDescent="0.25">
      <c r="A72" s="361" t="s">
        <v>157</v>
      </c>
      <c r="B72" s="95" t="s">
        <v>84</v>
      </c>
      <c r="C72" s="95" t="s">
        <v>86</v>
      </c>
      <c r="D72" s="95" t="s">
        <v>84</v>
      </c>
      <c r="E72" s="95" t="s">
        <v>86</v>
      </c>
      <c r="F72" s="95" t="s">
        <v>84</v>
      </c>
      <c r="G72" s="95" t="s">
        <v>86</v>
      </c>
      <c r="H72" s="95" t="s">
        <v>84</v>
      </c>
      <c r="I72" s="95" t="s">
        <v>86</v>
      </c>
    </row>
    <row r="73" spans="1:9" ht="30.75" customHeight="1" x14ac:dyDescent="0.25">
      <c r="A73" s="362"/>
      <c r="B73" s="47">
        <v>0</v>
      </c>
      <c r="C73" s="47">
        <v>0</v>
      </c>
      <c r="D73" s="47">
        <v>0</v>
      </c>
      <c r="E73" s="47">
        <v>0</v>
      </c>
      <c r="F73" s="47">
        <v>0</v>
      </c>
      <c r="G73" s="48">
        <v>0</v>
      </c>
      <c r="H73" s="52"/>
      <c r="I73" s="48"/>
    </row>
    <row r="74" spans="1:9" ht="82.5" customHeight="1" x14ac:dyDescent="0.25">
      <c r="A74" s="45" t="s">
        <v>195</v>
      </c>
      <c r="B74" s="368" t="s">
        <v>289</v>
      </c>
      <c r="C74" s="369"/>
      <c r="D74" s="368" t="s">
        <v>289</v>
      </c>
      <c r="E74" s="369"/>
      <c r="F74" s="368" t="s">
        <v>289</v>
      </c>
      <c r="G74" s="369"/>
      <c r="H74" s="426"/>
      <c r="I74" s="427"/>
    </row>
    <row r="75" spans="1:9" ht="89.25" customHeight="1" x14ac:dyDescent="0.25">
      <c r="A75" s="45" t="s">
        <v>196</v>
      </c>
      <c r="B75" s="368" t="s">
        <v>300</v>
      </c>
      <c r="C75" s="369"/>
      <c r="D75" s="368" t="s">
        <v>300</v>
      </c>
      <c r="E75" s="369"/>
      <c r="F75" s="368" t="s">
        <v>300</v>
      </c>
      <c r="G75" s="369"/>
      <c r="H75" s="370"/>
      <c r="I75" s="371"/>
    </row>
    <row r="76" spans="1:9" ht="30.75" customHeight="1" x14ac:dyDescent="0.25">
      <c r="A76" s="361" t="s">
        <v>158</v>
      </c>
      <c r="B76" s="95" t="s">
        <v>84</v>
      </c>
      <c r="C76" s="95" t="s">
        <v>86</v>
      </c>
      <c r="D76" s="95" t="s">
        <v>84</v>
      </c>
      <c r="E76" s="95" t="s">
        <v>86</v>
      </c>
      <c r="F76" s="95" t="s">
        <v>84</v>
      </c>
      <c r="G76" s="95" t="s">
        <v>86</v>
      </c>
      <c r="H76" s="95" t="s">
        <v>84</v>
      </c>
      <c r="I76" s="95" t="s">
        <v>86</v>
      </c>
    </row>
    <row r="77" spans="1:9" ht="30.75" customHeight="1" x14ac:dyDescent="0.25">
      <c r="A77" s="362"/>
      <c r="B77" s="47">
        <v>0</v>
      </c>
      <c r="C77" s="47"/>
      <c r="D77" s="47">
        <v>0</v>
      </c>
      <c r="E77" s="47"/>
      <c r="F77" s="47">
        <v>0.25</v>
      </c>
      <c r="G77" s="48">
        <v>0.25</v>
      </c>
      <c r="H77" s="52"/>
      <c r="I77" s="48"/>
    </row>
    <row r="78" spans="1:9" ht="172.5" customHeight="1" x14ac:dyDescent="0.25">
      <c r="A78" s="45" t="s">
        <v>195</v>
      </c>
      <c r="B78" s="368" t="s">
        <v>289</v>
      </c>
      <c r="C78" s="369"/>
      <c r="D78" s="368" t="s">
        <v>289</v>
      </c>
      <c r="E78" s="369"/>
      <c r="F78" s="424" t="s">
        <v>301</v>
      </c>
      <c r="G78" s="425"/>
      <c r="H78" s="370"/>
      <c r="I78" s="371"/>
    </row>
    <row r="79" spans="1:9" ht="126.75" customHeight="1" x14ac:dyDescent="0.25">
      <c r="A79" s="45" t="s">
        <v>196</v>
      </c>
      <c r="B79" s="368" t="s">
        <v>300</v>
      </c>
      <c r="C79" s="369"/>
      <c r="D79" s="368" t="s">
        <v>300</v>
      </c>
      <c r="E79" s="369"/>
      <c r="F79" s="424" t="s">
        <v>386</v>
      </c>
      <c r="G79" s="425"/>
      <c r="H79" s="370"/>
      <c r="I79" s="371"/>
    </row>
    <row r="80" spans="1:9" ht="30.75" customHeight="1" x14ac:dyDescent="0.25">
      <c r="A80" s="361" t="s">
        <v>159</v>
      </c>
      <c r="B80" s="95" t="s">
        <v>84</v>
      </c>
      <c r="C80" s="95" t="s">
        <v>86</v>
      </c>
      <c r="D80" s="95" t="s">
        <v>84</v>
      </c>
      <c r="E80" s="95" t="s">
        <v>86</v>
      </c>
      <c r="F80" s="95" t="s">
        <v>84</v>
      </c>
      <c r="G80" s="95" t="s">
        <v>86</v>
      </c>
      <c r="H80" s="95" t="s">
        <v>84</v>
      </c>
      <c r="I80" s="95" t="s">
        <v>86</v>
      </c>
    </row>
    <row r="81" spans="1:9" ht="30.75" customHeight="1" x14ac:dyDescent="0.25">
      <c r="A81" s="362"/>
      <c r="B81" s="47">
        <v>0</v>
      </c>
      <c r="C81" s="47">
        <v>0</v>
      </c>
      <c r="D81" s="47">
        <v>0</v>
      </c>
      <c r="E81" s="47">
        <v>0</v>
      </c>
      <c r="F81" s="47">
        <v>0</v>
      </c>
      <c r="G81" s="48">
        <v>0</v>
      </c>
      <c r="H81" s="52"/>
      <c r="I81" s="48"/>
    </row>
    <row r="82" spans="1:9" ht="87" customHeight="1" x14ac:dyDescent="0.25">
      <c r="A82" s="45" t="s">
        <v>195</v>
      </c>
      <c r="B82" s="368" t="s">
        <v>289</v>
      </c>
      <c r="C82" s="369"/>
      <c r="D82" s="368" t="s">
        <v>289</v>
      </c>
      <c r="E82" s="369"/>
      <c r="F82" s="368" t="s">
        <v>289</v>
      </c>
      <c r="G82" s="369"/>
      <c r="H82" s="370"/>
      <c r="I82" s="371"/>
    </row>
    <row r="83" spans="1:9" ht="81" customHeight="1" x14ac:dyDescent="0.25">
      <c r="A83" s="45" t="s">
        <v>196</v>
      </c>
      <c r="B83" s="368" t="s">
        <v>300</v>
      </c>
      <c r="C83" s="369"/>
      <c r="D83" s="368" t="s">
        <v>300</v>
      </c>
      <c r="E83" s="369"/>
      <c r="F83" s="368" t="s">
        <v>300</v>
      </c>
      <c r="G83" s="369"/>
      <c r="H83" s="370"/>
      <c r="I83" s="371"/>
    </row>
    <row r="84" spans="1:9" ht="30" customHeight="1" x14ac:dyDescent="0.25">
      <c r="A84" s="361" t="s">
        <v>161</v>
      </c>
      <c r="B84" s="95" t="s">
        <v>84</v>
      </c>
      <c r="C84" s="95" t="s">
        <v>86</v>
      </c>
      <c r="D84" s="95" t="s">
        <v>84</v>
      </c>
      <c r="E84" s="95" t="s">
        <v>86</v>
      </c>
      <c r="F84" s="95" t="s">
        <v>84</v>
      </c>
      <c r="G84" s="95" t="s">
        <v>86</v>
      </c>
      <c r="H84" s="95" t="s">
        <v>84</v>
      </c>
      <c r="I84" s="95" t="s">
        <v>86</v>
      </c>
    </row>
    <row r="85" spans="1:9" ht="30" customHeight="1" x14ac:dyDescent="0.25">
      <c r="A85" s="362"/>
      <c r="B85" s="47">
        <v>0</v>
      </c>
      <c r="C85" s="47"/>
      <c r="D85" s="47">
        <v>0.1</v>
      </c>
      <c r="E85" s="47"/>
      <c r="F85" s="47">
        <v>0.25</v>
      </c>
      <c r="G85" s="48"/>
      <c r="H85" s="52"/>
      <c r="I85" s="48"/>
    </row>
    <row r="86" spans="1:9" ht="80.25" customHeight="1" x14ac:dyDescent="0.25">
      <c r="A86" s="45" t="s">
        <v>195</v>
      </c>
      <c r="B86" s="372"/>
      <c r="C86" s="372"/>
      <c r="D86" s="372"/>
      <c r="E86" s="372"/>
      <c r="F86" s="372"/>
      <c r="G86" s="372"/>
      <c r="H86" s="372"/>
      <c r="I86" s="372"/>
    </row>
    <row r="87" spans="1:9" ht="80.25" customHeight="1" x14ac:dyDescent="0.25">
      <c r="A87" s="45" t="s">
        <v>196</v>
      </c>
      <c r="B87" s="365"/>
      <c r="C87" s="366"/>
      <c r="D87" s="365"/>
      <c r="E87" s="366"/>
      <c r="F87" s="365"/>
      <c r="G87" s="366"/>
      <c r="H87" s="365"/>
      <c r="I87" s="366"/>
    </row>
    <row r="88" spans="1:9" ht="29.25" customHeight="1" x14ac:dyDescent="0.25">
      <c r="A88" s="361" t="s">
        <v>162</v>
      </c>
      <c r="B88" s="95" t="s">
        <v>84</v>
      </c>
      <c r="C88" s="95" t="s">
        <v>86</v>
      </c>
      <c r="D88" s="95" t="s">
        <v>84</v>
      </c>
      <c r="E88" s="95" t="s">
        <v>86</v>
      </c>
      <c r="F88" s="95" t="s">
        <v>84</v>
      </c>
      <c r="G88" s="95" t="s">
        <v>86</v>
      </c>
      <c r="H88" s="95" t="s">
        <v>84</v>
      </c>
      <c r="I88" s="95" t="s">
        <v>86</v>
      </c>
    </row>
    <row r="89" spans="1:9" ht="29.25" customHeight="1" x14ac:dyDescent="0.25">
      <c r="A89" s="362"/>
      <c r="B89" s="47">
        <v>0.2</v>
      </c>
      <c r="C89" s="49"/>
      <c r="D89" s="47">
        <v>0.2</v>
      </c>
      <c r="E89" s="47"/>
      <c r="F89" s="47">
        <v>0</v>
      </c>
      <c r="G89" s="48"/>
      <c r="H89" s="52"/>
      <c r="I89" s="48"/>
    </row>
    <row r="90" spans="1:9" ht="80.25" customHeight="1" x14ac:dyDescent="0.25">
      <c r="A90" s="45" t="s">
        <v>195</v>
      </c>
      <c r="B90" s="367"/>
      <c r="C90" s="367"/>
      <c r="D90" s="367"/>
      <c r="E90" s="367"/>
      <c r="F90" s="367"/>
      <c r="G90" s="367"/>
      <c r="H90" s="367"/>
      <c r="I90" s="367"/>
    </row>
    <row r="91" spans="1:9" ht="80.25" customHeight="1" x14ac:dyDescent="0.25">
      <c r="A91" s="45" t="s">
        <v>196</v>
      </c>
      <c r="B91" s="365"/>
      <c r="C91" s="366"/>
      <c r="D91" s="365"/>
      <c r="E91" s="366"/>
      <c r="F91" s="365"/>
      <c r="G91" s="366"/>
      <c r="H91" s="365"/>
      <c r="I91" s="366"/>
    </row>
    <row r="92" spans="1:9" ht="24.95" customHeight="1" x14ac:dyDescent="0.25">
      <c r="A92" s="361" t="s">
        <v>163</v>
      </c>
      <c r="B92" s="95" t="s">
        <v>84</v>
      </c>
      <c r="C92" s="95" t="s">
        <v>86</v>
      </c>
      <c r="D92" s="95" t="s">
        <v>84</v>
      </c>
      <c r="E92" s="95" t="s">
        <v>86</v>
      </c>
      <c r="F92" s="95" t="s">
        <v>84</v>
      </c>
      <c r="G92" s="95" t="s">
        <v>86</v>
      </c>
      <c r="H92" s="95" t="s">
        <v>84</v>
      </c>
      <c r="I92" s="95" t="s">
        <v>86</v>
      </c>
    </row>
    <row r="93" spans="1:9" ht="24.95" customHeight="1" x14ac:dyDescent="0.25">
      <c r="A93" s="362"/>
      <c r="B93" s="47">
        <v>0.2</v>
      </c>
      <c r="C93" s="49"/>
      <c r="D93" s="47">
        <v>0.2</v>
      </c>
      <c r="E93" s="47"/>
      <c r="F93" s="47">
        <v>0.25</v>
      </c>
      <c r="G93" s="48"/>
      <c r="H93" s="52"/>
      <c r="I93" s="48"/>
    </row>
    <row r="94" spans="1:9" ht="80.25" customHeight="1" x14ac:dyDescent="0.25">
      <c r="A94" s="45" t="s">
        <v>195</v>
      </c>
      <c r="B94" s="367"/>
      <c r="C94" s="367"/>
      <c r="D94" s="367"/>
      <c r="E94" s="367"/>
      <c r="F94" s="367"/>
      <c r="G94" s="367"/>
      <c r="H94" s="367"/>
      <c r="I94" s="367"/>
    </row>
    <row r="95" spans="1:9" ht="80.25" customHeight="1" x14ac:dyDescent="0.25">
      <c r="A95" s="45" t="s">
        <v>196</v>
      </c>
      <c r="B95" s="365"/>
      <c r="C95" s="366"/>
      <c r="D95" s="365"/>
      <c r="E95" s="366"/>
      <c r="F95" s="365"/>
      <c r="G95" s="366"/>
      <c r="H95" s="365"/>
      <c r="I95" s="366"/>
    </row>
    <row r="96" spans="1:9" ht="24.95" customHeight="1" x14ac:dyDescent="0.25">
      <c r="A96" s="361" t="s">
        <v>164</v>
      </c>
      <c r="B96" s="95" t="s">
        <v>84</v>
      </c>
      <c r="C96" s="95" t="s">
        <v>86</v>
      </c>
      <c r="D96" s="95" t="s">
        <v>84</v>
      </c>
      <c r="E96" s="95" t="s">
        <v>86</v>
      </c>
      <c r="F96" s="95" t="s">
        <v>84</v>
      </c>
      <c r="G96" s="95" t="s">
        <v>86</v>
      </c>
      <c r="H96" s="95" t="s">
        <v>84</v>
      </c>
      <c r="I96" s="95" t="s">
        <v>86</v>
      </c>
    </row>
    <row r="97" spans="1:9" ht="24.95" customHeight="1" x14ac:dyDescent="0.25">
      <c r="A97" s="362"/>
      <c r="B97" s="47">
        <v>0.3</v>
      </c>
      <c r="C97" s="49"/>
      <c r="D97" s="47">
        <v>0.2</v>
      </c>
      <c r="E97" s="47"/>
      <c r="F97" s="47">
        <v>0</v>
      </c>
      <c r="G97" s="48"/>
      <c r="H97" s="52"/>
      <c r="I97" s="48"/>
    </row>
    <row r="98" spans="1:9" ht="80.25" customHeight="1" x14ac:dyDescent="0.25">
      <c r="A98" s="45" t="s">
        <v>195</v>
      </c>
      <c r="B98" s="367"/>
      <c r="C98" s="367"/>
      <c r="D98" s="367"/>
      <c r="E98" s="367"/>
      <c r="F98" s="367"/>
      <c r="G98" s="367"/>
      <c r="H98" s="367"/>
      <c r="I98" s="367"/>
    </row>
    <row r="99" spans="1:9" ht="80.25" customHeight="1" x14ac:dyDescent="0.25">
      <c r="A99" s="45" t="s">
        <v>196</v>
      </c>
      <c r="B99" s="365"/>
      <c r="C99" s="366"/>
      <c r="D99" s="365"/>
      <c r="E99" s="366"/>
      <c r="F99" s="365"/>
      <c r="G99" s="366"/>
      <c r="H99" s="365"/>
      <c r="I99" s="366"/>
    </row>
    <row r="100" spans="1:9" ht="24.95" customHeight="1" x14ac:dyDescent="0.25">
      <c r="A100" s="361" t="s">
        <v>166</v>
      </c>
      <c r="B100" s="95" t="s">
        <v>84</v>
      </c>
      <c r="C100" s="95" t="s">
        <v>86</v>
      </c>
      <c r="D100" s="95" t="s">
        <v>84</v>
      </c>
      <c r="E100" s="95" t="s">
        <v>86</v>
      </c>
      <c r="F100" s="95" t="s">
        <v>84</v>
      </c>
      <c r="G100" s="95" t="s">
        <v>86</v>
      </c>
      <c r="H100" s="95" t="s">
        <v>84</v>
      </c>
      <c r="I100" s="95" t="s">
        <v>86</v>
      </c>
    </row>
    <row r="101" spans="1:9" ht="24.95" customHeight="1" x14ac:dyDescent="0.25">
      <c r="A101" s="362"/>
      <c r="B101" s="47">
        <v>0.2</v>
      </c>
      <c r="C101" s="49"/>
      <c r="D101" s="47">
        <v>0.2</v>
      </c>
      <c r="E101" s="47"/>
      <c r="F101" s="47">
        <v>0</v>
      </c>
      <c r="G101" s="48"/>
      <c r="H101" s="52"/>
      <c r="I101" s="48"/>
    </row>
    <row r="102" spans="1:9" ht="80.25" customHeight="1" x14ac:dyDescent="0.25">
      <c r="A102" s="45" t="s">
        <v>195</v>
      </c>
      <c r="B102" s="367"/>
      <c r="C102" s="367"/>
      <c r="D102" s="367"/>
      <c r="E102" s="367"/>
      <c r="F102" s="367"/>
      <c r="G102" s="367"/>
      <c r="H102" s="367"/>
      <c r="I102" s="367"/>
    </row>
    <row r="103" spans="1:9" ht="80.25" customHeight="1" x14ac:dyDescent="0.25">
      <c r="A103" s="45" t="s">
        <v>196</v>
      </c>
      <c r="B103" s="365"/>
      <c r="C103" s="366"/>
      <c r="D103" s="365"/>
      <c r="E103" s="366"/>
      <c r="F103" s="365"/>
      <c r="G103" s="366"/>
      <c r="H103" s="365"/>
      <c r="I103" s="366"/>
    </row>
    <row r="104" spans="1:9" ht="24.95" customHeight="1" x14ac:dyDescent="0.25">
      <c r="A104" s="361" t="s">
        <v>167</v>
      </c>
      <c r="B104" s="95" t="s">
        <v>84</v>
      </c>
      <c r="C104" s="95" t="s">
        <v>86</v>
      </c>
      <c r="D104" s="95" t="s">
        <v>84</v>
      </c>
      <c r="E104" s="95" t="s">
        <v>86</v>
      </c>
      <c r="F104" s="95" t="s">
        <v>84</v>
      </c>
      <c r="G104" s="95" t="s">
        <v>86</v>
      </c>
      <c r="H104" s="95" t="s">
        <v>84</v>
      </c>
      <c r="I104" s="95" t="s">
        <v>86</v>
      </c>
    </row>
    <row r="105" spans="1:9" ht="24.95" customHeight="1" x14ac:dyDescent="0.25">
      <c r="A105" s="362"/>
      <c r="B105" s="47">
        <v>0.1</v>
      </c>
      <c r="C105" s="49"/>
      <c r="D105" s="47">
        <v>0.1</v>
      </c>
      <c r="E105" s="47"/>
      <c r="F105" s="47">
        <v>0</v>
      </c>
      <c r="G105" s="48"/>
      <c r="H105" s="52"/>
      <c r="I105" s="48"/>
    </row>
    <row r="106" spans="1:9" ht="80.25" customHeight="1" x14ac:dyDescent="0.25">
      <c r="A106" s="45" t="s">
        <v>195</v>
      </c>
      <c r="B106" s="367"/>
      <c r="C106" s="367"/>
      <c r="D106" s="367"/>
      <c r="E106" s="367"/>
      <c r="F106" s="367"/>
      <c r="G106" s="367"/>
      <c r="H106" s="367"/>
      <c r="I106" s="367"/>
    </row>
    <row r="107" spans="1:9" ht="80.25" customHeight="1" x14ac:dyDescent="0.25">
      <c r="A107" s="45" t="s">
        <v>196</v>
      </c>
      <c r="B107" s="365"/>
      <c r="C107" s="366"/>
      <c r="D107" s="365"/>
      <c r="E107" s="366"/>
      <c r="F107" s="365"/>
      <c r="G107" s="366"/>
      <c r="H107" s="365"/>
      <c r="I107" s="366"/>
    </row>
    <row r="108" spans="1:9" ht="24.95" customHeight="1" x14ac:dyDescent="0.25">
      <c r="A108" s="361" t="s">
        <v>168</v>
      </c>
      <c r="B108" s="95" t="s">
        <v>84</v>
      </c>
      <c r="C108" s="95" t="s">
        <v>86</v>
      </c>
      <c r="D108" s="95" t="s">
        <v>84</v>
      </c>
      <c r="E108" s="95" t="s">
        <v>86</v>
      </c>
      <c r="F108" s="95" t="s">
        <v>84</v>
      </c>
      <c r="G108" s="95" t="s">
        <v>86</v>
      </c>
      <c r="H108" s="95" t="s">
        <v>84</v>
      </c>
      <c r="I108" s="95" t="s">
        <v>86</v>
      </c>
    </row>
    <row r="109" spans="1:9" ht="24.95" customHeight="1" x14ac:dyDescent="0.25">
      <c r="A109" s="362"/>
      <c r="B109" s="47">
        <v>0</v>
      </c>
      <c r="C109" s="49"/>
      <c r="D109" s="47">
        <v>0</v>
      </c>
      <c r="E109" s="47"/>
      <c r="F109" s="47">
        <v>0.25</v>
      </c>
      <c r="G109" s="48"/>
      <c r="H109" s="52"/>
      <c r="I109" s="48"/>
    </row>
    <row r="110" spans="1:9" ht="80.25" customHeight="1" x14ac:dyDescent="0.25">
      <c r="A110" s="45" t="s">
        <v>195</v>
      </c>
      <c r="B110" s="367"/>
      <c r="C110" s="367"/>
      <c r="D110" s="367"/>
      <c r="E110" s="367"/>
      <c r="F110" s="367"/>
      <c r="G110" s="367"/>
      <c r="H110" s="367"/>
      <c r="I110" s="367"/>
    </row>
    <row r="111" spans="1:9" ht="80.25" customHeight="1" x14ac:dyDescent="0.25">
      <c r="A111" s="45" t="s">
        <v>196</v>
      </c>
      <c r="B111" s="365"/>
      <c r="C111" s="366"/>
      <c r="D111" s="365"/>
      <c r="E111" s="366"/>
      <c r="F111" s="365"/>
      <c r="G111" s="366"/>
      <c r="H111" s="365"/>
      <c r="I111" s="366"/>
    </row>
    <row r="112" spans="1:9" ht="24.95" customHeight="1" x14ac:dyDescent="0.25">
      <c r="A112" s="361" t="s">
        <v>169</v>
      </c>
      <c r="B112" s="95" t="s">
        <v>84</v>
      </c>
      <c r="C112" s="95" t="s">
        <v>86</v>
      </c>
      <c r="D112" s="95" t="s">
        <v>84</v>
      </c>
      <c r="E112" s="95" t="s">
        <v>86</v>
      </c>
      <c r="F112" s="95" t="s">
        <v>84</v>
      </c>
      <c r="G112" s="95" t="s">
        <v>86</v>
      </c>
      <c r="H112" s="95" t="s">
        <v>84</v>
      </c>
      <c r="I112" s="95" t="s">
        <v>86</v>
      </c>
    </row>
    <row r="113" spans="1:9" ht="24.95" customHeight="1" x14ac:dyDescent="0.25">
      <c r="A113" s="362"/>
      <c r="B113" s="47">
        <v>0</v>
      </c>
      <c r="C113" s="175"/>
      <c r="D113" s="47">
        <v>0</v>
      </c>
      <c r="E113" s="175"/>
      <c r="F113" s="47">
        <v>0</v>
      </c>
      <c r="G113" s="176"/>
      <c r="H113" s="175"/>
      <c r="I113" s="176"/>
    </row>
    <row r="114" spans="1:9" ht="80.25" customHeight="1" x14ac:dyDescent="0.25">
      <c r="A114" s="45" t="s">
        <v>195</v>
      </c>
      <c r="B114" s="450"/>
      <c r="C114" s="450"/>
      <c r="D114" s="450"/>
      <c r="E114" s="450"/>
      <c r="F114" s="450"/>
      <c r="G114" s="450"/>
      <c r="H114" s="450"/>
      <c r="I114" s="450"/>
    </row>
    <row r="115" spans="1:9" ht="80.25" customHeight="1" x14ac:dyDescent="0.25">
      <c r="A115" s="45" t="s">
        <v>196</v>
      </c>
      <c r="B115" s="365"/>
      <c r="C115" s="366"/>
      <c r="D115" s="365"/>
      <c r="E115" s="366"/>
      <c r="F115" s="365"/>
      <c r="G115" s="366"/>
      <c r="H115" s="365"/>
      <c r="I115" s="366"/>
    </row>
    <row r="116" spans="1:9" ht="16.5" x14ac:dyDescent="0.25">
      <c r="A116" s="46" t="s">
        <v>197</v>
      </c>
      <c r="B116" s="50">
        <f>(B69+B73+B77+B81+B85+B89+B93+B97+B101+B105+B109+B113)</f>
        <v>0.99999999999999989</v>
      </c>
      <c r="C116" s="50">
        <f t="shared" ref="C116:I116" si="2">(C69+C73+C77+C81+C85+C89+C93+C97+C101+C105+C109+C113)</f>
        <v>0</v>
      </c>
      <c r="D116" s="50">
        <f t="shared" si="2"/>
        <v>0.99999999999999989</v>
      </c>
      <c r="E116" s="50">
        <f t="shared" si="2"/>
        <v>0</v>
      </c>
      <c r="F116" s="50">
        <f t="shared" si="2"/>
        <v>1</v>
      </c>
      <c r="G116" s="50">
        <f t="shared" si="2"/>
        <v>0.25</v>
      </c>
      <c r="H116" s="50">
        <f t="shared" si="2"/>
        <v>0</v>
      </c>
      <c r="I116" s="50">
        <f t="shared" si="2"/>
        <v>0</v>
      </c>
    </row>
    <row r="121" spans="1:9" ht="37.5" customHeight="1" x14ac:dyDescent="0.25"/>
    <row r="122" spans="1:9" ht="19.5" customHeight="1" x14ac:dyDescent="0.25"/>
    <row r="123" spans="1:9" ht="19.5" customHeight="1" x14ac:dyDescent="0.25"/>
    <row r="124" spans="1:9" ht="34.5" customHeight="1" x14ac:dyDescent="0.25"/>
    <row r="125" spans="1:9" ht="15" customHeight="1" x14ac:dyDescent="0.25"/>
    <row r="126" spans="1:9" ht="15.75" customHeight="1" x14ac:dyDescent="0.25"/>
  </sheetData>
  <mergeCells count="211">
    <mergeCell ref="H98:I98"/>
    <mergeCell ref="B115:C115"/>
    <mergeCell ref="D115:E115"/>
    <mergeCell ref="F115:G115"/>
    <mergeCell ref="H115:I115"/>
    <mergeCell ref="B106:C106"/>
    <mergeCell ref="D106:E106"/>
    <mergeCell ref="F106:G106"/>
    <mergeCell ref="H106:I106"/>
    <mergeCell ref="B107:C107"/>
    <mergeCell ref="D107:E107"/>
    <mergeCell ref="F107:G107"/>
    <mergeCell ref="H107:I107"/>
    <mergeCell ref="B110:C110"/>
    <mergeCell ref="D110:E110"/>
    <mergeCell ref="F110:G110"/>
    <mergeCell ref="H110:I110"/>
    <mergeCell ref="B111:C111"/>
    <mergeCell ref="D111:E111"/>
    <mergeCell ref="F111:G111"/>
    <mergeCell ref="H111:I111"/>
    <mergeCell ref="B114:C114"/>
    <mergeCell ref="D114:E114"/>
    <mergeCell ref="F114:G114"/>
    <mergeCell ref="H114:I114"/>
    <mergeCell ref="H103:I103"/>
    <mergeCell ref="B94:C94"/>
    <mergeCell ref="D94:E94"/>
    <mergeCell ref="F94:G94"/>
    <mergeCell ref="H79:I79"/>
    <mergeCell ref="B82:C82"/>
    <mergeCell ref="D82:E82"/>
    <mergeCell ref="F82:G82"/>
    <mergeCell ref="H82:I82"/>
    <mergeCell ref="H94:I94"/>
    <mergeCell ref="B95:C95"/>
    <mergeCell ref="D95:E95"/>
    <mergeCell ref="B99:C99"/>
    <mergeCell ref="D99:E99"/>
    <mergeCell ref="F99:G99"/>
    <mergeCell ref="H99:I99"/>
    <mergeCell ref="B102:C102"/>
    <mergeCell ref="D102:E102"/>
    <mergeCell ref="F102:G102"/>
    <mergeCell ref="H102:I102"/>
    <mergeCell ref="F95:G95"/>
    <mergeCell ref="H95:I95"/>
    <mergeCell ref="B98:C98"/>
    <mergeCell ref="D98:E98"/>
    <mergeCell ref="F54:G54"/>
    <mergeCell ref="D56:E56"/>
    <mergeCell ref="F56:G56"/>
    <mergeCell ref="D51:E51"/>
    <mergeCell ref="D55:E55"/>
    <mergeCell ref="F61:G61"/>
    <mergeCell ref="F59:G59"/>
    <mergeCell ref="B103:C103"/>
    <mergeCell ref="D103:E103"/>
    <mergeCell ref="F103:G103"/>
    <mergeCell ref="B75:C75"/>
    <mergeCell ref="D75:E75"/>
    <mergeCell ref="F75:G75"/>
    <mergeCell ref="B78:C78"/>
    <mergeCell ref="D78:E78"/>
    <mergeCell ref="F78:G78"/>
    <mergeCell ref="F98:G98"/>
    <mergeCell ref="B66:C66"/>
    <mergeCell ref="D66:E66"/>
    <mergeCell ref="F58:G58"/>
    <mergeCell ref="F60:G60"/>
    <mergeCell ref="D86:E86"/>
    <mergeCell ref="F86:G86"/>
    <mergeCell ref="A50:A51"/>
    <mergeCell ref="A52:A53"/>
    <mergeCell ref="A54:A55"/>
    <mergeCell ref="A56:A57"/>
    <mergeCell ref="A58:A59"/>
    <mergeCell ref="A60:A61"/>
    <mergeCell ref="D50:E50"/>
    <mergeCell ref="D57:E57"/>
    <mergeCell ref="D59:E59"/>
    <mergeCell ref="D61:E61"/>
    <mergeCell ref="D58:E58"/>
    <mergeCell ref="D52:E52"/>
    <mergeCell ref="D54:E54"/>
    <mergeCell ref="D60:E60"/>
    <mergeCell ref="D53:E53"/>
    <mergeCell ref="F39:G39"/>
    <mergeCell ref="F46:G46"/>
    <mergeCell ref="F47:G47"/>
    <mergeCell ref="F49:G49"/>
    <mergeCell ref="F48:G48"/>
    <mergeCell ref="D49:E49"/>
    <mergeCell ref="A38:A39"/>
    <mergeCell ref="A40:A41"/>
    <mergeCell ref="D45:E45"/>
    <mergeCell ref="F44:G44"/>
    <mergeCell ref="F45:G45"/>
    <mergeCell ref="D44:E44"/>
    <mergeCell ref="D46:E46"/>
    <mergeCell ref="D48:E48"/>
    <mergeCell ref="D47:E47"/>
    <mergeCell ref="F50:G50"/>
    <mergeCell ref="F52:G52"/>
    <mergeCell ref="A33:I33"/>
    <mergeCell ref="B34:I34"/>
    <mergeCell ref="B37:C37"/>
    <mergeCell ref="D38:E38"/>
    <mergeCell ref="D39:E39"/>
    <mergeCell ref="F38:G38"/>
    <mergeCell ref="D42:E42"/>
    <mergeCell ref="D41:E41"/>
    <mergeCell ref="D43:E43"/>
    <mergeCell ref="D37:I37"/>
    <mergeCell ref="F41:G41"/>
    <mergeCell ref="F42:G42"/>
    <mergeCell ref="F43:G43"/>
    <mergeCell ref="D40:E40"/>
    <mergeCell ref="F40:G40"/>
    <mergeCell ref="A42:A43"/>
    <mergeCell ref="A35:A36"/>
    <mergeCell ref="G35:G36"/>
    <mergeCell ref="H35:I36"/>
    <mergeCell ref="A44:A45"/>
    <mergeCell ref="A46:A47"/>
    <mergeCell ref="A48:A49"/>
    <mergeCell ref="H86:I86"/>
    <mergeCell ref="B79:C79"/>
    <mergeCell ref="D79:E79"/>
    <mergeCell ref="F79:G79"/>
    <mergeCell ref="B71:C71"/>
    <mergeCell ref="D71:E71"/>
    <mergeCell ref="F71:G71"/>
    <mergeCell ref="F74:G74"/>
    <mergeCell ref="H74:I74"/>
    <mergeCell ref="B74:C74"/>
    <mergeCell ref="D74:E74"/>
    <mergeCell ref="H75:I75"/>
    <mergeCell ref="H78:I78"/>
    <mergeCell ref="H71:I71"/>
    <mergeCell ref="M1:O1"/>
    <mergeCell ref="M2:O2"/>
    <mergeCell ref="M3:O3"/>
    <mergeCell ref="M4:O4"/>
    <mergeCell ref="B1:L1"/>
    <mergeCell ref="B2:L2"/>
    <mergeCell ref="B3:L3"/>
    <mergeCell ref="B4:L4"/>
    <mergeCell ref="A21:O21"/>
    <mergeCell ref="B12:O14"/>
    <mergeCell ref="B16:F16"/>
    <mergeCell ref="I16:O16"/>
    <mergeCell ref="K18:O18"/>
    <mergeCell ref="A1:A4"/>
    <mergeCell ref="J8:K10"/>
    <mergeCell ref="G16:H16"/>
    <mergeCell ref="G18:I18"/>
    <mergeCell ref="B18:E18"/>
    <mergeCell ref="C19:O19"/>
    <mergeCell ref="A12:A14"/>
    <mergeCell ref="A8:A10"/>
    <mergeCell ref="B6:K6"/>
    <mergeCell ref="M6:O6"/>
    <mergeCell ref="F53:G53"/>
    <mergeCell ref="F83:G83"/>
    <mergeCell ref="H83:I83"/>
    <mergeCell ref="B86:C86"/>
    <mergeCell ref="A104:A105"/>
    <mergeCell ref="A108:A109"/>
    <mergeCell ref="A112:A113"/>
    <mergeCell ref="M8:O8"/>
    <mergeCell ref="M9:O9"/>
    <mergeCell ref="M10:O10"/>
    <mergeCell ref="A68:A69"/>
    <mergeCell ref="A72:A73"/>
    <mergeCell ref="A76:A77"/>
    <mergeCell ref="A80:A81"/>
    <mergeCell ref="A84:A85"/>
    <mergeCell ref="A88:A89"/>
    <mergeCell ref="A22:O22"/>
    <mergeCell ref="A65:I65"/>
    <mergeCell ref="F66:G66"/>
    <mergeCell ref="H66:I66"/>
    <mergeCell ref="B70:C70"/>
    <mergeCell ref="D70:E70"/>
    <mergeCell ref="F70:G70"/>
    <mergeCell ref="H70:I70"/>
    <mergeCell ref="B67:C67"/>
    <mergeCell ref="D67:E67"/>
    <mergeCell ref="F67:G67"/>
    <mergeCell ref="H67:I67"/>
    <mergeCell ref="A92:A93"/>
    <mergeCell ref="A96:A97"/>
    <mergeCell ref="A100:A101"/>
    <mergeCell ref="F51:G51"/>
    <mergeCell ref="B91:C91"/>
    <mergeCell ref="D91:E91"/>
    <mergeCell ref="F91:G91"/>
    <mergeCell ref="H91:I91"/>
    <mergeCell ref="B87:C87"/>
    <mergeCell ref="D87:E87"/>
    <mergeCell ref="F87:G87"/>
    <mergeCell ref="H87:I87"/>
    <mergeCell ref="B90:C90"/>
    <mergeCell ref="D90:E90"/>
    <mergeCell ref="F90:G90"/>
    <mergeCell ref="H90:I90"/>
    <mergeCell ref="B83:C83"/>
    <mergeCell ref="D83:E83"/>
    <mergeCell ref="F57:G57"/>
    <mergeCell ref="F55:G55"/>
  </mergeCells>
  <phoneticPr fontId="34" type="noConversion"/>
  <pageMargins left="0.25" right="0.25" top="0.75" bottom="0.75" header="0.3" footer="0.3"/>
  <pageSetup scale="21" orientation="landscape"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1665C7-1B34-4CDF-A24E-0B6218B48F25}">
  <sheetPr>
    <tabColor theme="6" tint="0.79998168889431442"/>
  </sheetPr>
  <dimension ref="A1:O126"/>
  <sheetViews>
    <sheetView zoomScale="70" zoomScaleNormal="70" workbookViewId="0">
      <selection activeCell="C10" sqref="C10"/>
    </sheetView>
  </sheetViews>
  <sheetFormatPr baseColWidth="10" defaultColWidth="10.85546875" defaultRowHeight="14.25" x14ac:dyDescent="0.25"/>
  <cols>
    <col min="1" max="1" width="49.7109375" style="1" customWidth="1"/>
    <col min="2" max="5" width="35.7109375" style="1" customWidth="1"/>
    <col min="6" max="6" width="43" style="1" customWidth="1"/>
    <col min="7" max="7" width="41.140625" style="1" customWidth="1"/>
    <col min="8" max="8" width="35.7109375" style="1" customWidth="1"/>
    <col min="9" max="9" width="42.140625" style="1" customWidth="1"/>
    <col min="10" max="13" width="35.7109375" style="1" customWidth="1"/>
    <col min="14" max="14" width="31" style="1" customWidth="1"/>
    <col min="15" max="15" width="18.140625" style="1" customWidth="1"/>
    <col min="16" max="16" width="8.42578125" style="1" customWidth="1"/>
    <col min="17" max="17" width="18.42578125" style="1" bestFit="1" customWidth="1"/>
    <col min="18" max="18" width="5.7109375" style="1" customWidth="1"/>
    <col min="19" max="19" width="18.42578125" style="1" bestFit="1" customWidth="1"/>
    <col min="20" max="20" width="4.7109375" style="1" customWidth="1"/>
    <col min="21" max="21" width="23" style="1" bestFit="1" customWidth="1"/>
    <col min="22" max="22" width="10.85546875" style="1"/>
    <col min="23" max="23" width="18.42578125" style="1" bestFit="1" customWidth="1"/>
    <col min="24" max="24" width="16.140625" style="1" customWidth="1"/>
    <col min="25" max="16384" width="10.85546875" style="1"/>
  </cols>
  <sheetData>
    <row r="1" spans="1:15" s="84" customFormat="1" ht="22.15" customHeight="1" thickBot="1" x14ac:dyDescent="0.3">
      <c r="A1" s="407"/>
      <c r="B1" s="387" t="s">
        <v>150</v>
      </c>
      <c r="C1" s="388"/>
      <c r="D1" s="388"/>
      <c r="E1" s="388"/>
      <c r="F1" s="388"/>
      <c r="G1" s="388"/>
      <c r="H1" s="388"/>
      <c r="I1" s="388"/>
      <c r="J1" s="388"/>
      <c r="K1" s="388"/>
      <c r="L1" s="389"/>
      <c r="M1" s="384" t="s">
        <v>270</v>
      </c>
      <c r="N1" s="385"/>
      <c r="O1" s="386"/>
    </row>
    <row r="2" spans="1:15" s="84" customFormat="1" ht="18" customHeight="1" thickBot="1" x14ac:dyDescent="0.3">
      <c r="A2" s="408"/>
      <c r="B2" s="390" t="s">
        <v>151</v>
      </c>
      <c r="C2" s="391"/>
      <c r="D2" s="391"/>
      <c r="E2" s="391"/>
      <c r="F2" s="391"/>
      <c r="G2" s="391"/>
      <c r="H2" s="391"/>
      <c r="I2" s="391"/>
      <c r="J2" s="391"/>
      <c r="K2" s="391"/>
      <c r="L2" s="392"/>
      <c r="M2" s="384" t="s">
        <v>271</v>
      </c>
      <c r="N2" s="385"/>
      <c r="O2" s="386"/>
    </row>
    <row r="3" spans="1:15" s="84" customFormat="1" ht="19.899999999999999" customHeight="1" thickBot="1" x14ac:dyDescent="0.3">
      <c r="A3" s="408"/>
      <c r="B3" s="390" t="s">
        <v>0</v>
      </c>
      <c r="C3" s="391"/>
      <c r="D3" s="391"/>
      <c r="E3" s="391"/>
      <c r="F3" s="391"/>
      <c r="G3" s="391"/>
      <c r="H3" s="391"/>
      <c r="I3" s="391"/>
      <c r="J3" s="391"/>
      <c r="K3" s="391"/>
      <c r="L3" s="392"/>
      <c r="M3" s="384" t="s">
        <v>272</v>
      </c>
      <c r="N3" s="385"/>
      <c r="O3" s="386"/>
    </row>
    <row r="4" spans="1:15" s="84" customFormat="1" ht="21.75" customHeight="1" thickBot="1" x14ac:dyDescent="0.3">
      <c r="A4" s="409"/>
      <c r="B4" s="393" t="s">
        <v>152</v>
      </c>
      <c r="C4" s="394"/>
      <c r="D4" s="394"/>
      <c r="E4" s="394"/>
      <c r="F4" s="394"/>
      <c r="G4" s="394"/>
      <c r="H4" s="394"/>
      <c r="I4" s="394"/>
      <c r="J4" s="394"/>
      <c r="K4" s="394"/>
      <c r="L4" s="395"/>
      <c r="M4" s="384" t="s">
        <v>273</v>
      </c>
      <c r="N4" s="385"/>
      <c r="O4" s="386"/>
    </row>
    <row r="5" spans="1:15" s="84" customFormat="1" ht="16.149999999999999" customHeight="1" thickBot="1" x14ac:dyDescent="0.3">
      <c r="A5" s="85"/>
      <c r="B5" s="86"/>
      <c r="C5" s="86"/>
      <c r="D5" s="86"/>
      <c r="E5" s="86"/>
      <c r="F5" s="86"/>
      <c r="G5" s="86"/>
      <c r="H5" s="86"/>
      <c r="I5" s="86"/>
      <c r="J5" s="86"/>
      <c r="K5" s="86"/>
      <c r="L5" s="86"/>
      <c r="M5" s="87"/>
      <c r="N5" s="87"/>
      <c r="O5" s="87"/>
    </row>
    <row r="6" spans="1:15" ht="40.35" customHeight="1" thickBot="1" x14ac:dyDescent="0.3">
      <c r="A6" s="54" t="s">
        <v>154</v>
      </c>
      <c r="B6" s="418" t="s">
        <v>280</v>
      </c>
      <c r="C6" s="419"/>
      <c r="D6" s="419"/>
      <c r="E6" s="419"/>
      <c r="F6" s="419"/>
      <c r="G6" s="419"/>
      <c r="H6" s="419"/>
      <c r="I6" s="419"/>
      <c r="J6" s="419"/>
      <c r="K6" s="420"/>
      <c r="L6" s="337" t="s">
        <v>155</v>
      </c>
      <c r="M6" s="421">
        <v>2024110010313</v>
      </c>
      <c r="N6" s="422"/>
      <c r="O6" s="423"/>
    </row>
    <row r="7" spans="1:15" s="84" customFormat="1" ht="18" customHeight="1" thickBot="1" x14ac:dyDescent="0.3">
      <c r="A7" s="85"/>
      <c r="B7" s="86"/>
      <c r="C7" s="86"/>
      <c r="D7" s="86"/>
      <c r="E7" s="86"/>
      <c r="F7" s="86"/>
      <c r="G7" s="86"/>
      <c r="H7" s="86"/>
      <c r="I7" s="86"/>
      <c r="J7" s="86"/>
      <c r="K7" s="86"/>
      <c r="L7" s="86"/>
      <c r="M7" s="87"/>
      <c r="N7" s="87"/>
      <c r="O7" s="87"/>
    </row>
    <row r="8" spans="1:15" s="84" customFormat="1" ht="21.75" customHeight="1" thickBot="1" x14ac:dyDescent="0.3">
      <c r="A8" s="411" t="s">
        <v>6</v>
      </c>
      <c r="B8" s="164" t="s">
        <v>156</v>
      </c>
      <c r="C8" s="129" t="s">
        <v>281</v>
      </c>
      <c r="D8" s="164" t="s">
        <v>157</v>
      </c>
      <c r="E8" s="129" t="s">
        <v>281</v>
      </c>
      <c r="F8" s="164" t="s">
        <v>158</v>
      </c>
      <c r="G8" s="129" t="s">
        <v>281</v>
      </c>
      <c r="H8" s="164" t="s">
        <v>159</v>
      </c>
      <c r="I8" s="130" t="s">
        <v>281</v>
      </c>
      <c r="J8" s="376" t="s">
        <v>8</v>
      </c>
      <c r="K8" s="410"/>
      <c r="L8" s="163" t="s">
        <v>160</v>
      </c>
      <c r="M8" s="373"/>
      <c r="N8" s="373"/>
      <c r="O8" s="373"/>
    </row>
    <row r="9" spans="1:15" s="84" customFormat="1" ht="21.75" customHeight="1" thickBot="1" x14ac:dyDescent="0.3">
      <c r="A9" s="411"/>
      <c r="B9" s="165" t="s">
        <v>161</v>
      </c>
      <c r="C9" s="131"/>
      <c r="D9" s="164" t="s">
        <v>162</v>
      </c>
      <c r="E9" s="132"/>
      <c r="F9" s="164" t="s">
        <v>163</v>
      </c>
      <c r="G9" s="132"/>
      <c r="H9" s="164" t="s">
        <v>164</v>
      </c>
      <c r="I9" s="130"/>
      <c r="J9" s="376"/>
      <c r="K9" s="410"/>
      <c r="L9" s="163" t="s">
        <v>165</v>
      </c>
      <c r="M9" s="373"/>
      <c r="N9" s="373"/>
      <c r="O9" s="373"/>
    </row>
    <row r="10" spans="1:15" s="84" customFormat="1" ht="21.75" customHeight="1" thickBot="1" x14ac:dyDescent="0.3">
      <c r="A10" s="411"/>
      <c r="B10" s="164" t="s">
        <v>166</v>
      </c>
      <c r="C10" s="129"/>
      <c r="D10" s="164" t="s">
        <v>167</v>
      </c>
      <c r="E10" s="132"/>
      <c r="F10" s="164" t="s">
        <v>168</v>
      </c>
      <c r="G10" s="132"/>
      <c r="H10" s="164" t="s">
        <v>169</v>
      </c>
      <c r="I10" s="130"/>
      <c r="J10" s="376"/>
      <c r="K10" s="410"/>
      <c r="L10" s="163" t="s">
        <v>170</v>
      </c>
      <c r="M10" s="373" t="s">
        <v>281</v>
      </c>
      <c r="N10" s="373"/>
      <c r="O10" s="373"/>
    </row>
    <row r="11" spans="1:15" ht="15" customHeight="1" thickBot="1" x14ac:dyDescent="0.3">
      <c r="A11" s="6"/>
      <c r="B11" s="7"/>
      <c r="C11" s="7"/>
      <c r="D11" s="9"/>
      <c r="E11" s="8"/>
      <c r="F11" s="8"/>
      <c r="G11" s="206"/>
      <c r="H11" s="206"/>
      <c r="I11" s="10"/>
      <c r="J11" s="10"/>
      <c r="K11" s="7"/>
      <c r="L11" s="7"/>
      <c r="M11" s="7"/>
      <c r="N11" s="7"/>
      <c r="O11" s="7"/>
    </row>
    <row r="12" spans="1:15" ht="15" customHeight="1" x14ac:dyDescent="0.25">
      <c r="A12" s="415" t="s">
        <v>171</v>
      </c>
      <c r="B12" s="396" t="s">
        <v>305</v>
      </c>
      <c r="C12" s="397"/>
      <c r="D12" s="397"/>
      <c r="E12" s="397"/>
      <c r="F12" s="397"/>
      <c r="G12" s="397"/>
      <c r="H12" s="397"/>
      <c r="I12" s="397"/>
      <c r="J12" s="397"/>
      <c r="K12" s="397"/>
      <c r="L12" s="397"/>
      <c r="M12" s="397"/>
      <c r="N12" s="397"/>
      <c r="O12" s="398"/>
    </row>
    <row r="13" spans="1:15" ht="15" customHeight="1" x14ac:dyDescent="0.25">
      <c r="A13" s="416"/>
      <c r="B13" s="399"/>
      <c r="C13" s="400"/>
      <c r="D13" s="400"/>
      <c r="E13" s="400"/>
      <c r="F13" s="400"/>
      <c r="G13" s="400"/>
      <c r="H13" s="400"/>
      <c r="I13" s="400"/>
      <c r="J13" s="400"/>
      <c r="K13" s="400"/>
      <c r="L13" s="400"/>
      <c r="M13" s="400"/>
      <c r="N13" s="400"/>
      <c r="O13" s="401"/>
    </row>
    <row r="14" spans="1:15" ht="15" customHeight="1" thickBot="1" x14ac:dyDescent="0.3">
      <c r="A14" s="417"/>
      <c r="B14" s="402"/>
      <c r="C14" s="403"/>
      <c r="D14" s="403"/>
      <c r="E14" s="403"/>
      <c r="F14" s="403"/>
      <c r="G14" s="403"/>
      <c r="H14" s="403"/>
      <c r="I14" s="403"/>
      <c r="J14" s="403"/>
      <c r="K14" s="403"/>
      <c r="L14" s="403"/>
      <c r="M14" s="403"/>
      <c r="N14" s="403"/>
      <c r="O14" s="404"/>
    </row>
    <row r="15" spans="1:15" ht="9" customHeight="1" thickBot="1" x14ac:dyDescent="0.3">
      <c r="A15" s="14"/>
      <c r="B15" s="83"/>
      <c r="C15" s="15"/>
      <c r="D15" s="15"/>
      <c r="E15" s="15"/>
      <c r="F15" s="15"/>
      <c r="G15" s="16"/>
      <c r="H15" s="16"/>
      <c r="I15" s="16"/>
      <c r="J15" s="16"/>
      <c r="K15" s="16"/>
      <c r="L15" s="17"/>
      <c r="M15" s="17"/>
      <c r="N15" s="17"/>
      <c r="O15" s="17"/>
    </row>
    <row r="16" spans="1:15" s="18" customFormat="1" ht="37.5" customHeight="1" thickBot="1" x14ac:dyDescent="0.3">
      <c r="A16" s="54" t="s">
        <v>13</v>
      </c>
      <c r="B16" s="405" t="s">
        <v>304</v>
      </c>
      <c r="C16" s="405"/>
      <c r="D16" s="405"/>
      <c r="E16" s="405"/>
      <c r="F16" s="405"/>
      <c r="G16" s="411" t="s">
        <v>15</v>
      </c>
      <c r="H16" s="411"/>
      <c r="I16" s="406" t="s">
        <v>306</v>
      </c>
      <c r="J16" s="406"/>
      <c r="K16" s="406"/>
      <c r="L16" s="406"/>
      <c r="M16" s="406"/>
      <c r="N16" s="406"/>
      <c r="O16" s="406"/>
    </row>
    <row r="17" spans="1:15" ht="9" customHeight="1" thickBot="1" x14ac:dyDescent="0.3">
      <c r="A17" s="14"/>
      <c r="B17" s="16"/>
      <c r="C17" s="15"/>
      <c r="D17" s="15"/>
      <c r="E17" s="15"/>
      <c r="F17" s="15"/>
      <c r="G17" s="16"/>
      <c r="H17" s="16"/>
      <c r="I17" s="16"/>
      <c r="J17" s="16"/>
      <c r="K17" s="16"/>
      <c r="L17" s="17"/>
      <c r="M17" s="17"/>
      <c r="N17" s="17"/>
      <c r="O17" s="17"/>
    </row>
    <row r="18" spans="1:15" ht="56.25" customHeight="1" thickBot="1" x14ac:dyDescent="0.3">
      <c r="A18" s="54" t="s">
        <v>17</v>
      </c>
      <c r="B18" s="413" t="s">
        <v>284</v>
      </c>
      <c r="C18" s="413"/>
      <c r="D18" s="413"/>
      <c r="E18" s="413"/>
      <c r="F18" s="54" t="s">
        <v>19</v>
      </c>
      <c r="G18" s="412" t="s">
        <v>287</v>
      </c>
      <c r="H18" s="412"/>
      <c r="I18" s="412"/>
      <c r="J18" s="54" t="s">
        <v>21</v>
      </c>
      <c r="K18" s="405" t="s">
        <v>286</v>
      </c>
      <c r="L18" s="405"/>
      <c r="M18" s="405"/>
      <c r="N18" s="405"/>
      <c r="O18" s="405"/>
    </row>
    <row r="19" spans="1:15" ht="9" customHeight="1" x14ac:dyDescent="0.25">
      <c r="A19" s="5"/>
      <c r="B19" s="2"/>
      <c r="C19" s="414"/>
      <c r="D19" s="414"/>
      <c r="E19" s="414"/>
      <c r="F19" s="414"/>
      <c r="G19" s="414"/>
      <c r="H19" s="414"/>
      <c r="I19" s="414"/>
      <c r="J19" s="414"/>
      <c r="K19" s="414"/>
      <c r="L19" s="414"/>
      <c r="M19" s="414"/>
      <c r="N19" s="414"/>
      <c r="O19" s="414"/>
    </row>
    <row r="20" spans="1:15" ht="16.5" customHeight="1" thickBot="1" x14ac:dyDescent="0.3">
      <c r="A20" s="81"/>
      <c r="B20" s="82"/>
      <c r="C20" s="82"/>
      <c r="D20" s="82"/>
      <c r="E20" s="82"/>
      <c r="F20" s="82"/>
      <c r="G20" s="82"/>
      <c r="H20" s="82"/>
      <c r="I20" s="82"/>
      <c r="J20" s="82"/>
      <c r="K20" s="82"/>
      <c r="L20" s="82"/>
      <c r="M20" s="82"/>
      <c r="N20" s="82"/>
      <c r="O20" s="82"/>
    </row>
    <row r="21" spans="1:15" ht="32.1" customHeight="1" thickBot="1" x14ac:dyDescent="0.3">
      <c r="A21" s="374" t="s">
        <v>23</v>
      </c>
      <c r="B21" s="375"/>
      <c r="C21" s="375"/>
      <c r="D21" s="375"/>
      <c r="E21" s="375"/>
      <c r="F21" s="375"/>
      <c r="G21" s="375"/>
      <c r="H21" s="375"/>
      <c r="I21" s="375"/>
      <c r="J21" s="375"/>
      <c r="K21" s="375"/>
      <c r="L21" s="375"/>
      <c r="M21" s="375"/>
      <c r="N21" s="375"/>
      <c r="O21" s="376"/>
    </row>
    <row r="22" spans="1:15" ht="32.1" customHeight="1" thickBot="1" x14ac:dyDescent="0.3">
      <c r="A22" s="374" t="s">
        <v>172</v>
      </c>
      <c r="B22" s="375"/>
      <c r="C22" s="375"/>
      <c r="D22" s="375"/>
      <c r="E22" s="375"/>
      <c r="F22" s="375"/>
      <c r="G22" s="375"/>
      <c r="H22" s="375"/>
      <c r="I22" s="375"/>
      <c r="J22" s="375"/>
      <c r="K22" s="375"/>
      <c r="L22" s="375"/>
      <c r="M22" s="375"/>
      <c r="N22" s="375"/>
      <c r="O22" s="376"/>
    </row>
    <row r="23" spans="1:15" ht="32.1" customHeight="1" thickBot="1" x14ac:dyDescent="0.3">
      <c r="A23" s="27"/>
      <c r="B23" s="19" t="s">
        <v>156</v>
      </c>
      <c r="C23" s="19" t="s">
        <v>157</v>
      </c>
      <c r="D23" s="19" t="s">
        <v>158</v>
      </c>
      <c r="E23" s="19" t="s">
        <v>159</v>
      </c>
      <c r="F23" s="19" t="s">
        <v>161</v>
      </c>
      <c r="G23" s="19" t="s">
        <v>162</v>
      </c>
      <c r="H23" s="19" t="s">
        <v>163</v>
      </c>
      <c r="I23" s="19" t="s">
        <v>164</v>
      </c>
      <c r="J23" s="19" t="s">
        <v>166</v>
      </c>
      <c r="K23" s="19" t="s">
        <v>167</v>
      </c>
      <c r="L23" s="19" t="s">
        <v>168</v>
      </c>
      <c r="M23" s="19" t="s">
        <v>169</v>
      </c>
      <c r="N23" s="20" t="s">
        <v>173</v>
      </c>
      <c r="O23" s="20" t="s">
        <v>174</v>
      </c>
    </row>
    <row r="24" spans="1:15" ht="32.1" customHeight="1" x14ac:dyDescent="0.25">
      <c r="A24" s="21" t="s">
        <v>24</v>
      </c>
      <c r="B24" s="310">
        <v>613661000</v>
      </c>
      <c r="C24" s="311">
        <v>0</v>
      </c>
      <c r="D24" s="311">
        <v>30326000</v>
      </c>
      <c r="E24" s="311">
        <v>0</v>
      </c>
      <c r="F24" s="246">
        <v>0</v>
      </c>
      <c r="G24" s="246">
        <v>0</v>
      </c>
      <c r="H24" s="246">
        <v>0</v>
      </c>
      <c r="I24" s="246">
        <v>0</v>
      </c>
      <c r="J24" s="246">
        <v>0</v>
      </c>
      <c r="K24" s="246">
        <v>0</v>
      </c>
      <c r="L24" s="246">
        <v>0</v>
      </c>
      <c r="M24" s="247">
        <v>0</v>
      </c>
      <c r="N24" s="248">
        <f>SUM(B24:M24)</f>
        <v>643987000</v>
      </c>
      <c r="O24" s="249">
        <v>1</v>
      </c>
    </row>
    <row r="25" spans="1:15" ht="32.1" customHeight="1" x14ac:dyDescent="0.25">
      <c r="A25" s="21" t="s">
        <v>26</v>
      </c>
      <c r="B25" s="312">
        <v>291874000</v>
      </c>
      <c r="C25" s="306">
        <v>206793000</v>
      </c>
      <c r="D25" s="306">
        <v>0</v>
      </c>
      <c r="E25" s="306">
        <v>33712666</v>
      </c>
      <c r="F25" s="208">
        <v>0</v>
      </c>
      <c r="G25" s="208">
        <v>0</v>
      </c>
      <c r="H25" s="208">
        <v>0</v>
      </c>
      <c r="I25" s="208">
        <v>0</v>
      </c>
      <c r="J25" s="208">
        <v>0</v>
      </c>
      <c r="K25" s="208">
        <v>0</v>
      </c>
      <c r="L25" s="208">
        <v>0</v>
      </c>
      <c r="M25" s="250">
        <v>0</v>
      </c>
      <c r="N25" s="315">
        <f t="shared" ref="N25:N29" si="0">SUM(B25:M25)</f>
        <v>532379666</v>
      </c>
      <c r="O25" s="251">
        <f>+(B25+C25+D25+E25+F25+G25+H25+I25+J25+K25+L25+M25)/N24</f>
        <v>0.82669318790596702</v>
      </c>
    </row>
    <row r="26" spans="1:15" ht="32.1" customHeight="1" x14ac:dyDescent="0.25">
      <c r="A26" s="21" t="s">
        <v>28</v>
      </c>
      <c r="B26" s="312">
        <v>0</v>
      </c>
      <c r="C26" s="306">
        <v>2113667</v>
      </c>
      <c r="D26" s="306">
        <v>34229734</v>
      </c>
      <c r="E26" s="306">
        <v>44711800</v>
      </c>
      <c r="F26" s="208">
        <v>0</v>
      </c>
      <c r="G26" s="208">
        <v>0</v>
      </c>
      <c r="H26" s="208">
        <v>0</v>
      </c>
      <c r="I26" s="208">
        <v>0</v>
      </c>
      <c r="J26" s="208">
        <v>0</v>
      </c>
      <c r="K26" s="208">
        <v>0</v>
      </c>
      <c r="L26" s="208">
        <v>0</v>
      </c>
      <c r="M26" s="250">
        <v>0</v>
      </c>
      <c r="N26" s="315">
        <f>SUM(B26:M26)</f>
        <v>81055201</v>
      </c>
      <c r="O26" s="251">
        <f>N26/N24</f>
        <v>0.1258646541001604</v>
      </c>
    </row>
    <row r="27" spans="1:15" ht="32.1" customHeight="1" x14ac:dyDescent="0.25">
      <c r="A27" s="21" t="s">
        <v>175</v>
      </c>
      <c r="B27" s="312">
        <v>9949806</v>
      </c>
      <c r="C27" s="306">
        <v>23440151</v>
      </c>
      <c r="D27" s="306">
        <v>18953615</v>
      </c>
      <c r="E27" s="306">
        <v>0</v>
      </c>
      <c r="F27" s="208">
        <v>0</v>
      </c>
      <c r="G27" s="208">
        <v>0</v>
      </c>
      <c r="H27" s="208">
        <v>0</v>
      </c>
      <c r="I27" s="208">
        <v>0</v>
      </c>
      <c r="J27" s="208">
        <v>0</v>
      </c>
      <c r="K27" s="208">
        <v>0</v>
      </c>
      <c r="L27" s="208">
        <v>0</v>
      </c>
      <c r="M27" s="250">
        <v>0</v>
      </c>
      <c r="N27" s="315">
        <f t="shared" si="0"/>
        <v>52343572</v>
      </c>
      <c r="O27" s="249">
        <v>1</v>
      </c>
    </row>
    <row r="28" spans="1:15" ht="32.1" customHeight="1" x14ac:dyDescent="0.25">
      <c r="A28" s="21" t="s">
        <v>176</v>
      </c>
      <c r="B28" s="312">
        <v>0</v>
      </c>
      <c r="C28" s="306">
        <v>0</v>
      </c>
      <c r="D28" s="306">
        <v>0</v>
      </c>
      <c r="E28" s="306">
        <v>0</v>
      </c>
      <c r="F28" s="208">
        <v>0</v>
      </c>
      <c r="G28" s="208">
        <v>0</v>
      </c>
      <c r="H28" s="208">
        <v>0</v>
      </c>
      <c r="I28" s="208">
        <v>0</v>
      </c>
      <c r="J28" s="208">
        <v>0</v>
      </c>
      <c r="K28" s="208">
        <v>0</v>
      </c>
      <c r="L28" s="208">
        <v>0</v>
      </c>
      <c r="M28" s="250">
        <v>0</v>
      </c>
      <c r="N28" s="248">
        <f t="shared" si="0"/>
        <v>0</v>
      </c>
      <c r="O28" s="252">
        <f>N28/N27</f>
        <v>0</v>
      </c>
    </row>
    <row r="29" spans="1:15" ht="32.1" customHeight="1" thickBot="1" x14ac:dyDescent="0.3">
      <c r="A29" s="24" t="s">
        <v>34</v>
      </c>
      <c r="B29" s="313">
        <v>8410714</v>
      </c>
      <c r="C29" s="314">
        <v>16077997</v>
      </c>
      <c r="D29" s="314">
        <v>18953815</v>
      </c>
      <c r="E29" s="314">
        <v>9671246</v>
      </c>
      <c r="F29" s="253">
        <v>0</v>
      </c>
      <c r="G29" s="253">
        <v>0</v>
      </c>
      <c r="H29" s="253">
        <v>0</v>
      </c>
      <c r="I29" s="253">
        <v>0</v>
      </c>
      <c r="J29" s="253">
        <v>0</v>
      </c>
      <c r="K29" s="253">
        <v>0</v>
      </c>
      <c r="L29" s="253">
        <v>0</v>
      </c>
      <c r="M29" s="254">
        <v>0</v>
      </c>
      <c r="N29" s="334">
        <f t="shared" si="0"/>
        <v>53113772</v>
      </c>
      <c r="O29" s="255">
        <f>N29/N27</f>
        <v>1.0147143186941847</v>
      </c>
    </row>
    <row r="30" spans="1:15" s="26" customFormat="1" ht="16.5" customHeight="1" x14ac:dyDescent="0.2"/>
    <row r="31" spans="1:15" s="26" customFormat="1" ht="17.25" customHeight="1" x14ac:dyDescent="0.2"/>
    <row r="32" spans="1:15" ht="5.25" customHeight="1" thickBot="1" x14ac:dyDescent="0.3"/>
    <row r="33" spans="1:13" ht="48" customHeight="1" thickBot="1" x14ac:dyDescent="0.3">
      <c r="A33" s="430" t="s">
        <v>177</v>
      </c>
      <c r="B33" s="431"/>
      <c r="C33" s="431"/>
      <c r="D33" s="431"/>
      <c r="E33" s="431"/>
      <c r="F33" s="431"/>
      <c r="G33" s="431"/>
      <c r="H33" s="431"/>
      <c r="I33" s="432"/>
      <c r="J33" s="31"/>
    </row>
    <row r="34" spans="1:13" ht="50.25" customHeight="1" thickBot="1" x14ac:dyDescent="0.3">
      <c r="A34" s="40" t="s">
        <v>178</v>
      </c>
      <c r="B34" s="433" t="str">
        <f>+B12</f>
        <v>Implementar 7 cursos con enfoque de género y diferencial para el desarrollo de capacidades digitales de las mujeres en zonas rurales de la ciudad</v>
      </c>
      <c r="C34" s="434"/>
      <c r="D34" s="434"/>
      <c r="E34" s="434"/>
      <c r="F34" s="434"/>
      <c r="G34" s="434"/>
      <c r="H34" s="434"/>
      <c r="I34" s="435"/>
      <c r="J34" s="29"/>
      <c r="M34" s="194"/>
    </row>
    <row r="35" spans="1:13" ht="18.75" customHeight="1" thickBot="1" x14ac:dyDescent="0.3">
      <c r="A35" s="445" t="s">
        <v>38</v>
      </c>
      <c r="B35" s="90">
        <v>2024</v>
      </c>
      <c r="C35" s="90">
        <v>2025</v>
      </c>
      <c r="D35" s="90">
        <v>2026</v>
      </c>
      <c r="E35" s="90">
        <v>2027</v>
      </c>
      <c r="F35" s="90" t="s">
        <v>179</v>
      </c>
      <c r="G35" s="447" t="s">
        <v>40</v>
      </c>
      <c r="H35" s="447" t="s">
        <v>288</v>
      </c>
      <c r="I35" s="447"/>
      <c r="J35" s="29"/>
      <c r="M35" s="194"/>
    </row>
    <row r="36" spans="1:13" ht="50.25" customHeight="1" thickBot="1" x14ac:dyDescent="0.3">
      <c r="A36" s="446"/>
      <c r="B36" s="186">
        <v>1</v>
      </c>
      <c r="C36" s="186">
        <v>2</v>
      </c>
      <c r="D36" s="186">
        <v>2</v>
      </c>
      <c r="E36" s="186">
        <v>2</v>
      </c>
      <c r="F36" s="187">
        <f>B36+C36+D36+E36</f>
        <v>7</v>
      </c>
      <c r="G36" s="447"/>
      <c r="H36" s="447"/>
      <c r="I36" s="447"/>
      <c r="J36" s="29"/>
      <c r="M36" s="195"/>
    </row>
    <row r="37" spans="1:13" ht="52.5" customHeight="1" thickBot="1" x14ac:dyDescent="0.3">
      <c r="A37" s="41" t="s">
        <v>42</v>
      </c>
      <c r="B37" s="436">
        <v>0.28999999999999998</v>
      </c>
      <c r="C37" s="437"/>
      <c r="D37" s="442" t="s">
        <v>180</v>
      </c>
      <c r="E37" s="443"/>
      <c r="F37" s="443"/>
      <c r="G37" s="443"/>
      <c r="H37" s="443"/>
      <c r="I37" s="444"/>
    </row>
    <row r="38" spans="1:13" s="30" customFormat="1" ht="48" customHeight="1" thickBot="1" x14ac:dyDescent="0.3">
      <c r="A38" s="445" t="s">
        <v>181</v>
      </c>
      <c r="B38" s="41" t="s">
        <v>182</v>
      </c>
      <c r="C38" s="40" t="s">
        <v>86</v>
      </c>
      <c r="D38" s="428" t="s">
        <v>88</v>
      </c>
      <c r="E38" s="429"/>
      <c r="F38" s="428" t="s">
        <v>90</v>
      </c>
      <c r="G38" s="429"/>
      <c r="H38" s="42" t="s">
        <v>92</v>
      </c>
      <c r="I38" s="44" t="s">
        <v>93</v>
      </c>
      <c r="M38" s="196"/>
    </row>
    <row r="39" spans="1:13" ht="95.25" customHeight="1" thickBot="1" x14ac:dyDescent="0.3">
      <c r="A39" s="446"/>
      <c r="B39" s="188">
        <v>0</v>
      </c>
      <c r="C39" s="35">
        <v>0</v>
      </c>
      <c r="D39" s="438" t="s">
        <v>289</v>
      </c>
      <c r="E39" s="439"/>
      <c r="F39" s="438" t="s">
        <v>290</v>
      </c>
      <c r="G39" s="439"/>
      <c r="H39" s="199" t="s">
        <v>307</v>
      </c>
      <c r="I39" s="33" t="s">
        <v>292</v>
      </c>
      <c r="M39" s="194"/>
    </row>
    <row r="40" spans="1:13" s="30" customFormat="1" ht="54" customHeight="1" thickBot="1" x14ac:dyDescent="0.3">
      <c r="A40" s="445" t="s">
        <v>183</v>
      </c>
      <c r="B40" s="43" t="s">
        <v>182</v>
      </c>
      <c r="C40" s="42" t="s">
        <v>86</v>
      </c>
      <c r="D40" s="428" t="s">
        <v>88</v>
      </c>
      <c r="E40" s="429"/>
      <c r="F40" s="428" t="s">
        <v>90</v>
      </c>
      <c r="G40" s="429"/>
      <c r="H40" s="42" t="s">
        <v>92</v>
      </c>
      <c r="I40" s="44" t="s">
        <v>93</v>
      </c>
    </row>
    <row r="41" spans="1:13" ht="223.5" customHeight="1" thickBot="1" x14ac:dyDescent="0.3">
      <c r="A41" s="446"/>
      <c r="B41" s="261">
        <v>0.2</v>
      </c>
      <c r="C41" s="35">
        <v>0.2</v>
      </c>
      <c r="D41" s="440" t="s">
        <v>308</v>
      </c>
      <c r="E41" s="441"/>
      <c r="F41" s="438" t="s">
        <v>309</v>
      </c>
      <c r="G41" s="439"/>
      <c r="H41" s="199" t="s">
        <v>307</v>
      </c>
      <c r="I41" s="33" t="s">
        <v>310</v>
      </c>
    </row>
    <row r="42" spans="1:13" s="30" customFormat="1" ht="45" customHeight="1" thickBot="1" x14ac:dyDescent="0.3">
      <c r="A42" s="445" t="s">
        <v>184</v>
      </c>
      <c r="B42" s="43" t="s">
        <v>182</v>
      </c>
      <c r="C42" s="42" t="s">
        <v>86</v>
      </c>
      <c r="D42" s="428" t="s">
        <v>88</v>
      </c>
      <c r="E42" s="429"/>
      <c r="F42" s="428" t="s">
        <v>90</v>
      </c>
      <c r="G42" s="429"/>
      <c r="H42" s="42" t="s">
        <v>92</v>
      </c>
      <c r="I42" s="44" t="s">
        <v>93</v>
      </c>
    </row>
    <row r="43" spans="1:13" ht="205.5" customHeight="1" thickBot="1" x14ac:dyDescent="0.3">
      <c r="A43" s="446"/>
      <c r="B43" s="261">
        <v>0.2</v>
      </c>
      <c r="C43" s="35">
        <v>0.2</v>
      </c>
      <c r="D43" s="451" t="s">
        <v>311</v>
      </c>
      <c r="E43" s="452"/>
      <c r="F43" s="438" t="s">
        <v>312</v>
      </c>
      <c r="G43" s="439"/>
      <c r="H43" s="199" t="s">
        <v>307</v>
      </c>
      <c r="I43" s="33" t="s">
        <v>385</v>
      </c>
    </row>
    <row r="44" spans="1:13" s="30" customFormat="1" ht="44.25" customHeight="1" thickBot="1" x14ac:dyDescent="0.3">
      <c r="A44" s="445" t="s">
        <v>185</v>
      </c>
      <c r="B44" s="43" t="s">
        <v>182</v>
      </c>
      <c r="C44" s="43" t="s">
        <v>86</v>
      </c>
      <c r="D44" s="428" t="s">
        <v>88</v>
      </c>
      <c r="E44" s="429"/>
      <c r="F44" s="428" t="s">
        <v>90</v>
      </c>
      <c r="G44" s="429"/>
      <c r="H44" s="42" t="s">
        <v>92</v>
      </c>
      <c r="I44" s="42" t="s">
        <v>93</v>
      </c>
    </row>
    <row r="45" spans="1:13" ht="199.5" customHeight="1" thickBot="1" x14ac:dyDescent="0.3">
      <c r="A45" s="446"/>
      <c r="B45" s="261">
        <v>0.2</v>
      </c>
      <c r="C45" s="35">
        <v>0.2</v>
      </c>
      <c r="D45" s="440" t="s">
        <v>313</v>
      </c>
      <c r="E45" s="441"/>
      <c r="F45" s="438" t="s">
        <v>314</v>
      </c>
      <c r="G45" s="439"/>
      <c r="H45" s="199" t="s">
        <v>307</v>
      </c>
      <c r="I45" s="33" t="s">
        <v>317</v>
      </c>
    </row>
    <row r="46" spans="1:13" s="30" customFormat="1" ht="47.25" customHeight="1" thickBot="1" x14ac:dyDescent="0.3">
      <c r="A46" s="445" t="s">
        <v>186</v>
      </c>
      <c r="B46" s="43" t="s">
        <v>182</v>
      </c>
      <c r="C46" s="42" t="s">
        <v>86</v>
      </c>
      <c r="D46" s="428" t="s">
        <v>88</v>
      </c>
      <c r="E46" s="429"/>
      <c r="F46" s="428" t="s">
        <v>90</v>
      </c>
      <c r="G46" s="429"/>
      <c r="H46" s="42" t="s">
        <v>92</v>
      </c>
      <c r="I46" s="44" t="s">
        <v>93</v>
      </c>
    </row>
    <row r="47" spans="1:13" ht="120.75" customHeight="1" thickBot="1" x14ac:dyDescent="0.3">
      <c r="A47" s="446"/>
      <c r="B47" s="261">
        <v>0.2</v>
      </c>
      <c r="C47" s="35"/>
      <c r="D47" s="363"/>
      <c r="E47" s="364"/>
      <c r="F47" s="363"/>
      <c r="G47" s="364"/>
      <c r="H47" s="32"/>
      <c r="I47" s="34"/>
    </row>
    <row r="48" spans="1:13" s="30" customFormat="1" ht="52.5" customHeight="1" thickBot="1" x14ac:dyDescent="0.3">
      <c r="A48" s="445" t="s">
        <v>187</v>
      </c>
      <c r="B48" s="43" t="s">
        <v>182</v>
      </c>
      <c r="C48" s="42" t="s">
        <v>86</v>
      </c>
      <c r="D48" s="428" t="s">
        <v>88</v>
      </c>
      <c r="E48" s="429"/>
      <c r="F48" s="428" t="s">
        <v>90</v>
      </c>
      <c r="G48" s="429"/>
      <c r="H48" s="42" t="s">
        <v>92</v>
      </c>
      <c r="I48" s="44" t="s">
        <v>93</v>
      </c>
    </row>
    <row r="49" spans="1:9" ht="120.75" customHeight="1" thickBot="1" x14ac:dyDescent="0.3">
      <c r="A49" s="446"/>
      <c r="B49" s="261">
        <v>0.2</v>
      </c>
      <c r="C49" s="36"/>
      <c r="D49" s="363"/>
      <c r="E49" s="364"/>
      <c r="F49" s="363"/>
      <c r="G49" s="364"/>
      <c r="H49" s="32"/>
      <c r="I49" s="34"/>
    </row>
    <row r="50" spans="1:9" ht="35.1" customHeight="1" thickBot="1" x14ac:dyDescent="0.3">
      <c r="A50" s="445" t="s">
        <v>188</v>
      </c>
      <c r="B50" s="42" t="s">
        <v>182</v>
      </c>
      <c r="C50" s="40" t="s">
        <v>86</v>
      </c>
      <c r="D50" s="428" t="s">
        <v>88</v>
      </c>
      <c r="E50" s="429"/>
      <c r="F50" s="428" t="s">
        <v>90</v>
      </c>
      <c r="G50" s="429"/>
      <c r="H50" s="42" t="s">
        <v>92</v>
      </c>
      <c r="I50" s="44" t="s">
        <v>93</v>
      </c>
    </row>
    <row r="51" spans="1:9" ht="120.75" customHeight="1" thickBot="1" x14ac:dyDescent="0.3">
      <c r="A51" s="446"/>
      <c r="B51" s="261">
        <v>0.2</v>
      </c>
      <c r="C51" s="36"/>
      <c r="D51" s="363"/>
      <c r="E51" s="449"/>
      <c r="F51" s="363"/>
      <c r="G51" s="364"/>
      <c r="H51" s="32"/>
      <c r="I51" s="34"/>
    </row>
    <row r="52" spans="1:9" ht="35.1" customHeight="1" thickBot="1" x14ac:dyDescent="0.3">
      <c r="A52" s="445" t="s">
        <v>189</v>
      </c>
      <c r="B52" s="42" t="s">
        <v>182</v>
      </c>
      <c r="C52" s="40" t="s">
        <v>86</v>
      </c>
      <c r="D52" s="428" t="s">
        <v>88</v>
      </c>
      <c r="E52" s="429"/>
      <c r="F52" s="428" t="s">
        <v>90</v>
      </c>
      <c r="G52" s="429"/>
      <c r="H52" s="42" t="s">
        <v>92</v>
      </c>
      <c r="I52" s="44" t="s">
        <v>93</v>
      </c>
    </row>
    <row r="53" spans="1:9" ht="120.75" customHeight="1" thickBot="1" x14ac:dyDescent="0.3">
      <c r="A53" s="446"/>
      <c r="B53" s="261">
        <v>0.2</v>
      </c>
      <c r="C53" s="36"/>
      <c r="D53" s="363"/>
      <c r="E53" s="449"/>
      <c r="F53" s="363"/>
      <c r="G53" s="364"/>
      <c r="H53" s="51"/>
      <c r="I53" s="34"/>
    </row>
    <row r="54" spans="1:9" ht="35.1" customHeight="1" thickBot="1" x14ac:dyDescent="0.3">
      <c r="A54" s="445" t="s">
        <v>190</v>
      </c>
      <c r="B54" s="42" t="s">
        <v>182</v>
      </c>
      <c r="C54" s="40" t="s">
        <v>86</v>
      </c>
      <c r="D54" s="428" t="s">
        <v>88</v>
      </c>
      <c r="E54" s="429"/>
      <c r="F54" s="428" t="s">
        <v>90</v>
      </c>
      <c r="G54" s="429"/>
      <c r="H54" s="42" t="s">
        <v>92</v>
      </c>
      <c r="I54" s="44" t="s">
        <v>93</v>
      </c>
    </row>
    <row r="55" spans="1:9" ht="120.75" customHeight="1" thickBot="1" x14ac:dyDescent="0.3">
      <c r="A55" s="446"/>
      <c r="B55" s="261">
        <v>0.2</v>
      </c>
      <c r="C55" s="36"/>
      <c r="D55" s="363"/>
      <c r="E55" s="364"/>
      <c r="F55" s="363"/>
      <c r="G55" s="364"/>
      <c r="H55" s="32"/>
      <c r="I55" s="32"/>
    </row>
    <row r="56" spans="1:9" ht="35.1" customHeight="1" thickBot="1" x14ac:dyDescent="0.3">
      <c r="A56" s="445" t="s">
        <v>191</v>
      </c>
      <c r="B56" s="42" t="s">
        <v>182</v>
      </c>
      <c r="C56" s="40" t="s">
        <v>86</v>
      </c>
      <c r="D56" s="428" t="s">
        <v>88</v>
      </c>
      <c r="E56" s="429"/>
      <c r="F56" s="428" t="s">
        <v>90</v>
      </c>
      <c r="G56" s="429"/>
      <c r="H56" s="42" t="s">
        <v>92</v>
      </c>
      <c r="I56" s="44" t="s">
        <v>93</v>
      </c>
    </row>
    <row r="57" spans="1:9" ht="120.75" customHeight="1" thickBot="1" x14ac:dyDescent="0.3">
      <c r="A57" s="446"/>
      <c r="B57" s="261">
        <v>0.2</v>
      </c>
      <c r="C57" s="36"/>
      <c r="D57" s="363"/>
      <c r="E57" s="364"/>
      <c r="F57" s="363"/>
      <c r="G57" s="364"/>
      <c r="H57" s="32"/>
      <c r="I57" s="34"/>
    </row>
    <row r="58" spans="1:9" ht="35.1" customHeight="1" thickBot="1" x14ac:dyDescent="0.3">
      <c r="A58" s="445" t="s">
        <v>192</v>
      </c>
      <c r="B58" s="42" t="s">
        <v>182</v>
      </c>
      <c r="C58" s="40" t="s">
        <v>86</v>
      </c>
      <c r="D58" s="428" t="s">
        <v>88</v>
      </c>
      <c r="E58" s="429"/>
      <c r="F58" s="428" t="s">
        <v>90</v>
      </c>
      <c r="G58" s="429"/>
      <c r="H58" s="42" t="s">
        <v>92</v>
      </c>
      <c r="I58" s="44" t="s">
        <v>93</v>
      </c>
    </row>
    <row r="59" spans="1:9" ht="120.75" customHeight="1" thickBot="1" x14ac:dyDescent="0.3">
      <c r="A59" s="446"/>
      <c r="B59" s="261">
        <v>0.2</v>
      </c>
      <c r="C59" s="36"/>
      <c r="D59" s="363"/>
      <c r="E59" s="364"/>
      <c r="F59" s="449"/>
      <c r="G59" s="449"/>
      <c r="H59" s="32"/>
      <c r="I59" s="32"/>
    </row>
    <row r="60" spans="1:9" ht="35.1" customHeight="1" thickBot="1" x14ac:dyDescent="0.3">
      <c r="A60" s="445" t="s">
        <v>193</v>
      </c>
      <c r="B60" s="42" t="s">
        <v>182</v>
      </c>
      <c r="C60" s="40" t="s">
        <v>86</v>
      </c>
      <c r="D60" s="428" t="s">
        <v>88</v>
      </c>
      <c r="E60" s="429"/>
      <c r="F60" s="428" t="s">
        <v>90</v>
      </c>
      <c r="G60" s="429"/>
      <c r="H60" s="42" t="s">
        <v>92</v>
      </c>
      <c r="I60" s="44" t="s">
        <v>93</v>
      </c>
    </row>
    <row r="61" spans="1:9" ht="120.75" customHeight="1" thickBot="1" x14ac:dyDescent="0.3">
      <c r="A61" s="446"/>
      <c r="B61" s="186">
        <v>0</v>
      </c>
      <c r="C61" s="36"/>
      <c r="D61" s="363"/>
      <c r="E61" s="364"/>
      <c r="F61" s="363"/>
      <c r="G61" s="364"/>
      <c r="H61" s="32"/>
      <c r="I61" s="32"/>
    </row>
    <row r="62" spans="1:9" x14ac:dyDescent="0.25">
      <c r="B62" s="192">
        <f>+B59+B57+B55+B53+B51+B49+B47+B45+B43+B41</f>
        <v>1.9999999999999998</v>
      </c>
    </row>
    <row r="64" spans="1:9" s="29" customFormat="1" ht="30" customHeight="1" x14ac:dyDescent="0.25">
      <c r="A64" s="1"/>
      <c r="B64" s="1"/>
      <c r="C64" s="1"/>
      <c r="D64" s="1"/>
      <c r="E64" s="1"/>
      <c r="F64" s="1"/>
      <c r="G64" s="1"/>
      <c r="H64" s="1"/>
      <c r="I64" s="1"/>
    </row>
    <row r="65" spans="1:9" ht="34.5" customHeight="1" x14ac:dyDescent="0.25">
      <c r="A65" s="377" t="s">
        <v>56</v>
      </c>
      <c r="B65" s="377"/>
      <c r="C65" s="377"/>
      <c r="D65" s="377"/>
      <c r="E65" s="377"/>
      <c r="F65" s="377"/>
      <c r="G65" s="377"/>
      <c r="H65" s="377"/>
      <c r="I65" s="377"/>
    </row>
    <row r="66" spans="1:9" ht="67.5" customHeight="1" x14ac:dyDescent="0.25">
      <c r="A66" s="45" t="s">
        <v>57</v>
      </c>
      <c r="B66" s="378" t="s">
        <v>376</v>
      </c>
      <c r="C66" s="379"/>
      <c r="D66" s="378" t="s">
        <v>377</v>
      </c>
      <c r="E66" s="379"/>
      <c r="F66" s="380" t="s">
        <v>375</v>
      </c>
      <c r="G66" s="381"/>
      <c r="H66" s="380" t="s">
        <v>375</v>
      </c>
      <c r="I66" s="381"/>
    </row>
    <row r="67" spans="1:9" ht="45.75" customHeight="1" x14ac:dyDescent="0.25">
      <c r="A67" s="45" t="s">
        <v>194</v>
      </c>
      <c r="B67" s="453">
        <v>0.12</v>
      </c>
      <c r="C67" s="454"/>
      <c r="D67" s="455">
        <v>0.17</v>
      </c>
      <c r="E67" s="456"/>
      <c r="F67" s="457"/>
      <c r="G67" s="456"/>
      <c r="H67" s="359"/>
      <c r="I67" s="360"/>
    </row>
    <row r="68" spans="1:9" ht="30" customHeight="1" x14ac:dyDescent="0.25">
      <c r="A68" s="361" t="s">
        <v>156</v>
      </c>
      <c r="B68" s="95" t="s">
        <v>84</v>
      </c>
      <c r="C68" s="95" t="s">
        <v>86</v>
      </c>
      <c r="D68" s="95" t="s">
        <v>84</v>
      </c>
      <c r="E68" s="95" t="s">
        <v>86</v>
      </c>
      <c r="F68" s="95" t="s">
        <v>84</v>
      </c>
      <c r="G68" s="95" t="s">
        <v>86</v>
      </c>
      <c r="H68" s="95" t="s">
        <v>84</v>
      </c>
      <c r="I68" s="95" t="s">
        <v>86</v>
      </c>
    </row>
    <row r="69" spans="1:9" ht="30" customHeight="1" x14ac:dyDescent="0.25">
      <c r="A69" s="362"/>
      <c r="B69" s="47">
        <v>0</v>
      </c>
      <c r="C69" s="47">
        <v>0</v>
      </c>
      <c r="D69" s="47">
        <v>0</v>
      </c>
      <c r="E69" s="47">
        <v>0</v>
      </c>
      <c r="F69" s="47"/>
      <c r="G69" s="47"/>
      <c r="H69" s="52"/>
      <c r="I69" s="47"/>
    </row>
    <row r="70" spans="1:9" ht="90" customHeight="1" x14ac:dyDescent="0.25">
      <c r="A70" s="45" t="s">
        <v>195</v>
      </c>
      <c r="B70" s="368" t="s">
        <v>289</v>
      </c>
      <c r="C70" s="369"/>
      <c r="D70" s="368" t="s">
        <v>289</v>
      </c>
      <c r="E70" s="369"/>
      <c r="F70" s="382"/>
      <c r="G70" s="458"/>
      <c r="H70" s="382"/>
      <c r="I70" s="383"/>
    </row>
    <row r="71" spans="1:9" ht="77.25" customHeight="1" x14ac:dyDescent="0.25">
      <c r="A71" s="45" t="s">
        <v>196</v>
      </c>
      <c r="B71" s="368" t="s">
        <v>300</v>
      </c>
      <c r="C71" s="369"/>
      <c r="D71" s="368" t="s">
        <v>300</v>
      </c>
      <c r="E71" s="369"/>
      <c r="F71" s="370"/>
      <c r="G71" s="371"/>
      <c r="H71" s="370"/>
      <c r="I71" s="371"/>
    </row>
    <row r="72" spans="1:9" ht="30.75" customHeight="1" x14ac:dyDescent="0.25">
      <c r="A72" s="361" t="s">
        <v>157</v>
      </c>
      <c r="B72" s="95" t="s">
        <v>84</v>
      </c>
      <c r="C72" s="95" t="s">
        <v>86</v>
      </c>
      <c r="D72" s="95" t="s">
        <v>84</v>
      </c>
      <c r="E72" s="95" t="s">
        <v>86</v>
      </c>
      <c r="F72" s="95" t="s">
        <v>84</v>
      </c>
      <c r="G72" s="95" t="s">
        <v>86</v>
      </c>
      <c r="H72" s="95" t="s">
        <v>84</v>
      </c>
      <c r="I72" s="95" t="s">
        <v>86</v>
      </c>
    </row>
    <row r="73" spans="1:9" ht="30.75" customHeight="1" x14ac:dyDescent="0.25">
      <c r="A73" s="362"/>
      <c r="B73" s="47">
        <v>0</v>
      </c>
      <c r="C73" s="47">
        <v>0</v>
      </c>
      <c r="D73" s="47">
        <v>0</v>
      </c>
      <c r="E73" s="47">
        <v>0</v>
      </c>
      <c r="F73" s="47"/>
      <c r="G73" s="48"/>
      <c r="H73" s="52"/>
      <c r="I73" s="48"/>
    </row>
    <row r="74" spans="1:9" ht="72" customHeight="1" x14ac:dyDescent="0.25">
      <c r="A74" s="45" t="s">
        <v>195</v>
      </c>
      <c r="B74" s="368" t="s">
        <v>289</v>
      </c>
      <c r="C74" s="369"/>
      <c r="D74" s="368" t="s">
        <v>289</v>
      </c>
      <c r="E74" s="369"/>
      <c r="F74" s="382"/>
      <c r="G74" s="458"/>
      <c r="H74" s="426"/>
      <c r="I74" s="427"/>
    </row>
    <row r="75" spans="1:9" ht="90.75" customHeight="1" x14ac:dyDescent="0.25">
      <c r="A75" s="45" t="s">
        <v>196</v>
      </c>
      <c r="B75" s="368" t="s">
        <v>300</v>
      </c>
      <c r="C75" s="369"/>
      <c r="D75" s="368" t="s">
        <v>300</v>
      </c>
      <c r="E75" s="369"/>
      <c r="F75" s="370"/>
      <c r="G75" s="371"/>
      <c r="H75" s="370"/>
      <c r="I75" s="371"/>
    </row>
    <row r="76" spans="1:9" ht="30.75" customHeight="1" x14ac:dyDescent="0.25">
      <c r="A76" s="361" t="s">
        <v>158</v>
      </c>
      <c r="B76" s="95" t="s">
        <v>84</v>
      </c>
      <c r="C76" s="95" t="s">
        <v>86</v>
      </c>
      <c r="D76" s="95" t="s">
        <v>84</v>
      </c>
      <c r="E76" s="95" t="s">
        <v>86</v>
      </c>
      <c r="F76" s="95" t="s">
        <v>84</v>
      </c>
      <c r="G76" s="95" t="s">
        <v>86</v>
      </c>
      <c r="H76" s="95" t="s">
        <v>84</v>
      </c>
      <c r="I76" s="95" t="s">
        <v>86</v>
      </c>
    </row>
    <row r="77" spans="1:9" ht="30.75" customHeight="1" x14ac:dyDescent="0.25">
      <c r="A77" s="362"/>
      <c r="B77" s="47">
        <v>0.25</v>
      </c>
      <c r="C77" s="47">
        <v>0.25</v>
      </c>
      <c r="D77" s="47">
        <v>0</v>
      </c>
      <c r="E77" s="47">
        <v>0</v>
      </c>
      <c r="F77" s="47"/>
      <c r="G77" s="48"/>
      <c r="H77" s="52"/>
      <c r="I77" s="48"/>
    </row>
    <row r="78" spans="1:9" ht="206.25" customHeight="1" x14ac:dyDescent="0.25">
      <c r="A78" s="45" t="s">
        <v>195</v>
      </c>
      <c r="B78" s="459" t="s">
        <v>315</v>
      </c>
      <c r="C78" s="460"/>
      <c r="D78" s="368" t="s">
        <v>289</v>
      </c>
      <c r="E78" s="369"/>
      <c r="F78" s="382"/>
      <c r="G78" s="458"/>
      <c r="H78" s="370"/>
      <c r="I78" s="371"/>
    </row>
    <row r="79" spans="1:9" ht="109.5" customHeight="1" x14ac:dyDescent="0.25">
      <c r="A79" s="45" t="s">
        <v>196</v>
      </c>
      <c r="B79" s="368" t="s">
        <v>319</v>
      </c>
      <c r="C79" s="369"/>
      <c r="D79" s="368" t="s">
        <v>300</v>
      </c>
      <c r="E79" s="369"/>
      <c r="F79" s="370"/>
      <c r="G79" s="371"/>
      <c r="H79" s="370"/>
      <c r="I79" s="371"/>
    </row>
    <row r="80" spans="1:9" ht="30.75" customHeight="1" x14ac:dyDescent="0.25">
      <c r="A80" s="361" t="s">
        <v>159</v>
      </c>
      <c r="B80" s="95" t="s">
        <v>84</v>
      </c>
      <c r="C80" s="95" t="s">
        <v>86</v>
      </c>
      <c r="D80" s="95" t="s">
        <v>84</v>
      </c>
      <c r="E80" s="95" t="s">
        <v>86</v>
      </c>
      <c r="F80" s="95" t="s">
        <v>84</v>
      </c>
      <c r="G80" s="95" t="s">
        <v>86</v>
      </c>
      <c r="H80" s="95" t="s">
        <v>84</v>
      </c>
      <c r="I80" s="95" t="s">
        <v>86</v>
      </c>
    </row>
    <row r="81" spans="1:9" ht="30.75" customHeight="1" x14ac:dyDescent="0.25">
      <c r="A81" s="362"/>
      <c r="B81" s="47">
        <v>0.25</v>
      </c>
      <c r="C81" s="47">
        <v>0.25</v>
      </c>
      <c r="D81" s="47">
        <v>0</v>
      </c>
      <c r="E81" s="47">
        <v>0</v>
      </c>
      <c r="F81" s="47"/>
      <c r="G81" s="48"/>
      <c r="H81" s="52"/>
      <c r="I81" s="48"/>
    </row>
    <row r="82" spans="1:9" ht="361.15" customHeight="1" x14ac:dyDescent="0.25">
      <c r="A82" s="45" t="s">
        <v>195</v>
      </c>
      <c r="B82" s="461" t="s">
        <v>316</v>
      </c>
      <c r="C82" s="462"/>
      <c r="D82" s="368" t="s">
        <v>289</v>
      </c>
      <c r="E82" s="369"/>
      <c r="F82" s="382"/>
      <c r="G82" s="458"/>
      <c r="H82" s="370"/>
      <c r="I82" s="371"/>
    </row>
    <row r="83" spans="1:9" ht="117" customHeight="1" x14ac:dyDescent="0.25">
      <c r="A83" s="45" t="s">
        <v>196</v>
      </c>
      <c r="B83" s="368" t="s">
        <v>318</v>
      </c>
      <c r="C83" s="369"/>
      <c r="D83" s="368" t="s">
        <v>300</v>
      </c>
      <c r="E83" s="369"/>
      <c r="F83" s="370"/>
      <c r="G83" s="371"/>
      <c r="H83" s="370"/>
      <c r="I83" s="371"/>
    </row>
    <row r="84" spans="1:9" ht="30" customHeight="1" x14ac:dyDescent="0.25">
      <c r="A84" s="361" t="s">
        <v>161</v>
      </c>
      <c r="B84" s="95" t="s">
        <v>84</v>
      </c>
      <c r="C84" s="95" t="s">
        <v>86</v>
      </c>
      <c r="D84" s="95" t="s">
        <v>84</v>
      </c>
      <c r="E84" s="95" t="s">
        <v>86</v>
      </c>
      <c r="F84" s="95" t="s">
        <v>84</v>
      </c>
      <c r="G84" s="95" t="s">
        <v>86</v>
      </c>
      <c r="H84" s="95" t="s">
        <v>84</v>
      </c>
      <c r="I84" s="95" t="s">
        <v>86</v>
      </c>
    </row>
    <row r="85" spans="1:9" ht="30" customHeight="1" x14ac:dyDescent="0.25">
      <c r="A85" s="362"/>
      <c r="B85" s="47">
        <v>0</v>
      </c>
      <c r="C85" s="47"/>
      <c r="D85" s="47">
        <v>0</v>
      </c>
      <c r="E85" s="47"/>
      <c r="F85" s="47"/>
      <c r="G85" s="48"/>
      <c r="H85" s="52"/>
      <c r="I85" s="48"/>
    </row>
    <row r="86" spans="1:9" ht="80.25" customHeight="1" x14ac:dyDescent="0.25">
      <c r="A86" s="45" t="s">
        <v>195</v>
      </c>
      <c r="B86" s="372"/>
      <c r="C86" s="372"/>
      <c r="D86" s="372"/>
      <c r="E86" s="372"/>
      <c r="F86" s="372"/>
      <c r="G86" s="372"/>
      <c r="H86" s="372"/>
      <c r="I86" s="372"/>
    </row>
    <row r="87" spans="1:9" ht="80.25" customHeight="1" x14ac:dyDescent="0.25">
      <c r="A87" s="45" t="s">
        <v>196</v>
      </c>
      <c r="B87" s="365"/>
      <c r="C87" s="366"/>
      <c r="D87" s="365"/>
      <c r="E87" s="366"/>
      <c r="F87" s="365"/>
      <c r="G87" s="366"/>
      <c r="H87" s="365"/>
      <c r="I87" s="366"/>
    </row>
    <row r="88" spans="1:9" ht="29.25" customHeight="1" x14ac:dyDescent="0.25">
      <c r="A88" s="361" t="s">
        <v>162</v>
      </c>
      <c r="B88" s="95" t="s">
        <v>84</v>
      </c>
      <c r="C88" s="95" t="s">
        <v>86</v>
      </c>
      <c r="D88" s="95" t="s">
        <v>84</v>
      </c>
      <c r="E88" s="95" t="s">
        <v>86</v>
      </c>
      <c r="F88" s="95" t="s">
        <v>84</v>
      </c>
      <c r="G88" s="95" t="s">
        <v>86</v>
      </c>
      <c r="H88" s="95" t="s">
        <v>84</v>
      </c>
      <c r="I88" s="95" t="s">
        <v>86</v>
      </c>
    </row>
    <row r="89" spans="1:9" ht="29.25" customHeight="1" x14ac:dyDescent="0.25">
      <c r="A89" s="362"/>
      <c r="B89" s="47">
        <v>0</v>
      </c>
      <c r="C89" s="49"/>
      <c r="D89" s="47">
        <v>0.25</v>
      </c>
      <c r="E89" s="47"/>
      <c r="F89" s="47"/>
      <c r="G89" s="48"/>
      <c r="H89" s="52"/>
      <c r="I89" s="48"/>
    </row>
    <row r="90" spans="1:9" ht="80.25" customHeight="1" x14ac:dyDescent="0.25">
      <c r="A90" s="45" t="s">
        <v>195</v>
      </c>
      <c r="B90" s="367"/>
      <c r="C90" s="367"/>
      <c r="D90" s="367"/>
      <c r="E90" s="367"/>
      <c r="F90" s="367"/>
      <c r="G90" s="367"/>
      <c r="H90" s="367"/>
      <c r="I90" s="367"/>
    </row>
    <row r="91" spans="1:9" ht="80.25" customHeight="1" x14ac:dyDescent="0.25">
      <c r="A91" s="45" t="s">
        <v>196</v>
      </c>
      <c r="B91" s="365"/>
      <c r="C91" s="366"/>
      <c r="D91" s="365"/>
      <c r="E91" s="366"/>
      <c r="F91" s="365"/>
      <c r="G91" s="366"/>
      <c r="H91" s="365"/>
      <c r="I91" s="366"/>
    </row>
    <row r="92" spans="1:9" ht="24.95" customHeight="1" x14ac:dyDescent="0.25">
      <c r="A92" s="361" t="s">
        <v>163</v>
      </c>
      <c r="B92" s="95" t="s">
        <v>84</v>
      </c>
      <c r="C92" s="95" t="s">
        <v>86</v>
      </c>
      <c r="D92" s="95" t="s">
        <v>84</v>
      </c>
      <c r="E92" s="95" t="s">
        <v>86</v>
      </c>
      <c r="F92" s="95" t="s">
        <v>84</v>
      </c>
      <c r="G92" s="95" t="s">
        <v>86</v>
      </c>
      <c r="H92" s="95" t="s">
        <v>84</v>
      </c>
      <c r="I92" s="95" t="s">
        <v>86</v>
      </c>
    </row>
    <row r="93" spans="1:9" ht="24.95" customHeight="1" x14ac:dyDescent="0.25">
      <c r="A93" s="362"/>
      <c r="B93" s="47">
        <v>0.25</v>
      </c>
      <c r="C93" s="49"/>
      <c r="D93" s="47"/>
      <c r="E93" s="47"/>
      <c r="F93" s="47"/>
      <c r="G93" s="48"/>
      <c r="H93" s="52"/>
      <c r="I93" s="48"/>
    </row>
    <row r="94" spans="1:9" ht="80.25" customHeight="1" x14ac:dyDescent="0.25">
      <c r="A94" s="45" t="s">
        <v>195</v>
      </c>
      <c r="B94" s="367"/>
      <c r="C94" s="367"/>
      <c r="D94" s="367"/>
      <c r="E94" s="367"/>
      <c r="F94" s="367"/>
      <c r="G94" s="367"/>
      <c r="H94" s="367"/>
      <c r="I94" s="367"/>
    </row>
    <row r="95" spans="1:9" ht="80.25" customHeight="1" x14ac:dyDescent="0.25">
      <c r="A95" s="45" t="s">
        <v>196</v>
      </c>
      <c r="B95" s="365"/>
      <c r="C95" s="366"/>
      <c r="D95" s="365"/>
      <c r="E95" s="366"/>
      <c r="F95" s="365"/>
      <c r="G95" s="366"/>
      <c r="H95" s="365"/>
      <c r="I95" s="366"/>
    </row>
    <row r="96" spans="1:9" ht="24.95" customHeight="1" x14ac:dyDescent="0.25">
      <c r="A96" s="361" t="s">
        <v>164</v>
      </c>
      <c r="B96" s="95" t="s">
        <v>84</v>
      </c>
      <c r="C96" s="95" t="s">
        <v>86</v>
      </c>
      <c r="D96" s="95" t="s">
        <v>84</v>
      </c>
      <c r="E96" s="95" t="s">
        <v>86</v>
      </c>
      <c r="F96" s="95" t="s">
        <v>84</v>
      </c>
      <c r="G96" s="95" t="s">
        <v>86</v>
      </c>
      <c r="H96" s="95" t="s">
        <v>84</v>
      </c>
      <c r="I96" s="95" t="s">
        <v>86</v>
      </c>
    </row>
    <row r="97" spans="1:9" ht="24.95" customHeight="1" x14ac:dyDescent="0.25">
      <c r="A97" s="362"/>
      <c r="B97" s="47">
        <v>0.25</v>
      </c>
      <c r="C97" s="49"/>
      <c r="D97" s="47">
        <v>0.25</v>
      </c>
      <c r="E97" s="47"/>
      <c r="F97" s="47"/>
      <c r="G97" s="48"/>
      <c r="H97" s="52"/>
      <c r="I97" s="48"/>
    </row>
    <row r="98" spans="1:9" ht="80.25" customHeight="1" x14ac:dyDescent="0.25">
      <c r="A98" s="45" t="s">
        <v>195</v>
      </c>
      <c r="B98" s="367"/>
      <c r="C98" s="367"/>
      <c r="D98" s="367"/>
      <c r="E98" s="367"/>
      <c r="F98" s="367"/>
      <c r="G98" s="367"/>
      <c r="H98" s="367"/>
      <c r="I98" s="367"/>
    </row>
    <row r="99" spans="1:9" ht="80.25" customHeight="1" x14ac:dyDescent="0.25">
      <c r="A99" s="45" t="s">
        <v>196</v>
      </c>
      <c r="B99" s="365"/>
      <c r="C99" s="366"/>
      <c r="D99" s="365"/>
      <c r="E99" s="366"/>
      <c r="F99" s="365"/>
      <c r="G99" s="366"/>
      <c r="H99" s="365"/>
      <c r="I99" s="366"/>
    </row>
    <row r="100" spans="1:9" ht="24.95" customHeight="1" x14ac:dyDescent="0.25">
      <c r="A100" s="361" t="s">
        <v>166</v>
      </c>
      <c r="B100" s="95" t="s">
        <v>84</v>
      </c>
      <c r="C100" s="95" t="s">
        <v>86</v>
      </c>
      <c r="D100" s="95" t="s">
        <v>84</v>
      </c>
      <c r="E100" s="95" t="s">
        <v>86</v>
      </c>
      <c r="F100" s="95" t="s">
        <v>84</v>
      </c>
      <c r="G100" s="95" t="s">
        <v>86</v>
      </c>
      <c r="H100" s="95" t="s">
        <v>84</v>
      </c>
      <c r="I100" s="95" t="s">
        <v>86</v>
      </c>
    </row>
    <row r="101" spans="1:9" ht="24.95" customHeight="1" x14ac:dyDescent="0.25">
      <c r="A101" s="362"/>
      <c r="B101" s="47">
        <v>0</v>
      </c>
      <c r="C101" s="49"/>
      <c r="D101" s="47">
        <v>0.25</v>
      </c>
      <c r="E101" s="47"/>
      <c r="F101" s="47"/>
      <c r="G101" s="48"/>
      <c r="H101" s="52"/>
      <c r="I101" s="48"/>
    </row>
    <row r="102" spans="1:9" ht="80.25" customHeight="1" x14ac:dyDescent="0.25">
      <c r="A102" s="45" t="s">
        <v>195</v>
      </c>
      <c r="B102" s="367"/>
      <c r="C102" s="367"/>
      <c r="D102" s="367"/>
      <c r="E102" s="367"/>
      <c r="F102" s="367"/>
      <c r="G102" s="367"/>
      <c r="H102" s="367"/>
      <c r="I102" s="367"/>
    </row>
    <row r="103" spans="1:9" ht="80.25" customHeight="1" x14ac:dyDescent="0.25">
      <c r="A103" s="45" t="s">
        <v>196</v>
      </c>
      <c r="B103" s="365"/>
      <c r="C103" s="366"/>
      <c r="D103" s="365"/>
      <c r="E103" s="366"/>
      <c r="F103" s="365"/>
      <c r="G103" s="366"/>
      <c r="H103" s="365"/>
      <c r="I103" s="366"/>
    </row>
    <row r="104" spans="1:9" ht="24.95" customHeight="1" x14ac:dyDescent="0.25">
      <c r="A104" s="361" t="s">
        <v>167</v>
      </c>
      <c r="B104" s="95" t="s">
        <v>84</v>
      </c>
      <c r="C104" s="95" t="s">
        <v>86</v>
      </c>
      <c r="D104" s="95" t="s">
        <v>84</v>
      </c>
      <c r="E104" s="95" t="s">
        <v>86</v>
      </c>
      <c r="F104" s="95" t="s">
        <v>84</v>
      </c>
      <c r="G104" s="95" t="s">
        <v>86</v>
      </c>
      <c r="H104" s="95" t="s">
        <v>84</v>
      </c>
      <c r="I104" s="95" t="s">
        <v>86</v>
      </c>
    </row>
    <row r="105" spans="1:9" ht="24.95" customHeight="1" x14ac:dyDescent="0.25">
      <c r="A105" s="362"/>
      <c r="B105" s="47">
        <v>0</v>
      </c>
      <c r="C105" s="49"/>
      <c r="D105" s="47">
        <v>0.25</v>
      </c>
      <c r="E105" s="47"/>
      <c r="F105" s="47"/>
      <c r="G105" s="48"/>
      <c r="H105" s="52"/>
      <c r="I105" s="48"/>
    </row>
    <row r="106" spans="1:9" ht="80.25" customHeight="1" x14ac:dyDescent="0.25">
      <c r="A106" s="45" t="s">
        <v>195</v>
      </c>
      <c r="B106" s="367"/>
      <c r="C106" s="367"/>
      <c r="D106" s="367"/>
      <c r="E106" s="367"/>
      <c r="F106" s="367"/>
      <c r="G106" s="367"/>
      <c r="H106" s="367"/>
      <c r="I106" s="367"/>
    </row>
    <row r="107" spans="1:9" ht="80.25" customHeight="1" x14ac:dyDescent="0.25">
      <c r="A107" s="45" t="s">
        <v>196</v>
      </c>
      <c r="B107" s="365"/>
      <c r="C107" s="366"/>
      <c r="D107" s="365"/>
      <c r="E107" s="366"/>
      <c r="F107" s="365"/>
      <c r="G107" s="366"/>
      <c r="H107" s="365"/>
      <c r="I107" s="366"/>
    </row>
    <row r="108" spans="1:9" ht="24.95" customHeight="1" x14ac:dyDescent="0.25">
      <c r="A108" s="361" t="s">
        <v>168</v>
      </c>
      <c r="B108" s="95" t="s">
        <v>84</v>
      </c>
      <c r="C108" s="95" t="s">
        <v>86</v>
      </c>
      <c r="D108" s="95" t="s">
        <v>84</v>
      </c>
      <c r="E108" s="95" t="s">
        <v>86</v>
      </c>
      <c r="F108" s="95" t="s">
        <v>84</v>
      </c>
      <c r="G108" s="95" t="s">
        <v>86</v>
      </c>
      <c r="H108" s="95" t="s">
        <v>84</v>
      </c>
      <c r="I108" s="95" t="s">
        <v>86</v>
      </c>
    </row>
    <row r="109" spans="1:9" ht="24.95" customHeight="1" x14ac:dyDescent="0.25">
      <c r="A109" s="362"/>
      <c r="B109" s="47">
        <v>0</v>
      </c>
      <c r="C109" s="49"/>
      <c r="D109" s="47"/>
      <c r="E109" s="47"/>
      <c r="F109" s="47"/>
      <c r="G109" s="48"/>
      <c r="H109" s="52"/>
      <c r="I109" s="48"/>
    </row>
    <row r="110" spans="1:9" ht="80.25" customHeight="1" x14ac:dyDescent="0.25">
      <c r="A110" s="45" t="s">
        <v>195</v>
      </c>
      <c r="B110" s="367"/>
      <c r="C110" s="367"/>
      <c r="D110" s="367"/>
      <c r="E110" s="367"/>
      <c r="F110" s="367"/>
      <c r="G110" s="367"/>
      <c r="H110" s="367"/>
      <c r="I110" s="367"/>
    </row>
    <row r="111" spans="1:9" ht="80.25" customHeight="1" x14ac:dyDescent="0.25">
      <c r="A111" s="45" t="s">
        <v>196</v>
      </c>
      <c r="B111" s="365"/>
      <c r="C111" s="366"/>
      <c r="D111" s="365"/>
      <c r="E111" s="366"/>
      <c r="F111" s="365"/>
      <c r="G111" s="366"/>
      <c r="H111" s="365"/>
      <c r="I111" s="366"/>
    </row>
    <row r="112" spans="1:9" ht="24.95" customHeight="1" x14ac:dyDescent="0.25">
      <c r="A112" s="361" t="s">
        <v>169</v>
      </c>
      <c r="B112" s="95" t="s">
        <v>84</v>
      </c>
      <c r="C112" s="95" t="s">
        <v>86</v>
      </c>
      <c r="D112" s="95" t="s">
        <v>84</v>
      </c>
      <c r="E112" s="95" t="s">
        <v>86</v>
      </c>
      <c r="F112" s="95" t="s">
        <v>84</v>
      </c>
      <c r="G112" s="95" t="s">
        <v>86</v>
      </c>
      <c r="H112" s="95" t="s">
        <v>84</v>
      </c>
      <c r="I112" s="95" t="s">
        <v>86</v>
      </c>
    </row>
    <row r="113" spans="1:9" ht="24.95" customHeight="1" x14ac:dyDescent="0.25">
      <c r="A113" s="362"/>
      <c r="B113" s="47">
        <v>0</v>
      </c>
      <c r="C113" s="175"/>
      <c r="D113" s="47"/>
      <c r="E113" s="175"/>
      <c r="F113" s="47"/>
      <c r="G113" s="176"/>
      <c r="H113" s="175"/>
      <c r="I113" s="176"/>
    </row>
    <row r="114" spans="1:9" ht="80.25" customHeight="1" x14ac:dyDescent="0.25">
      <c r="A114" s="45" t="s">
        <v>195</v>
      </c>
      <c r="B114" s="450"/>
      <c r="C114" s="450"/>
      <c r="D114" s="450"/>
      <c r="E114" s="450"/>
      <c r="F114" s="450"/>
      <c r="G114" s="450"/>
      <c r="H114" s="450"/>
      <c r="I114" s="450"/>
    </row>
    <row r="115" spans="1:9" ht="80.25" customHeight="1" x14ac:dyDescent="0.25">
      <c r="A115" s="45" t="s">
        <v>196</v>
      </c>
      <c r="B115" s="365"/>
      <c r="C115" s="366"/>
      <c r="D115" s="365"/>
      <c r="E115" s="366"/>
      <c r="F115" s="365"/>
      <c r="G115" s="366"/>
      <c r="H115" s="365"/>
      <c r="I115" s="366"/>
    </row>
    <row r="116" spans="1:9" ht="16.5" x14ac:dyDescent="0.25">
      <c r="A116" s="46" t="s">
        <v>197</v>
      </c>
      <c r="B116" s="50">
        <f t="shared" ref="B116:I116" si="1">(B69+B73+B77+B81+B85+B89+B93+B97+B101+B105+B109+B113)</f>
        <v>1</v>
      </c>
      <c r="C116" s="50">
        <f t="shared" si="1"/>
        <v>0.5</v>
      </c>
      <c r="D116" s="50">
        <f t="shared" si="1"/>
        <v>1</v>
      </c>
      <c r="E116" s="50">
        <f t="shared" si="1"/>
        <v>0</v>
      </c>
      <c r="F116" s="50">
        <f t="shared" si="1"/>
        <v>0</v>
      </c>
      <c r="G116" s="50">
        <f t="shared" si="1"/>
        <v>0</v>
      </c>
      <c r="H116" s="50">
        <f t="shared" si="1"/>
        <v>0</v>
      </c>
      <c r="I116" s="50">
        <f t="shared" si="1"/>
        <v>0</v>
      </c>
    </row>
    <row r="121" spans="1:9" ht="37.5" customHeight="1" x14ac:dyDescent="0.25"/>
    <row r="122" spans="1:9" ht="19.5" customHeight="1" x14ac:dyDescent="0.25"/>
    <row r="123" spans="1:9" ht="19.5" customHeight="1" x14ac:dyDescent="0.25"/>
    <row r="124" spans="1:9" ht="34.5" customHeight="1" x14ac:dyDescent="0.25"/>
    <row r="125" spans="1:9" ht="15" customHeight="1" x14ac:dyDescent="0.25"/>
    <row r="126" spans="1:9" ht="15.75" customHeight="1" x14ac:dyDescent="0.25"/>
  </sheetData>
  <mergeCells count="211">
    <mergeCell ref="A112:A113"/>
    <mergeCell ref="B114:C114"/>
    <mergeCell ref="D114:E114"/>
    <mergeCell ref="F114:G114"/>
    <mergeCell ref="H114:I114"/>
    <mergeCell ref="B115:C115"/>
    <mergeCell ref="D115:E115"/>
    <mergeCell ref="F115:G115"/>
    <mergeCell ref="H115:I115"/>
    <mergeCell ref="A108:A109"/>
    <mergeCell ref="B110:C110"/>
    <mergeCell ref="D110:E110"/>
    <mergeCell ref="F110:G110"/>
    <mergeCell ref="H110:I110"/>
    <mergeCell ref="B111:C111"/>
    <mergeCell ref="D111:E111"/>
    <mergeCell ref="F111:G111"/>
    <mergeCell ref="H111:I111"/>
    <mergeCell ref="A104:A105"/>
    <mergeCell ref="B106:C106"/>
    <mergeCell ref="D106:E106"/>
    <mergeCell ref="F106:G106"/>
    <mergeCell ref="H106:I106"/>
    <mergeCell ref="B107:C107"/>
    <mergeCell ref="D107:E107"/>
    <mergeCell ref="F107:G107"/>
    <mergeCell ref="H107:I107"/>
    <mergeCell ref="A100:A101"/>
    <mergeCell ref="B102:C102"/>
    <mergeCell ref="D102:E102"/>
    <mergeCell ref="F102:G102"/>
    <mergeCell ref="H102:I102"/>
    <mergeCell ref="B103:C103"/>
    <mergeCell ref="D103:E103"/>
    <mergeCell ref="F103:G103"/>
    <mergeCell ref="H103:I103"/>
    <mergeCell ref="A96:A97"/>
    <mergeCell ref="B98:C98"/>
    <mergeCell ref="D98:E98"/>
    <mergeCell ref="F98:G98"/>
    <mergeCell ref="H98:I98"/>
    <mergeCell ref="B99:C99"/>
    <mergeCell ref="D99:E99"/>
    <mergeCell ref="F99:G99"/>
    <mergeCell ref="H99:I99"/>
    <mergeCell ref="A92:A93"/>
    <mergeCell ref="B94:C94"/>
    <mergeCell ref="D94:E94"/>
    <mergeCell ref="F94:G94"/>
    <mergeCell ref="H94:I94"/>
    <mergeCell ref="B95:C95"/>
    <mergeCell ref="D95:E95"/>
    <mergeCell ref="F95:G95"/>
    <mergeCell ref="H95:I95"/>
    <mergeCell ref="A88:A89"/>
    <mergeCell ref="B90:C90"/>
    <mergeCell ref="D90:E90"/>
    <mergeCell ref="F90:G90"/>
    <mergeCell ref="H90:I90"/>
    <mergeCell ref="B91:C91"/>
    <mergeCell ref="D91:E91"/>
    <mergeCell ref="F91:G91"/>
    <mergeCell ref="H91:I91"/>
    <mergeCell ref="A84:A85"/>
    <mergeCell ref="B86:C86"/>
    <mergeCell ref="D86:E86"/>
    <mergeCell ref="F86:G86"/>
    <mergeCell ref="H86:I86"/>
    <mergeCell ref="B87:C87"/>
    <mergeCell ref="D87:E87"/>
    <mergeCell ref="F87:G87"/>
    <mergeCell ref="H87:I87"/>
    <mergeCell ref="A80:A81"/>
    <mergeCell ref="B82:C82"/>
    <mergeCell ref="D82:E82"/>
    <mergeCell ref="F82:G82"/>
    <mergeCell ref="H82:I82"/>
    <mergeCell ref="B83:C83"/>
    <mergeCell ref="D83:E83"/>
    <mergeCell ref="F83:G83"/>
    <mergeCell ref="H83:I83"/>
    <mergeCell ref="A76:A77"/>
    <mergeCell ref="B78:C78"/>
    <mergeCell ref="D78:E78"/>
    <mergeCell ref="F78:G78"/>
    <mergeCell ref="H78:I78"/>
    <mergeCell ref="B79:C79"/>
    <mergeCell ref="D79:E79"/>
    <mergeCell ref="F79:G79"/>
    <mergeCell ref="H79:I79"/>
    <mergeCell ref="A72:A73"/>
    <mergeCell ref="B74:C74"/>
    <mergeCell ref="D74:E74"/>
    <mergeCell ref="F74:G74"/>
    <mergeCell ref="H74:I74"/>
    <mergeCell ref="B75:C75"/>
    <mergeCell ref="D75:E75"/>
    <mergeCell ref="F75:G75"/>
    <mergeCell ref="H75:I75"/>
    <mergeCell ref="A68:A69"/>
    <mergeCell ref="B70:C70"/>
    <mergeCell ref="D70:E70"/>
    <mergeCell ref="F70:G70"/>
    <mergeCell ref="H70:I70"/>
    <mergeCell ref="B71:C71"/>
    <mergeCell ref="D71:E71"/>
    <mergeCell ref="F71:G71"/>
    <mergeCell ref="H71:I71"/>
    <mergeCell ref="B66:C66"/>
    <mergeCell ref="D66:E66"/>
    <mergeCell ref="F66:G66"/>
    <mergeCell ref="H66:I66"/>
    <mergeCell ref="B67:C67"/>
    <mergeCell ref="D67:E67"/>
    <mergeCell ref="F67:G67"/>
    <mergeCell ref="H67:I67"/>
    <mergeCell ref="A60:A61"/>
    <mergeCell ref="D60:E60"/>
    <mergeCell ref="F60:G60"/>
    <mergeCell ref="D61:E61"/>
    <mergeCell ref="F61:G61"/>
    <mergeCell ref="A65:I65"/>
    <mergeCell ref="A56:A57"/>
    <mergeCell ref="D56:E56"/>
    <mergeCell ref="F56:G56"/>
    <mergeCell ref="D57:E57"/>
    <mergeCell ref="F57:G57"/>
    <mergeCell ref="A58:A59"/>
    <mergeCell ref="D58:E58"/>
    <mergeCell ref="F58:G58"/>
    <mergeCell ref="D59:E59"/>
    <mergeCell ref="F59:G59"/>
    <mergeCell ref="A52:A53"/>
    <mergeCell ref="D52:E52"/>
    <mergeCell ref="F52:G52"/>
    <mergeCell ref="D53:E53"/>
    <mergeCell ref="F53:G53"/>
    <mergeCell ref="A54:A55"/>
    <mergeCell ref="D54:E54"/>
    <mergeCell ref="F54:G54"/>
    <mergeCell ref="D55:E55"/>
    <mergeCell ref="F55:G55"/>
    <mergeCell ref="A48:A49"/>
    <mergeCell ref="D48:E48"/>
    <mergeCell ref="F48:G48"/>
    <mergeCell ref="D49:E49"/>
    <mergeCell ref="F49:G49"/>
    <mergeCell ref="A50:A51"/>
    <mergeCell ref="D50:E50"/>
    <mergeCell ref="F50:G50"/>
    <mergeCell ref="D51:E51"/>
    <mergeCell ref="F51:G51"/>
    <mergeCell ref="A44:A45"/>
    <mergeCell ref="D44:E44"/>
    <mergeCell ref="F44:G44"/>
    <mergeCell ref="D45:E45"/>
    <mergeCell ref="F45:G45"/>
    <mergeCell ref="A46:A47"/>
    <mergeCell ref="D46:E46"/>
    <mergeCell ref="F46:G46"/>
    <mergeCell ref="D47:E47"/>
    <mergeCell ref="F47:G47"/>
    <mergeCell ref="A40:A41"/>
    <mergeCell ref="D40:E40"/>
    <mergeCell ref="F40:G40"/>
    <mergeCell ref="D41:E41"/>
    <mergeCell ref="F41:G41"/>
    <mergeCell ref="A42:A43"/>
    <mergeCell ref="D42:E42"/>
    <mergeCell ref="F42:G42"/>
    <mergeCell ref="D43:E43"/>
    <mergeCell ref="F43:G43"/>
    <mergeCell ref="B37:C37"/>
    <mergeCell ref="D37:I37"/>
    <mergeCell ref="A38:A39"/>
    <mergeCell ref="D38:E38"/>
    <mergeCell ref="F38:G38"/>
    <mergeCell ref="D39:E39"/>
    <mergeCell ref="F39:G39"/>
    <mergeCell ref="C19:O19"/>
    <mergeCell ref="A21:O21"/>
    <mergeCell ref="A22:O22"/>
    <mergeCell ref="A33:I33"/>
    <mergeCell ref="B34:I34"/>
    <mergeCell ref="A35:A36"/>
    <mergeCell ref="G35:G36"/>
    <mergeCell ref="H35:I36"/>
    <mergeCell ref="A12:A14"/>
    <mergeCell ref="B12:O14"/>
    <mergeCell ref="B16:F16"/>
    <mergeCell ref="G16:H16"/>
    <mergeCell ref="I16:O16"/>
    <mergeCell ref="B18:E18"/>
    <mergeCell ref="G18:I18"/>
    <mergeCell ref="K18:O18"/>
    <mergeCell ref="B6:K6"/>
    <mergeCell ref="M6:O6"/>
    <mergeCell ref="A8:A10"/>
    <mergeCell ref="J8:K10"/>
    <mergeCell ref="M8:O8"/>
    <mergeCell ref="M9:O9"/>
    <mergeCell ref="M10:O10"/>
    <mergeCell ref="A1:A4"/>
    <mergeCell ref="B1:L1"/>
    <mergeCell ref="M1:O1"/>
    <mergeCell ref="B2:L2"/>
    <mergeCell ref="M2:O2"/>
    <mergeCell ref="B3:L3"/>
    <mergeCell ref="M3:O3"/>
    <mergeCell ref="B4:L4"/>
    <mergeCell ref="M4:O4"/>
  </mergeCells>
  <pageMargins left="0.7" right="0.7" top="0.75" bottom="0.75" header="0.3" footer="0.3"/>
  <pageSetup paperSize="9" orientation="portrait"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964DE6-D828-46A8-BE9A-E783600DC125}">
  <sheetPr>
    <tabColor theme="5" tint="0.59999389629810485"/>
  </sheetPr>
  <dimension ref="A1:O126"/>
  <sheetViews>
    <sheetView topLeftCell="G17" zoomScale="70" zoomScaleNormal="70" workbookViewId="0">
      <selection activeCell="I16" sqref="I16:O16"/>
    </sheetView>
  </sheetViews>
  <sheetFormatPr baseColWidth="10" defaultColWidth="10.85546875" defaultRowHeight="14.25" x14ac:dyDescent="0.25"/>
  <cols>
    <col min="1" max="1" width="49.7109375" style="1" customWidth="1"/>
    <col min="2" max="5" width="35.7109375" style="1" customWidth="1"/>
    <col min="6" max="6" width="43" style="1" customWidth="1"/>
    <col min="7" max="7" width="41.140625" style="1" customWidth="1"/>
    <col min="8" max="8" width="35.7109375" style="1" customWidth="1"/>
    <col min="9" max="9" width="42.140625" style="1" customWidth="1"/>
    <col min="10" max="13" width="35.7109375" style="1" customWidth="1"/>
    <col min="14" max="14" width="31" style="1" customWidth="1"/>
    <col min="15" max="15" width="18.140625" style="1" customWidth="1"/>
    <col min="16" max="16" width="8.42578125" style="1" customWidth="1"/>
    <col min="17" max="17" width="18.42578125" style="1" bestFit="1" customWidth="1"/>
    <col min="18" max="18" width="5.7109375" style="1" customWidth="1"/>
    <col min="19" max="19" width="18.42578125" style="1" bestFit="1" customWidth="1"/>
    <col min="20" max="20" width="4.7109375" style="1" customWidth="1"/>
    <col min="21" max="21" width="23" style="1" bestFit="1" customWidth="1"/>
    <col min="22" max="22" width="10.85546875" style="1"/>
    <col min="23" max="23" width="18.42578125" style="1" bestFit="1" customWidth="1"/>
    <col min="24" max="24" width="16.140625" style="1" customWidth="1"/>
    <col min="25" max="16384" width="10.85546875" style="1"/>
  </cols>
  <sheetData>
    <row r="1" spans="1:15" s="84" customFormat="1" ht="22.15" customHeight="1" thickBot="1" x14ac:dyDescent="0.3">
      <c r="A1" s="407"/>
      <c r="B1" s="387" t="s">
        <v>150</v>
      </c>
      <c r="C1" s="388"/>
      <c r="D1" s="388"/>
      <c r="E1" s="388"/>
      <c r="F1" s="388"/>
      <c r="G1" s="388"/>
      <c r="H1" s="388"/>
      <c r="I1" s="388"/>
      <c r="J1" s="388"/>
      <c r="K1" s="388"/>
      <c r="L1" s="389"/>
      <c r="M1" s="384" t="s">
        <v>270</v>
      </c>
      <c r="N1" s="385"/>
      <c r="O1" s="386"/>
    </row>
    <row r="2" spans="1:15" s="84" customFormat="1" ht="18" customHeight="1" thickBot="1" x14ac:dyDescent="0.3">
      <c r="A2" s="408"/>
      <c r="B2" s="390" t="s">
        <v>151</v>
      </c>
      <c r="C2" s="391"/>
      <c r="D2" s="391"/>
      <c r="E2" s="391"/>
      <c r="F2" s="391"/>
      <c r="G2" s="391"/>
      <c r="H2" s="391"/>
      <c r="I2" s="391"/>
      <c r="J2" s="391"/>
      <c r="K2" s="391"/>
      <c r="L2" s="392"/>
      <c r="M2" s="384" t="s">
        <v>271</v>
      </c>
      <c r="N2" s="385"/>
      <c r="O2" s="386"/>
    </row>
    <row r="3" spans="1:15" s="84" customFormat="1" ht="19.899999999999999" customHeight="1" thickBot="1" x14ac:dyDescent="0.3">
      <c r="A3" s="408"/>
      <c r="B3" s="390" t="s">
        <v>0</v>
      </c>
      <c r="C3" s="391"/>
      <c r="D3" s="391"/>
      <c r="E3" s="391"/>
      <c r="F3" s="391"/>
      <c r="G3" s="391"/>
      <c r="H3" s="391"/>
      <c r="I3" s="391"/>
      <c r="J3" s="391"/>
      <c r="K3" s="391"/>
      <c r="L3" s="392"/>
      <c r="M3" s="384" t="s">
        <v>272</v>
      </c>
      <c r="N3" s="385"/>
      <c r="O3" s="386"/>
    </row>
    <row r="4" spans="1:15" s="84" customFormat="1" ht="21.75" customHeight="1" thickBot="1" x14ac:dyDescent="0.3">
      <c r="A4" s="409"/>
      <c r="B4" s="393" t="s">
        <v>152</v>
      </c>
      <c r="C4" s="394"/>
      <c r="D4" s="394"/>
      <c r="E4" s="394"/>
      <c r="F4" s="394"/>
      <c r="G4" s="394"/>
      <c r="H4" s="394"/>
      <c r="I4" s="394"/>
      <c r="J4" s="394"/>
      <c r="K4" s="394"/>
      <c r="L4" s="395"/>
      <c r="M4" s="384" t="s">
        <v>273</v>
      </c>
      <c r="N4" s="385"/>
      <c r="O4" s="386"/>
    </row>
    <row r="5" spans="1:15" s="84" customFormat="1" ht="16.149999999999999" customHeight="1" thickBot="1" x14ac:dyDescent="0.3">
      <c r="A5" s="85"/>
      <c r="B5" s="86"/>
      <c r="C5" s="86"/>
      <c r="D5" s="86"/>
      <c r="E5" s="86"/>
      <c r="F5" s="86"/>
      <c r="G5" s="86"/>
      <c r="H5" s="86"/>
      <c r="I5" s="86"/>
      <c r="J5" s="86"/>
      <c r="K5" s="86"/>
      <c r="L5" s="86"/>
      <c r="M5" s="87"/>
      <c r="N5" s="87"/>
      <c r="O5" s="87"/>
    </row>
    <row r="6" spans="1:15" ht="40.35" customHeight="1" thickBot="1" x14ac:dyDescent="0.3">
      <c r="A6" s="54" t="s">
        <v>154</v>
      </c>
      <c r="B6" s="418" t="s">
        <v>280</v>
      </c>
      <c r="C6" s="419"/>
      <c r="D6" s="419"/>
      <c r="E6" s="419"/>
      <c r="F6" s="419"/>
      <c r="G6" s="419"/>
      <c r="H6" s="419"/>
      <c r="I6" s="419"/>
      <c r="J6" s="419"/>
      <c r="K6" s="420"/>
      <c r="L6" s="164" t="s">
        <v>155</v>
      </c>
      <c r="M6" s="421">
        <v>2024110010313</v>
      </c>
      <c r="N6" s="422"/>
      <c r="O6" s="423"/>
    </row>
    <row r="7" spans="1:15" s="84" customFormat="1" ht="18" customHeight="1" thickBot="1" x14ac:dyDescent="0.3">
      <c r="A7" s="85"/>
      <c r="B7" s="86"/>
      <c r="C7" s="86"/>
      <c r="D7" s="86"/>
      <c r="E7" s="86"/>
      <c r="F7" s="86"/>
      <c r="G7" s="86"/>
      <c r="H7" s="86"/>
      <c r="I7" s="86"/>
      <c r="J7" s="86"/>
      <c r="K7" s="86"/>
      <c r="L7" s="86"/>
      <c r="M7" s="87"/>
      <c r="N7" s="87"/>
      <c r="O7" s="87"/>
    </row>
    <row r="8" spans="1:15" s="84" customFormat="1" ht="21.75" customHeight="1" thickBot="1" x14ac:dyDescent="0.3">
      <c r="A8" s="411" t="s">
        <v>6</v>
      </c>
      <c r="B8" s="164" t="s">
        <v>156</v>
      </c>
      <c r="C8" s="129" t="s">
        <v>281</v>
      </c>
      <c r="D8" s="164" t="s">
        <v>157</v>
      </c>
      <c r="E8" s="129" t="s">
        <v>281</v>
      </c>
      <c r="F8" s="164" t="s">
        <v>158</v>
      </c>
      <c r="G8" s="129" t="s">
        <v>281</v>
      </c>
      <c r="H8" s="164" t="s">
        <v>159</v>
      </c>
      <c r="I8" s="130" t="s">
        <v>281</v>
      </c>
      <c r="J8" s="376" t="s">
        <v>8</v>
      </c>
      <c r="K8" s="410"/>
      <c r="L8" s="163" t="s">
        <v>160</v>
      </c>
      <c r="M8" s="373"/>
      <c r="N8" s="373"/>
      <c r="O8" s="373"/>
    </row>
    <row r="9" spans="1:15" s="84" customFormat="1" ht="21.75" customHeight="1" thickBot="1" x14ac:dyDescent="0.3">
      <c r="A9" s="411"/>
      <c r="B9" s="165" t="s">
        <v>161</v>
      </c>
      <c r="C9" s="131"/>
      <c r="D9" s="164" t="s">
        <v>162</v>
      </c>
      <c r="E9" s="132"/>
      <c r="F9" s="164" t="s">
        <v>163</v>
      </c>
      <c r="G9" s="132"/>
      <c r="H9" s="164" t="s">
        <v>164</v>
      </c>
      <c r="I9" s="130"/>
      <c r="J9" s="376"/>
      <c r="K9" s="410"/>
      <c r="L9" s="163" t="s">
        <v>165</v>
      </c>
      <c r="M9" s="373"/>
      <c r="N9" s="373"/>
      <c r="O9" s="373"/>
    </row>
    <row r="10" spans="1:15" s="84" customFormat="1" ht="21.75" customHeight="1" thickBot="1" x14ac:dyDescent="0.3">
      <c r="A10" s="411"/>
      <c r="B10" s="164" t="s">
        <v>166</v>
      </c>
      <c r="C10" s="129"/>
      <c r="D10" s="164" t="s">
        <v>167</v>
      </c>
      <c r="E10" s="132"/>
      <c r="F10" s="164" t="s">
        <v>168</v>
      </c>
      <c r="G10" s="132"/>
      <c r="H10" s="164" t="s">
        <v>169</v>
      </c>
      <c r="I10" s="130"/>
      <c r="J10" s="376"/>
      <c r="K10" s="410"/>
      <c r="L10" s="163" t="s">
        <v>170</v>
      </c>
      <c r="M10" s="373" t="s">
        <v>281</v>
      </c>
      <c r="N10" s="373"/>
      <c r="O10" s="373"/>
    </row>
    <row r="11" spans="1:15" ht="15" customHeight="1" thickBot="1" x14ac:dyDescent="0.3">
      <c r="A11" s="6"/>
      <c r="B11" s="7"/>
      <c r="C11" s="7"/>
      <c r="D11" s="9"/>
      <c r="E11" s="8"/>
      <c r="F11" s="8"/>
      <c r="G11" s="206"/>
      <c r="H11" s="206"/>
      <c r="I11" s="10"/>
      <c r="J11" s="10"/>
      <c r="K11" s="7"/>
      <c r="L11" s="7"/>
      <c r="M11" s="7"/>
      <c r="N11" s="7"/>
      <c r="O11" s="7"/>
    </row>
    <row r="12" spans="1:15" ht="15" customHeight="1" x14ac:dyDescent="0.25">
      <c r="A12" s="415" t="s">
        <v>171</v>
      </c>
      <c r="B12" s="396" t="s">
        <v>332</v>
      </c>
      <c r="C12" s="397"/>
      <c r="D12" s="397"/>
      <c r="E12" s="397"/>
      <c r="F12" s="397"/>
      <c r="G12" s="397"/>
      <c r="H12" s="397"/>
      <c r="I12" s="397"/>
      <c r="J12" s="397"/>
      <c r="K12" s="397"/>
      <c r="L12" s="397"/>
      <c r="M12" s="397"/>
      <c r="N12" s="397"/>
      <c r="O12" s="398"/>
    </row>
    <row r="13" spans="1:15" ht="15" customHeight="1" x14ac:dyDescent="0.25">
      <c r="A13" s="416"/>
      <c r="B13" s="399"/>
      <c r="C13" s="400"/>
      <c r="D13" s="400"/>
      <c r="E13" s="400"/>
      <c r="F13" s="400"/>
      <c r="G13" s="400"/>
      <c r="H13" s="400"/>
      <c r="I13" s="400"/>
      <c r="J13" s="400"/>
      <c r="K13" s="400"/>
      <c r="L13" s="400"/>
      <c r="M13" s="400"/>
      <c r="N13" s="400"/>
      <c r="O13" s="401"/>
    </row>
    <row r="14" spans="1:15" ht="15" customHeight="1" thickBot="1" x14ac:dyDescent="0.3">
      <c r="A14" s="417"/>
      <c r="B14" s="402"/>
      <c r="C14" s="403"/>
      <c r="D14" s="403"/>
      <c r="E14" s="403"/>
      <c r="F14" s="403"/>
      <c r="G14" s="403"/>
      <c r="H14" s="403"/>
      <c r="I14" s="403"/>
      <c r="J14" s="403"/>
      <c r="K14" s="403"/>
      <c r="L14" s="403"/>
      <c r="M14" s="403"/>
      <c r="N14" s="403"/>
      <c r="O14" s="404"/>
    </row>
    <row r="15" spans="1:15" ht="9" customHeight="1" thickBot="1" x14ac:dyDescent="0.3">
      <c r="A15" s="14"/>
      <c r="B15" s="83"/>
      <c r="C15" s="15"/>
      <c r="D15" s="15"/>
      <c r="E15" s="15"/>
      <c r="F15" s="15"/>
      <c r="G15" s="16"/>
      <c r="H15" s="16"/>
      <c r="I15" s="16"/>
      <c r="J15" s="16"/>
      <c r="K15" s="16"/>
      <c r="L15" s="17"/>
      <c r="M15" s="17"/>
      <c r="N15" s="17"/>
      <c r="O15" s="17"/>
    </row>
    <row r="16" spans="1:15" s="18" customFormat="1" ht="37.5" customHeight="1" thickBot="1" x14ac:dyDescent="0.3">
      <c r="A16" s="54" t="s">
        <v>13</v>
      </c>
      <c r="B16" s="405" t="s">
        <v>333</v>
      </c>
      <c r="C16" s="405"/>
      <c r="D16" s="405"/>
      <c r="E16" s="405"/>
      <c r="F16" s="405"/>
      <c r="G16" s="411" t="s">
        <v>15</v>
      </c>
      <c r="H16" s="411"/>
      <c r="I16" s="406" t="s">
        <v>334</v>
      </c>
      <c r="J16" s="406"/>
      <c r="K16" s="406"/>
      <c r="L16" s="406"/>
      <c r="M16" s="406"/>
      <c r="N16" s="406"/>
      <c r="O16" s="406"/>
    </row>
    <row r="17" spans="1:15" ht="9" customHeight="1" thickBot="1" x14ac:dyDescent="0.3">
      <c r="A17" s="14"/>
      <c r="B17" s="16"/>
      <c r="C17" s="15"/>
      <c r="D17" s="15"/>
      <c r="E17" s="15"/>
      <c r="F17" s="15"/>
      <c r="G17" s="16"/>
      <c r="H17" s="16"/>
      <c r="I17" s="16"/>
      <c r="J17" s="16"/>
      <c r="K17" s="16"/>
      <c r="L17" s="17"/>
      <c r="M17" s="17"/>
      <c r="N17" s="17"/>
      <c r="O17" s="17"/>
    </row>
    <row r="18" spans="1:15" ht="56.25" customHeight="1" thickBot="1" x14ac:dyDescent="0.3">
      <c r="A18" s="54" t="s">
        <v>17</v>
      </c>
      <c r="B18" s="413" t="s">
        <v>284</v>
      </c>
      <c r="C18" s="413"/>
      <c r="D18" s="413"/>
      <c r="E18" s="413"/>
      <c r="F18" s="54" t="s">
        <v>19</v>
      </c>
      <c r="G18" s="412" t="s">
        <v>287</v>
      </c>
      <c r="H18" s="412"/>
      <c r="I18" s="412"/>
      <c r="J18" s="54" t="s">
        <v>21</v>
      </c>
      <c r="K18" s="405" t="s">
        <v>286</v>
      </c>
      <c r="L18" s="405"/>
      <c r="M18" s="405"/>
      <c r="N18" s="405"/>
      <c r="O18" s="405"/>
    </row>
    <row r="19" spans="1:15" ht="9" customHeight="1" x14ac:dyDescent="0.25">
      <c r="A19" s="5"/>
      <c r="B19" s="2"/>
      <c r="C19" s="414"/>
      <c r="D19" s="414"/>
      <c r="E19" s="414"/>
      <c r="F19" s="414"/>
      <c r="G19" s="414"/>
      <c r="H19" s="414"/>
      <c r="I19" s="414"/>
      <c r="J19" s="414"/>
      <c r="K19" s="414"/>
      <c r="L19" s="414"/>
      <c r="M19" s="414"/>
      <c r="N19" s="414"/>
      <c r="O19" s="414"/>
    </row>
    <row r="20" spans="1:15" ht="16.5" customHeight="1" thickBot="1" x14ac:dyDescent="0.3">
      <c r="A20" s="81"/>
      <c r="B20" s="82"/>
      <c r="C20" s="82"/>
      <c r="D20" s="82"/>
      <c r="E20" s="82"/>
      <c r="F20" s="82"/>
      <c r="G20" s="82"/>
      <c r="H20" s="82"/>
      <c r="I20" s="82"/>
      <c r="J20" s="82"/>
      <c r="K20" s="82"/>
      <c r="L20" s="82"/>
      <c r="M20" s="82"/>
      <c r="N20" s="82"/>
      <c r="O20" s="82"/>
    </row>
    <row r="21" spans="1:15" ht="32.1" customHeight="1" thickBot="1" x14ac:dyDescent="0.3">
      <c r="A21" s="374" t="s">
        <v>23</v>
      </c>
      <c r="B21" s="375"/>
      <c r="C21" s="375"/>
      <c r="D21" s="375"/>
      <c r="E21" s="375"/>
      <c r="F21" s="375"/>
      <c r="G21" s="375"/>
      <c r="H21" s="375"/>
      <c r="I21" s="375"/>
      <c r="J21" s="375"/>
      <c r="K21" s="375"/>
      <c r="L21" s="375"/>
      <c r="M21" s="375"/>
      <c r="N21" s="375"/>
      <c r="O21" s="376"/>
    </row>
    <row r="22" spans="1:15" ht="32.1" customHeight="1" thickBot="1" x14ac:dyDescent="0.3">
      <c r="A22" s="374" t="s">
        <v>172</v>
      </c>
      <c r="B22" s="375"/>
      <c r="C22" s="375"/>
      <c r="D22" s="375"/>
      <c r="E22" s="375"/>
      <c r="F22" s="375"/>
      <c r="G22" s="375"/>
      <c r="H22" s="375"/>
      <c r="I22" s="375"/>
      <c r="J22" s="375"/>
      <c r="K22" s="375"/>
      <c r="L22" s="375"/>
      <c r="M22" s="375"/>
      <c r="N22" s="375"/>
      <c r="O22" s="376"/>
    </row>
    <row r="23" spans="1:15" ht="32.1" customHeight="1" thickBot="1" x14ac:dyDescent="0.3">
      <c r="A23" s="27"/>
      <c r="B23" s="19" t="s">
        <v>156</v>
      </c>
      <c r="C23" s="19" t="s">
        <v>157</v>
      </c>
      <c r="D23" s="19" t="s">
        <v>158</v>
      </c>
      <c r="E23" s="19" t="s">
        <v>159</v>
      </c>
      <c r="F23" s="19" t="s">
        <v>161</v>
      </c>
      <c r="G23" s="19" t="s">
        <v>162</v>
      </c>
      <c r="H23" s="19" t="s">
        <v>163</v>
      </c>
      <c r="I23" s="19" t="s">
        <v>164</v>
      </c>
      <c r="J23" s="19" t="s">
        <v>166</v>
      </c>
      <c r="K23" s="19" t="s">
        <v>167</v>
      </c>
      <c r="L23" s="19" t="s">
        <v>168</v>
      </c>
      <c r="M23" s="19" t="s">
        <v>169</v>
      </c>
      <c r="N23" s="20" t="s">
        <v>173</v>
      </c>
      <c r="O23" s="20" t="s">
        <v>174</v>
      </c>
    </row>
    <row r="24" spans="1:15" ht="32.1" customHeight="1" x14ac:dyDescent="0.25">
      <c r="A24" s="21" t="s">
        <v>24</v>
      </c>
      <c r="B24" s="317">
        <v>94776000</v>
      </c>
      <c r="C24" s="317">
        <v>738890000</v>
      </c>
      <c r="D24" s="317">
        <v>85060000</v>
      </c>
      <c r="E24" s="317">
        <v>0</v>
      </c>
      <c r="F24" s="256">
        <v>0</v>
      </c>
      <c r="G24" s="256">
        <v>0</v>
      </c>
      <c r="H24" s="256">
        <v>0</v>
      </c>
      <c r="I24" s="256">
        <v>0</v>
      </c>
      <c r="J24" s="317">
        <v>4000000</v>
      </c>
      <c r="K24" s="317">
        <v>0</v>
      </c>
      <c r="L24" s="317">
        <v>0</v>
      </c>
      <c r="M24" s="317">
        <v>0</v>
      </c>
      <c r="N24" s="321">
        <f>SUM(B24:M24)</f>
        <v>922726000</v>
      </c>
      <c r="O24" s="201">
        <v>1</v>
      </c>
    </row>
    <row r="25" spans="1:15" ht="32.1" customHeight="1" x14ac:dyDescent="0.25">
      <c r="A25" s="21" t="s">
        <v>26</v>
      </c>
      <c r="B25" s="209">
        <v>59208000</v>
      </c>
      <c r="C25" s="209">
        <v>36168000</v>
      </c>
      <c r="D25" s="209">
        <v>0</v>
      </c>
      <c r="E25" s="209">
        <v>-657600</v>
      </c>
      <c r="F25" s="203">
        <v>0</v>
      </c>
      <c r="G25" s="203">
        <v>0</v>
      </c>
      <c r="H25" s="203">
        <v>0</v>
      </c>
      <c r="I25" s="203">
        <v>0</v>
      </c>
      <c r="J25" s="203">
        <v>0</v>
      </c>
      <c r="K25" s="203">
        <v>0</v>
      </c>
      <c r="L25" s="203">
        <v>0</v>
      </c>
      <c r="M25" s="203">
        <v>0</v>
      </c>
      <c r="N25" s="321">
        <f t="shared" ref="N25:N29" si="0">SUM(B25:M25)</f>
        <v>94718400</v>
      </c>
      <c r="O25" s="202">
        <f>N25/N24</f>
        <v>0.10265062434568875</v>
      </c>
    </row>
    <row r="26" spans="1:15" ht="32.1" customHeight="1" x14ac:dyDescent="0.25">
      <c r="A26" s="21" t="s">
        <v>28</v>
      </c>
      <c r="B26" s="203">
        <v>0</v>
      </c>
      <c r="C26" s="203">
        <v>266400</v>
      </c>
      <c r="D26" s="209">
        <v>8271000</v>
      </c>
      <c r="E26" s="318">
        <v>8804415</v>
      </c>
      <c r="F26" s="203">
        <v>0</v>
      </c>
      <c r="G26" s="203">
        <v>0</v>
      </c>
      <c r="H26" s="203">
        <v>0</v>
      </c>
      <c r="I26" s="203">
        <v>0</v>
      </c>
      <c r="J26" s="203">
        <v>0</v>
      </c>
      <c r="K26" s="203">
        <v>0</v>
      </c>
      <c r="L26" s="203">
        <v>0</v>
      </c>
      <c r="M26" s="203">
        <v>0</v>
      </c>
      <c r="N26" s="321">
        <f t="shared" si="0"/>
        <v>17341815</v>
      </c>
      <c r="O26" s="257">
        <f>N26/N24</f>
        <v>1.87941111445868E-2</v>
      </c>
    </row>
    <row r="27" spans="1:15" ht="32.1" customHeight="1" x14ac:dyDescent="0.25">
      <c r="A27" s="21" t="s">
        <v>175</v>
      </c>
      <c r="B27" s="319">
        <v>3471921</v>
      </c>
      <c r="C27" s="319">
        <v>2809465</v>
      </c>
      <c r="D27" s="320">
        <v>22743389</v>
      </c>
      <c r="E27" s="316">
        <v>0</v>
      </c>
      <c r="F27" s="258">
        <v>0</v>
      </c>
      <c r="G27" s="258">
        <v>0</v>
      </c>
      <c r="H27" s="258">
        <v>0</v>
      </c>
      <c r="I27" s="258">
        <v>0</v>
      </c>
      <c r="J27" s="258">
        <v>0</v>
      </c>
      <c r="K27" s="258">
        <v>0</v>
      </c>
      <c r="L27" s="258">
        <v>0</v>
      </c>
      <c r="M27" s="258">
        <v>0</v>
      </c>
      <c r="N27" s="321">
        <f t="shared" si="0"/>
        <v>29024775</v>
      </c>
      <c r="O27" s="259">
        <v>1</v>
      </c>
    </row>
    <row r="28" spans="1:15" ht="32.1" customHeight="1" x14ac:dyDescent="0.25">
      <c r="A28" s="21" t="s">
        <v>176</v>
      </c>
      <c r="B28" s="203">
        <v>0</v>
      </c>
      <c r="C28" s="203">
        <v>0</v>
      </c>
      <c r="D28" s="209">
        <v>0</v>
      </c>
      <c r="E28" s="209">
        <v>0</v>
      </c>
      <c r="F28" s="203">
        <v>0</v>
      </c>
      <c r="G28" s="203">
        <v>0</v>
      </c>
      <c r="H28" s="203">
        <v>0</v>
      </c>
      <c r="I28" s="203">
        <v>0</v>
      </c>
      <c r="J28" s="203">
        <v>0</v>
      </c>
      <c r="K28" s="203">
        <v>0</v>
      </c>
      <c r="L28" s="203">
        <v>0</v>
      </c>
      <c r="M28" s="203">
        <v>0</v>
      </c>
      <c r="N28" s="321">
        <f t="shared" si="0"/>
        <v>0</v>
      </c>
      <c r="O28" s="260">
        <f>N28/N27</f>
        <v>0</v>
      </c>
    </row>
    <row r="29" spans="1:15" ht="32.1" customHeight="1" thickBot="1" x14ac:dyDescent="0.3">
      <c r="A29" s="24" t="s">
        <v>34</v>
      </c>
      <c r="B29" s="204">
        <v>2216120</v>
      </c>
      <c r="C29" s="204">
        <v>4065266</v>
      </c>
      <c r="D29" s="309">
        <v>18953815</v>
      </c>
      <c r="E29" s="309">
        <v>0</v>
      </c>
      <c r="F29" s="204">
        <v>0</v>
      </c>
      <c r="G29" s="204">
        <v>0</v>
      </c>
      <c r="H29" s="204">
        <v>0</v>
      </c>
      <c r="I29" s="204">
        <v>0</v>
      </c>
      <c r="J29" s="204">
        <v>0</v>
      </c>
      <c r="K29" s="204">
        <v>0</v>
      </c>
      <c r="L29" s="204">
        <v>0</v>
      </c>
      <c r="M29" s="204">
        <v>0</v>
      </c>
      <c r="N29" s="322">
        <f t="shared" si="0"/>
        <v>25235201</v>
      </c>
      <c r="O29" s="205">
        <f>N29/N27</f>
        <v>0.8694365761663958</v>
      </c>
    </row>
    <row r="30" spans="1:15" s="26" customFormat="1" ht="16.5" customHeight="1" x14ac:dyDescent="0.2"/>
    <row r="31" spans="1:15" s="26" customFormat="1" ht="17.25" customHeight="1" x14ac:dyDescent="0.2"/>
    <row r="32" spans="1:15" ht="5.25" customHeight="1" thickBot="1" x14ac:dyDescent="0.3"/>
    <row r="33" spans="1:13" ht="48" customHeight="1" thickBot="1" x14ac:dyDescent="0.3">
      <c r="A33" s="430" t="s">
        <v>177</v>
      </c>
      <c r="B33" s="431"/>
      <c r="C33" s="431"/>
      <c r="D33" s="431"/>
      <c r="E33" s="431"/>
      <c r="F33" s="431"/>
      <c r="G33" s="431"/>
      <c r="H33" s="431"/>
      <c r="I33" s="432"/>
      <c r="J33" s="31"/>
    </row>
    <row r="34" spans="1:13" ht="50.25" customHeight="1" thickBot="1" x14ac:dyDescent="0.3">
      <c r="A34" s="40" t="s">
        <v>178</v>
      </c>
      <c r="B34" s="433" t="str">
        <f>+B12</f>
        <v>Ejecutar 1 estrategia para garantizar la operación tecnológica de los Centros de Inclusión Digital y sus aulas itinerantes</v>
      </c>
      <c r="C34" s="434"/>
      <c r="D34" s="434"/>
      <c r="E34" s="434"/>
      <c r="F34" s="434"/>
      <c r="G34" s="434"/>
      <c r="H34" s="434"/>
      <c r="I34" s="435"/>
      <c r="J34" s="29"/>
      <c r="M34" s="194"/>
    </row>
    <row r="35" spans="1:13" ht="18.75" customHeight="1" thickBot="1" x14ac:dyDescent="0.3">
      <c r="A35" s="445" t="s">
        <v>38</v>
      </c>
      <c r="B35" s="90">
        <v>2024</v>
      </c>
      <c r="C35" s="90">
        <v>2025</v>
      </c>
      <c r="D35" s="90">
        <v>2026</v>
      </c>
      <c r="E35" s="90">
        <v>2027</v>
      </c>
      <c r="F35" s="90" t="s">
        <v>179</v>
      </c>
      <c r="G35" s="447" t="s">
        <v>40</v>
      </c>
      <c r="H35" s="447" t="s">
        <v>320</v>
      </c>
      <c r="I35" s="447"/>
      <c r="J35" s="29"/>
      <c r="M35" s="194"/>
    </row>
    <row r="36" spans="1:13" ht="50.25" customHeight="1" thickBot="1" x14ac:dyDescent="0.3">
      <c r="A36" s="446"/>
      <c r="B36" s="186">
        <v>1</v>
      </c>
      <c r="C36" s="186">
        <v>1</v>
      </c>
      <c r="D36" s="186">
        <v>1</v>
      </c>
      <c r="E36" s="186">
        <v>1</v>
      </c>
      <c r="F36" s="187">
        <v>1</v>
      </c>
      <c r="G36" s="447"/>
      <c r="H36" s="447"/>
      <c r="I36" s="447"/>
      <c r="J36" s="29"/>
      <c r="M36" s="195"/>
    </row>
    <row r="37" spans="1:13" ht="52.5" customHeight="1" thickBot="1" x14ac:dyDescent="0.3">
      <c r="A37" s="41" t="s">
        <v>42</v>
      </c>
      <c r="B37" s="436">
        <v>0.41</v>
      </c>
      <c r="C37" s="437"/>
      <c r="D37" s="442" t="s">
        <v>180</v>
      </c>
      <c r="E37" s="443"/>
      <c r="F37" s="443"/>
      <c r="G37" s="443"/>
      <c r="H37" s="443"/>
      <c r="I37" s="444"/>
    </row>
    <row r="38" spans="1:13" s="30" customFormat="1" ht="48" customHeight="1" thickBot="1" x14ac:dyDescent="0.3">
      <c r="A38" s="445" t="s">
        <v>181</v>
      </c>
      <c r="B38" s="41" t="s">
        <v>182</v>
      </c>
      <c r="C38" s="40" t="s">
        <v>86</v>
      </c>
      <c r="D38" s="428" t="s">
        <v>88</v>
      </c>
      <c r="E38" s="429"/>
      <c r="F38" s="428" t="s">
        <v>90</v>
      </c>
      <c r="G38" s="429"/>
      <c r="H38" s="42" t="s">
        <v>92</v>
      </c>
      <c r="I38" s="44" t="s">
        <v>93</v>
      </c>
      <c r="M38" s="196"/>
    </row>
    <row r="39" spans="1:13" ht="81" customHeight="1" thickBot="1" x14ac:dyDescent="0.3">
      <c r="A39" s="446"/>
      <c r="B39" s="188">
        <v>0</v>
      </c>
      <c r="C39" s="35">
        <v>0</v>
      </c>
      <c r="D39" s="438" t="s">
        <v>289</v>
      </c>
      <c r="E39" s="439"/>
      <c r="F39" s="438" t="s">
        <v>290</v>
      </c>
      <c r="G39" s="439"/>
      <c r="H39" s="199" t="s">
        <v>307</v>
      </c>
      <c r="I39" s="33" t="s">
        <v>292</v>
      </c>
      <c r="M39" s="194"/>
    </row>
    <row r="40" spans="1:13" s="30" customFormat="1" ht="54" customHeight="1" thickBot="1" x14ac:dyDescent="0.3">
      <c r="A40" s="445" t="s">
        <v>183</v>
      </c>
      <c r="B40" s="43" t="s">
        <v>182</v>
      </c>
      <c r="C40" s="42" t="s">
        <v>86</v>
      </c>
      <c r="D40" s="428" t="s">
        <v>88</v>
      </c>
      <c r="E40" s="429"/>
      <c r="F40" s="428" t="s">
        <v>90</v>
      </c>
      <c r="G40" s="429"/>
      <c r="H40" s="42" t="s">
        <v>92</v>
      </c>
      <c r="I40" s="44" t="s">
        <v>93</v>
      </c>
    </row>
    <row r="41" spans="1:13" ht="223.5" customHeight="1" thickBot="1" x14ac:dyDescent="0.3">
      <c r="A41" s="446"/>
      <c r="B41" s="261">
        <v>0.1</v>
      </c>
      <c r="C41" s="35">
        <v>0.1</v>
      </c>
      <c r="D41" s="440" t="s">
        <v>321</v>
      </c>
      <c r="E41" s="441"/>
      <c r="F41" s="438" t="s">
        <v>322</v>
      </c>
      <c r="G41" s="439"/>
      <c r="H41" s="199" t="s">
        <v>307</v>
      </c>
      <c r="I41" s="33" t="s">
        <v>323</v>
      </c>
    </row>
    <row r="42" spans="1:13" s="30" customFormat="1" ht="45" customHeight="1" thickBot="1" x14ac:dyDescent="0.3">
      <c r="A42" s="445" t="s">
        <v>184</v>
      </c>
      <c r="B42" s="43" t="s">
        <v>182</v>
      </c>
      <c r="C42" s="42" t="s">
        <v>86</v>
      </c>
      <c r="D42" s="428" t="s">
        <v>88</v>
      </c>
      <c r="E42" s="429"/>
      <c r="F42" s="428" t="s">
        <v>90</v>
      </c>
      <c r="G42" s="429"/>
      <c r="H42" s="42" t="s">
        <v>92</v>
      </c>
      <c r="I42" s="44" t="s">
        <v>93</v>
      </c>
    </row>
    <row r="43" spans="1:13" ht="205.5" customHeight="1" thickBot="1" x14ac:dyDescent="0.3">
      <c r="A43" s="446"/>
      <c r="B43" s="261">
        <v>0.1</v>
      </c>
      <c r="C43" s="35">
        <v>0.1</v>
      </c>
      <c r="D43" s="451" t="s">
        <v>324</v>
      </c>
      <c r="E43" s="452"/>
      <c r="F43" s="438" t="s">
        <v>325</v>
      </c>
      <c r="G43" s="439"/>
      <c r="H43" s="199" t="s">
        <v>307</v>
      </c>
      <c r="I43" s="33" t="s">
        <v>326</v>
      </c>
    </row>
    <row r="44" spans="1:13" s="30" customFormat="1" ht="44.25" customHeight="1" thickBot="1" x14ac:dyDescent="0.3">
      <c r="A44" s="445" t="s">
        <v>185</v>
      </c>
      <c r="B44" s="43" t="s">
        <v>182</v>
      </c>
      <c r="C44" s="43" t="s">
        <v>86</v>
      </c>
      <c r="D44" s="428" t="s">
        <v>88</v>
      </c>
      <c r="E44" s="429"/>
      <c r="F44" s="428" t="s">
        <v>90</v>
      </c>
      <c r="G44" s="429"/>
      <c r="H44" s="42" t="s">
        <v>92</v>
      </c>
      <c r="I44" s="42" t="s">
        <v>93</v>
      </c>
    </row>
    <row r="45" spans="1:13" ht="192" customHeight="1" thickBot="1" x14ac:dyDescent="0.3">
      <c r="A45" s="446"/>
      <c r="B45" s="261">
        <v>0.1</v>
      </c>
      <c r="C45" s="35">
        <v>0.1</v>
      </c>
      <c r="D45" s="463" t="s">
        <v>382</v>
      </c>
      <c r="E45" s="464"/>
      <c r="F45" s="465" t="s">
        <v>383</v>
      </c>
      <c r="G45" s="466"/>
      <c r="H45" s="199" t="s">
        <v>307</v>
      </c>
      <c r="I45" s="262" t="s">
        <v>327</v>
      </c>
    </row>
    <row r="46" spans="1:13" s="30" customFormat="1" ht="47.25" customHeight="1" thickBot="1" x14ac:dyDescent="0.3">
      <c r="A46" s="445" t="s">
        <v>186</v>
      </c>
      <c r="B46" s="43" t="s">
        <v>182</v>
      </c>
      <c r="C46" s="42" t="s">
        <v>86</v>
      </c>
      <c r="D46" s="428" t="s">
        <v>88</v>
      </c>
      <c r="E46" s="429"/>
      <c r="F46" s="428" t="s">
        <v>90</v>
      </c>
      <c r="G46" s="429"/>
      <c r="H46" s="42" t="s">
        <v>92</v>
      </c>
      <c r="I46" s="44" t="s">
        <v>93</v>
      </c>
    </row>
    <row r="47" spans="1:13" ht="120.75" customHeight="1" thickBot="1" x14ac:dyDescent="0.3">
      <c r="A47" s="446"/>
      <c r="B47" s="261">
        <v>0.1</v>
      </c>
      <c r="C47" s="35"/>
      <c r="D47" s="363"/>
      <c r="E47" s="364"/>
      <c r="F47" s="363"/>
      <c r="G47" s="364"/>
      <c r="H47" s="32"/>
      <c r="I47" s="34"/>
    </row>
    <row r="48" spans="1:13" s="30" customFormat="1" ht="52.5" customHeight="1" thickBot="1" x14ac:dyDescent="0.3">
      <c r="A48" s="445" t="s">
        <v>187</v>
      </c>
      <c r="B48" s="43" t="s">
        <v>182</v>
      </c>
      <c r="C48" s="42" t="s">
        <v>86</v>
      </c>
      <c r="D48" s="428" t="s">
        <v>88</v>
      </c>
      <c r="E48" s="429"/>
      <c r="F48" s="428" t="s">
        <v>90</v>
      </c>
      <c r="G48" s="429"/>
      <c r="H48" s="42" t="s">
        <v>92</v>
      </c>
      <c r="I48" s="44" t="s">
        <v>93</v>
      </c>
    </row>
    <row r="49" spans="1:9" ht="120.75" customHeight="1" thickBot="1" x14ac:dyDescent="0.3">
      <c r="A49" s="446"/>
      <c r="B49" s="261">
        <v>0.1</v>
      </c>
      <c r="C49" s="36"/>
      <c r="D49" s="363"/>
      <c r="E49" s="364"/>
      <c r="F49" s="363"/>
      <c r="G49" s="364"/>
      <c r="H49" s="32"/>
      <c r="I49" s="34"/>
    </row>
    <row r="50" spans="1:9" ht="35.1" customHeight="1" thickBot="1" x14ac:dyDescent="0.3">
      <c r="A50" s="445" t="s">
        <v>188</v>
      </c>
      <c r="B50" s="42" t="s">
        <v>182</v>
      </c>
      <c r="C50" s="40" t="s">
        <v>86</v>
      </c>
      <c r="D50" s="428" t="s">
        <v>88</v>
      </c>
      <c r="E50" s="429"/>
      <c r="F50" s="428" t="s">
        <v>90</v>
      </c>
      <c r="G50" s="429"/>
      <c r="H50" s="42" t="s">
        <v>92</v>
      </c>
      <c r="I50" s="44" t="s">
        <v>93</v>
      </c>
    </row>
    <row r="51" spans="1:9" ht="120.75" customHeight="1" thickBot="1" x14ac:dyDescent="0.3">
      <c r="A51" s="446"/>
      <c r="B51" s="261">
        <v>0.1</v>
      </c>
      <c r="C51" s="36"/>
      <c r="D51" s="363"/>
      <c r="E51" s="449"/>
      <c r="F51" s="363"/>
      <c r="G51" s="364"/>
      <c r="H51" s="32"/>
      <c r="I51" s="34"/>
    </row>
    <row r="52" spans="1:9" ht="35.1" customHeight="1" thickBot="1" x14ac:dyDescent="0.3">
      <c r="A52" s="445" t="s">
        <v>189</v>
      </c>
      <c r="B52" s="42" t="s">
        <v>182</v>
      </c>
      <c r="C52" s="40" t="s">
        <v>86</v>
      </c>
      <c r="D52" s="428" t="s">
        <v>88</v>
      </c>
      <c r="E52" s="429"/>
      <c r="F52" s="428" t="s">
        <v>90</v>
      </c>
      <c r="G52" s="429"/>
      <c r="H52" s="42" t="s">
        <v>92</v>
      </c>
      <c r="I52" s="44" t="s">
        <v>93</v>
      </c>
    </row>
    <row r="53" spans="1:9" ht="120.75" customHeight="1" thickBot="1" x14ac:dyDescent="0.3">
      <c r="A53" s="446"/>
      <c r="B53" s="261">
        <v>0.1</v>
      </c>
      <c r="C53" s="36"/>
      <c r="D53" s="363"/>
      <c r="E53" s="449"/>
      <c r="F53" s="363"/>
      <c r="G53" s="364"/>
      <c r="H53" s="51"/>
      <c r="I53" s="34"/>
    </row>
    <row r="54" spans="1:9" ht="35.1" customHeight="1" thickBot="1" x14ac:dyDescent="0.3">
      <c r="A54" s="445" t="s">
        <v>190</v>
      </c>
      <c r="B54" s="42" t="s">
        <v>182</v>
      </c>
      <c r="C54" s="40" t="s">
        <v>86</v>
      </c>
      <c r="D54" s="428" t="s">
        <v>88</v>
      </c>
      <c r="E54" s="429"/>
      <c r="F54" s="428" t="s">
        <v>90</v>
      </c>
      <c r="G54" s="429"/>
      <c r="H54" s="42" t="s">
        <v>92</v>
      </c>
      <c r="I54" s="44" t="s">
        <v>93</v>
      </c>
    </row>
    <row r="55" spans="1:9" ht="120.75" customHeight="1" thickBot="1" x14ac:dyDescent="0.3">
      <c r="A55" s="446"/>
      <c r="B55" s="261">
        <v>0.1</v>
      </c>
      <c r="C55" s="36"/>
      <c r="D55" s="363"/>
      <c r="E55" s="364"/>
      <c r="F55" s="363"/>
      <c r="G55" s="364"/>
      <c r="H55" s="32"/>
      <c r="I55" s="32"/>
    </row>
    <row r="56" spans="1:9" ht="35.1" customHeight="1" thickBot="1" x14ac:dyDescent="0.3">
      <c r="A56" s="445" t="s">
        <v>191</v>
      </c>
      <c r="B56" s="42" t="s">
        <v>182</v>
      </c>
      <c r="C56" s="40" t="s">
        <v>86</v>
      </c>
      <c r="D56" s="428" t="s">
        <v>88</v>
      </c>
      <c r="E56" s="429"/>
      <c r="F56" s="428" t="s">
        <v>90</v>
      </c>
      <c r="G56" s="429"/>
      <c r="H56" s="42" t="s">
        <v>92</v>
      </c>
      <c r="I56" s="44" t="s">
        <v>93</v>
      </c>
    </row>
    <row r="57" spans="1:9" ht="120.75" customHeight="1" thickBot="1" x14ac:dyDescent="0.3">
      <c r="A57" s="446"/>
      <c r="B57" s="261">
        <v>0.1</v>
      </c>
      <c r="C57" s="36"/>
      <c r="D57" s="363"/>
      <c r="E57" s="364"/>
      <c r="F57" s="363"/>
      <c r="G57" s="364"/>
      <c r="H57" s="32"/>
      <c r="I57" s="34"/>
    </row>
    <row r="58" spans="1:9" ht="35.1" customHeight="1" thickBot="1" x14ac:dyDescent="0.3">
      <c r="A58" s="445" t="s">
        <v>192</v>
      </c>
      <c r="B58" s="42" t="s">
        <v>182</v>
      </c>
      <c r="C58" s="40" t="s">
        <v>86</v>
      </c>
      <c r="D58" s="428" t="s">
        <v>88</v>
      </c>
      <c r="E58" s="429"/>
      <c r="F58" s="428" t="s">
        <v>90</v>
      </c>
      <c r="G58" s="429"/>
      <c r="H58" s="42" t="s">
        <v>92</v>
      </c>
      <c r="I58" s="44" t="s">
        <v>93</v>
      </c>
    </row>
    <row r="59" spans="1:9" ht="120.75" customHeight="1" thickBot="1" x14ac:dyDescent="0.3">
      <c r="A59" s="446"/>
      <c r="B59" s="261">
        <v>0.1</v>
      </c>
      <c r="C59" s="36"/>
      <c r="D59" s="363"/>
      <c r="E59" s="364"/>
      <c r="F59" s="449"/>
      <c r="G59" s="449"/>
      <c r="H59" s="32"/>
      <c r="I59" s="32"/>
    </row>
    <row r="60" spans="1:9" ht="35.1" customHeight="1" thickBot="1" x14ac:dyDescent="0.3">
      <c r="A60" s="445" t="s">
        <v>193</v>
      </c>
      <c r="B60" s="42" t="s">
        <v>182</v>
      </c>
      <c r="C60" s="40" t="s">
        <v>86</v>
      </c>
      <c r="D60" s="428" t="s">
        <v>88</v>
      </c>
      <c r="E60" s="429"/>
      <c r="F60" s="428" t="s">
        <v>90</v>
      </c>
      <c r="G60" s="429"/>
      <c r="H60" s="42" t="s">
        <v>92</v>
      </c>
      <c r="I60" s="44" t="s">
        <v>93</v>
      </c>
    </row>
    <row r="61" spans="1:9" ht="120.75" customHeight="1" thickBot="1" x14ac:dyDescent="0.3">
      <c r="A61" s="446"/>
      <c r="B61" s="263">
        <v>0</v>
      </c>
      <c r="C61" s="36"/>
      <c r="D61" s="363"/>
      <c r="E61" s="364"/>
      <c r="F61" s="363"/>
      <c r="G61" s="364"/>
      <c r="H61" s="32"/>
      <c r="I61" s="32"/>
    </row>
    <row r="62" spans="1:9" x14ac:dyDescent="0.25">
      <c r="B62" s="192">
        <f>+B59+B57+B55+B53+B51+B49+B47+B45+B43+B41</f>
        <v>0.99999999999999989</v>
      </c>
    </row>
    <row r="64" spans="1:9" s="29" customFormat="1" ht="30" customHeight="1" x14ac:dyDescent="0.25">
      <c r="A64" s="1"/>
      <c r="B64" s="1"/>
      <c r="C64" s="1"/>
      <c r="D64" s="1"/>
      <c r="E64" s="1"/>
      <c r="F64" s="1"/>
      <c r="G64" s="1"/>
      <c r="H64" s="1"/>
      <c r="I64" s="1"/>
    </row>
    <row r="65" spans="1:9" ht="34.5" customHeight="1" x14ac:dyDescent="0.25">
      <c r="A65" s="377" t="s">
        <v>56</v>
      </c>
      <c r="B65" s="377"/>
      <c r="C65" s="377"/>
      <c r="D65" s="377"/>
      <c r="E65" s="377"/>
      <c r="F65" s="377"/>
      <c r="G65" s="377"/>
      <c r="H65" s="377"/>
      <c r="I65" s="377"/>
    </row>
    <row r="66" spans="1:9" ht="67.5" customHeight="1" x14ac:dyDescent="0.25">
      <c r="A66" s="45" t="s">
        <v>57</v>
      </c>
      <c r="B66" s="378" t="s">
        <v>378</v>
      </c>
      <c r="C66" s="379"/>
      <c r="D66" s="378" t="s">
        <v>379</v>
      </c>
      <c r="E66" s="379"/>
      <c r="F66" s="378" t="s">
        <v>380</v>
      </c>
      <c r="G66" s="379"/>
      <c r="H66" s="380" t="s">
        <v>375</v>
      </c>
      <c r="I66" s="381"/>
    </row>
    <row r="67" spans="1:9" ht="45.75" customHeight="1" x14ac:dyDescent="0.25">
      <c r="A67" s="45" t="s">
        <v>194</v>
      </c>
      <c r="B67" s="467">
        <v>0.06</v>
      </c>
      <c r="C67" s="468"/>
      <c r="D67" s="469">
        <v>0.06</v>
      </c>
      <c r="E67" s="470"/>
      <c r="F67" s="469">
        <v>0.28999999999999998</v>
      </c>
      <c r="G67" s="470"/>
      <c r="H67" s="359"/>
      <c r="I67" s="360"/>
    </row>
    <row r="68" spans="1:9" ht="30" customHeight="1" x14ac:dyDescent="0.25">
      <c r="A68" s="361" t="s">
        <v>156</v>
      </c>
      <c r="B68" s="95" t="s">
        <v>84</v>
      </c>
      <c r="C68" s="95" t="s">
        <v>86</v>
      </c>
      <c r="D68" s="95" t="s">
        <v>84</v>
      </c>
      <c r="E68" s="95" t="s">
        <v>86</v>
      </c>
      <c r="F68" s="95" t="s">
        <v>84</v>
      </c>
      <c r="G68" s="95" t="s">
        <v>86</v>
      </c>
      <c r="H68" s="95" t="s">
        <v>84</v>
      </c>
      <c r="I68" s="95" t="s">
        <v>86</v>
      </c>
    </row>
    <row r="69" spans="1:9" ht="30" customHeight="1" x14ac:dyDescent="0.25">
      <c r="A69" s="362"/>
      <c r="B69" s="47">
        <v>0</v>
      </c>
      <c r="C69" s="47">
        <v>0</v>
      </c>
      <c r="D69" s="47">
        <v>0</v>
      </c>
      <c r="E69" s="47">
        <v>0</v>
      </c>
      <c r="F69" s="47">
        <v>0</v>
      </c>
      <c r="G69" s="47">
        <v>0</v>
      </c>
      <c r="H69" s="52"/>
      <c r="I69" s="47"/>
    </row>
    <row r="70" spans="1:9" ht="72" customHeight="1" x14ac:dyDescent="0.25">
      <c r="A70" s="45" t="s">
        <v>195</v>
      </c>
      <c r="B70" s="368" t="s">
        <v>289</v>
      </c>
      <c r="C70" s="369"/>
      <c r="D70" s="368" t="s">
        <v>289</v>
      </c>
      <c r="E70" s="369"/>
      <c r="F70" s="368" t="s">
        <v>289</v>
      </c>
      <c r="G70" s="369"/>
      <c r="H70" s="382"/>
      <c r="I70" s="383"/>
    </row>
    <row r="71" spans="1:9" ht="70.5" customHeight="1" x14ac:dyDescent="0.25">
      <c r="A71" s="45" t="s">
        <v>196</v>
      </c>
      <c r="B71" s="368" t="s">
        <v>300</v>
      </c>
      <c r="C71" s="369"/>
      <c r="D71" s="368" t="s">
        <v>300</v>
      </c>
      <c r="E71" s="369"/>
      <c r="F71" s="368" t="s">
        <v>300</v>
      </c>
      <c r="G71" s="369"/>
      <c r="H71" s="370"/>
      <c r="I71" s="371"/>
    </row>
    <row r="72" spans="1:9" ht="30.75" customHeight="1" x14ac:dyDescent="0.25">
      <c r="A72" s="361" t="s">
        <v>157</v>
      </c>
      <c r="B72" s="95" t="s">
        <v>84</v>
      </c>
      <c r="C72" s="95" t="s">
        <v>86</v>
      </c>
      <c r="D72" s="95" t="s">
        <v>84</v>
      </c>
      <c r="E72" s="95" t="s">
        <v>86</v>
      </c>
      <c r="F72" s="95" t="s">
        <v>84</v>
      </c>
      <c r="G72" s="95" t="s">
        <v>86</v>
      </c>
      <c r="H72" s="95" t="s">
        <v>84</v>
      </c>
      <c r="I72" s="95" t="s">
        <v>86</v>
      </c>
    </row>
    <row r="73" spans="1:9" ht="30.75" customHeight="1" x14ac:dyDescent="0.25">
      <c r="A73" s="362"/>
      <c r="B73" s="47">
        <v>0</v>
      </c>
      <c r="C73" s="47">
        <v>0</v>
      </c>
      <c r="D73" s="47">
        <v>0</v>
      </c>
      <c r="E73" s="47">
        <v>0</v>
      </c>
      <c r="F73" s="47">
        <v>0</v>
      </c>
      <c r="G73" s="48">
        <v>0</v>
      </c>
      <c r="H73" s="52"/>
      <c r="I73" s="48"/>
    </row>
    <row r="74" spans="1:9" ht="61.5" customHeight="1" x14ac:dyDescent="0.25">
      <c r="A74" s="45" t="s">
        <v>195</v>
      </c>
      <c r="B74" s="368" t="s">
        <v>289</v>
      </c>
      <c r="C74" s="369"/>
      <c r="D74" s="368" t="s">
        <v>289</v>
      </c>
      <c r="E74" s="369"/>
      <c r="F74" s="368" t="s">
        <v>289</v>
      </c>
      <c r="G74" s="369"/>
      <c r="H74" s="426"/>
      <c r="I74" s="427"/>
    </row>
    <row r="75" spans="1:9" ht="63" customHeight="1" x14ac:dyDescent="0.25">
      <c r="A75" s="45" t="s">
        <v>196</v>
      </c>
      <c r="B75" s="368" t="s">
        <v>300</v>
      </c>
      <c r="C75" s="369"/>
      <c r="D75" s="368" t="s">
        <v>300</v>
      </c>
      <c r="E75" s="369"/>
      <c r="F75" s="368" t="s">
        <v>300</v>
      </c>
      <c r="G75" s="369"/>
      <c r="H75" s="370"/>
      <c r="I75" s="371"/>
    </row>
    <row r="76" spans="1:9" ht="30.75" customHeight="1" x14ac:dyDescent="0.25">
      <c r="A76" s="361" t="s">
        <v>158</v>
      </c>
      <c r="B76" s="95" t="s">
        <v>84</v>
      </c>
      <c r="C76" s="95" t="s">
        <v>86</v>
      </c>
      <c r="D76" s="95" t="s">
        <v>84</v>
      </c>
      <c r="E76" s="95" t="s">
        <v>86</v>
      </c>
      <c r="F76" s="95" t="s">
        <v>84</v>
      </c>
      <c r="G76" s="95" t="s">
        <v>86</v>
      </c>
      <c r="H76" s="95" t="s">
        <v>84</v>
      </c>
      <c r="I76" s="95" t="s">
        <v>86</v>
      </c>
    </row>
    <row r="77" spans="1:9" ht="30.75" customHeight="1" x14ac:dyDescent="0.25">
      <c r="A77" s="362"/>
      <c r="B77" s="47">
        <v>0.25</v>
      </c>
      <c r="C77" s="47">
        <v>0.25</v>
      </c>
      <c r="D77" s="47">
        <v>0</v>
      </c>
      <c r="E77" s="47">
        <v>0</v>
      </c>
      <c r="F77" s="47">
        <v>0.1</v>
      </c>
      <c r="G77" s="48">
        <v>0.1</v>
      </c>
      <c r="H77" s="52"/>
      <c r="I77" s="48"/>
    </row>
    <row r="78" spans="1:9" ht="293.25" customHeight="1" x14ac:dyDescent="0.25">
      <c r="A78" s="45" t="s">
        <v>195</v>
      </c>
      <c r="B78" s="459" t="s">
        <v>328</v>
      </c>
      <c r="C78" s="460"/>
      <c r="D78" s="368" t="s">
        <v>289</v>
      </c>
      <c r="E78" s="369"/>
      <c r="F78" s="424" t="s">
        <v>329</v>
      </c>
      <c r="G78" s="425"/>
      <c r="H78" s="370"/>
      <c r="I78" s="371"/>
    </row>
    <row r="79" spans="1:9" ht="137.25" customHeight="1" x14ac:dyDescent="0.25">
      <c r="A79" s="45" t="s">
        <v>196</v>
      </c>
      <c r="B79" s="368" t="s">
        <v>330</v>
      </c>
      <c r="C79" s="369"/>
      <c r="D79" s="459" t="s">
        <v>300</v>
      </c>
      <c r="E79" s="460"/>
      <c r="F79" s="471" t="s">
        <v>331</v>
      </c>
      <c r="G79" s="472"/>
      <c r="H79" s="370"/>
      <c r="I79" s="371"/>
    </row>
    <row r="80" spans="1:9" ht="30.75" customHeight="1" x14ac:dyDescent="0.25">
      <c r="A80" s="361" t="s">
        <v>159</v>
      </c>
      <c r="B80" s="95" t="s">
        <v>84</v>
      </c>
      <c r="C80" s="95" t="s">
        <v>86</v>
      </c>
      <c r="D80" s="95" t="s">
        <v>84</v>
      </c>
      <c r="E80" s="95" t="s">
        <v>86</v>
      </c>
      <c r="F80" s="95" t="s">
        <v>84</v>
      </c>
      <c r="G80" s="95" t="s">
        <v>86</v>
      </c>
      <c r="H80" s="95" t="s">
        <v>84</v>
      </c>
      <c r="I80" s="95" t="s">
        <v>86</v>
      </c>
    </row>
    <row r="81" spans="1:9" ht="30.75" customHeight="1" x14ac:dyDescent="0.25">
      <c r="A81" s="362"/>
      <c r="B81" s="47">
        <v>0</v>
      </c>
      <c r="C81" s="47">
        <v>0</v>
      </c>
      <c r="D81" s="47">
        <v>0.5</v>
      </c>
      <c r="E81" s="47">
        <v>0.5</v>
      </c>
      <c r="F81" s="47">
        <v>0.2</v>
      </c>
      <c r="G81" s="48">
        <v>0.2</v>
      </c>
      <c r="H81" s="52"/>
      <c r="I81" s="48"/>
    </row>
    <row r="82" spans="1:9" ht="256.5" customHeight="1" x14ac:dyDescent="0.25">
      <c r="A82" s="45" t="s">
        <v>195</v>
      </c>
      <c r="B82" s="473"/>
      <c r="C82" s="474"/>
      <c r="D82" s="473" t="s">
        <v>389</v>
      </c>
      <c r="E82" s="474"/>
      <c r="F82" s="475" t="s">
        <v>387</v>
      </c>
      <c r="G82" s="476"/>
      <c r="H82" s="370"/>
      <c r="I82" s="371"/>
    </row>
    <row r="83" spans="1:9" ht="135.75" customHeight="1" x14ac:dyDescent="0.25">
      <c r="A83" s="45" t="s">
        <v>196</v>
      </c>
      <c r="B83" s="368"/>
      <c r="C83" s="369"/>
      <c r="D83" s="368" t="s">
        <v>390</v>
      </c>
      <c r="E83" s="369"/>
      <c r="F83" s="368" t="s">
        <v>391</v>
      </c>
      <c r="G83" s="369"/>
      <c r="H83" s="370"/>
      <c r="I83" s="371"/>
    </row>
    <row r="84" spans="1:9" ht="30" customHeight="1" x14ac:dyDescent="0.25">
      <c r="A84" s="361" t="s">
        <v>161</v>
      </c>
      <c r="B84" s="95" t="s">
        <v>84</v>
      </c>
      <c r="C84" s="95" t="s">
        <v>86</v>
      </c>
      <c r="D84" s="95" t="s">
        <v>84</v>
      </c>
      <c r="E84" s="95" t="s">
        <v>86</v>
      </c>
      <c r="F84" s="95" t="s">
        <v>84</v>
      </c>
      <c r="G84" s="95" t="s">
        <v>86</v>
      </c>
      <c r="H84" s="95" t="s">
        <v>84</v>
      </c>
      <c r="I84" s="95" t="s">
        <v>86</v>
      </c>
    </row>
    <row r="85" spans="1:9" ht="30" customHeight="1" x14ac:dyDescent="0.25">
      <c r="A85" s="362"/>
      <c r="B85" s="47">
        <v>0</v>
      </c>
      <c r="C85" s="47"/>
      <c r="D85" s="47">
        <v>0</v>
      </c>
      <c r="E85" s="47"/>
      <c r="F85" s="47">
        <v>0.2</v>
      </c>
      <c r="G85" s="48"/>
      <c r="H85" s="52"/>
      <c r="I85" s="48"/>
    </row>
    <row r="86" spans="1:9" ht="80.25" customHeight="1" x14ac:dyDescent="0.25">
      <c r="A86" s="45" t="s">
        <v>195</v>
      </c>
      <c r="B86" s="372"/>
      <c r="C86" s="372"/>
      <c r="D86" s="372"/>
      <c r="E86" s="372"/>
      <c r="F86" s="372"/>
      <c r="G86" s="372"/>
      <c r="H86" s="372"/>
      <c r="I86" s="372"/>
    </row>
    <row r="87" spans="1:9" ht="80.25" customHeight="1" x14ac:dyDescent="0.25">
      <c r="A87" s="45" t="s">
        <v>196</v>
      </c>
      <c r="B87" s="365"/>
      <c r="C87" s="366"/>
      <c r="D87" s="365"/>
      <c r="E87" s="366"/>
      <c r="F87" s="365"/>
      <c r="G87" s="366"/>
      <c r="H87" s="365"/>
      <c r="I87" s="366"/>
    </row>
    <row r="88" spans="1:9" ht="29.25" customHeight="1" x14ac:dyDescent="0.25">
      <c r="A88" s="361" t="s">
        <v>162</v>
      </c>
      <c r="B88" s="95" t="s">
        <v>84</v>
      </c>
      <c r="C88" s="95" t="s">
        <v>86</v>
      </c>
      <c r="D88" s="95" t="s">
        <v>84</v>
      </c>
      <c r="E88" s="95" t="s">
        <v>86</v>
      </c>
      <c r="F88" s="95" t="s">
        <v>84</v>
      </c>
      <c r="G88" s="95" t="s">
        <v>86</v>
      </c>
      <c r="H88" s="95" t="s">
        <v>84</v>
      </c>
      <c r="I88" s="95" t="s">
        <v>86</v>
      </c>
    </row>
    <row r="89" spans="1:9" ht="29.25" customHeight="1" x14ac:dyDescent="0.25">
      <c r="A89" s="362"/>
      <c r="B89" s="47">
        <v>0.25</v>
      </c>
      <c r="C89" s="49"/>
      <c r="D89" s="47">
        <v>0</v>
      </c>
      <c r="E89" s="47"/>
      <c r="F89" s="47">
        <v>0.2</v>
      </c>
      <c r="G89" s="48"/>
      <c r="H89" s="52"/>
      <c r="I89" s="48"/>
    </row>
    <row r="90" spans="1:9" ht="80.25" customHeight="1" x14ac:dyDescent="0.25">
      <c r="A90" s="45" t="s">
        <v>195</v>
      </c>
      <c r="B90" s="367"/>
      <c r="C90" s="367"/>
      <c r="D90" s="367"/>
      <c r="E90" s="367"/>
      <c r="F90" s="367"/>
      <c r="G90" s="367"/>
      <c r="H90" s="367"/>
      <c r="I90" s="367"/>
    </row>
    <row r="91" spans="1:9" ht="80.25" customHeight="1" x14ac:dyDescent="0.25">
      <c r="A91" s="45" t="s">
        <v>196</v>
      </c>
      <c r="B91" s="365"/>
      <c r="C91" s="366"/>
      <c r="D91" s="365"/>
      <c r="E91" s="366"/>
      <c r="F91" s="365"/>
      <c r="G91" s="366"/>
      <c r="H91" s="365"/>
      <c r="I91" s="366"/>
    </row>
    <row r="92" spans="1:9" ht="24.95" customHeight="1" x14ac:dyDescent="0.25">
      <c r="A92" s="361" t="s">
        <v>163</v>
      </c>
      <c r="B92" s="95" t="s">
        <v>84</v>
      </c>
      <c r="C92" s="95" t="s">
        <v>86</v>
      </c>
      <c r="D92" s="95" t="s">
        <v>84</v>
      </c>
      <c r="E92" s="95" t="s">
        <v>86</v>
      </c>
      <c r="F92" s="95" t="s">
        <v>84</v>
      </c>
      <c r="G92" s="95" t="s">
        <v>86</v>
      </c>
      <c r="H92" s="95" t="s">
        <v>84</v>
      </c>
      <c r="I92" s="95" t="s">
        <v>86</v>
      </c>
    </row>
    <row r="93" spans="1:9" ht="24.95" customHeight="1" x14ac:dyDescent="0.25">
      <c r="A93" s="362"/>
      <c r="B93" s="47">
        <v>0</v>
      </c>
      <c r="C93" s="49"/>
      <c r="D93" s="47">
        <v>0</v>
      </c>
      <c r="E93" s="47"/>
      <c r="F93" s="47">
        <v>0.2</v>
      </c>
      <c r="G93" s="48"/>
      <c r="H93" s="52"/>
      <c r="I93" s="48"/>
    </row>
    <row r="94" spans="1:9" ht="80.25" customHeight="1" x14ac:dyDescent="0.25">
      <c r="A94" s="45" t="s">
        <v>195</v>
      </c>
      <c r="B94" s="367"/>
      <c r="C94" s="367"/>
      <c r="D94" s="367"/>
      <c r="E94" s="367"/>
      <c r="F94" s="367"/>
      <c r="G94" s="367"/>
      <c r="H94" s="367"/>
      <c r="I94" s="367"/>
    </row>
    <row r="95" spans="1:9" ht="80.25" customHeight="1" x14ac:dyDescent="0.25">
      <c r="A95" s="45" t="s">
        <v>196</v>
      </c>
      <c r="B95" s="365"/>
      <c r="C95" s="366"/>
      <c r="D95" s="365"/>
      <c r="E95" s="366"/>
      <c r="F95" s="365"/>
      <c r="G95" s="366"/>
      <c r="H95" s="365"/>
      <c r="I95" s="366"/>
    </row>
    <row r="96" spans="1:9" ht="24.95" customHeight="1" x14ac:dyDescent="0.25">
      <c r="A96" s="361" t="s">
        <v>164</v>
      </c>
      <c r="B96" s="95" t="s">
        <v>84</v>
      </c>
      <c r="C96" s="95" t="s">
        <v>86</v>
      </c>
      <c r="D96" s="95" t="s">
        <v>84</v>
      </c>
      <c r="E96" s="95" t="s">
        <v>86</v>
      </c>
      <c r="F96" s="95" t="s">
        <v>84</v>
      </c>
      <c r="G96" s="95" t="s">
        <v>86</v>
      </c>
      <c r="H96" s="95" t="s">
        <v>84</v>
      </c>
      <c r="I96" s="95" t="s">
        <v>86</v>
      </c>
    </row>
    <row r="97" spans="1:9" ht="24.95" customHeight="1" x14ac:dyDescent="0.25">
      <c r="A97" s="362"/>
      <c r="B97" s="47">
        <v>0</v>
      </c>
      <c r="C97" s="49"/>
      <c r="D97" s="47">
        <v>0</v>
      </c>
      <c r="E97" s="47"/>
      <c r="F97" s="47">
        <v>0.1</v>
      </c>
      <c r="G97" s="48"/>
      <c r="H97" s="52"/>
      <c r="I97" s="48"/>
    </row>
    <row r="98" spans="1:9" ht="80.25" customHeight="1" x14ac:dyDescent="0.25">
      <c r="A98" s="45" t="s">
        <v>195</v>
      </c>
      <c r="B98" s="367"/>
      <c r="C98" s="367"/>
      <c r="D98" s="367"/>
      <c r="E98" s="367"/>
      <c r="F98" s="367"/>
      <c r="G98" s="367"/>
      <c r="H98" s="367"/>
      <c r="I98" s="367"/>
    </row>
    <row r="99" spans="1:9" ht="80.25" customHeight="1" x14ac:dyDescent="0.25">
      <c r="A99" s="45" t="s">
        <v>196</v>
      </c>
      <c r="B99" s="365"/>
      <c r="C99" s="366"/>
      <c r="D99" s="365"/>
      <c r="E99" s="366"/>
      <c r="F99" s="365"/>
      <c r="G99" s="366"/>
      <c r="H99" s="365"/>
      <c r="I99" s="366"/>
    </row>
    <row r="100" spans="1:9" ht="24.95" customHeight="1" x14ac:dyDescent="0.25">
      <c r="A100" s="361" t="s">
        <v>166</v>
      </c>
      <c r="B100" s="95" t="s">
        <v>84</v>
      </c>
      <c r="C100" s="95" t="s">
        <v>86</v>
      </c>
      <c r="D100" s="95" t="s">
        <v>84</v>
      </c>
      <c r="E100" s="95" t="s">
        <v>86</v>
      </c>
      <c r="F100" s="95" t="s">
        <v>84</v>
      </c>
      <c r="G100" s="95" t="s">
        <v>86</v>
      </c>
      <c r="H100" s="95" t="s">
        <v>84</v>
      </c>
      <c r="I100" s="95" t="s">
        <v>86</v>
      </c>
    </row>
    <row r="101" spans="1:9" ht="24.95" customHeight="1" x14ac:dyDescent="0.25">
      <c r="A101" s="362"/>
      <c r="B101" s="47">
        <v>0.25</v>
      </c>
      <c r="C101" s="49"/>
      <c r="D101" s="47">
        <v>0</v>
      </c>
      <c r="E101" s="47"/>
      <c r="F101" s="47">
        <v>0</v>
      </c>
      <c r="G101" s="48"/>
      <c r="H101" s="52"/>
      <c r="I101" s="48"/>
    </row>
    <row r="102" spans="1:9" ht="80.25" customHeight="1" x14ac:dyDescent="0.25">
      <c r="A102" s="45" t="s">
        <v>195</v>
      </c>
      <c r="B102" s="367"/>
      <c r="C102" s="367"/>
      <c r="D102" s="367"/>
      <c r="E102" s="367"/>
      <c r="F102" s="367"/>
      <c r="G102" s="367"/>
      <c r="H102" s="367"/>
      <c r="I102" s="367"/>
    </row>
    <row r="103" spans="1:9" ht="80.25" customHeight="1" x14ac:dyDescent="0.25">
      <c r="A103" s="45" t="s">
        <v>196</v>
      </c>
      <c r="B103" s="365"/>
      <c r="C103" s="366"/>
      <c r="D103" s="365"/>
      <c r="E103" s="366"/>
      <c r="F103" s="365"/>
      <c r="G103" s="366"/>
      <c r="H103" s="365"/>
      <c r="I103" s="366"/>
    </row>
    <row r="104" spans="1:9" ht="24.95" customHeight="1" x14ac:dyDescent="0.25">
      <c r="A104" s="361" t="s">
        <v>167</v>
      </c>
      <c r="B104" s="95" t="s">
        <v>84</v>
      </c>
      <c r="C104" s="95" t="s">
        <v>86</v>
      </c>
      <c r="D104" s="95" t="s">
        <v>84</v>
      </c>
      <c r="E104" s="95" t="s">
        <v>86</v>
      </c>
      <c r="F104" s="95" t="s">
        <v>84</v>
      </c>
      <c r="G104" s="95" t="s">
        <v>86</v>
      </c>
      <c r="H104" s="95" t="s">
        <v>84</v>
      </c>
      <c r="I104" s="95" t="s">
        <v>86</v>
      </c>
    </row>
    <row r="105" spans="1:9" ht="24.95" customHeight="1" x14ac:dyDescent="0.25">
      <c r="A105" s="362"/>
      <c r="B105" s="47">
        <v>0</v>
      </c>
      <c r="C105" s="49"/>
      <c r="D105" s="47">
        <v>0.5</v>
      </c>
      <c r="E105" s="47"/>
      <c r="F105" s="47">
        <v>0</v>
      </c>
      <c r="G105" s="48"/>
      <c r="H105" s="52"/>
      <c r="I105" s="48"/>
    </row>
    <row r="106" spans="1:9" ht="80.25" customHeight="1" x14ac:dyDescent="0.25">
      <c r="A106" s="45" t="s">
        <v>195</v>
      </c>
      <c r="B106" s="367"/>
      <c r="C106" s="367"/>
      <c r="D106" s="367"/>
      <c r="E106" s="367"/>
      <c r="F106" s="367"/>
      <c r="G106" s="367"/>
      <c r="H106" s="367"/>
      <c r="I106" s="367"/>
    </row>
    <row r="107" spans="1:9" ht="80.25" customHeight="1" x14ac:dyDescent="0.25">
      <c r="A107" s="45" t="s">
        <v>196</v>
      </c>
      <c r="B107" s="365"/>
      <c r="C107" s="366"/>
      <c r="D107" s="365"/>
      <c r="E107" s="366"/>
      <c r="F107" s="365"/>
      <c r="G107" s="366"/>
      <c r="H107" s="365"/>
      <c r="I107" s="366"/>
    </row>
    <row r="108" spans="1:9" ht="24.95" customHeight="1" x14ac:dyDescent="0.25">
      <c r="A108" s="361" t="s">
        <v>168</v>
      </c>
      <c r="B108" s="95" t="s">
        <v>84</v>
      </c>
      <c r="C108" s="95" t="s">
        <v>86</v>
      </c>
      <c r="D108" s="95" t="s">
        <v>84</v>
      </c>
      <c r="E108" s="95" t="s">
        <v>86</v>
      </c>
      <c r="F108" s="95" t="s">
        <v>84</v>
      </c>
      <c r="G108" s="95" t="s">
        <v>86</v>
      </c>
      <c r="H108" s="95" t="s">
        <v>84</v>
      </c>
      <c r="I108" s="95" t="s">
        <v>86</v>
      </c>
    </row>
    <row r="109" spans="1:9" ht="24.95" customHeight="1" x14ac:dyDescent="0.25">
      <c r="A109" s="362"/>
      <c r="B109" s="47">
        <v>0</v>
      </c>
      <c r="C109" s="49"/>
      <c r="D109" s="47">
        <v>0</v>
      </c>
      <c r="E109" s="47"/>
      <c r="F109" s="47">
        <v>0</v>
      </c>
      <c r="G109" s="48"/>
      <c r="H109" s="52"/>
      <c r="I109" s="48"/>
    </row>
    <row r="110" spans="1:9" ht="80.25" customHeight="1" x14ac:dyDescent="0.25">
      <c r="A110" s="45" t="s">
        <v>195</v>
      </c>
      <c r="B110" s="367"/>
      <c r="C110" s="367"/>
      <c r="D110" s="367"/>
      <c r="E110" s="367"/>
      <c r="F110" s="367"/>
      <c r="G110" s="367"/>
      <c r="H110" s="367"/>
      <c r="I110" s="367"/>
    </row>
    <row r="111" spans="1:9" ht="80.25" customHeight="1" x14ac:dyDescent="0.25">
      <c r="A111" s="45" t="s">
        <v>196</v>
      </c>
      <c r="B111" s="365"/>
      <c r="C111" s="366"/>
      <c r="D111" s="365"/>
      <c r="E111" s="366"/>
      <c r="F111" s="365"/>
      <c r="G111" s="366"/>
      <c r="H111" s="365"/>
      <c r="I111" s="366"/>
    </row>
    <row r="112" spans="1:9" ht="24.95" customHeight="1" x14ac:dyDescent="0.25">
      <c r="A112" s="361" t="s">
        <v>169</v>
      </c>
      <c r="B112" s="95" t="s">
        <v>84</v>
      </c>
      <c r="C112" s="95" t="s">
        <v>86</v>
      </c>
      <c r="D112" s="95" t="s">
        <v>84</v>
      </c>
      <c r="E112" s="95" t="s">
        <v>86</v>
      </c>
      <c r="F112" s="95" t="s">
        <v>84</v>
      </c>
      <c r="G112" s="95" t="s">
        <v>86</v>
      </c>
      <c r="H112" s="95" t="s">
        <v>84</v>
      </c>
      <c r="I112" s="95" t="s">
        <v>86</v>
      </c>
    </row>
    <row r="113" spans="1:9" ht="24.95" customHeight="1" x14ac:dyDescent="0.25">
      <c r="A113" s="362"/>
      <c r="B113" s="47">
        <v>0.25</v>
      </c>
      <c r="C113" s="175"/>
      <c r="D113" s="47">
        <v>0</v>
      </c>
      <c r="E113" s="175"/>
      <c r="F113" s="47">
        <v>0</v>
      </c>
      <c r="G113" s="176"/>
      <c r="H113" s="175"/>
      <c r="I113" s="176"/>
    </row>
    <row r="114" spans="1:9" ht="80.25" customHeight="1" x14ac:dyDescent="0.25">
      <c r="A114" s="45" t="s">
        <v>195</v>
      </c>
      <c r="B114" s="450"/>
      <c r="C114" s="450"/>
      <c r="D114" s="450"/>
      <c r="E114" s="450"/>
      <c r="F114" s="450"/>
      <c r="G114" s="450"/>
      <c r="H114" s="450"/>
      <c r="I114" s="450"/>
    </row>
    <row r="115" spans="1:9" ht="80.25" customHeight="1" x14ac:dyDescent="0.25">
      <c r="A115" s="45" t="s">
        <v>196</v>
      </c>
      <c r="B115" s="365"/>
      <c r="C115" s="366"/>
      <c r="D115" s="365"/>
      <c r="E115" s="366"/>
      <c r="F115" s="365"/>
      <c r="G115" s="366"/>
      <c r="H115" s="365"/>
      <c r="I115" s="366"/>
    </row>
    <row r="116" spans="1:9" ht="16.5" x14ac:dyDescent="0.25">
      <c r="A116" s="46" t="s">
        <v>197</v>
      </c>
      <c r="B116" s="50">
        <f t="shared" ref="B116:I116" si="1">(B69+B73+B77+B81+B85+B89+B93+B97+B101+B105+B109+B113)</f>
        <v>1</v>
      </c>
      <c r="C116" s="50">
        <f t="shared" si="1"/>
        <v>0.25</v>
      </c>
      <c r="D116" s="50">
        <f t="shared" si="1"/>
        <v>1</v>
      </c>
      <c r="E116" s="50">
        <f t="shared" si="1"/>
        <v>0.5</v>
      </c>
      <c r="F116" s="50">
        <f t="shared" si="1"/>
        <v>0.99999999999999989</v>
      </c>
      <c r="G116" s="50">
        <f t="shared" si="1"/>
        <v>0.30000000000000004</v>
      </c>
      <c r="H116" s="50">
        <f t="shared" si="1"/>
        <v>0</v>
      </c>
      <c r="I116" s="50">
        <f t="shared" si="1"/>
        <v>0</v>
      </c>
    </row>
    <row r="121" spans="1:9" ht="37.5" customHeight="1" x14ac:dyDescent="0.25"/>
    <row r="122" spans="1:9" ht="19.5" customHeight="1" x14ac:dyDescent="0.25"/>
    <row r="123" spans="1:9" ht="19.5" customHeight="1" x14ac:dyDescent="0.25"/>
    <row r="124" spans="1:9" ht="34.5" customHeight="1" x14ac:dyDescent="0.25"/>
    <row r="125" spans="1:9" ht="15" customHeight="1" x14ac:dyDescent="0.25"/>
    <row r="126" spans="1:9" ht="15.75" customHeight="1" x14ac:dyDescent="0.25"/>
  </sheetData>
  <mergeCells count="211">
    <mergeCell ref="A112:A113"/>
    <mergeCell ref="B114:C114"/>
    <mergeCell ref="D114:E114"/>
    <mergeCell ref="F114:G114"/>
    <mergeCell ref="H114:I114"/>
    <mergeCell ref="B115:C115"/>
    <mergeCell ref="D115:E115"/>
    <mergeCell ref="F115:G115"/>
    <mergeCell ref="H115:I115"/>
    <mergeCell ref="A108:A109"/>
    <mergeCell ref="B110:C110"/>
    <mergeCell ref="D110:E110"/>
    <mergeCell ref="F110:G110"/>
    <mergeCell ref="H110:I110"/>
    <mergeCell ref="B111:C111"/>
    <mergeCell ref="D111:E111"/>
    <mergeCell ref="F111:G111"/>
    <mergeCell ref="H111:I111"/>
    <mergeCell ref="A104:A105"/>
    <mergeCell ref="B106:C106"/>
    <mergeCell ref="D106:E106"/>
    <mergeCell ref="F106:G106"/>
    <mergeCell ref="H106:I106"/>
    <mergeCell ref="B107:C107"/>
    <mergeCell ref="D107:E107"/>
    <mergeCell ref="F107:G107"/>
    <mergeCell ref="H107:I107"/>
    <mergeCell ref="A100:A101"/>
    <mergeCell ref="B102:C102"/>
    <mergeCell ref="D102:E102"/>
    <mergeCell ref="F102:G102"/>
    <mergeCell ref="H102:I102"/>
    <mergeCell ref="B103:C103"/>
    <mergeCell ref="D103:E103"/>
    <mergeCell ref="F103:G103"/>
    <mergeCell ref="H103:I103"/>
    <mergeCell ref="A96:A97"/>
    <mergeCell ref="B98:C98"/>
    <mergeCell ref="D98:E98"/>
    <mergeCell ref="F98:G98"/>
    <mergeCell ref="H98:I98"/>
    <mergeCell ref="B99:C99"/>
    <mergeCell ref="D99:E99"/>
    <mergeCell ref="F99:G99"/>
    <mergeCell ref="H99:I99"/>
    <mergeCell ref="A92:A93"/>
    <mergeCell ref="B94:C94"/>
    <mergeCell ref="D94:E94"/>
    <mergeCell ref="F94:G94"/>
    <mergeCell ref="H94:I94"/>
    <mergeCell ref="B95:C95"/>
    <mergeCell ref="D95:E95"/>
    <mergeCell ref="F95:G95"/>
    <mergeCell ref="H95:I95"/>
    <mergeCell ref="A88:A89"/>
    <mergeCell ref="B90:C90"/>
    <mergeCell ref="D90:E90"/>
    <mergeCell ref="F90:G90"/>
    <mergeCell ref="H90:I90"/>
    <mergeCell ref="B91:C91"/>
    <mergeCell ref="D91:E91"/>
    <mergeCell ref="F91:G91"/>
    <mergeCell ref="H91:I91"/>
    <mergeCell ref="A84:A85"/>
    <mergeCell ref="B86:C86"/>
    <mergeCell ref="D86:E86"/>
    <mergeCell ref="F86:G86"/>
    <mergeCell ref="H86:I86"/>
    <mergeCell ref="B87:C87"/>
    <mergeCell ref="D87:E87"/>
    <mergeCell ref="F87:G87"/>
    <mergeCell ref="H87:I87"/>
    <mergeCell ref="A80:A81"/>
    <mergeCell ref="B82:C82"/>
    <mergeCell ref="D82:E82"/>
    <mergeCell ref="F82:G82"/>
    <mergeCell ref="H82:I82"/>
    <mergeCell ref="B83:C83"/>
    <mergeCell ref="D83:E83"/>
    <mergeCell ref="F83:G83"/>
    <mergeCell ref="H83:I83"/>
    <mergeCell ref="A76:A77"/>
    <mergeCell ref="B78:C78"/>
    <mergeCell ref="D78:E78"/>
    <mergeCell ref="F78:G78"/>
    <mergeCell ref="H78:I78"/>
    <mergeCell ref="B79:C79"/>
    <mergeCell ref="D79:E79"/>
    <mergeCell ref="F79:G79"/>
    <mergeCell ref="H79:I79"/>
    <mergeCell ref="A72:A73"/>
    <mergeCell ref="B74:C74"/>
    <mergeCell ref="D74:E74"/>
    <mergeCell ref="F74:G74"/>
    <mergeCell ref="H74:I74"/>
    <mergeCell ref="B75:C75"/>
    <mergeCell ref="D75:E75"/>
    <mergeCell ref="F75:G75"/>
    <mergeCell ref="H75:I75"/>
    <mergeCell ref="A68:A69"/>
    <mergeCell ref="B70:C70"/>
    <mergeCell ref="D70:E70"/>
    <mergeCell ref="F70:G70"/>
    <mergeCell ref="H70:I70"/>
    <mergeCell ref="B71:C71"/>
    <mergeCell ref="D71:E71"/>
    <mergeCell ref="F71:G71"/>
    <mergeCell ref="H71:I71"/>
    <mergeCell ref="B66:C66"/>
    <mergeCell ref="D66:E66"/>
    <mergeCell ref="F66:G66"/>
    <mergeCell ref="H66:I66"/>
    <mergeCell ref="B67:C67"/>
    <mergeCell ref="D67:E67"/>
    <mergeCell ref="F67:G67"/>
    <mergeCell ref="H67:I67"/>
    <mergeCell ref="A60:A61"/>
    <mergeCell ref="D60:E60"/>
    <mergeCell ref="F60:G60"/>
    <mergeCell ref="D61:E61"/>
    <mergeCell ref="F61:G61"/>
    <mergeCell ref="A65:I65"/>
    <mergeCell ref="A56:A57"/>
    <mergeCell ref="D56:E56"/>
    <mergeCell ref="F56:G56"/>
    <mergeCell ref="D57:E57"/>
    <mergeCell ref="F57:G57"/>
    <mergeCell ref="A58:A59"/>
    <mergeCell ref="D58:E58"/>
    <mergeCell ref="F58:G58"/>
    <mergeCell ref="D59:E59"/>
    <mergeCell ref="F59:G59"/>
    <mergeCell ref="A52:A53"/>
    <mergeCell ref="D52:E52"/>
    <mergeCell ref="F52:G52"/>
    <mergeCell ref="D53:E53"/>
    <mergeCell ref="F53:G53"/>
    <mergeCell ref="A54:A55"/>
    <mergeCell ref="D54:E54"/>
    <mergeCell ref="F54:G54"/>
    <mergeCell ref="D55:E55"/>
    <mergeCell ref="F55:G55"/>
    <mergeCell ref="A48:A49"/>
    <mergeCell ref="D48:E48"/>
    <mergeCell ref="F48:G48"/>
    <mergeCell ref="D49:E49"/>
    <mergeCell ref="F49:G49"/>
    <mergeCell ref="A50:A51"/>
    <mergeCell ref="D50:E50"/>
    <mergeCell ref="F50:G50"/>
    <mergeCell ref="D51:E51"/>
    <mergeCell ref="F51:G51"/>
    <mergeCell ref="A44:A45"/>
    <mergeCell ref="D44:E44"/>
    <mergeCell ref="F44:G44"/>
    <mergeCell ref="D45:E45"/>
    <mergeCell ref="F45:G45"/>
    <mergeCell ref="A46:A47"/>
    <mergeCell ref="D46:E46"/>
    <mergeCell ref="F46:G46"/>
    <mergeCell ref="D47:E47"/>
    <mergeCell ref="F47:G47"/>
    <mergeCell ref="A40:A41"/>
    <mergeCell ref="D40:E40"/>
    <mergeCell ref="F40:G40"/>
    <mergeCell ref="D41:E41"/>
    <mergeCell ref="F41:G41"/>
    <mergeCell ref="A42:A43"/>
    <mergeCell ref="D42:E42"/>
    <mergeCell ref="F42:G42"/>
    <mergeCell ref="D43:E43"/>
    <mergeCell ref="F43:G43"/>
    <mergeCell ref="B37:C37"/>
    <mergeCell ref="D37:I37"/>
    <mergeCell ref="A38:A39"/>
    <mergeCell ref="D38:E38"/>
    <mergeCell ref="F38:G38"/>
    <mergeCell ref="D39:E39"/>
    <mergeCell ref="F39:G39"/>
    <mergeCell ref="C19:O19"/>
    <mergeCell ref="A21:O21"/>
    <mergeCell ref="A22:O22"/>
    <mergeCell ref="A33:I33"/>
    <mergeCell ref="B34:I34"/>
    <mergeCell ref="A35:A36"/>
    <mergeCell ref="G35:G36"/>
    <mergeCell ref="H35:I36"/>
    <mergeCell ref="A12:A14"/>
    <mergeCell ref="B12:O14"/>
    <mergeCell ref="B16:F16"/>
    <mergeCell ref="G16:H16"/>
    <mergeCell ref="I16:O16"/>
    <mergeCell ref="B18:E18"/>
    <mergeCell ref="G18:I18"/>
    <mergeCell ref="K18:O18"/>
    <mergeCell ref="B6:K6"/>
    <mergeCell ref="M6:O6"/>
    <mergeCell ref="A8:A10"/>
    <mergeCell ref="J8:K10"/>
    <mergeCell ref="M8:O8"/>
    <mergeCell ref="M9:O9"/>
    <mergeCell ref="M10:O10"/>
    <mergeCell ref="A1:A4"/>
    <mergeCell ref="B1:L1"/>
    <mergeCell ref="M1:O1"/>
    <mergeCell ref="B2:L2"/>
    <mergeCell ref="M2:O2"/>
    <mergeCell ref="B3:L3"/>
    <mergeCell ref="M3:O3"/>
    <mergeCell ref="B4:L4"/>
    <mergeCell ref="M4:O4"/>
  </mergeCells>
  <pageMargins left="0.7" right="0.7" top="0.75" bottom="0.75" header="0.3" footer="0.3"/>
  <pageSetup paperSize="9" orientation="portrait"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B2DF9F-8FF5-412A-B538-E8A4296B9E30}">
  <sheetPr>
    <tabColor theme="7" tint="0.39997558519241921"/>
    <pageSetUpPr fitToPage="1"/>
  </sheetPr>
  <dimension ref="A1:Y68"/>
  <sheetViews>
    <sheetView showGridLines="0" topLeftCell="F12" zoomScale="80" zoomScaleNormal="80" workbookViewId="0">
      <selection activeCell="L25" sqref="L25"/>
    </sheetView>
  </sheetViews>
  <sheetFormatPr baseColWidth="10" defaultColWidth="10.85546875" defaultRowHeight="14.25" x14ac:dyDescent="0.25"/>
  <cols>
    <col min="1" max="1" width="42.42578125" style="1" customWidth="1"/>
    <col min="2" max="5" width="35.7109375" style="1" customWidth="1"/>
    <col min="6" max="6" width="41.28515625" style="1" customWidth="1"/>
    <col min="7" max="8" width="35.7109375" style="1" customWidth="1"/>
    <col min="9" max="9" width="41.28515625" style="1" customWidth="1"/>
    <col min="10" max="13" width="35.7109375" style="1" customWidth="1"/>
    <col min="14" max="21" width="18.140625" style="1" customWidth="1"/>
    <col min="22" max="22" width="22.7109375" style="1" customWidth="1"/>
    <col min="23" max="23" width="19" style="1" customWidth="1"/>
    <col min="24" max="24" width="19.42578125" style="1" customWidth="1"/>
    <col min="25" max="25" width="20.42578125" style="1" customWidth="1"/>
    <col min="26" max="26" width="22.85546875" style="1" customWidth="1"/>
    <col min="27" max="27" width="18.42578125" style="1" bestFit="1" customWidth="1"/>
    <col min="28" max="28" width="8.42578125" style="1" customWidth="1"/>
    <col min="29" max="29" width="18.42578125" style="1" bestFit="1" customWidth="1"/>
    <col min="30" max="30" width="5.7109375" style="1" customWidth="1"/>
    <col min="31" max="31" width="18.42578125" style="1" bestFit="1" customWidth="1"/>
    <col min="32" max="32" width="4.7109375" style="1" customWidth="1"/>
    <col min="33" max="33" width="23" style="1" bestFit="1" customWidth="1"/>
    <col min="34" max="34" width="10.85546875" style="1"/>
    <col min="35" max="35" width="18.42578125" style="1" bestFit="1" customWidth="1"/>
    <col min="36" max="36" width="16.140625" style="1" customWidth="1"/>
    <col min="37" max="16384" width="10.85546875" style="1"/>
  </cols>
  <sheetData>
    <row r="1" spans="1:25" ht="24" customHeight="1" thickBot="1" x14ac:dyDescent="0.3">
      <c r="A1" s="501"/>
      <c r="B1" s="387" t="s">
        <v>150</v>
      </c>
      <c r="C1" s="388"/>
      <c r="D1" s="388"/>
      <c r="E1" s="388"/>
      <c r="F1" s="388"/>
      <c r="G1" s="388"/>
      <c r="H1" s="389"/>
      <c r="I1" s="54" t="s">
        <v>198</v>
      </c>
      <c r="J1" s="384" t="s">
        <v>270</v>
      </c>
      <c r="K1" s="385"/>
      <c r="L1" s="386"/>
      <c r="M1" s="89"/>
    </row>
    <row r="2" spans="1:25" ht="24" customHeight="1" thickBot="1" x14ac:dyDescent="0.3">
      <c r="A2" s="502"/>
      <c r="B2" s="390" t="s">
        <v>151</v>
      </c>
      <c r="C2" s="391"/>
      <c r="D2" s="391"/>
      <c r="E2" s="391"/>
      <c r="F2" s="391"/>
      <c r="G2" s="391"/>
      <c r="H2" s="392"/>
      <c r="I2" s="54" t="s">
        <v>199</v>
      </c>
      <c r="J2" s="384" t="s">
        <v>271</v>
      </c>
      <c r="K2" s="385"/>
      <c r="L2" s="386"/>
      <c r="M2" s="89"/>
    </row>
    <row r="3" spans="1:25" ht="24" customHeight="1" thickBot="1" x14ac:dyDescent="0.3">
      <c r="A3" s="502"/>
      <c r="B3" s="390" t="s">
        <v>0</v>
      </c>
      <c r="C3" s="391"/>
      <c r="D3" s="391"/>
      <c r="E3" s="391"/>
      <c r="F3" s="391"/>
      <c r="G3" s="391"/>
      <c r="H3" s="392"/>
      <c r="I3" s="54" t="s">
        <v>200</v>
      </c>
      <c r="J3" s="384" t="s">
        <v>272</v>
      </c>
      <c r="K3" s="385"/>
      <c r="L3" s="386"/>
      <c r="M3" s="89"/>
    </row>
    <row r="4" spans="1:25" ht="24" customHeight="1" thickBot="1" x14ac:dyDescent="0.3">
      <c r="A4" s="503"/>
      <c r="B4" s="393" t="s">
        <v>201</v>
      </c>
      <c r="C4" s="394"/>
      <c r="D4" s="394"/>
      <c r="E4" s="394"/>
      <c r="F4" s="394"/>
      <c r="G4" s="394"/>
      <c r="H4" s="395"/>
      <c r="I4" s="54" t="s">
        <v>153</v>
      </c>
      <c r="J4" s="384" t="s">
        <v>274</v>
      </c>
      <c r="K4" s="385"/>
      <c r="L4" s="386"/>
      <c r="M4" s="89"/>
    </row>
    <row r="6" spans="1:25" ht="15" customHeight="1" thickBot="1" x14ac:dyDescent="0.3">
      <c r="A6" s="6"/>
      <c r="B6" s="7"/>
      <c r="C6" s="7"/>
      <c r="D6" s="9"/>
      <c r="E6" s="8"/>
      <c r="F6" s="8"/>
      <c r="G6" s="206"/>
      <c r="H6" s="206"/>
      <c r="I6" s="10"/>
      <c r="J6" s="10"/>
      <c r="K6" s="7"/>
      <c r="L6" s="7"/>
      <c r="M6" s="7"/>
      <c r="N6" s="7"/>
      <c r="O6" s="7"/>
      <c r="P6" s="7"/>
      <c r="Q6" s="7"/>
      <c r="R6" s="7"/>
      <c r="S6" s="7"/>
      <c r="T6" s="11"/>
      <c r="U6" s="7"/>
      <c r="V6" s="7"/>
      <c r="X6" s="12"/>
      <c r="Y6" s="13"/>
    </row>
    <row r="7" spans="1:25" ht="15" customHeight="1" x14ac:dyDescent="0.25">
      <c r="A7" s="492" t="s">
        <v>4</v>
      </c>
      <c r="B7" s="396" t="s">
        <v>280</v>
      </c>
      <c r="C7" s="397"/>
      <c r="D7" s="397"/>
      <c r="E7" s="397"/>
      <c r="F7" s="397"/>
      <c r="G7" s="397"/>
      <c r="H7" s="398"/>
      <c r="I7" s="492" t="s">
        <v>155</v>
      </c>
      <c r="J7" s="495">
        <v>2024110010313</v>
      </c>
      <c r="K7" s="7"/>
      <c r="L7" s="7"/>
      <c r="M7" s="7"/>
      <c r="N7" s="7"/>
      <c r="O7" s="7"/>
      <c r="P7" s="7"/>
      <c r="Q7" s="7"/>
      <c r="R7" s="7"/>
      <c r="S7" s="7"/>
      <c r="T7" s="7"/>
      <c r="U7" s="7"/>
      <c r="V7" s="7"/>
      <c r="W7" s="7"/>
      <c r="X7" s="7"/>
      <c r="Y7" s="7"/>
    </row>
    <row r="8" spans="1:25" ht="15" customHeight="1" x14ac:dyDescent="0.25">
      <c r="A8" s="493"/>
      <c r="B8" s="399"/>
      <c r="C8" s="400"/>
      <c r="D8" s="400"/>
      <c r="E8" s="400"/>
      <c r="F8" s="400"/>
      <c r="G8" s="400"/>
      <c r="H8" s="401"/>
      <c r="I8" s="493"/>
      <c r="J8" s="496"/>
      <c r="K8" s="7"/>
      <c r="L8" s="7"/>
      <c r="M8" s="7"/>
      <c r="N8" s="7"/>
      <c r="O8" s="7"/>
      <c r="P8" s="7"/>
      <c r="Q8" s="7"/>
      <c r="R8" s="7"/>
      <c r="S8" s="7"/>
      <c r="T8" s="7"/>
      <c r="U8" s="7"/>
      <c r="V8" s="7"/>
      <c r="W8" s="7"/>
      <c r="X8" s="7"/>
      <c r="Y8" s="7"/>
    </row>
    <row r="9" spans="1:25" ht="15" customHeight="1" x14ac:dyDescent="0.25">
      <c r="A9" s="493"/>
      <c r="B9" s="399"/>
      <c r="C9" s="400"/>
      <c r="D9" s="400"/>
      <c r="E9" s="400"/>
      <c r="F9" s="400"/>
      <c r="G9" s="400"/>
      <c r="H9" s="401"/>
      <c r="I9" s="493"/>
      <c r="J9" s="496"/>
      <c r="K9" s="7"/>
      <c r="L9" s="7"/>
      <c r="M9" s="7"/>
      <c r="N9" s="7"/>
      <c r="O9" s="7"/>
      <c r="P9" s="7"/>
      <c r="Q9" s="7"/>
      <c r="R9" s="7"/>
      <c r="S9" s="7"/>
      <c r="T9" s="7"/>
      <c r="U9" s="7"/>
      <c r="V9" s="7"/>
      <c r="W9" s="7"/>
      <c r="X9" s="7"/>
      <c r="Y9" s="7"/>
    </row>
    <row r="10" spans="1:25" ht="15" customHeight="1" thickBot="1" x14ac:dyDescent="0.3">
      <c r="A10" s="494"/>
      <c r="B10" s="402"/>
      <c r="C10" s="403"/>
      <c r="D10" s="403"/>
      <c r="E10" s="403"/>
      <c r="F10" s="403"/>
      <c r="G10" s="403"/>
      <c r="H10" s="404"/>
      <c r="I10" s="494"/>
      <c r="J10" s="497"/>
      <c r="K10" s="7"/>
      <c r="L10" s="7"/>
      <c r="M10" s="7"/>
      <c r="N10" s="7"/>
      <c r="O10" s="7"/>
      <c r="P10" s="7"/>
      <c r="Q10" s="7"/>
      <c r="R10" s="7"/>
      <c r="S10" s="7"/>
      <c r="T10" s="7"/>
      <c r="U10" s="7"/>
      <c r="V10" s="7"/>
      <c r="W10" s="7"/>
      <c r="X10" s="7"/>
      <c r="Y10" s="7"/>
    </row>
    <row r="11" spans="1:25" ht="9" customHeight="1" thickBot="1" x14ac:dyDescent="0.3">
      <c r="A11" s="14"/>
      <c r="B11" s="83"/>
      <c r="C11" s="7"/>
      <c r="D11" s="7"/>
      <c r="E11" s="7"/>
      <c r="F11" s="7"/>
      <c r="G11" s="7"/>
      <c r="H11" s="7"/>
      <c r="I11" s="7"/>
      <c r="J11" s="7"/>
      <c r="K11" s="7"/>
      <c r="L11" s="7"/>
      <c r="M11" s="7"/>
      <c r="N11" s="7"/>
      <c r="O11" s="7"/>
      <c r="P11" s="7"/>
      <c r="Q11" s="7"/>
      <c r="R11" s="7"/>
      <c r="S11" s="7"/>
      <c r="T11" s="7"/>
      <c r="U11" s="7"/>
      <c r="V11" s="7"/>
      <c r="W11" s="7"/>
      <c r="X11" s="7"/>
      <c r="Y11" s="7"/>
    </row>
    <row r="12" spans="1:25" s="84" customFormat="1" ht="21.75" customHeight="1" thickBot="1" x14ac:dyDescent="0.3">
      <c r="A12" s="411" t="s">
        <v>6</v>
      </c>
      <c r="B12" s="145" t="s">
        <v>156</v>
      </c>
      <c r="C12" s="166" t="s">
        <v>281</v>
      </c>
      <c r="D12" s="145" t="s">
        <v>157</v>
      </c>
      <c r="E12" s="166" t="s">
        <v>281</v>
      </c>
      <c r="F12" s="145" t="s">
        <v>158</v>
      </c>
      <c r="G12" s="166" t="s">
        <v>281</v>
      </c>
      <c r="H12" s="145" t="s">
        <v>159</v>
      </c>
      <c r="I12" s="167" t="s">
        <v>281</v>
      </c>
    </row>
    <row r="13" spans="1:25" s="84" customFormat="1" ht="21.75" customHeight="1" thickBot="1" x14ac:dyDescent="0.3">
      <c r="A13" s="411"/>
      <c r="B13" s="147" t="s">
        <v>161</v>
      </c>
      <c r="C13" s="91"/>
      <c r="D13" s="145" t="s">
        <v>162</v>
      </c>
      <c r="E13" s="55"/>
      <c r="F13" s="145" t="s">
        <v>163</v>
      </c>
      <c r="G13" s="55"/>
      <c r="H13" s="145" t="s">
        <v>164</v>
      </c>
      <c r="I13" s="167"/>
    </row>
    <row r="14" spans="1:25" s="84" customFormat="1" ht="21.75" customHeight="1" thickBot="1" x14ac:dyDescent="0.3">
      <c r="A14" s="411"/>
      <c r="B14" s="145" t="s">
        <v>166</v>
      </c>
      <c r="C14" s="166"/>
      <c r="D14" s="145" t="s">
        <v>167</v>
      </c>
      <c r="E14" s="55"/>
      <c r="F14" s="145" t="s">
        <v>168</v>
      </c>
      <c r="G14" s="55"/>
      <c r="H14" s="145" t="s">
        <v>169</v>
      </c>
      <c r="I14" s="167"/>
    </row>
    <row r="15" spans="1:25" s="84" customFormat="1" ht="21.75" customHeight="1" thickBot="1" x14ac:dyDescent="0.3">
      <c r="A15" s="1"/>
      <c r="B15" s="1"/>
      <c r="C15" s="1"/>
      <c r="D15" s="1"/>
      <c r="E15" s="1"/>
      <c r="F15" s="1"/>
      <c r="G15" s="1"/>
      <c r="H15" s="1"/>
      <c r="I15" s="1"/>
      <c r="J15" s="1"/>
      <c r="K15" s="1"/>
      <c r="L15" s="96"/>
      <c r="M15" s="97"/>
      <c r="N15" s="97"/>
      <c r="O15" s="97"/>
    </row>
    <row r="16" spans="1:25" s="84" customFormat="1" ht="21.75" customHeight="1" thickBot="1" x14ac:dyDescent="0.3">
      <c r="A16" s="410" t="s">
        <v>8</v>
      </c>
      <c r="B16" s="410"/>
      <c r="C16" s="163" t="s">
        <v>160</v>
      </c>
      <c r="D16" s="373"/>
      <c r="E16" s="373"/>
      <c r="F16" s="373"/>
      <c r="G16" s="1"/>
      <c r="H16" s="1"/>
      <c r="I16" s="1"/>
      <c r="J16" s="1"/>
      <c r="K16" s="1"/>
      <c r="L16" s="96"/>
      <c r="M16" s="97"/>
      <c r="N16" s="97"/>
      <c r="O16" s="97"/>
    </row>
    <row r="17" spans="1:15" s="84" customFormat="1" ht="21.75" customHeight="1" thickBot="1" x14ac:dyDescent="0.3">
      <c r="A17" s="410"/>
      <c r="B17" s="410"/>
      <c r="C17" s="163" t="s">
        <v>165</v>
      </c>
      <c r="D17" s="373"/>
      <c r="E17" s="373"/>
      <c r="F17" s="373"/>
      <c r="G17" s="1"/>
      <c r="H17" s="1"/>
      <c r="I17" s="1"/>
      <c r="J17" s="1"/>
      <c r="K17" s="1"/>
      <c r="L17" s="96"/>
      <c r="M17" s="97"/>
      <c r="N17" s="97"/>
      <c r="O17" s="97"/>
    </row>
    <row r="18" spans="1:15" s="84" customFormat="1" ht="21.75" customHeight="1" thickBot="1" x14ac:dyDescent="0.3">
      <c r="A18" s="410"/>
      <c r="B18" s="410"/>
      <c r="C18" s="163" t="s">
        <v>170</v>
      </c>
      <c r="D18" s="373" t="s">
        <v>281</v>
      </c>
      <c r="E18" s="373"/>
      <c r="F18" s="373"/>
      <c r="G18" s="1"/>
      <c r="H18" s="1"/>
      <c r="I18" s="1"/>
      <c r="J18" s="1"/>
      <c r="K18" s="1"/>
      <c r="L18" s="96"/>
      <c r="M18" s="97"/>
      <c r="N18" s="97"/>
      <c r="O18" s="97"/>
    </row>
    <row r="19" spans="1:15" s="84" customFormat="1" ht="21.75" customHeight="1" x14ac:dyDescent="0.25">
      <c r="A19" s="1"/>
      <c r="B19" s="1"/>
      <c r="C19" s="1"/>
      <c r="D19" s="1"/>
      <c r="E19" s="1"/>
      <c r="F19" s="1"/>
      <c r="G19" s="1"/>
      <c r="H19" s="1"/>
      <c r="I19" s="1"/>
      <c r="J19" s="1"/>
      <c r="K19" s="1"/>
      <c r="L19" s="96"/>
      <c r="M19" s="97"/>
      <c r="N19" s="97"/>
      <c r="O19" s="97"/>
    </row>
    <row r="20" spans="1:15" s="26" customFormat="1" ht="16.5" customHeight="1" x14ac:dyDescent="0.2"/>
    <row r="21" spans="1:15" ht="5.25" customHeight="1" thickBot="1" x14ac:dyDescent="0.3"/>
    <row r="22" spans="1:15" ht="48" customHeight="1" thickBot="1" x14ac:dyDescent="0.3">
      <c r="A22" s="498" t="s">
        <v>202</v>
      </c>
      <c r="B22" s="498"/>
      <c r="C22" s="498"/>
      <c r="D22" s="498"/>
      <c r="E22" s="498"/>
      <c r="F22" s="498"/>
      <c r="G22" s="498"/>
      <c r="H22" s="498"/>
      <c r="I22" s="498"/>
      <c r="J22" s="498"/>
    </row>
    <row r="23" spans="1:15" ht="69.95" customHeight="1" thickBot="1" x14ac:dyDescent="0.3">
      <c r="A23" s="151" t="s">
        <v>21</v>
      </c>
      <c r="B23" s="484" t="s">
        <v>286</v>
      </c>
      <c r="C23" s="485"/>
      <c r="D23" s="486"/>
      <c r="E23" s="152" t="s">
        <v>71</v>
      </c>
      <c r="F23" s="338" t="s">
        <v>335</v>
      </c>
      <c r="G23" s="152" t="s">
        <v>73</v>
      </c>
      <c r="H23" s="484" t="s">
        <v>336</v>
      </c>
      <c r="I23" s="485"/>
      <c r="J23" s="486"/>
    </row>
    <row r="24" spans="1:15" ht="50.25" customHeight="1" thickBot="1" x14ac:dyDescent="0.3">
      <c r="A24" s="124" t="s">
        <v>75</v>
      </c>
      <c r="B24" s="484" t="s">
        <v>337</v>
      </c>
      <c r="C24" s="485"/>
      <c r="D24" s="485"/>
      <c r="E24" s="485"/>
      <c r="F24" s="485"/>
      <c r="G24" s="485"/>
      <c r="H24" s="485"/>
      <c r="I24" s="485"/>
      <c r="J24" s="486"/>
    </row>
    <row r="25" spans="1:15" ht="50.25" customHeight="1" thickBot="1" x14ac:dyDescent="0.3">
      <c r="A25" s="479" t="s">
        <v>77</v>
      </c>
      <c r="B25" s="153">
        <v>2024</v>
      </c>
      <c r="C25" s="154">
        <v>2025</v>
      </c>
      <c r="D25" s="154">
        <v>2026</v>
      </c>
      <c r="E25" s="154">
        <v>2027</v>
      </c>
      <c r="F25" s="155" t="s">
        <v>203</v>
      </c>
      <c r="G25" s="156" t="s">
        <v>79</v>
      </c>
      <c r="H25" s="481" t="s">
        <v>81</v>
      </c>
      <c r="I25" s="482"/>
      <c r="J25" s="483"/>
    </row>
    <row r="26" spans="1:15" ht="50.25" customHeight="1" thickBot="1" x14ac:dyDescent="0.3">
      <c r="A26" s="480"/>
      <c r="B26" s="264">
        <v>3479</v>
      </c>
      <c r="C26" s="264">
        <v>7721</v>
      </c>
      <c r="D26" s="264">
        <v>7900</v>
      </c>
      <c r="E26" s="264">
        <v>7900</v>
      </c>
      <c r="F26" s="265">
        <f>B26+C26+D26+E26</f>
        <v>27000</v>
      </c>
      <c r="G26" s="157">
        <v>3479</v>
      </c>
      <c r="H26" s="484" t="s">
        <v>288</v>
      </c>
      <c r="I26" s="485"/>
      <c r="J26" s="486"/>
    </row>
    <row r="27" spans="1:15" ht="52.5" customHeight="1" thickBot="1" x14ac:dyDescent="0.3">
      <c r="A27" s="124"/>
      <c r="B27" s="489" t="s">
        <v>338</v>
      </c>
      <c r="C27" s="490"/>
      <c r="D27" s="490"/>
      <c r="E27" s="490"/>
      <c r="F27" s="490"/>
      <c r="G27" s="490"/>
      <c r="H27" s="490"/>
      <c r="I27" s="490"/>
      <c r="J27" s="491"/>
    </row>
    <row r="28" spans="1:15" s="30" customFormat="1" ht="56.25" customHeight="1" thickBot="1" x14ac:dyDescent="0.3">
      <c r="A28" s="479" t="s">
        <v>181</v>
      </c>
      <c r="B28" s="124" t="s">
        <v>182</v>
      </c>
      <c r="C28" s="151" t="s">
        <v>86</v>
      </c>
      <c r="D28" s="487" t="s">
        <v>88</v>
      </c>
      <c r="E28" s="488"/>
      <c r="F28" s="487" t="s">
        <v>90</v>
      </c>
      <c r="G28" s="488"/>
      <c r="H28" s="125" t="s">
        <v>92</v>
      </c>
      <c r="I28" s="123" t="s">
        <v>93</v>
      </c>
      <c r="J28" s="123" t="s">
        <v>95</v>
      </c>
    </row>
    <row r="29" spans="1:15" ht="79.150000000000006" customHeight="1" thickBot="1" x14ac:dyDescent="0.3">
      <c r="A29" s="480"/>
      <c r="B29" s="158">
        <v>0</v>
      </c>
      <c r="C29" s="93">
        <f>+B59</f>
        <v>0</v>
      </c>
      <c r="D29" s="477" t="s">
        <v>289</v>
      </c>
      <c r="E29" s="478"/>
      <c r="F29" s="477" t="s">
        <v>290</v>
      </c>
      <c r="G29" s="478"/>
      <c r="H29" s="238" t="s">
        <v>307</v>
      </c>
      <c r="I29" s="159" t="s">
        <v>292</v>
      </c>
      <c r="J29" s="159" t="s">
        <v>300</v>
      </c>
    </row>
    <row r="30" spans="1:15" s="30" customFormat="1" ht="45" customHeight="1" thickBot="1" x14ac:dyDescent="0.3">
      <c r="A30" s="479" t="s">
        <v>183</v>
      </c>
      <c r="B30" s="122" t="s">
        <v>182</v>
      </c>
      <c r="C30" s="125" t="s">
        <v>86</v>
      </c>
      <c r="D30" s="487" t="s">
        <v>88</v>
      </c>
      <c r="E30" s="488"/>
      <c r="F30" s="487" t="s">
        <v>90</v>
      </c>
      <c r="G30" s="488"/>
      <c r="H30" s="125" t="s">
        <v>92</v>
      </c>
      <c r="I30" s="123" t="s">
        <v>93</v>
      </c>
      <c r="J30" s="123" t="s">
        <v>95</v>
      </c>
    </row>
    <row r="31" spans="1:15" ht="141" customHeight="1" thickBot="1" x14ac:dyDescent="0.3">
      <c r="A31" s="480"/>
      <c r="B31" s="158">
        <v>400</v>
      </c>
      <c r="C31" s="93">
        <v>427</v>
      </c>
      <c r="D31" s="499" t="s">
        <v>339</v>
      </c>
      <c r="E31" s="500"/>
      <c r="F31" s="499" t="s">
        <v>340</v>
      </c>
      <c r="G31" s="500"/>
      <c r="H31" s="238" t="s">
        <v>307</v>
      </c>
      <c r="I31" s="159" t="s">
        <v>341</v>
      </c>
      <c r="J31" s="266" t="s">
        <v>342</v>
      </c>
    </row>
    <row r="32" spans="1:15" s="30" customFormat="1" ht="54" customHeight="1" thickBot="1" x14ac:dyDescent="0.3">
      <c r="A32" s="479" t="s">
        <v>184</v>
      </c>
      <c r="B32" s="122" t="s">
        <v>182</v>
      </c>
      <c r="C32" s="125" t="s">
        <v>86</v>
      </c>
      <c r="D32" s="487" t="s">
        <v>88</v>
      </c>
      <c r="E32" s="488"/>
      <c r="F32" s="487" t="s">
        <v>90</v>
      </c>
      <c r="G32" s="488"/>
      <c r="H32" s="125" t="s">
        <v>92</v>
      </c>
      <c r="I32" s="123" t="s">
        <v>93</v>
      </c>
      <c r="J32" s="123" t="s">
        <v>95</v>
      </c>
    </row>
    <row r="33" spans="1:10" ht="171" customHeight="1" thickBot="1" x14ac:dyDescent="0.3">
      <c r="A33" s="480"/>
      <c r="B33" s="158">
        <v>800</v>
      </c>
      <c r="C33" s="93">
        <v>807</v>
      </c>
      <c r="D33" s="499" t="s">
        <v>368</v>
      </c>
      <c r="E33" s="500"/>
      <c r="F33" s="499" t="s">
        <v>369</v>
      </c>
      <c r="G33" s="500"/>
      <c r="H33" s="238" t="s">
        <v>307</v>
      </c>
      <c r="I33" s="159" t="s">
        <v>343</v>
      </c>
      <c r="J33" s="159" t="s">
        <v>392</v>
      </c>
    </row>
    <row r="34" spans="1:10" s="30" customFormat="1" ht="47.25" customHeight="1" thickBot="1" x14ac:dyDescent="0.3">
      <c r="A34" s="479" t="s">
        <v>185</v>
      </c>
      <c r="B34" s="122" t="s">
        <v>182</v>
      </c>
      <c r="C34" s="122" t="s">
        <v>86</v>
      </c>
      <c r="D34" s="487" t="s">
        <v>88</v>
      </c>
      <c r="E34" s="488"/>
      <c r="F34" s="487" t="s">
        <v>90</v>
      </c>
      <c r="G34" s="488"/>
      <c r="H34" s="125" t="s">
        <v>92</v>
      </c>
      <c r="I34" s="125" t="s">
        <v>93</v>
      </c>
      <c r="J34" s="123" t="s">
        <v>95</v>
      </c>
    </row>
    <row r="35" spans="1:10" ht="157.5" customHeight="1" thickBot="1" x14ac:dyDescent="0.3">
      <c r="A35" s="480"/>
      <c r="B35" s="158">
        <v>600</v>
      </c>
      <c r="C35" s="158">
        <v>645</v>
      </c>
      <c r="D35" s="499" t="s">
        <v>367</v>
      </c>
      <c r="E35" s="500"/>
      <c r="F35" s="499" t="s">
        <v>384</v>
      </c>
      <c r="G35" s="500"/>
      <c r="H35" s="238" t="s">
        <v>307</v>
      </c>
      <c r="I35" s="159" t="s">
        <v>370</v>
      </c>
      <c r="J35" s="159" t="s">
        <v>371</v>
      </c>
    </row>
    <row r="36" spans="1:10" s="30" customFormat="1" ht="47.25" customHeight="1" thickBot="1" x14ac:dyDescent="0.3">
      <c r="A36" s="479" t="s">
        <v>186</v>
      </c>
      <c r="B36" s="122" t="s">
        <v>182</v>
      </c>
      <c r="C36" s="125" t="s">
        <v>86</v>
      </c>
      <c r="D36" s="487" t="s">
        <v>88</v>
      </c>
      <c r="E36" s="488"/>
      <c r="F36" s="487" t="s">
        <v>90</v>
      </c>
      <c r="G36" s="488"/>
      <c r="H36" s="125" t="s">
        <v>92</v>
      </c>
      <c r="I36" s="123" t="s">
        <v>93</v>
      </c>
      <c r="J36" s="123" t="s">
        <v>95</v>
      </c>
    </row>
    <row r="37" spans="1:10" ht="76.900000000000006" customHeight="1" thickBot="1" x14ac:dyDescent="0.3">
      <c r="A37" s="480"/>
      <c r="B37" s="158">
        <v>800</v>
      </c>
      <c r="C37" s="93">
        <f>+F59</f>
        <v>0</v>
      </c>
      <c r="D37" s="504"/>
      <c r="E37" s="505"/>
      <c r="F37" s="504"/>
      <c r="G37" s="505"/>
      <c r="H37" s="92"/>
      <c r="I37" s="160"/>
      <c r="J37" s="160"/>
    </row>
    <row r="38" spans="1:10" s="30" customFormat="1" ht="48.75" customHeight="1" thickBot="1" x14ac:dyDescent="0.3">
      <c r="A38" s="479" t="s">
        <v>187</v>
      </c>
      <c r="B38" s="122" t="s">
        <v>182</v>
      </c>
      <c r="C38" s="125" t="s">
        <v>86</v>
      </c>
      <c r="D38" s="487" t="s">
        <v>88</v>
      </c>
      <c r="E38" s="488"/>
      <c r="F38" s="487" t="s">
        <v>90</v>
      </c>
      <c r="G38" s="488"/>
      <c r="H38" s="125" t="s">
        <v>92</v>
      </c>
      <c r="I38" s="123" t="s">
        <v>93</v>
      </c>
      <c r="J38" s="123" t="s">
        <v>95</v>
      </c>
    </row>
    <row r="39" spans="1:10" ht="79.900000000000006" customHeight="1" thickBot="1" x14ac:dyDescent="0.3">
      <c r="A39" s="480"/>
      <c r="B39" s="161">
        <v>800</v>
      </c>
      <c r="C39" s="94">
        <f>+G59</f>
        <v>0</v>
      </c>
      <c r="D39" s="504"/>
      <c r="E39" s="505"/>
      <c r="F39" s="504"/>
      <c r="G39" s="505"/>
      <c r="H39" s="92"/>
      <c r="I39" s="160"/>
      <c r="J39" s="160"/>
    </row>
    <row r="40" spans="1:10" ht="46.5" customHeight="1" thickBot="1" x14ac:dyDescent="0.3">
      <c r="A40" s="479" t="s">
        <v>188</v>
      </c>
      <c r="B40" s="124" t="s">
        <v>182</v>
      </c>
      <c r="C40" s="151" t="s">
        <v>86</v>
      </c>
      <c r="D40" s="487" t="s">
        <v>88</v>
      </c>
      <c r="E40" s="488"/>
      <c r="F40" s="487" t="s">
        <v>90</v>
      </c>
      <c r="G40" s="488"/>
      <c r="H40" s="125" t="s">
        <v>92</v>
      </c>
      <c r="I40" s="123" t="s">
        <v>93</v>
      </c>
      <c r="J40" s="123" t="s">
        <v>95</v>
      </c>
    </row>
    <row r="41" spans="1:10" ht="72" customHeight="1" thickBot="1" x14ac:dyDescent="0.3">
      <c r="A41" s="480"/>
      <c r="B41" s="161">
        <v>800</v>
      </c>
      <c r="C41" s="94">
        <f>+H59</f>
        <v>0</v>
      </c>
      <c r="D41" s="504"/>
      <c r="E41" s="506"/>
      <c r="F41" s="504"/>
      <c r="G41" s="505"/>
      <c r="H41" s="92"/>
      <c r="I41" s="160"/>
      <c r="J41" s="160"/>
    </row>
    <row r="42" spans="1:10" ht="48.75" customHeight="1" thickBot="1" x14ac:dyDescent="0.3">
      <c r="A42" s="479" t="s">
        <v>189</v>
      </c>
      <c r="B42" s="124" t="s">
        <v>182</v>
      </c>
      <c r="C42" s="151" t="s">
        <v>86</v>
      </c>
      <c r="D42" s="487" t="s">
        <v>88</v>
      </c>
      <c r="E42" s="488"/>
      <c r="F42" s="487" t="s">
        <v>90</v>
      </c>
      <c r="G42" s="488"/>
      <c r="H42" s="125" t="s">
        <v>92</v>
      </c>
      <c r="I42" s="123" t="s">
        <v>93</v>
      </c>
      <c r="J42" s="123" t="s">
        <v>95</v>
      </c>
    </row>
    <row r="43" spans="1:10" ht="87" customHeight="1" thickBot="1" x14ac:dyDescent="0.3">
      <c r="A43" s="480"/>
      <c r="B43" s="161">
        <v>800</v>
      </c>
      <c r="C43" s="94">
        <f>+I59</f>
        <v>0</v>
      </c>
      <c r="D43" s="504"/>
      <c r="E43" s="506"/>
      <c r="F43" s="504"/>
      <c r="G43" s="505"/>
      <c r="H43" s="162"/>
      <c r="I43" s="92"/>
      <c r="J43" s="160"/>
    </row>
    <row r="44" spans="1:10" ht="42.75" customHeight="1" thickBot="1" x14ac:dyDescent="0.3">
      <c r="A44" s="479" t="s">
        <v>190</v>
      </c>
      <c r="B44" s="124" t="s">
        <v>182</v>
      </c>
      <c r="C44" s="151" t="s">
        <v>86</v>
      </c>
      <c r="D44" s="487" t="s">
        <v>88</v>
      </c>
      <c r="E44" s="488"/>
      <c r="F44" s="487" t="s">
        <v>90</v>
      </c>
      <c r="G44" s="488"/>
      <c r="H44" s="125" t="s">
        <v>92</v>
      </c>
      <c r="I44" s="123" t="s">
        <v>93</v>
      </c>
      <c r="J44" s="123" t="s">
        <v>95</v>
      </c>
    </row>
    <row r="45" spans="1:10" ht="78.599999999999994" customHeight="1" thickBot="1" x14ac:dyDescent="0.3">
      <c r="A45" s="480"/>
      <c r="B45" s="161">
        <v>800</v>
      </c>
      <c r="C45" s="94">
        <f>+J59</f>
        <v>0</v>
      </c>
      <c r="D45" s="504"/>
      <c r="E45" s="505"/>
      <c r="F45" s="504"/>
      <c r="G45" s="505"/>
      <c r="H45" s="92"/>
      <c r="I45" s="92"/>
      <c r="J45" s="92"/>
    </row>
    <row r="46" spans="1:10" ht="45" customHeight="1" thickBot="1" x14ac:dyDescent="0.3">
      <c r="A46" s="479" t="s">
        <v>191</v>
      </c>
      <c r="B46" s="124" t="s">
        <v>182</v>
      </c>
      <c r="C46" s="151" t="s">
        <v>86</v>
      </c>
      <c r="D46" s="487" t="s">
        <v>88</v>
      </c>
      <c r="E46" s="488"/>
      <c r="F46" s="487" t="s">
        <v>90</v>
      </c>
      <c r="G46" s="488"/>
      <c r="H46" s="125" t="s">
        <v>92</v>
      </c>
      <c r="I46" s="123" t="s">
        <v>93</v>
      </c>
      <c r="J46" s="123" t="s">
        <v>95</v>
      </c>
    </row>
    <row r="47" spans="1:10" ht="75.599999999999994" customHeight="1" thickBot="1" x14ac:dyDescent="0.3">
      <c r="A47" s="480"/>
      <c r="B47" s="161">
        <v>800</v>
      </c>
      <c r="C47" s="94">
        <f>+K59</f>
        <v>0</v>
      </c>
      <c r="D47" s="504"/>
      <c r="E47" s="505"/>
      <c r="F47" s="504"/>
      <c r="G47" s="505"/>
      <c r="H47" s="92"/>
      <c r="I47" s="160"/>
      <c r="J47" s="160"/>
    </row>
    <row r="48" spans="1:10" ht="46.5" customHeight="1" thickBot="1" x14ac:dyDescent="0.3">
      <c r="A48" s="479" t="s">
        <v>192</v>
      </c>
      <c r="B48" s="124" t="s">
        <v>182</v>
      </c>
      <c r="C48" s="151" t="s">
        <v>86</v>
      </c>
      <c r="D48" s="487" t="s">
        <v>88</v>
      </c>
      <c r="E48" s="488"/>
      <c r="F48" s="487" t="s">
        <v>90</v>
      </c>
      <c r="G48" s="488"/>
      <c r="H48" s="125" t="s">
        <v>92</v>
      </c>
      <c r="I48" s="123" t="s">
        <v>93</v>
      </c>
      <c r="J48" s="123" t="s">
        <v>95</v>
      </c>
    </row>
    <row r="49" spans="1:13" ht="72" customHeight="1" thickBot="1" x14ac:dyDescent="0.3">
      <c r="A49" s="480"/>
      <c r="B49" s="161">
        <v>800</v>
      </c>
      <c r="C49" s="94">
        <f>+L59</f>
        <v>0</v>
      </c>
      <c r="D49" s="504"/>
      <c r="E49" s="505"/>
      <c r="F49" s="506"/>
      <c r="G49" s="506"/>
      <c r="H49" s="92"/>
      <c r="I49" s="92"/>
      <c r="J49" s="92"/>
    </row>
    <row r="50" spans="1:13" ht="48.75" customHeight="1" thickBot="1" x14ac:dyDescent="0.3">
      <c r="A50" s="479" t="s">
        <v>193</v>
      </c>
      <c r="B50" s="124" t="s">
        <v>182</v>
      </c>
      <c r="C50" s="151" t="s">
        <v>86</v>
      </c>
      <c r="D50" s="487" t="s">
        <v>88</v>
      </c>
      <c r="E50" s="488"/>
      <c r="F50" s="487" t="s">
        <v>90</v>
      </c>
      <c r="G50" s="488"/>
      <c r="H50" s="125" t="s">
        <v>92</v>
      </c>
      <c r="I50" s="123" t="s">
        <v>93</v>
      </c>
      <c r="J50" s="123" t="s">
        <v>95</v>
      </c>
    </row>
    <row r="51" spans="1:13" ht="72.599999999999994" customHeight="1" thickBot="1" x14ac:dyDescent="0.3">
      <c r="A51" s="480"/>
      <c r="B51" s="161">
        <v>321</v>
      </c>
      <c r="C51" s="94">
        <f>+M59</f>
        <v>0</v>
      </c>
      <c r="D51" s="504"/>
      <c r="E51" s="505"/>
      <c r="F51" s="504"/>
      <c r="G51" s="505"/>
      <c r="H51" s="92"/>
      <c r="I51" s="92"/>
      <c r="J51" s="92"/>
    </row>
    <row r="52" spans="1:13" x14ac:dyDescent="0.25">
      <c r="B52" s="1">
        <f>B29+B31+B33+B35+B37+B39+B41+B43+B45+B47+B49+B51</f>
        <v>7721</v>
      </c>
    </row>
    <row r="54" spans="1:13" ht="18" customHeight="1" x14ac:dyDescent="0.25"/>
    <row r="55" spans="1:13" ht="18" x14ac:dyDescent="0.25">
      <c r="A55" s="53" t="s">
        <v>204</v>
      </c>
      <c r="B55" s="1" t="s">
        <v>344</v>
      </c>
    </row>
    <row r="56" spans="1:13" ht="24.75" customHeight="1" x14ac:dyDescent="0.25">
      <c r="A56" s="37"/>
    </row>
    <row r="57" spans="1:13" s="29" customFormat="1" ht="13.15" customHeight="1" x14ac:dyDescent="0.25">
      <c r="A57" s="1"/>
      <c r="B57" s="1"/>
      <c r="C57" s="1"/>
      <c r="D57" s="1"/>
      <c r="E57" s="1"/>
      <c r="F57" s="1"/>
      <c r="G57" s="1"/>
      <c r="H57" s="1"/>
      <c r="I57" s="1"/>
      <c r="J57" s="1"/>
      <c r="K57" s="1"/>
      <c r="L57" s="1"/>
      <c r="M57" s="1"/>
    </row>
    <row r="58" spans="1:13" ht="23.25" x14ac:dyDescent="0.25">
      <c r="A58" s="507" t="s">
        <v>205</v>
      </c>
      <c r="B58" s="38" t="s">
        <v>156</v>
      </c>
      <c r="C58" s="38" t="s">
        <v>157</v>
      </c>
      <c r="D58" s="38" t="s">
        <v>158</v>
      </c>
      <c r="E58" s="38" t="s">
        <v>159</v>
      </c>
      <c r="F58" s="38" t="s">
        <v>161</v>
      </c>
      <c r="G58" s="38" t="s">
        <v>162</v>
      </c>
      <c r="H58" s="38" t="s">
        <v>163</v>
      </c>
      <c r="I58" s="38" t="s">
        <v>164</v>
      </c>
      <c r="J58" s="38" t="s">
        <v>166</v>
      </c>
      <c r="K58" s="38" t="s">
        <v>167</v>
      </c>
      <c r="L58" s="38" t="s">
        <v>168</v>
      </c>
      <c r="M58" s="38" t="s">
        <v>169</v>
      </c>
    </row>
    <row r="59" spans="1:13" ht="44.25" customHeight="1" x14ac:dyDescent="0.25">
      <c r="A59" s="507"/>
      <c r="B59" s="39">
        <v>0</v>
      </c>
      <c r="C59" s="39">
        <v>427</v>
      </c>
      <c r="D59" s="39">
        <v>807</v>
      </c>
      <c r="E59" s="39">
        <v>645</v>
      </c>
      <c r="F59" s="39"/>
      <c r="G59" s="39"/>
      <c r="H59" s="39"/>
      <c r="I59" s="39"/>
      <c r="J59" s="39"/>
      <c r="K59" s="39"/>
      <c r="L59" s="39"/>
      <c r="M59" s="39"/>
    </row>
    <row r="60" spans="1:13" x14ac:dyDescent="0.25">
      <c r="B60" s="10"/>
      <c r="C60" s="10"/>
      <c r="D60" s="10"/>
      <c r="E60" s="10"/>
      <c r="F60" s="10"/>
      <c r="G60" s="10"/>
    </row>
    <row r="61" spans="1:13" ht="15" x14ac:dyDescent="0.25">
      <c r="J61" s="29"/>
      <c r="K61" s="29"/>
      <c r="L61" s="29"/>
      <c r="M61" s="29"/>
    </row>
    <row r="62" spans="1:13" ht="39.75" customHeight="1" thickBot="1" x14ac:dyDescent="0.3"/>
    <row r="63" spans="1:13" ht="31.5" customHeight="1" thickBot="1" x14ac:dyDescent="0.3">
      <c r="A63" s="508" t="s">
        <v>206</v>
      </c>
      <c r="B63" s="193" t="s">
        <v>207</v>
      </c>
      <c r="C63" s="168"/>
      <c r="D63" s="509" t="s">
        <v>208</v>
      </c>
      <c r="E63" s="193" t="s">
        <v>207</v>
      </c>
      <c r="F63" s="168"/>
      <c r="G63" s="509" t="s">
        <v>209</v>
      </c>
      <c r="H63" s="193" t="s">
        <v>210</v>
      </c>
      <c r="I63" s="510"/>
      <c r="J63" s="510"/>
    </row>
    <row r="64" spans="1:13" ht="34.5" customHeight="1" thickBot="1" x14ac:dyDescent="0.3">
      <c r="A64" s="508"/>
      <c r="B64" s="193" t="s">
        <v>211</v>
      </c>
      <c r="C64" s="168" t="s">
        <v>345</v>
      </c>
      <c r="D64" s="509"/>
      <c r="E64" s="193" t="s">
        <v>211</v>
      </c>
      <c r="F64" s="168" t="s">
        <v>346</v>
      </c>
      <c r="G64" s="509"/>
      <c r="H64" s="193" t="s">
        <v>212</v>
      </c>
      <c r="I64" s="510" t="s">
        <v>347</v>
      </c>
      <c r="J64" s="510"/>
    </row>
    <row r="65" spans="1:10" ht="15.75" thickBot="1" x14ac:dyDescent="0.3">
      <c r="A65" s="508"/>
      <c r="B65" s="193" t="s">
        <v>213</v>
      </c>
      <c r="C65" s="168" t="s">
        <v>348</v>
      </c>
      <c r="D65" s="509"/>
      <c r="E65" s="193" t="s">
        <v>213</v>
      </c>
      <c r="F65" s="168" t="s">
        <v>349</v>
      </c>
      <c r="G65" s="509"/>
      <c r="H65" s="193" t="s">
        <v>214</v>
      </c>
      <c r="I65" s="510" t="s">
        <v>350</v>
      </c>
      <c r="J65" s="510"/>
    </row>
    <row r="66" spans="1:10" ht="15.75" thickBot="1" x14ac:dyDescent="0.3">
      <c r="A66" s="508"/>
      <c r="B66" s="193" t="s">
        <v>207</v>
      </c>
      <c r="C66" s="168"/>
      <c r="D66" s="509"/>
      <c r="E66" s="193" t="s">
        <v>207</v>
      </c>
      <c r="F66" s="168"/>
      <c r="G66" s="509"/>
      <c r="H66" s="193" t="s">
        <v>210</v>
      </c>
      <c r="I66" s="510"/>
      <c r="J66" s="510"/>
    </row>
    <row r="67" spans="1:10" ht="15.75" thickBot="1" x14ac:dyDescent="0.3">
      <c r="A67" s="508"/>
      <c r="B67" s="193" t="s">
        <v>211</v>
      </c>
      <c r="C67" s="168"/>
      <c r="D67" s="509"/>
      <c r="E67" s="193" t="s">
        <v>211</v>
      </c>
      <c r="F67" s="198" t="s">
        <v>351</v>
      </c>
      <c r="G67" s="509"/>
      <c r="H67" s="193" t="s">
        <v>212</v>
      </c>
      <c r="I67" s="510"/>
      <c r="J67" s="510"/>
    </row>
    <row r="68" spans="1:10" ht="29.25" thickBot="1" x14ac:dyDescent="0.3">
      <c r="A68" s="508"/>
      <c r="B68" s="193" t="s">
        <v>213</v>
      </c>
      <c r="C68" s="168"/>
      <c r="D68" s="509"/>
      <c r="E68" s="193" t="s">
        <v>213</v>
      </c>
      <c r="F68" s="198" t="s">
        <v>352</v>
      </c>
      <c r="G68" s="509"/>
      <c r="H68" s="193" t="s">
        <v>214</v>
      </c>
      <c r="I68" s="510"/>
      <c r="J68" s="510"/>
    </row>
  </sheetData>
  <mergeCells count="96">
    <mergeCell ref="A58:A59"/>
    <mergeCell ref="A63:A68"/>
    <mergeCell ref="D63:D68"/>
    <mergeCell ref="G63:G68"/>
    <mergeCell ref="I63:J63"/>
    <mergeCell ref="I64:J64"/>
    <mergeCell ref="I65:J65"/>
    <mergeCell ref="I66:J66"/>
    <mergeCell ref="I67:J67"/>
    <mergeCell ref="I68:J68"/>
    <mergeCell ref="A46:A47"/>
    <mergeCell ref="D46:E46"/>
    <mergeCell ref="F46:G46"/>
    <mergeCell ref="D47:E47"/>
    <mergeCell ref="F47:G47"/>
    <mergeCell ref="A48:A49"/>
    <mergeCell ref="D48:E48"/>
    <mergeCell ref="F48:G48"/>
    <mergeCell ref="D49:E49"/>
    <mergeCell ref="F49:G49"/>
    <mergeCell ref="A50:A51"/>
    <mergeCell ref="D50:E50"/>
    <mergeCell ref="F50:G50"/>
    <mergeCell ref="D51:E51"/>
    <mergeCell ref="F51:G51"/>
    <mergeCell ref="A42:A43"/>
    <mergeCell ref="D42:E42"/>
    <mergeCell ref="F42:G42"/>
    <mergeCell ref="D43:E43"/>
    <mergeCell ref="F43:G43"/>
    <mergeCell ref="A44:A45"/>
    <mergeCell ref="D44:E44"/>
    <mergeCell ref="F44:G44"/>
    <mergeCell ref="D45:E45"/>
    <mergeCell ref="F45:G45"/>
    <mergeCell ref="A38:A39"/>
    <mergeCell ref="D38:E38"/>
    <mergeCell ref="F38:G38"/>
    <mergeCell ref="D39:E39"/>
    <mergeCell ref="F39:G39"/>
    <mergeCell ref="A40:A41"/>
    <mergeCell ref="D40:E40"/>
    <mergeCell ref="F40:G40"/>
    <mergeCell ref="D41:E41"/>
    <mergeCell ref="F41:G41"/>
    <mergeCell ref="A1:A4"/>
    <mergeCell ref="B24:J24"/>
    <mergeCell ref="A36:A37"/>
    <mergeCell ref="D36:E36"/>
    <mergeCell ref="F36:G36"/>
    <mergeCell ref="D37:E37"/>
    <mergeCell ref="F37:G37"/>
    <mergeCell ref="A34:A35"/>
    <mergeCell ref="D34:E34"/>
    <mergeCell ref="F34:G34"/>
    <mergeCell ref="D35:E35"/>
    <mergeCell ref="F35:G35"/>
    <mergeCell ref="A30:A31"/>
    <mergeCell ref="D30:E30"/>
    <mergeCell ref="F30:G30"/>
    <mergeCell ref="D31:E31"/>
    <mergeCell ref="F31:G31"/>
    <mergeCell ref="A32:A33"/>
    <mergeCell ref="D32:E32"/>
    <mergeCell ref="F32:G32"/>
    <mergeCell ref="D33:E33"/>
    <mergeCell ref="F33:G33"/>
    <mergeCell ref="A7:A10"/>
    <mergeCell ref="H23:J23"/>
    <mergeCell ref="A12:A14"/>
    <mergeCell ref="A16:B18"/>
    <mergeCell ref="B1:H1"/>
    <mergeCell ref="B2:H2"/>
    <mergeCell ref="B3:H3"/>
    <mergeCell ref="D16:F16"/>
    <mergeCell ref="D17:F17"/>
    <mergeCell ref="D18:F18"/>
    <mergeCell ref="I7:I10"/>
    <mergeCell ref="J7:J10"/>
    <mergeCell ref="B23:D23"/>
    <mergeCell ref="A22:J22"/>
    <mergeCell ref="B4:H4"/>
    <mergeCell ref="B7:H10"/>
    <mergeCell ref="A25:A26"/>
    <mergeCell ref="H25:J25"/>
    <mergeCell ref="H26:J26"/>
    <mergeCell ref="D28:E28"/>
    <mergeCell ref="F28:G28"/>
    <mergeCell ref="B27:J27"/>
    <mergeCell ref="A28:A29"/>
    <mergeCell ref="J1:L1"/>
    <mergeCell ref="J2:L2"/>
    <mergeCell ref="J3:L3"/>
    <mergeCell ref="J4:L4"/>
    <mergeCell ref="D29:E29"/>
    <mergeCell ref="F29:G29"/>
  </mergeCells>
  <pageMargins left="0.25" right="0.25" top="0.75" bottom="0.75" header="0.3" footer="0.3"/>
  <pageSetup scale="21" orientation="landscape"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69E17F-E790-4A18-B91C-EE2A12AAB45B}">
  <sheetPr>
    <tabColor theme="4" tint="0.59999389629810485"/>
    <pageSetUpPr fitToPage="1"/>
  </sheetPr>
  <dimension ref="A1:O42"/>
  <sheetViews>
    <sheetView showGridLines="0" topLeftCell="C5" zoomScale="70" zoomScaleNormal="70" workbookViewId="0">
      <selection activeCell="D11" sqref="D11"/>
    </sheetView>
  </sheetViews>
  <sheetFormatPr baseColWidth="10" defaultColWidth="10.85546875" defaultRowHeight="14.25" x14ac:dyDescent="0.25"/>
  <cols>
    <col min="1" max="1" width="49.7109375" style="1" customWidth="1"/>
    <col min="2" max="13" width="35.7109375" style="1" customWidth="1"/>
    <col min="14" max="15" width="18.140625" style="1" customWidth="1"/>
    <col min="16" max="16" width="8.42578125" style="1" customWidth="1"/>
    <col min="17" max="17" width="18.42578125" style="1" bestFit="1" customWidth="1"/>
    <col min="18" max="18" width="5.7109375" style="1" customWidth="1"/>
    <col min="19" max="19" width="18.42578125" style="1" bestFit="1" customWidth="1"/>
    <col min="20" max="20" width="4.7109375" style="1" customWidth="1"/>
    <col min="21" max="21" width="23" style="1" bestFit="1" customWidth="1"/>
    <col min="22" max="22" width="10.85546875" style="1"/>
    <col min="23" max="23" width="18.42578125" style="1" bestFit="1" customWidth="1"/>
    <col min="24" max="24" width="16.140625" style="1" customWidth="1"/>
    <col min="25" max="16384" width="10.85546875" style="1"/>
  </cols>
  <sheetData>
    <row r="1" spans="1:15" s="84" customFormat="1" ht="32.25" customHeight="1" thickBot="1" x14ac:dyDescent="0.3">
      <c r="A1" s="407"/>
      <c r="B1" s="387" t="s">
        <v>150</v>
      </c>
      <c r="C1" s="388"/>
      <c r="D1" s="388"/>
      <c r="E1" s="388"/>
      <c r="F1" s="388"/>
      <c r="G1" s="388"/>
      <c r="H1" s="388"/>
      <c r="I1" s="389"/>
      <c r="J1" s="384" t="s">
        <v>270</v>
      </c>
      <c r="K1" s="385"/>
      <c r="L1" s="386"/>
    </row>
    <row r="2" spans="1:15" s="84" customFormat="1" ht="30.75" customHeight="1" thickBot="1" x14ac:dyDescent="0.3">
      <c r="A2" s="408"/>
      <c r="B2" s="390" t="s">
        <v>151</v>
      </c>
      <c r="C2" s="391"/>
      <c r="D2" s="391"/>
      <c r="E2" s="391"/>
      <c r="F2" s="391"/>
      <c r="G2" s="391"/>
      <c r="H2" s="391"/>
      <c r="I2" s="392"/>
      <c r="J2" s="384" t="s">
        <v>271</v>
      </c>
      <c r="K2" s="385"/>
      <c r="L2" s="386"/>
    </row>
    <row r="3" spans="1:15" s="84" customFormat="1" ht="24" customHeight="1" thickBot="1" x14ac:dyDescent="0.3">
      <c r="A3" s="408"/>
      <c r="B3" s="390" t="s">
        <v>0</v>
      </c>
      <c r="C3" s="391"/>
      <c r="D3" s="391"/>
      <c r="E3" s="391"/>
      <c r="F3" s="391"/>
      <c r="G3" s="391"/>
      <c r="H3" s="391"/>
      <c r="I3" s="392"/>
      <c r="J3" s="384" t="s">
        <v>272</v>
      </c>
      <c r="K3" s="385"/>
      <c r="L3" s="386"/>
    </row>
    <row r="4" spans="1:15" s="84" customFormat="1" ht="21.75" customHeight="1" thickBot="1" x14ac:dyDescent="0.3">
      <c r="A4" s="409"/>
      <c r="B4" s="393" t="s">
        <v>215</v>
      </c>
      <c r="C4" s="394"/>
      <c r="D4" s="394"/>
      <c r="E4" s="394"/>
      <c r="F4" s="394"/>
      <c r="G4" s="394"/>
      <c r="H4" s="394"/>
      <c r="I4" s="395"/>
      <c r="J4" s="384" t="s">
        <v>275</v>
      </c>
      <c r="K4" s="385"/>
      <c r="L4" s="386"/>
    </row>
    <row r="5" spans="1:15" s="84" customFormat="1" ht="21.75" customHeight="1" thickBot="1" x14ac:dyDescent="0.3">
      <c r="A5" s="85"/>
      <c r="B5" s="86"/>
      <c r="C5" s="86"/>
      <c r="D5" s="86"/>
      <c r="E5" s="86"/>
      <c r="F5" s="86"/>
      <c r="G5" s="86"/>
      <c r="H5" s="86"/>
      <c r="I5" s="86"/>
      <c r="J5" s="87"/>
      <c r="K5" s="87"/>
      <c r="L5" s="87"/>
    </row>
    <row r="6" spans="1:15" ht="40.35" customHeight="1" thickBot="1" x14ac:dyDescent="0.3">
      <c r="A6" s="54" t="s">
        <v>154</v>
      </c>
      <c r="B6" s="535" t="s">
        <v>280</v>
      </c>
      <c r="C6" s="536"/>
      <c r="D6" s="536"/>
      <c r="E6" s="536"/>
      <c r="F6" s="536"/>
      <c r="G6" s="536"/>
      <c r="H6" s="536"/>
      <c r="I6" s="537"/>
      <c r="J6" s="197" t="s">
        <v>155</v>
      </c>
      <c r="K6" s="538">
        <v>2024110010313</v>
      </c>
      <c r="L6" s="539"/>
      <c r="M6" s="517"/>
      <c r="N6" s="517"/>
      <c r="O6" s="517"/>
    </row>
    <row r="7" spans="1:15" s="84" customFormat="1" ht="21.75" customHeight="1" thickBot="1" x14ac:dyDescent="0.3">
      <c r="A7" s="85"/>
      <c r="B7" s="86"/>
      <c r="C7" s="86"/>
      <c r="D7" s="86"/>
      <c r="E7" s="86"/>
      <c r="F7" s="86"/>
      <c r="G7" s="86"/>
      <c r="H7" s="86"/>
      <c r="I7" s="86"/>
      <c r="J7" s="86"/>
      <c r="K7" s="86"/>
      <c r="L7" s="86"/>
      <c r="M7" s="87"/>
      <c r="N7" s="87"/>
      <c r="O7" s="87"/>
    </row>
    <row r="8" spans="1:15" s="84" customFormat="1" ht="21.75" customHeight="1" thickBot="1" x14ac:dyDescent="0.3">
      <c r="A8" s="540" t="s">
        <v>6</v>
      </c>
      <c r="B8" s="164" t="s">
        <v>156</v>
      </c>
      <c r="C8" s="129" t="s">
        <v>281</v>
      </c>
      <c r="D8" s="164" t="s">
        <v>157</v>
      </c>
      <c r="E8" s="129" t="s">
        <v>281</v>
      </c>
      <c r="F8" s="164" t="s">
        <v>158</v>
      </c>
      <c r="G8" s="129" t="s">
        <v>281</v>
      </c>
      <c r="H8" s="164" t="s">
        <v>159</v>
      </c>
      <c r="I8" s="130" t="s">
        <v>281</v>
      </c>
      <c r="J8" s="541" t="s">
        <v>8</v>
      </c>
      <c r="K8" s="163" t="s">
        <v>160</v>
      </c>
      <c r="L8" s="88"/>
      <c r="M8" s="517"/>
      <c r="N8" s="517"/>
      <c r="O8" s="517"/>
    </row>
    <row r="9" spans="1:15" s="84" customFormat="1" ht="21.75" customHeight="1" thickBot="1" x14ac:dyDescent="0.3">
      <c r="A9" s="540"/>
      <c r="B9" s="165" t="s">
        <v>161</v>
      </c>
      <c r="C9" s="131"/>
      <c r="D9" s="164" t="s">
        <v>162</v>
      </c>
      <c r="E9" s="132"/>
      <c r="F9" s="164" t="s">
        <v>163</v>
      </c>
      <c r="G9" s="132"/>
      <c r="H9" s="164" t="s">
        <v>164</v>
      </c>
      <c r="I9" s="130"/>
      <c r="J9" s="541"/>
      <c r="K9" s="163" t="s">
        <v>165</v>
      </c>
      <c r="L9" s="88"/>
      <c r="M9" s="517"/>
      <c r="N9" s="517"/>
      <c r="O9" s="517"/>
    </row>
    <row r="10" spans="1:15" s="84" customFormat="1" ht="21.75" customHeight="1" thickBot="1" x14ac:dyDescent="0.3">
      <c r="A10" s="540"/>
      <c r="B10" s="164" t="s">
        <v>166</v>
      </c>
      <c r="C10" s="129"/>
      <c r="D10" s="164" t="s">
        <v>167</v>
      </c>
      <c r="E10" s="132"/>
      <c r="F10" s="164" t="s">
        <v>168</v>
      </c>
      <c r="G10" s="132"/>
      <c r="H10" s="164" t="s">
        <v>169</v>
      </c>
      <c r="I10" s="130"/>
      <c r="J10" s="541"/>
      <c r="K10" s="163" t="s">
        <v>170</v>
      </c>
      <c r="L10" s="303" t="s">
        <v>281</v>
      </c>
      <c r="M10" s="517"/>
      <c r="N10" s="517"/>
      <c r="O10" s="517"/>
    </row>
    <row r="11" spans="1:15" ht="15" thickBot="1" x14ac:dyDescent="0.3"/>
    <row r="12" spans="1:15" ht="32.1" customHeight="1" thickBot="1" x14ac:dyDescent="0.3">
      <c r="A12" s="532" t="s">
        <v>216</v>
      </c>
      <c r="B12" s="533"/>
      <c r="C12" s="533"/>
      <c r="D12" s="533"/>
      <c r="E12" s="533"/>
      <c r="F12" s="533"/>
      <c r="G12" s="533"/>
      <c r="H12" s="533"/>
      <c r="I12" s="533"/>
      <c r="J12" s="533"/>
      <c r="K12" s="533"/>
      <c r="L12" s="534"/>
    </row>
    <row r="13" spans="1:15" ht="24" customHeight="1" thickBot="1" x14ac:dyDescent="0.3">
      <c r="A13" s="542" t="s">
        <v>217</v>
      </c>
      <c r="B13" s="544" t="s">
        <v>101</v>
      </c>
      <c r="C13" s="546" t="s">
        <v>13</v>
      </c>
      <c r="D13" s="518" t="s">
        <v>181</v>
      </c>
      <c r="E13" s="519"/>
      <c r="F13" s="520"/>
      <c r="G13" s="518" t="s">
        <v>183</v>
      </c>
      <c r="H13" s="519"/>
      <c r="I13" s="520"/>
      <c r="J13" s="374" t="s">
        <v>184</v>
      </c>
      <c r="K13" s="375"/>
      <c r="L13" s="376"/>
    </row>
    <row r="14" spans="1:15" ht="22.15" customHeight="1" thickBot="1" x14ac:dyDescent="0.3">
      <c r="A14" s="543"/>
      <c r="B14" s="545"/>
      <c r="C14" s="547"/>
      <c r="D14" s="116" t="s">
        <v>26</v>
      </c>
      <c r="E14" s="114" t="s">
        <v>28</v>
      </c>
      <c r="F14" s="115" t="s">
        <v>106</v>
      </c>
      <c r="G14" s="116" t="s">
        <v>26</v>
      </c>
      <c r="H14" s="114" t="s">
        <v>28</v>
      </c>
      <c r="I14" s="115" t="s">
        <v>106</v>
      </c>
      <c r="J14" s="116" t="s">
        <v>26</v>
      </c>
      <c r="K14" s="114" t="s">
        <v>28</v>
      </c>
      <c r="L14" s="115" t="s">
        <v>106</v>
      </c>
    </row>
    <row r="15" spans="1:15" ht="77.25" customHeight="1" x14ac:dyDescent="0.25">
      <c r="A15" s="554" t="s">
        <v>353</v>
      </c>
      <c r="B15" s="557" t="s">
        <v>282</v>
      </c>
      <c r="C15" s="511" t="s">
        <v>354</v>
      </c>
      <c r="D15" s="523">
        <f>+[1]ACTIVIDAD_1!B24+[1]ACTIVIDAD_2!$B$24</f>
        <v>583748000</v>
      </c>
      <c r="E15" s="526">
        <f>+[1]ACTIVIDAD_1!B25+[1]ACTIVIDAD_2!$B$25</f>
        <v>0</v>
      </c>
      <c r="F15" s="548">
        <v>0</v>
      </c>
      <c r="G15" s="523">
        <f>+[1]ACTIVIDAD_1!C24+[1]ACTIVIDAD_2!$C$24</f>
        <v>413586000</v>
      </c>
      <c r="H15" s="523">
        <f>+[1]ACTIVIDAD_1!C25+[1]ACTIVIDAD_2!$C$25</f>
        <v>4227333</v>
      </c>
      <c r="I15" s="551">
        <f>+[1]META_PDD!C31</f>
        <v>427</v>
      </c>
      <c r="J15" s="526">
        <f>+[1]ACTIVIDAD_1!G25+[1]ACTIVIDAD_2!$B$25</f>
        <v>0</v>
      </c>
      <c r="K15" s="523">
        <f>+[1]ACTIVIDAD_1!D25+[1]ACTIVIDAD_2!D25</f>
        <v>68459466</v>
      </c>
      <c r="L15" s="529">
        <f>+ACTIVIDAD_1!C43+ACTIVIDAD_2!C43</f>
        <v>0.28000000000000003</v>
      </c>
    </row>
    <row r="16" spans="1:15" ht="27" customHeight="1" x14ac:dyDescent="0.25">
      <c r="A16" s="555"/>
      <c r="B16" s="558"/>
      <c r="C16" s="521"/>
      <c r="D16" s="524"/>
      <c r="E16" s="527"/>
      <c r="F16" s="549"/>
      <c r="G16" s="524"/>
      <c r="H16" s="524"/>
      <c r="I16" s="552"/>
      <c r="J16" s="527"/>
      <c r="K16" s="524"/>
      <c r="L16" s="530"/>
    </row>
    <row r="17" spans="1:13" s="26" customFormat="1" ht="71.25" x14ac:dyDescent="0.2">
      <c r="A17" s="556"/>
      <c r="B17" s="190" t="s">
        <v>305</v>
      </c>
      <c r="C17" s="522"/>
      <c r="D17" s="525"/>
      <c r="E17" s="528"/>
      <c r="F17" s="550"/>
      <c r="G17" s="525"/>
      <c r="H17" s="525"/>
      <c r="I17" s="553"/>
      <c r="J17" s="528"/>
      <c r="K17" s="525"/>
      <c r="L17" s="531"/>
      <c r="M17" s="1"/>
    </row>
    <row r="18" spans="1:13" ht="75.75" thickBot="1" x14ac:dyDescent="0.3">
      <c r="A18" s="191" t="s">
        <v>355</v>
      </c>
      <c r="B18" s="190" t="s">
        <v>332</v>
      </c>
      <c r="C18" s="189" t="s">
        <v>356</v>
      </c>
      <c r="D18" s="267">
        <f>+[1]ACTIVIDAD_3!B26</f>
        <v>59208000</v>
      </c>
      <c r="E18" s="268">
        <f>+[1]ACTIVIDAD_3!B27</f>
        <v>0</v>
      </c>
      <c r="F18" s="269">
        <v>0</v>
      </c>
      <c r="G18" s="270">
        <f>+[1]ACTIVIDAD_3!C26</f>
        <v>36168000</v>
      </c>
      <c r="H18" s="270">
        <f>+[1]ACTIVIDAD_3!C27</f>
        <v>266400</v>
      </c>
      <c r="I18" s="271">
        <f>+[1]ACTIVIDAD_3!C40+[1]ACTIVIDAD_3!C42</f>
        <v>0.1</v>
      </c>
      <c r="J18" s="269">
        <v>0</v>
      </c>
      <c r="K18" s="270">
        <v>8271000</v>
      </c>
      <c r="L18" s="271">
        <v>0.1</v>
      </c>
    </row>
    <row r="19" spans="1:13" ht="20.45" customHeight="1" x14ac:dyDescent="0.2">
      <c r="A19" s="26"/>
      <c r="B19" s="26"/>
      <c r="C19" s="26"/>
      <c r="D19" s="272"/>
      <c r="E19" s="26"/>
      <c r="F19" s="26"/>
      <c r="G19" s="272"/>
      <c r="H19" s="26"/>
      <c r="I19" s="26"/>
      <c r="J19" s="26"/>
      <c r="K19" s="26"/>
      <c r="L19" s="26"/>
    </row>
    <row r="20" spans="1:13" ht="8.4499999999999993" customHeight="1" thickBot="1" x14ac:dyDescent="0.3"/>
    <row r="21" spans="1:13" ht="35.1" customHeight="1" thickBot="1" x14ac:dyDescent="0.3">
      <c r="A21" s="532" t="s">
        <v>218</v>
      </c>
      <c r="B21" s="533"/>
      <c r="C21" s="533"/>
      <c r="D21" s="533"/>
      <c r="E21" s="533"/>
      <c r="F21" s="533"/>
      <c r="G21" s="533"/>
      <c r="H21" s="533"/>
      <c r="I21" s="533"/>
      <c r="J21" s="533"/>
      <c r="K21" s="533"/>
      <c r="L21" s="534"/>
    </row>
    <row r="22" spans="1:13" ht="27.6" customHeight="1" x14ac:dyDescent="0.25">
      <c r="A22" s="542" t="s">
        <v>217</v>
      </c>
      <c r="B22" s="544" t="s">
        <v>101</v>
      </c>
      <c r="C22" s="546" t="s">
        <v>13</v>
      </c>
      <c r="D22" s="518" t="s">
        <v>185</v>
      </c>
      <c r="E22" s="519"/>
      <c r="F22" s="520"/>
      <c r="G22" s="518" t="s">
        <v>186</v>
      </c>
      <c r="H22" s="519"/>
      <c r="I22" s="520"/>
      <c r="J22" s="518" t="s">
        <v>187</v>
      </c>
      <c r="K22" s="519"/>
      <c r="L22" s="520"/>
    </row>
    <row r="23" spans="1:13" ht="19.899999999999999" customHeight="1" thickBot="1" x14ac:dyDescent="0.3">
      <c r="A23" s="543"/>
      <c r="B23" s="545"/>
      <c r="C23" s="547"/>
      <c r="D23" s="116" t="s">
        <v>26</v>
      </c>
      <c r="E23" s="114" t="s">
        <v>28</v>
      </c>
      <c r="F23" s="115" t="s">
        <v>106</v>
      </c>
      <c r="G23" s="116" t="s">
        <v>26</v>
      </c>
      <c r="H23" s="114" t="s">
        <v>28</v>
      </c>
      <c r="I23" s="115" t="s">
        <v>106</v>
      </c>
      <c r="J23" s="116" t="s">
        <v>26</v>
      </c>
      <c r="K23" s="114" t="s">
        <v>28</v>
      </c>
      <c r="L23" s="115" t="s">
        <v>106</v>
      </c>
    </row>
    <row r="24" spans="1:13" ht="42.75" x14ac:dyDescent="0.25">
      <c r="A24" s="554" t="s">
        <v>353</v>
      </c>
      <c r="B24" s="273" t="s">
        <v>282</v>
      </c>
      <c r="C24" s="511" t="s">
        <v>354</v>
      </c>
      <c r="D24" s="513">
        <v>67425333</v>
      </c>
      <c r="E24" s="513">
        <v>89423600</v>
      </c>
      <c r="F24" s="515">
        <f>+ACTIVIDAD_1!C45+ACTIVIDAD_2!C45</f>
        <v>0.28000000000000003</v>
      </c>
      <c r="G24" s="566"/>
      <c r="H24" s="568"/>
      <c r="I24" s="561"/>
      <c r="J24" s="566"/>
      <c r="K24" s="568"/>
      <c r="L24" s="561"/>
    </row>
    <row r="25" spans="1:13" ht="71.25" x14ac:dyDescent="0.25">
      <c r="A25" s="556"/>
      <c r="B25" s="190" t="s">
        <v>305</v>
      </c>
      <c r="C25" s="512"/>
      <c r="D25" s="514"/>
      <c r="E25" s="514"/>
      <c r="F25" s="516"/>
      <c r="G25" s="567"/>
      <c r="H25" s="569"/>
      <c r="I25" s="562"/>
      <c r="J25" s="567"/>
      <c r="K25" s="569"/>
      <c r="L25" s="562"/>
    </row>
    <row r="26" spans="1:13" ht="75.75" thickBot="1" x14ac:dyDescent="0.3">
      <c r="A26" s="191" t="s">
        <v>355</v>
      </c>
      <c r="B26" s="190" t="s">
        <v>332</v>
      </c>
      <c r="C26" s="189" t="s">
        <v>356</v>
      </c>
      <c r="D26" s="323">
        <v>-657600</v>
      </c>
      <c r="E26" s="324">
        <v>8804415</v>
      </c>
      <c r="F26" s="271">
        <f>+ACTIVIDAD_3!C45</f>
        <v>0.1</v>
      </c>
      <c r="G26" s="118"/>
      <c r="H26" s="25"/>
      <c r="I26" s="28"/>
      <c r="J26" s="118"/>
      <c r="K26" s="25"/>
      <c r="L26" s="28"/>
    </row>
    <row r="27" spans="1:13" ht="18.75" customHeight="1" x14ac:dyDescent="0.25"/>
    <row r="28" spans="1:13" ht="9.75" customHeight="1" thickBot="1" x14ac:dyDescent="0.3"/>
    <row r="29" spans="1:13" ht="81" customHeight="1" thickBot="1" x14ac:dyDescent="0.3">
      <c r="A29" s="563" t="s">
        <v>219</v>
      </c>
      <c r="B29" s="564"/>
      <c r="C29" s="564"/>
      <c r="D29" s="564"/>
      <c r="E29" s="564"/>
      <c r="F29" s="564"/>
      <c r="G29" s="564"/>
      <c r="H29" s="564"/>
      <c r="I29" s="564"/>
      <c r="J29" s="564"/>
      <c r="K29" s="564"/>
      <c r="L29" s="565"/>
    </row>
    <row r="30" spans="1:13" ht="24.6" customHeight="1" x14ac:dyDescent="0.25">
      <c r="A30" s="542" t="s">
        <v>217</v>
      </c>
      <c r="B30" s="544" t="s">
        <v>101</v>
      </c>
      <c r="C30" s="546" t="s">
        <v>13</v>
      </c>
      <c r="D30" s="518" t="s">
        <v>188</v>
      </c>
      <c r="E30" s="519"/>
      <c r="F30" s="520"/>
      <c r="G30" s="518" t="s">
        <v>189</v>
      </c>
      <c r="H30" s="519"/>
      <c r="I30" s="520"/>
      <c r="J30" s="518" t="s">
        <v>190</v>
      </c>
      <c r="K30" s="519"/>
      <c r="L30" s="520"/>
    </row>
    <row r="31" spans="1:13" ht="24" customHeight="1" thickBot="1" x14ac:dyDescent="0.3">
      <c r="A31" s="543"/>
      <c r="B31" s="545"/>
      <c r="C31" s="547"/>
      <c r="D31" s="116" t="s">
        <v>26</v>
      </c>
      <c r="E31" s="114" t="s">
        <v>28</v>
      </c>
      <c r="F31" s="115" t="s">
        <v>106</v>
      </c>
      <c r="G31" s="116" t="s">
        <v>26</v>
      </c>
      <c r="H31" s="114" t="s">
        <v>28</v>
      </c>
      <c r="I31" s="115" t="s">
        <v>106</v>
      </c>
      <c r="J31" s="116" t="s">
        <v>26</v>
      </c>
      <c r="K31" s="114" t="s">
        <v>28</v>
      </c>
      <c r="L31" s="115" t="s">
        <v>106</v>
      </c>
    </row>
    <row r="32" spans="1:13" ht="52.5" customHeight="1" x14ac:dyDescent="0.25">
      <c r="A32" s="554" t="s">
        <v>353</v>
      </c>
      <c r="B32" s="273" t="s">
        <v>282</v>
      </c>
      <c r="C32" s="511" t="s">
        <v>354</v>
      </c>
      <c r="D32" s="559"/>
      <c r="E32" s="559"/>
      <c r="F32" s="561"/>
      <c r="G32" s="566"/>
      <c r="H32" s="568"/>
      <c r="I32" s="561"/>
      <c r="J32" s="566"/>
      <c r="K32" s="568"/>
      <c r="L32" s="561"/>
    </row>
    <row r="33" spans="1:12" ht="71.25" customHeight="1" x14ac:dyDescent="0.25">
      <c r="A33" s="556"/>
      <c r="B33" s="190" t="s">
        <v>305</v>
      </c>
      <c r="C33" s="512"/>
      <c r="D33" s="560"/>
      <c r="E33" s="560"/>
      <c r="F33" s="562"/>
      <c r="G33" s="567"/>
      <c r="H33" s="569"/>
      <c r="I33" s="562"/>
      <c r="J33" s="567"/>
      <c r="K33" s="569"/>
      <c r="L33" s="562"/>
    </row>
    <row r="34" spans="1:12" ht="69.75" customHeight="1" x14ac:dyDescent="0.25">
      <c r="A34" s="191" t="s">
        <v>355</v>
      </c>
      <c r="B34" s="190" t="s">
        <v>332</v>
      </c>
      <c r="C34" s="189" t="s">
        <v>356</v>
      </c>
      <c r="D34" s="117"/>
      <c r="E34" s="22"/>
      <c r="F34" s="23"/>
      <c r="G34" s="117"/>
      <c r="H34" s="22"/>
      <c r="I34" s="23"/>
      <c r="J34" s="117"/>
      <c r="K34" s="22"/>
      <c r="L34" s="23"/>
    </row>
    <row r="35" spans="1:12" ht="10.15" customHeight="1" x14ac:dyDescent="0.25"/>
    <row r="36" spans="1:12" ht="21.75" customHeight="1" thickBot="1" x14ac:dyDescent="0.3"/>
    <row r="37" spans="1:12" ht="30" customHeight="1" thickBot="1" x14ac:dyDescent="0.3">
      <c r="A37" s="563" t="s">
        <v>220</v>
      </c>
      <c r="B37" s="564"/>
      <c r="C37" s="564"/>
      <c r="D37" s="564"/>
      <c r="E37" s="564"/>
      <c r="F37" s="564"/>
      <c r="G37" s="564"/>
      <c r="H37" s="564"/>
      <c r="I37" s="564"/>
      <c r="J37" s="564"/>
      <c r="K37" s="564"/>
      <c r="L37" s="565"/>
    </row>
    <row r="38" spans="1:12" ht="28.15" customHeight="1" x14ac:dyDescent="0.25">
      <c r="A38" s="542" t="s">
        <v>217</v>
      </c>
      <c r="B38" s="544" t="s">
        <v>101</v>
      </c>
      <c r="C38" s="546" t="s">
        <v>13</v>
      </c>
      <c r="D38" s="518" t="s">
        <v>191</v>
      </c>
      <c r="E38" s="519"/>
      <c r="F38" s="520"/>
      <c r="G38" s="518" t="s">
        <v>221</v>
      </c>
      <c r="H38" s="519"/>
      <c r="I38" s="520"/>
      <c r="J38" s="518" t="s">
        <v>193</v>
      </c>
      <c r="K38" s="519"/>
      <c r="L38" s="520"/>
    </row>
    <row r="39" spans="1:12" ht="18.600000000000001" customHeight="1" thickBot="1" x14ac:dyDescent="0.3">
      <c r="A39" s="543"/>
      <c r="B39" s="545"/>
      <c r="C39" s="547"/>
      <c r="D39" s="116" t="s">
        <v>26</v>
      </c>
      <c r="E39" s="114" t="s">
        <v>28</v>
      </c>
      <c r="F39" s="115" t="s">
        <v>106</v>
      </c>
      <c r="G39" s="116" t="s">
        <v>26</v>
      </c>
      <c r="H39" s="114" t="s">
        <v>28</v>
      </c>
      <c r="I39" s="115" t="s">
        <v>106</v>
      </c>
      <c r="J39" s="116" t="s">
        <v>26</v>
      </c>
      <c r="K39" s="114" t="s">
        <v>28</v>
      </c>
      <c r="L39" s="115" t="s">
        <v>106</v>
      </c>
    </row>
    <row r="40" spans="1:12" ht="42.75" x14ac:dyDescent="0.25">
      <c r="A40" s="554" t="s">
        <v>353</v>
      </c>
      <c r="B40" s="273" t="s">
        <v>282</v>
      </c>
      <c r="C40" s="511" t="s">
        <v>354</v>
      </c>
      <c r="D40" s="566"/>
      <c r="E40" s="568"/>
      <c r="F40" s="561"/>
      <c r="G40" s="566"/>
      <c r="H40" s="568"/>
      <c r="I40" s="561"/>
      <c r="J40" s="566"/>
      <c r="K40" s="568"/>
      <c r="L40" s="561"/>
    </row>
    <row r="41" spans="1:12" ht="71.25" x14ac:dyDescent="0.25">
      <c r="A41" s="556"/>
      <c r="B41" s="190" t="s">
        <v>305</v>
      </c>
      <c r="C41" s="512"/>
      <c r="D41" s="567"/>
      <c r="E41" s="569"/>
      <c r="F41" s="562"/>
      <c r="G41" s="567"/>
      <c r="H41" s="569"/>
      <c r="I41" s="562"/>
      <c r="J41" s="567"/>
      <c r="K41" s="569"/>
      <c r="L41" s="562"/>
    </row>
    <row r="42" spans="1:12" ht="75" x14ac:dyDescent="0.25">
      <c r="A42" s="191" t="s">
        <v>355</v>
      </c>
      <c r="B42" s="190" t="s">
        <v>332</v>
      </c>
      <c r="C42" s="189" t="s">
        <v>356</v>
      </c>
      <c r="D42" s="117"/>
      <c r="E42" s="22"/>
      <c r="F42" s="23"/>
      <c r="G42" s="117"/>
      <c r="H42" s="22"/>
      <c r="I42" s="23"/>
      <c r="J42" s="117"/>
      <c r="K42" s="22"/>
      <c r="L42" s="23"/>
    </row>
  </sheetData>
  <mergeCells count="90">
    <mergeCell ref="E40:E41"/>
    <mergeCell ref="F40:F41"/>
    <mergeCell ref="L40:L41"/>
    <mergeCell ref="G40:G41"/>
    <mergeCell ref="H40:H41"/>
    <mergeCell ref="I40:I41"/>
    <mergeCell ref="J40:J41"/>
    <mergeCell ref="K40:K41"/>
    <mergeCell ref="C32:C33"/>
    <mergeCell ref="D32:D33"/>
    <mergeCell ref="A40:A41"/>
    <mergeCell ref="C40:C41"/>
    <mergeCell ref="D40:D41"/>
    <mergeCell ref="K24:K25"/>
    <mergeCell ref="A24:A25"/>
    <mergeCell ref="L32:L33"/>
    <mergeCell ref="A37:L37"/>
    <mergeCell ref="A38:A39"/>
    <mergeCell ref="B38:B39"/>
    <mergeCell ref="C38:C39"/>
    <mergeCell ref="D38:F38"/>
    <mergeCell ref="G38:I38"/>
    <mergeCell ref="J38:L38"/>
    <mergeCell ref="G32:G33"/>
    <mergeCell ref="H32:H33"/>
    <mergeCell ref="I32:I33"/>
    <mergeCell ref="J32:J33"/>
    <mergeCell ref="K32:K33"/>
    <mergeCell ref="A32:A33"/>
    <mergeCell ref="A15:A17"/>
    <mergeCell ref="B15:B16"/>
    <mergeCell ref="E32:E33"/>
    <mergeCell ref="F32:F33"/>
    <mergeCell ref="L24:L25"/>
    <mergeCell ref="A29:L29"/>
    <mergeCell ref="A30:A31"/>
    <mergeCell ref="B30:B31"/>
    <mergeCell ref="C30:C31"/>
    <mergeCell ref="D30:F30"/>
    <mergeCell ref="G30:I30"/>
    <mergeCell ref="J30:L30"/>
    <mergeCell ref="G24:G25"/>
    <mergeCell ref="H24:H25"/>
    <mergeCell ref="I24:I25"/>
    <mergeCell ref="J24:J25"/>
    <mergeCell ref="J22:L22"/>
    <mergeCell ref="F15:F17"/>
    <mergeCell ref="G15:G17"/>
    <mergeCell ref="H15:H17"/>
    <mergeCell ref="I15:I17"/>
    <mergeCell ref="J15:J17"/>
    <mergeCell ref="A22:A23"/>
    <mergeCell ref="B22:B23"/>
    <mergeCell ref="C22:C23"/>
    <mergeCell ref="D22:F22"/>
    <mergeCell ref="G22:I22"/>
    <mergeCell ref="A8:A10"/>
    <mergeCell ref="A12:L12"/>
    <mergeCell ref="J8:J10"/>
    <mergeCell ref="A13:A14"/>
    <mergeCell ref="B13:B14"/>
    <mergeCell ref="C13:C14"/>
    <mergeCell ref="B6:I6"/>
    <mergeCell ref="K6:L6"/>
    <mergeCell ref="M6:O6"/>
    <mergeCell ref="A1:A4"/>
    <mergeCell ref="J1:L1"/>
    <mergeCell ref="J2:L2"/>
    <mergeCell ref="J3:L3"/>
    <mergeCell ref="J4:L4"/>
    <mergeCell ref="B1:I1"/>
    <mergeCell ref="B2:I2"/>
    <mergeCell ref="B3:I3"/>
    <mergeCell ref="B4:I4"/>
    <mergeCell ref="C24:C25"/>
    <mergeCell ref="D24:D25"/>
    <mergeCell ref="E24:E25"/>
    <mergeCell ref="F24:F25"/>
    <mergeCell ref="M8:O8"/>
    <mergeCell ref="M9:O9"/>
    <mergeCell ref="M10:O10"/>
    <mergeCell ref="D13:F13"/>
    <mergeCell ref="G13:I13"/>
    <mergeCell ref="J13:L13"/>
    <mergeCell ref="C15:C17"/>
    <mergeCell ref="D15:D17"/>
    <mergeCell ref="E15:E17"/>
    <mergeCell ref="K15:K17"/>
    <mergeCell ref="L15:L17"/>
    <mergeCell ref="A21:L21"/>
  </mergeCells>
  <pageMargins left="0.25" right="0.25" top="0.75" bottom="0.75" header="0.3" footer="0.3"/>
  <pageSetup scale="21" orientation="landscape"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B252B6-A15E-447C-AAF8-2BD3EC4632CA}">
  <sheetPr>
    <tabColor rgb="FFFFC000"/>
  </sheetPr>
  <dimension ref="A1:BJ76"/>
  <sheetViews>
    <sheetView zoomScale="55" zoomScaleNormal="55" workbookViewId="0">
      <selection activeCell="I30" sqref="I30"/>
    </sheetView>
  </sheetViews>
  <sheetFormatPr baseColWidth="10" defaultColWidth="10.85546875" defaultRowHeight="14.25" x14ac:dyDescent="0.25"/>
  <cols>
    <col min="1" max="1" width="25.42578125" style="82" customWidth="1"/>
    <col min="2" max="2" width="29.85546875" style="82" customWidth="1"/>
    <col min="3" max="3" width="21.42578125" style="82" customWidth="1"/>
    <col min="4" max="4" width="21.7109375" style="82" customWidth="1"/>
    <col min="5" max="5" width="20.7109375" style="82" bestFit="1" customWidth="1"/>
    <col min="6" max="6" width="21.85546875" style="82" customWidth="1"/>
    <col min="7" max="7" width="20.7109375" style="82" bestFit="1" customWidth="1"/>
    <col min="8" max="8" width="21.42578125" style="82" customWidth="1"/>
    <col min="9" max="9" width="20.7109375" style="82" bestFit="1" customWidth="1"/>
    <col min="10" max="10" width="22.28515625" style="82" customWidth="1"/>
    <col min="11" max="11" width="20.7109375" style="82" bestFit="1" customWidth="1"/>
    <col min="12" max="12" width="23" style="82" customWidth="1"/>
    <col min="13" max="13" width="20.7109375" style="82" bestFit="1" customWidth="1"/>
    <col min="14" max="14" width="22.28515625" style="82" customWidth="1"/>
    <col min="15" max="15" width="20.7109375" style="82" bestFit="1" customWidth="1"/>
    <col min="16" max="16" width="24.85546875" style="82" customWidth="1"/>
    <col min="17" max="17" width="20.42578125" style="82" customWidth="1"/>
    <col min="18" max="18" width="17.28515625" style="82" bestFit="1" customWidth="1"/>
    <col min="19" max="19" width="25.140625" style="82" customWidth="1"/>
    <col min="20" max="20" width="23.7109375" style="82" customWidth="1"/>
    <col min="21" max="21" width="20.7109375" style="82" bestFit="1" customWidth="1"/>
    <col min="22" max="22" width="19.85546875" style="82" bestFit="1" customWidth="1"/>
    <col min="23" max="23" width="28.42578125" style="82" customWidth="1"/>
    <col min="24" max="24" width="17.28515625" style="82" bestFit="1" customWidth="1"/>
    <col min="25" max="25" width="27.7109375" style="82" customWidth="1"/>
    <col min="26" max="26" width="24" style="82" customWidth="1"/>
    <col min="27" max="27" width="17.42578125" style="82" customWidth="1"/>
    <col min="28" max="28" width="23.42578125" style="82" customWidth="1"/>
    <col min="29" max="29" width="22.85546875" style="82" customWidth="1"/>
    <col min="30" max="30" width="17" style="82" customWidth="1"/>
    <col min="31" max="31" width="19.85546875" style="82" bestFit="1" customWidth="1"/>
    <col min="32" max="32" width="22" style="82" customWidth="1"/>
    <col min="33" max="36" width="20.42578125" style="82" bestFit="1" customWidth="1"/>
    <col min="37" max="16384" width="10.85546875" style="82"/>
  </cols>
  <sheetData>
    <row r="1" spans="1:62" s="1" customFormat="1" ht="20.25" customHeight="1" x14ac:dyDescent="0.25">
      <c r="A1" s="501"/>
      <c r="B1" s="596" t="s">
        <v>279</v>
      </c>
      <c r="C1" s="597"/>
      <c r="D1" s="597"/>
      <c r="E1" s="597"/>
      <c r="F1" s="597"/>
      <c r="G1" s="597"/>
      <c r="H1" s="597"/>
      <c r="I1" s="597"/>
      <c r="J1" s="597"/>
      <c r="K1" s="597"/>
      <c r="L1" s="597"/>
      <c r="M1" s="597"/>
      <c r="N1" s="597"/>
      <c r="O1" s="597"/>
      <c r="P1" s="597"/>
      <c r="Q1" s="597"/>
      <c r="R1" s="597"/>
      <c r="S1" s="597"/>
      <c r="T1" s="597"/>
      <c r="U1" s="597"/>
      <c r="V1" s="597"/>
      <c r="W1" s="597"/>
      <c r="X1" s="597"/>
      <c r="Y1" s="597"/>
      <c r="Z1" s="597"/>
      <c r="AA1" s="597"/>
      <c r="AB1" s="597"/>
      <c r="AC1" s="597"/>
      <c r="AD1" s="597"/>
      <c r="AE1" s="597"/>
      <c r="AF1" s="598"/>
      <c r="AG1" s="82"/>
      <c r="AH1" s="82"/>
      <c r="AI1" s="82"/>
      <c r="AJ1" s="82"/>
      <c r="AK1" s="82"/>
      <c r="AL1" s="82"/>
      <c r="AM1" s="82"/>
      <c r="AN1" s="82"/>
      <c r="AO1" s="82"/>
      <c r="AP1" s="82"/>
      <c r="AQ1" s="82"/>
      <c r="AR1" s="82"/>
      <c r="AS1" s="82"/>
      <c r="AT1" s="82"/>
      <c r="AU1" s="82"/>
      <c r="AV1" s="82"/>
      <c r="AW1" s="82"/>
      <c r="AX1" s="82"/>
      <c r="AY1" s="82"/>
      <c r="AZ1" s="82"/>
      <c r="BA1" s="82"/>
      <c r="BB1" s="82"/>
      <c r="BC1" s="82"/>
      <c r="BD1" s="82"/>
      <c r="BE1" s="82"/>
      <c r="BF1" s="82"/>
      <c r="BG1" s="82"/>
      <c r="BH1" s="82"/>
      <c r="BI1" s="82"/>
      <c r="BJ1" s="82"/>
    </row>
    <row r="2" spans="1:62" s="1" customFormat="1" ht="18.75" customHeight="1" x14ac:dyDescent="0.25">
      <c r="A2" s="502"/>
      <c r="B2" s="599"/>
      <c r="C2" s="600"/>
      <c r="D2" s="600"/>
      <c r="E2" s="600"/>
      <c r="F2" s="600"/>
      <c r="G2" s="600"/>
      <c r="H2" s="600"/>
      <c r="I2" s="600"/>
      <c r="J2" s="600"/>
      <c r="K2" s="600"/>
      <c r="L2" s="600"/>
      <c r="M2" s="600"/>
      <c r="N2" s="600"/>
      <c r="O2" s="600"/>
      <c r="P2" s="600"/>
      <c r="Q2" s="600"/>
      <c r="R2" s="600"/>
      <c r="S2" s="600"/>
      <c r="T2" s="600"/>
      <c r="U2" s="600"/>
      <c r="V2" s="600"/>
      <c r="W2" s="600"/>
      <c r="X2" s="600"/>
      <c r="Y2" s="600"/>
      <c r="Z2" s="600"/>
      <c r="AA2" s="600"/>
      <c r="AB2" s="600"/>
      <c r="AC2" s="600"/>
      <c r="AD2" s="600"/>
      <c r="AE2" s="600"/>
      <c r="AF2" s="601"/>
      <c r="AG2" s="82"/>
      <c r="AH2" s="82"/>
      <c r="AI2" s="82"/>
      <c r="AJ2" s="82"/>
      <c r="AK2" s="82"/>
      <c r="AL2" s="82"/>
      <c r="AM2" s="82"/>
      <c r="AN2" s="82"/>
      <c r="AO2" s="82"/>
      <c r="AP2" s="82"/>
      <c r="AQ2" s="82"/>
      <c r="AR2" s="82"/>
      <c r="AS2" s="82"/>
      <c r="AT2" s="82"/>
      <c r="AU2" s="82"/>
      <c r="AV2" s="82"/>
      <c r="AW2" s="82"/>
      <c r="AX2" s="82"/>
      <c r="AY2" s="82"/>
      <c r="AZ2" s="82"/>
      <c r="BA2" s="82"/>
      <c r="BB2" s="82"/>
      <c r="BC2" s="82"/>
      <c r="BD2" s="82"/>
      <c r="BE2" s="82"/>
      <c r="BF2" s="82"/>
      <c r="BG2" s="82"/>
      <c r="BH2" s="82"/>
      <c r="BI2" s="82"/>
      <c r="BJ2" s="82"/>
    </row>
    <row r="3" spans="1:62" s="1" customFormat="1" ht="14.25" customHeight="1" x14ac:dyDescent="0.25">
      <c r="A3" s="502"/>
      <c r="B3" s="599"/>
      <c r="C3" s="600"/>
      <c r="D3" s="600"/>
      <c r="E3" s="600"/>
      <c r="F3" s="600"/>
      <c r="G3" s="600"/>
      <c r="H3" s="600"/>
      <c r="I3" s="600"/>
      <c r="J3" s="600"/>
      <c r="K3" s="600"/>
      <c r="L3" s="600"/>
      <c r="M3" s="600"/>
      <c r="N3" s="600"/>
      <c r="O3" s="600"/>
      <c r="P3" s="600"/>
      <c r="Q3" s="600"/>
      <c r="R3" s="600"/>
      <c r="S3" s="600"/>
      <c r="T3" s="600"/>
      <c r="U3" s="600"/>
      <c r="V3" s="600"/>
      <c r="W3" s="600"/>
      <c r="X3" s="600"/>
      <c r="Y3" s="600"/>
      <c r="Z3" s="600"/>
      <c r="AA3" s="600"/>
      <c r="AB3" s="600"/>
      <c r="AC3" s="600"/>
      <c r="AD3" s="600"/>
      <c r="AE3" s="600"/>
      <c r="AF3" s="601"/>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row>
    <row r="4" spans="1:62" s="1" customFormat="1" ht="33" customHeight="1" thickBot="1" x14ac:dyDescent="0.3">
      <c r="A4" s="503"/>
      <c r="B4" s="602"/>
      <c r="C4" s="603"/>
      <c r="D4" s="603"/>
      <c r="E4" s="603"/>
      <c r="F4" s="603"/>
      <c r="G4" s="603"/>
      <c r="H4" s="603"/>
      <c r="I4" s="603"/>
      <c r="J4" s="603"/>
      <c r="K4" s="603"/>
      <c r="L4" s="603"/>
      <c r="M4" s="603"/>
      <c r="N4" s="603"/>
      <c r="O4" s="603"/>
      <c r="P4" s="603"/>
      <c r="Q4" s="603"/>
      <c r="R4" s="603"/>
      <c r="S4" s="603"/>
      <c r="T4" s="603"/>
      <c r="U4" s="603"/>
      <c r="V4" s="603"/>
      <c r="W4" s="603"/>
      <c r="X4" s="603"/>
      <c r="Y4" s="603"/>
      <c r="Z4" s="603"/>
      <c r="AA4" s="603"/>
      <c r="AB4" s="603"/>
      <c r="AC4" s="603"/>
      <c r="AD4" s="603"/>
      <c r="AE4" s="603"/>
      <c r="AF4" s="604"/>
      <c r="AG4" s="82"/>
      <c r="AH4" s="82"/>
      <c r="AI4" s="82"/>
      <c r="AJ4" s="82"/>
      <c r="AK4" s="82"/>
      <c r="AL4" s="82"/>
      <c r="AM4" s="82"/>
      <c r="AN4" s="82"/>
      <c r="AO4" s="82"/>
      <c r="AP4" s="82"/>
      <c r="AQ4" s="82"/>
      <c r="AR4" s="82"/>
      <c r="AS4" s="82"/>
      <c r="AT4" s="82"/>
      <c r="AU4" s="82"/>
      <c r="AV4" s="82"/>
      <c r="AW4" s="82"/>
      <c r="AX4" s="82"/>
      <c r="AY4" s="82"/>
      <c r="AZ4" s="82"/>
      <c r="BA4" s="82"/>
      <c r="BB4" s="82"/>
      <c r="BC4" s="82"/>
      <c r="BD4" s="82"/>
      <c r="BE4" s="82"/>
      <c r="BF4" s="82"/>
      <c r="BG4" s="82"/>
      <c r="BH4" s="82"/>
      <c r="BI4" s="82"/>
      <c r="BJ4" s="82"/>
    </row>
    <row r="5" spans="1:62" s="1" customFormat="1" ht="15" x14ac:dyDescent="0.25">
      <c r="B5" s="99"/>
      <c r="C5" s="99"/>
      <c r="D5" s="99"/>
      <c r="E5" s="99"/>
      <c r="F5" s="99"/>
      <c r="G5" s="99"/>
      <c r="H5" s="99"/>
      <c r="I5" s="99"/>
      <c r="J5" s="99"/>
      <c r="K5" s="98"/>
      <c r="L5" s="98"/>
      <c r="M5" s="98"/>
      <c r="N5" s="98"/>
      <c r="O5" s="98"/>
      <c r="P5" s="82"/>
      <c r="Q5" s="82"/>
      <c r="R5" s="82"/>
      <c r="S5" s="82"/>
      <c r="T5" s="82"/>
      <c r="U5" s="82"/>
      <c r="V5" s="82"/>
      <c r="W5" s="82"/>
      <c r="X5" s="82"/>
      <c r="Y5" s="82"/>
      <c r="Z5" s="82"/>
      <c r="AA5" s="82"/>
      <c r="AB5" s="82"/>
      <c r="AC5" s="82"/>
      <c r="AD5" s="82"/>
      <c r="AE5" s="82"/>
      <c r="AF5" s="82"/>
      <c r="AG5" s="82"/>
      <c r="AH5" s="82"/>
      <c r="AI5" s="82"/>
      <c r="AJ5" s="82"/>
      <c r="AK5" s="82"/>
      <c r="AL5" s="82"/>
      <c r="AM5" s="82"/>
      <c r="AN5" s="82"/>
      <c r="AO5" s="82"/>
      <c r="AP5" s="82"/>
      <c r="AQ5" s="82"/>
      <c r="AR5" s="82"/>
      <c r="AS5" s="82"/>
      <c r="AT5" s="82"/>
      <c r="AU5" s="82"/>
      <c r="AV5" s="82"/>
      <c r="AW5" s="82"/>
      <c r="AX5" s="82"/>
      <c r="AY5" s="82"/>
      <c r="AZ5" s="82"/>
      <c r="BA5" s="82"/>
      <c r="BB5" s="82"/>
      <c r="BC5" s="82"/>
      <c r="BD5" s="82"/>
      <c r="BE5" s="82"/>
      <c r="BF5" s="82"/>
      <c r="BG5" s="82"/>
      <c r="BH5" s="82"/>
      <c r="BI5" s="82"/>
      <c r="BJ5" s="82"/>
    </row>
    <row r="6" spans="1:62" s="1" customFormat="1" ht="9" customHeight="1" x14ac:dyDescent="0.25">
      <c r="A6" s="5"/>
      <c r="B6" s="99"/>
      <c r="C6" s="99"/>
      <c r="D6" s="99"/>
      <c r="E6" s="99"/>
      <c r="F6" s="99"/>
      <c r="G6" s="99"/>
      <c r="H6" s="99"/>
      <c r="I6" s="99"/>
      <c r="J6" s="99"/>
      <c r="K6" s="99"/>
      <c r="L6" s="99"/>
      <c r="M6" s="99"/>
      <c r="N6" s="99"/>
      <c r="O6" s="99"/>
      <c r="P6" s="2"/>
      <c r="Q6" s="2"/>
      <c r="R6" s="3"/>
      <c r="S6" s="3"/>
      <c r="T6" s="2"/>
      <c r="U6" s="2"/>
      <c r="V6" s="2"/>
      <c r="W6" s="82"/>
      <c r="X6" s="4"/>
      <c r="Y6" s="4"/>
      <c r="Z6" s="4"/>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2"/>
      <c r="BC6" s="82"/>
      <c r="BD6" s="82"/>
      <c r="BE6" s="82"/>
      <c r="BF6" s="82"/>
      <c r="BG6" s="82"/>
      <c r="BH6" s="82"/>
      <c r="BI6" s="82"/>
      <c r="BJ6" s="82"/>
    </row>
    <row r="7" spans="1:62" s="1" customFormat="1" ht="15" customHeight="1" thickBot="1" x14ac:dyDescent="0.3">
      <c r="A7" s="6"/>
      <c r="B7" s="99"/>
      <c r="C7" s="99"/>
      <c r="D7" s="99"/>
      <c r="E7" s="99"/>
      <c r="F7" s="99"/>
      <c r="G7" s="99"/>
      <c r="H7" s="99"/>
      <c r="I7" s="99"/>
      <c r="J7" s="99"/>
      <c r="K7" s="99"/>
      <c r="L7" s="99"/>
      <c r="M7" s="99"/>
      <c r="N7" s="99"/>
      <c r="O7" s="99"/>
      <c r="P7" s="2"/>
      <c r="Q7" s="2"/>
      <c r="R7" s="3"/>
      <c r="S7" s="3"/>
      <c r="T7" s="2"/>
      <c r="U7" s="2"/>
      <c r="V7" s="2"/>
      <c r="W7" s="82"/>
      <c r="X7" s="4"/>
      <c r="Y7" s="4"/>
      <c r="Z7" s="127"/>
      <c r="AA7" s="82"/>
      <c r="AB7" s="82"/>
      <c r="AC7" s="82"/>
      <c r="AD7" s="82"/>
      <c r="AE7" s="82"/>
      <c r="AF7" s="82"/>
      <c r="AG7" s="82"/>
      <c r="AH7" s="82"/>
      <c r="AI7" s="82"/>
      <c r="AJ7" s="82"/>
      <c r="AK7" s="82"/>
      <c r="AL7" s="82"/>
      <c r="AM7" s="82"/>
      <c r="AN7" s="82"/>
      <c r="AO7" s="82"/>
      <c r="AP7" s="82"/>
      <c r="AQ7" s="82"/>
      <c r="AR7" s="82"/>
      <c r="AS7" s="82"/>
      <c r="AT7" s="82"/>
      <c r="AU7" s="82"/>
      <c r="AV7" s="82"/>
      <c r="AW7" s="82"/>
      <c r="AX7" s="82"/>
      <c r="AY7" s="82"/>
      <c r="AZ7" s="82"/>
      <c r="BA7" s="82"/>
      <c r="BB7" s="82"/>
      <c r="BC7" s="82"/>
      <c r="BD7" s="82"/>
      <c r="BE7" s="82"/>
      <c r="BF7" s="82"/>
      <c r="BG7" s="82"/>
      <c r="BH7" s="82"/>
      <c r="BI7" s="82"/>
      <c r="BJ7" s="82"/>
    </row>
    <row r="8" spans="1:62" s="1" customFormat="1" ht="15" customHeight="1" thickBot="1" x14ac:dyDescent="0.3">
      <c r="A8" s="492" t="s">
        <v>4</v>
      </c>
      <c r="B8" s="570" t="s">
        <v>280</v>
      </c>
      <c r="C8" s="571"/>
      <c r="D8" s="571"/>
      <c r="E8" s="571"/>
      <c r="F8" s="571"/>
      <c r="G8" s="571"/>
      <c r="H8" s="571"/>
      <c r="I8" s="571"/>
      <c r="J8" s="571"/>
      <c r="K8" s="571"/>
      <c r="L8" s="571"/>
      <c r="M8" s="571"/>
      <c r="N8" s="571"/>
      <c r="O8" s="571"/>
      <c r="P8" s="571"/>
      <c r="Q8" s="571"/>
      <c r="R8" s="571"/>
      <c r="S8" s="571"/>
      <c r="T8" s="571"/>
      <c r="U8" s="571"/>
      <c r="V8" s="571"/>
      <c r="W8" s="571"/>
      <c r="X8" s="571"/>
      <c r="Y8" s="571"/>
      <c r="Z8" s="571"/>
      <c r="AA8" s="576" t="s">
        <v>155</v>
      </c>
      <c r="AB8" s="586">
        <v>2024110010313</v>
      </c>
      <c r="AC8" s="605" t="s">
        <v>198</v>
      </c>
      <c r="AD8" s="606"/>
      <c r="AE8" s="384" t="s">
        <v>270</v>
      </c>
      <c r="AF8" s="386"/>
      <c r="AG8" s="82"/>
      <c r="AH8" s="82"/>
      <c r="AI8" s="82"/>
      <c r="AJ8" s="82"/>
      <c r="AK8" s="82"/>
      <c r="AL8" s="82"/>
      <c r="AM8" s="82"/>
      <c r="AN8" s="82"/>
      <c r="AO8" s="82"/>
      <c r="AP8" s="82"/>
      <c r="AQ8" s="82"/>
      <c r="AR8" s="82"/>
      <c r="AS8" s="82"/>
      <c r="AT8" s="82"/>
      <c r="AU8" s="82"/>
      <c r="AV8" s="82"/>
      <c r="AW8" s="82"/>
      <c r="AX8" s="82"/>
      <c r="AY8" s="82"/>
      <c r="AZ8" s="82"/>
      <c r="BA8" s="82"/>
      <c r="BB8" s="82"/>
      <c r="BC8" s="82"/>
      <c r="BD8" s="82"/>
      <c r="BE8" s="82"/>
      <c r="BF8" s="82"/>
      <c r="BG8" s="82"/>
      <c r="BH8" s="82"/>
      <c r="BI8" s="82"/>
      <c r="BJ8" s="82"/>
    </row>
    <row r="9" spans="1:62" s="1" customFormat="1" ht="15" customHeight="1" thickBot="1" x14ac:dyDescent="0.3">
      <c r="A9" s="493"/>
      <c r="B9" s="572"/>
      <c r="C9" s="573"/>
      <c r="D9" s="573"/>
      <c r="E9" s="573"/>
      <c r="F9" s="573"/>
      <c r="G9" s="573"/>
      <c r="H9" s="573"/>
      <c r="I9" s="573"/>
      <c r="J9" s="573"/>
      <c r="K9" s="573"/>
      <c r="L9" s="573"/>
      <c r="M9" s="573"/>
      <c r="N9" s="573"/>
      <c r="O9" s="573"/>
      <c r="P9" s="573"/>
      <c r="Q9" s="573"/>
      <c r="R9" s="573"/>
      <c r="S9" s="573"/>
      <c r="T9" s="573"/>
      <c r="U9" s="573"/>
      <c r="V9" s="573"/>
      <c r="W9" s="573"/>
      <c r="X9" s="573"/>
      <c r="Y9" s="573"/>
      <c r="Z9" s="573"/>
      <c r="AA9" s="577"/>
      <c r="AB9" s="587"/>
      <c r="AC9" s="605" t="s">
        <v>199</v>
      </c>
      <c r="AD9" s="606"/>
      <c r="AE9" s="384" t="s">
        <v>271</v>
      </c>
      <c r="AF9" s="386"/>
      <c r="AG9" s="82"/>
      <c r="AH9" s="82"/>
      <c r="AI9" s="82"/>
      <c r="AJ9" s="82"/>
      <c r="AK9" s="82"/>
      <c r="AL9" s="82"/>
      <c r="AM9" s="82"/>
      <c r="AN9" s="82"/>
      <c r="AO9" s="82"/>
      <c r="AP9" s="82"/>
      <c r="AQ9" s="82"/>
      <c r="AR9" s="82"/>
      <c r="AS9" s="82"/>
      <c r="AT9" s="82"/>
      <c r="AU9" s="82"/>
      <c r="AV9" s="82"/>
      <c r="AW9" s="82"/>
      <c r="AX9" s="82"/>
      <c r="AY9" s="82"/>
      <c r="AZ9" s="82"/>
      <c r="BA9" s="82"/>
      <c r="BB9" s="82"/>
      <c r="BC9" s="82"/>
      <c r="BD9" s="82"/>
      <c r="BE9" s="82"/>
      <c r="BF9" s="82"/>
      <c r="BG9" s="82"/>
      <c r="BH9" s="82"/>
      <c r="BI9" s="82"/>
      <c r="BJ9" s="82"/>
    </row>
    <row r="10" spans="1:62" s="1" customFormat="1" ht="15" customHeight="1" thickBot="1" x14ac:dyDescent="0.3">
      <c r="A10" s="493"/>
      <c r="B10" s="572"/>
      <c r="C10" s="573"/>
      <c r="D10" s="573"/>
      <c r="E10" s="573"/>
      <c r="F10" s="573"/>
      <c r="G10" s="573"/>
      <c r="H10" s="573"/>
      <c r="I10" s="573"/>
      <c r="J10" s="573"/>
      <c r="K10" s="573"/>
      <c r="L10" s="573"/>
      <c r="M10" s="573"/>
      <c r="N10" s="573"/>
      <c r="O10" s="573"/>
      <c r="P10" s="573"/>
      <c r="Q10" s="573"/>
      <c r="R10" s="573"/>
      <c r="S10" s="573"/>
      <c r="T10" s="573"/>
      <c r="U10" s="573"/>
      <c r="V10" s="573"/>
      <c r="W10" s="573"/>
      <c r="X10" s="573"/>
      <c r="Y10" s="573"/>
      <c r="Z10" s="573"/>
      <c r="AA10" s="577"/>
      <c r="AB10" s="587"/>
      <c r="AC10" s="605" t="s">
        <v>200</v>
      </c>
      <c r="AD10" s="606"/>
      <c r="AE10" s="579" t="s">
        <v>272</v>
      </c>
      <c r="AF10" s="580"/>
      <c r="AG10" s="82"/>
      <c r="AH10" s="82"/>
      <c r="AI10" s="82"/>
      <c r="AJ10" s="82"/>
      <c r="AK10" s="82"/>
      <c r="AL10" s="82"/>
      <c r="AM10" s="82"/>
      <c r="AN10" s="82"/>
      <c r="AO10" s="82"/>
      <c r="AP10" s="82"/>
      <c r="AQ10" s="82"/>
      <c r="AR10" s="82"/>
      <c r="AS10" s="82"/>
      <c r="AT10" s="82"/>
      <c r="AU10" s="82"/>
      <c r="AV10" s="82"/>
      <c r="AW10" s="82"/>
      <c r="AX10" s="82"/>
      <c r="AY10" s="82"/>
      <c r="AZ10" s="82"/>
      <c r="BA10" s="82"/>
      <c r="BB10" s="82"/>
      <c r="BC10" s="82"/>
      <c r="BD10" s="82"/>
      <c r="BE10" s="82"/>
      <c r="BF10" s="82"/>
      <c r="BG10" s="82"/>
      <c r="BH10" s="82"/>
      <c r="BI10" s="82"/>
      <c r="BJ10" s="82"/>
    </row>
    <row r="11" spans="1:62" s="1" customFormat="1" ht="15" customHeight="1" thickBot="1" x14ac:dyDescent="0.3">
      <c r="A11" s="494"/>
      <c r="B11" s="574"/>
      <c r="C11" s="575"/>
      <c r="D11" s="575"/>
      <c r="E11" s="575"/>
      <c r="F11" s="575"/>
      <c r="G11" s="575"/>
      <c r="H11" s="575"/>
      <c r="I11" s="575"/>
      <c r="J11" s="575"/>
      <c r="K11" s="575"/>
      <c r="L11" s="575"/>
      <c r="M11" s="575"/>
      <c r="N11" s="575"/>
      <c r="O11" s="575"/>
      <c r="P11" s="575"/>
      <c r="Q11" s="575"/>
      <c r="R11" s="575"/>
      <c r="S11" s="575"/>
      <c r="T11" s="575"/>
      <c r="U11" s="575"/>
      <c r="V11" s="575"/>
      <c r="W11" s="575"/>
      <c r="X11" s="575"/>
      <c r="Y11" s="575"/>
      <c r="Z11" s="575"/>
      <c r="AA11" s="578"/>
      <c r="AB11" s="588"/>
      <c r="AC11" s="605" t="s">
        <v>153</v>
      </c>
      <c r="AD11" s="606"/>
      <c r="AE11" s="384" t="s">
        <v>276</v>
      </c>
      <c r="AF11" s="386"/>
      <c r="AG11" s="82"/>
      <c r="AH11" s="82"/>
      <c r="AI11" s="82"/>
      <c r="AJ11" s="82"/>
      <c r="AK11" s="82"/>
      <c r="AL11" s="82"/>
      <c r="AM11" s="82"/>
      <c r="AN11" s="82"/>
      <c r="AO11" s="82"/>
      <c r="AP11" s="82"/>
      <c r="AQ11" s="82"/>
      <c r="AR11" s="82"/>
      <c r="AS11" s="82"/>
      <c r="AT11" s="82"/>
      <c r="AU11" s="82"/>
      <c r="AV11" s="82"/>
      <c r="AW11" s="82"/>
      <c r="AX11" s="82"/>
      <c r="AY11" s="82"/>
      <c r="AZ11" s="82"/>
      <c r="BA11" s="82"/>
      <c r="BB11" s="82"/>
      <c r="BC11" s="82"/>
      <c r="BD11" s="82"/>
      <c r="BE11" s="82"/>
      <c r="BF11" s="82"/>
      <c r="BG11" s="82"/>
      <c r="BH11" s="82"/>
      <c r="BI11" s="82"/>
      <c r="BJ11" s="82"/>
    </row>
    <row r="12" spans="1:62" s="1" customFormat="1" ht="9" customHeight="1" x14ac:dyDescent="0.25">
      <c r="A12" s="14"/>
      <c r="B12" s="128"/>
      <c r="C12" s="128"/>
      <c r="D12" s="128"/>
      <c r="E12" s="128"/>
      <c r="F12" s="128"/>
      <c r="G12" s="128"/>
      <c r="H12" s="128"/>
      <c r="I12" s="128"/>
      <c r="J12" s="128"/>
      <c r="K12" s="128"/>
      <c r="L12" s="128"/>
      <c r="M12" s="128"/>
      <c r="N12" s="128"/>
      <c r="O12" s="128"/>
      <c r="P12" s="128"/>
      <c r="Q12" s="128"/>
      <c r="R12" s="128"/>
      <c r="S12" s="128"/>
      <c r="T12" s="128"/>
      <c r="U12" s="128"/>
      <c r="V12" s="128"/>
      <c r="W12" s="128"/>
      <c r="X12" s="128"/>
      <c r="Y12" s="128"/>
      <c r="Z12" s="128"/>
      <c r="AA12" s="128"/>
      <c r="AB12" s="128"/>
      <c r="AC12" s="82"/>
      <c r="AD12" s="82"/>
      <c r="AE12" s="82"/>
      <c r="AF12" s="82"/>
      <c r="AG12" s="82"/>
      <c r="AH12" s="82"/>
      <c r="AI12" s="82"/>
      <c r="AJ12" s="82"/>
      <c r="AK12" s="82"/>
      <c r="AL12" s="82"/>
      <c r="AM12" s="82"/>
      <c r="AN12" s="82"/>
      <c r="AO12" s="82"/>
      <c r="AP12" s="82"/>
      <c r="AQ12" s="82"/>
      <c r="AR12" s="82"/>
      <c r="AS12" s="82"/>
      <c r="AT12" s="82"/>
      <c r="AU12" s="82"/>
      <c r="AV12" s="82"/>
      <c r="AW12" s="82"/>
      <c r="AX12" s="82"/>
      <c r="AY12" s="82"/>
      <c r="AZ12" s="82"/>
      <c r="BA12" s="82"/>
      <c r="BB12" s="82"/>
      <c r="BC12" s="82"/>
      <c r="BD12" s="82"/>
      <c r="BE12" s="82"/>
      <c r="BF12" s="82"/>
      <c r="BG12" s="82"/>
      <c r="BH12" s="82"/>
      <c r="BI12" s="82"/>
      <c r="BJ12" s="82"/>
    </row>
    <row r="13" spans="1:62" s="26" customFormat="1" ht="16.5" customHeight="1" thickBot="1" x14ac:dyDescent="0.25">
      <c r="C13" s="101"/>
      <c r="D13" s="101"/>
      <c r="E13" s="101"/>
      <c r="F13" s="101"/>
      <c r="G13" s="101"/>
      <c r="H13" s="101"/>
      <c r="I13" s="101"/>
      <c r="J13" s="101"/>
      <c r="K13" s="100"/>
      <c r="L13" s="100"/>
      <c r="M13" s="100"/>
      <c r="N13" s="100"/>
      <c r="O13" s="100"/>
      <c r="P13" s="119"/>
      <c r="Q13" s="119"/>
      <c r="R13" s="119"/>
      <c r="S13" s="119"/>
      <c r="T13" s="119"/>
      <c r="U13" s="119"/>
      <c r="V13" s="119"/>
      <c r="W13" s="119"/>
      <c r="X13" s="119"/>
      <c r="Y13" s="119"/>
      <c r="Z13" s="119"/>
      <c r="AA13" s="119"/>
      <c r="AB13" s="119"/>
      <c r="AC13" s="119"/>
      <c r="AD13" s="119"/>
      <c r="AE13" s="119"/>
      <c r="AF13" s="119"/>
      <c r="AG13" s="119"/>
      <c r="AH13" s="119"/>
      <c r="AI13" s="119"/>
      <c r="AJ13" s="119"/>
      <c r="AK13" s="119"/>
      <c r="AL13" s="119"/>
      <c r="AM13" s="119"/>
      <c r="AN13" s="119"/>
      <c r="AO13" s="119"/>
      <c r="AP13" s="119"/>
      <c r="AQ13" s="119"/>
      <c r="AR13" s="119"/>
      <c r="AS13" s="119"/>
      <c r="AT13" s="119"/>
      <c r="AU13" s="119"/>
      <c r="AV13" s="119"/>
      <c r="AW13" s="119"/>
      <c r="AX13" s="119"/>
      <c r="AY13" s="119"/>
      <c r="AZ13" s="119"/>
      <c r="BA13" s="119"/>
      <c r="BB13" s="119"/>
      <c r="BC13" s="119"/>
      <c r="BD13" s="119"/>
      <c r="BE13" s="119"/>
      <c r="BF13" s="119"/>
      <c r="BG13" s="119"/>
      <c r="BH13" s="119"/>
      <c r="BI13" s="119"/>
      <c r="BJ13" s="119"/>
    </row>
    <row r="14" spans="1:62" s="84" customFormat="1" ht="21.75" customHeight="1" thickBot="1" x14ac:dyDescent="0.3">
      <c r="A14" s="411" t="s">
        <v>6</v>
      </c>
      <c r="B14" s="164" t="s">
        <v>156</v>
      </c>
      <c r="C14" s="129" t="s">
        <v>281</v>
      </c>
      <c r="D14" s="164" t="s">
        <v>157</v>
      </c>
      <c r="E14" s="129" t="s">
        <v>281</v>
      </c>
      <c r="F14" s="164" t="s">
        <v>158</v>
      </c>
      <c r="G14" s="129" t="s">
        <v>281</v>
      </c>
      <c r="H14" s="164" t="s">
        <v>159</v>
      </c>
      <c r="I14" s="130" t="s">
        <v>281</v>
      </c>
      <c r="J14" s="102"/>
      <c r="K14" s="410" t="s">
        <v>8</v>
      </c>
      <c r="L14" s="410"/>
      <c r="M14" s="607" t="s">
        <v>160</v>
      </c>
      <c r="N14" s="607"/>
      <c r="O14" s="607"/>
      <c r="P14" s="133"/>
      <c r="Q14" s="173"/>
      <c r="R14" s="120"/>
      <c r="S14" s="120"/>
      <c r="T14" s="120"/>
      <c r="U14" s="120"/>
      <c r="V14" s="120"/>
      <c r="W14" s="120"/>
      <c r="X14" s="120"/>
      <c r="Y14" s="120"/>
      <c r="Z14" s="120"/>
      <c r="AA14" s="120"/>
      <c r="AB14" s="120"/>
      <c r="AC14" s="120"/>
      <c r="AD14" s="120"/>
      <c r="AE14" s="120"/>
      <c r="AF14" s="120"/>
      <c r="AG14" s="120"/>
      <c r="AH14" s="120"/>
      <c r="AI14" s="120"/>
      <c r="AJ14" s="120"/>
      <c r="AK14" s="120"/>
      <c r="AL14" s="120"/>
      <c r="AM14" s="120"/>
      <c r="AN14" s="120"/>
      <c r="AO14" s="120"/>
      <c r="AP14" s="120"/>
      <c r="AQ14" s="120"/>
      <c r="AR14" s="120"/>
      <c r="AS14" s="120"/>
      <c r="AT14" s="120"/>
      <c r="AU14" s="120"/>
      <c r="AV14" s="120"/>
      <c r="AW14" s="120"/>
      <c r="AX14" s="120"/>
      <c r="AY14" s="120"/>
      <c r="AZ14" s="120"/>
      <c r="BA14" s="120"/>
      <c r="BB14" s="120"/>
      <c r="BC14" s="120"/>
      <c r="BD14" s="120"/>
      <c r="BE14" s="120"/>
      <c r="BF14" s="120"/>
      <c r="BG14" s="120"/>
      <c r="BH14" s="120"/>
      <c r="BI14" s="120"/>
      <c r="BJ14" s="120"/>
    </row>
    <row r="15" spans="1:62" s="84" customFormat="1" ht="21.75" customHeight="1" thickBot="1" x14ac:dyDescent="0.3">
      <c r="A15" s="411"/>
      <c r="B15" s="165" t="s">
        <v>161</v>
      </c>
      <c r="C15" s="131"/>
      <c r="D15" s="164" t="s">
        <v>162</v>
      </c>
      <c r="E15" s="132"/>
      <c r="F15" s="164" t="s">
        <v>163</v>
      </c>
      <c r="G15" s="132"/>
      <c r="H15" s="164" t="s">
        <v>164</v>
      </c>
      <c r="I15" s="130"/>
      <c r="J15" s="102"/>
      <c r="K15" s="410"/>
      <c r="L15" s="410"/>
      <c r="M15" s="607" t="s">
        <v>165</v>
      </c>
      <c r="N15" s="607"/>
      <c r="O15" s="607"/>
      <c r="P15" s="133"/>
      <c r="Q15" s="173"/>
      <c r="R15" s="120"/>
      <c r="S15" s="120"/>
      <c r="T15" s="120"/>
      <c r="U15" s="120"/>
      <c r="V15" s="120"/>
      <c r="W15" s="120"/>
      <c r="X15" s="120"/>
      <c r="Y15" s="120"/>
      <c r="Z15" s="120"/>
      <c r="AA15" s="120"/>
      <c r="AB15" s="120"/>
      <c r="AC15" s="120"/>
      <c r="AD15" s="120"/>
      <c r="AE15" s="120"/>
      <c r="AF15" s="120"/>
      <c r="AG15" s="120"/>
      <c r="AH15" s="120"/>
      <c r="AI15" s="120"/>
      <c r="AJ15" s="120"/>
      <c r="AK15" s="120"/>
      <c r="AL15" s="120"/>
      <c r="AM15" s="120"/>
      <c r="AN15" s="120"/>
      <c r="AO15" s="120"/>
      <c r="AP15" s="120"/>
      <c r="AQ15" s="120"/>
      <c r="AR15" s="120"/>
      <c r="AS15" s="120"/>
      <c r="AT15" s="120"/>
      <c r="AU15" s="120"/>
      <c r="AV15" s="120"/>
      <c r="AW15" s="120"/>
      <c r="AX15" s="120"/>
      <c r="AY15" s="120"/>
      <c r="AZ15" s="120"/>
      <c r="BA15" s="120"/>
      <c r="BB15" s="120"/>
      <c r="BC15" s="120"/>
      <c r="BD15" s="120"/>
      <c r="BE15" s="120"/>
      <c r="BF15" s="120"/>
      <c r="BG15" s="120"/>
      <c r="BH15" s="120"/>
      <c r="BI15" s="120"/>
      <c r="BJ15" s="120"/>
    </row>
    <row r="16" spans="1:62" s="84" customFormat="1" ht="21.75" customHeight="1" thickBot="1" x14ac:dyDescent="0.3">
      <c r="A16" s="411"/>
      <c r="B16" s="164" t="s">
        <v>166</v>
      </c>
      <c r="C16" s="129"/>
      <c r="D16" s="164" t="s">
        <v>167</v>
      </c>
      <c r="E16" s="132"/>
      <c r="F16" s="164" t="s">
        <v>168</v>
      </c>
      <c r="G16" s="132"/>
      <c r="H16" s="164" t="s">
        <v>169</v>
      </c>
      <c r="I16" s="130"/>
      <c r="K16" s="410"/>
      <c r="L16" s="410"/>
      <c r="M16" s="607" t="s">
        <v>170</v>
      </c>
      <c r="N16" s="607"/>
      <c r="O16" s="607"/>
      <c r="P16" s="302" t="s">
        <v>281</v>
      </c>
      <c r="Q16" s="173"/>
      <c r="R16" s="120"/>
      <c r="S16" s="120"/>
      <c r="T16" s="120"/>
      <c r="U16" s="120"/>
      <c r="V16" s="120"/>
      <c r="W16" s="120"/>
      <c r="X16" s="120"/>
      <c r="Y16" s="120"/>
      <c r="Z16" s="120"/>
      <c r="AA16" s="120"/>
      <c r="AB16" s="120"/>
      <c r="AC16" s="120"/>
      <c r="AD16" s="120"/>
      <c r="AE16" s="120"/>
      <c r="AF16" s="120"/>
      <c r="AG16" s="120"/>
      <c r="AH16" s="120"/>
      <c r="AI16" s="120"/>
      <c r="AJ16" s="120"/>
      <c r="AK16" s="120"/>
      <c r="AL16" s="120"/>
      <c r="AM16" s="120"/>
      <c r="AN16" s="120"/>
      <c r="AO16" s="120"/>
      <c r="AP16" s="120"/>
      <c r="AQ16" s="120"/>
      <c r="AR16" s="120"/>
      <c r="AS16" s="120"/>
      <c r="AT16" s="120"/>
      <c r="AU16" s="120"/>
      <c r="AV16" s="120"/>
      <c r="AW16" s="120"/>
      <c r="AX16" s="120"/>
      <c r="AY16" s="120"/>
      <c r="AZ16" s="120"/>
      <c r="BA16" s="120"/>
      <c r="BB16" s="120"/>
      <c r="BC16" s="120"/>
      <c r="BD16" s="120"/>
      <c r="BE16" s="120"/>
      <c r="BF16" s="120"/>
      <c r="BG16" s="120"/>
      <c r="BH16" s="120"/>
      <c r="BI16" s="120"/>
      <c r="BJ16" s="120"/>
    </row>
    <row r="17" spans="1:62" s="84" customFormat="1" ht="21.75" customHeight="1" thickBot="1" x14ac:dyDescent="0.3">
      <c r="A17" s="1"/>
      <c r="B17" s="1"/>
      <c r="C17" s="1"/>
      <c r="D17" s="1"/>
      <c r="E17" s="1"/>
      <c r="F17" s="1"/>
      <c r="G17" s="102"/>
      <c r="H17" s="102"/>
      <c r="I17" s="102"/>
      <c r="J17" s="102"/>
      <c r="K17" s="103"/>
      <c r="L17" s="103"/>
      <c r="M17" s="101"/>
      <c r="N17" s="101"/>
      <c r="O17" s="101"/>
      <c r="P17" s="120"/>
      <c r="Q17" s="120"/>
      <c r="R17" s="120"/>
      <c r="S17" s="120"/>
      <c r="T17" s="120"/>
      <c r="U17" s="120"/>
      <c r="V17" s="120"/>
      <c r="W17" s="120"/>
      <c r="X17" s="120"/>
      <c r="Y17" s="120"/>
      <c r="Z17" s="120"/>
      <c r="AA17" s="120"/>
      <c r="AB17" s="120"/>
      <c r="AC17" s="120"/>
      <c r="AD17" s="120"/>
      <c r="AE17" s="120"/>
      <c r="AF17" s="120"/>
      <c r="AG17" s="120"/>
      <c r="AH17" s="120"/>
      <c r="AI17" s="120"/>
      <c r="AJ17" s="120"/>
      <c r="AK17" s="120"/>
      <c r="AL17" s="120"/>
      <c r="AM17" s="120"/>
      <c r="AN17" s="120"/>
      <c r="AO17" s="120"/>
      <c r="AP17" s="120"/>
      <c r="AQ17" s="120"/>
      <c r="AR17" s="120"/>
      <c r="AS17" s="120"/>
      <c r="AT17" s="120"/>
      <c r="AU17" s="120"/>
      <c r="AV17" s="120"/>
      <c r="AW17" s="120"/>
      <c r="AX17" s="120"/>
      <c r="AY17" s="120"/>
      <c r="AZ17" s="120"/>
      <c r="BA17" s="120"/>
      <c r="BB17" s="120"/>
      <c r="BC17" s="120"/>
      <c r="BD17" s="120"/>
      <c r="BE17" s="120"/>
      <c r="BF17" s="120"/>
      <c r="BG17" s="120"/>
      <c r="BH17" s="120"/>
      <c r="BI17" s="120"/>
      <c r="BJ17" s="120"/>
    </row>
    <row r="18" spans="1:62" s="1" customFormat="1" ht="48" customHeight="1" thickBot="1" x14ac:dyDescent="0.3">
      <c r="A18" s="430" t="s">
        <v>222</v>
      </c>
      <c r="B18" s="431"/>
      <c r="C18" s="431"/>
      <c r="D18" s="431"/>
      <c r="E18" s="431"/>
      <c r="F18" s="431"/>
      <c r="G18" s="431"/>
      <c r="H18" s="431"/>
      <c r="I18" s="431"/>
      <c r="J18" s="431"/>
      <c r="K18" s="431"/>
      <c r="L18" s="431"/>
      <c r="M18" s="431"/>
      <c r="N18" s="431"/>
      <c r="O18" s="431"/>
      <c r="P18" s="431"/>
      <c r="Q18" s="431"/>
      <c r="R18" s="431"/>
      <c r="S18" s="431"/>
      <c r="T18" s="431"/>
      <c r="U18" s="431"/>
      <c r="V18" s="431"/>
      <c r="W18" s="431"/>
      <c r="X18" s="431"/>
      <c r="Y18" s="431"/>
      <c r="Z18" s="431"/>
      <c r="AA18" s="431"/>
      <c r="AB18" s="431"/>
      <c r="AC18" s="431"/>
      <c r="AD18" s="431"/>
      <c r="AE18" s="431"/>
      <c r="AF18" s="432"/>
      <c r="AG18" s="120"/>
      <c r="AH18" s="120"/>
      <c r="AI18" s="120"/>
      <c r="AJ18" s="120"/>
      <c r="AK18" s="120"/>
      <c r="AL18" s="120"/>
      <c r="AM18" s="120"/>
      <c r="AN18" s="82"/>
      <c r="AO18" s="82"/>
      <c r="AP18" s="82"/>
      <c r="AQ18" s="82"/>
      <c r="AR18" s="82"/>
      <c r="AS18" s="82"/>
      <c r="AT18" s="82"/>
      <c r="AU18" s="82"/>
      <c r="AV18" s="82"/>
      <c r="AW18" s="82"/>
      <c r="AX18" s="82"/>
      <c r="AY18" s="82"/>
      <c r="AZ18" s="82"/>
      <c r="BA18" s="82"/>
      <c r="BB18" s="82"/>
      <c r="BC18" s="82"/>
      <c r="BD18" s="82"/>
      <c r="BE18" s="82"/>
      <c r="BF18" s="82"/>
      <c r="BG18" s="82"/>
      <c r="BH18" s="82"/>
      <c r="BI18" s="82"/>
      <c r="BJ18" s="82"/>
    </row>
    <row r="19" spans="1:62" s="1" customFormat="1" ht="50.25" customHeight="1" thickBot="1" x14ac:dyDescent="0.3">
      <c r="A19" s="428" t="s">
        <v>223</v>
      </c>
      <c r="B19" s="429"/>
      <c r="C19" s="590" t="s">
        <v>337</v>
      </c>
      <c r="D19" s="590"/>
      <c r="E19" s="590"/>
      <c r="F19" s="590"/>
      <c r="G19" s="590"/>
      <c r="H19" s="590"/>
      <c r="I19" s="590"/>
      <c r="J19" s="590"/>
      <c r="K19" s="590"/>
      <c r="L19" s="590"/>
      <c r="M19" s="590"/>
      <c r="N19" s="590"/>
      <c r="O19" s="590"/>
      <c r="P19" s="590"/>
      <c r="Q19" s="590"/>
      <c r="R19" s="590"/>
      <c r="S19" s="590"/>
      <c r="T19" s="590"/>
      <c r="U19" s="590"/>
      <c r="V19" s="590"/>
      <c r="W19" s="590"/>
      <c r="X19" s="590"/>
      <c r="Y19" s="590"/>
      <c r="Z19" s="590"/>
      <c r="AA19" s="590"/>
      <c r="AB19" s="590"/>
      <c r="AC19" s="590"/>
      <c r="AD19" s="590"/>
      <c r="AE19" s="590"/>
      <c r="AF19" s="591"/>
      <c r="AG19" s="120"/>
      <c r="AH19" s="120"/>
      <c r="AI19" s="120"/>
      <c r="AJ19" s="120"/>
      <c r="AK19" s="120"/>
      <c r="AL19" s="120"/>
      <c r="AM19" s="120"/>
      <c r="AN19" s="82"/>
      <c r="AO19" s="82"/>
      <c r="AP19" s="82"/>
      <c r="AQ19" s="82"/>
      <c r="AR19" s="82"/>
      <c r="AS19" s="82"/>
      <c r="AT19" s="82"/>
      <c r="AU19" s="82"/>
      <c r="AV19" s="82"/>
      <c r="AW19" s="82"/>
      <c r="AX19" s="82"/>
      <c r="AY19" s="82"/>
      <c r="AZ19" s="82"/>
      <c r="BA19" s="82"/>
      <c r="BB19" s="82"/>
      <c r="BC19" s="82"/>
      <c r="BD19" s="82"/>
      <c r="BE19" s="82"/>
      <c r="BF19" s="82"/>
      <c r="BG19" s="82"/>
      <c r="BH19" s="82"/>
      <c r="BI19" s="82"/>
      <c r="BJ19" s="82"/>
    </row>
    <row r="20" spans="1:62" s="30" customFormat="1" ht="21.75" customHeight="1" thickBot="1" x14ac:dyDescent="0.3">
      <c r="A20" s="445" t="s">
        <v>224</v>
      </c>
      <c r="B20" s="592" t="s">
        <v>225</v>
      </c>
      <c r="C20" s="487" t="s">
        <v>84</v>
      </c>
      <c r="D20" s="589"/>
      <c r="E20" s="589"/>
      <c r="F20" s="589"/>
      <c r="G20" s="589"/>
      <c r="H20" s="589"/>
      <c r="I20" s="589"/>
      <c r="J20" s="589"/>
      <c r="K20" s="589"/>
      <c r="L20" s="589"/>
      <c r="M20" s="589"/>
      <c r="N20" s="488"/>
      <c r="O20" s="583" t="s">
        <v>86</v>
      </c>
      <c r="P20" s="584"/>
      <c r="Q20" s="584"/>
      <c r="R20" s="584"/>
      <c r="S20" s="584"/>
      <c r="T20" s="584"/>
      <c r="U20" s="584"/>
      <c r="V20" s="584"/>
      <c r="W20" s="584"/>
      <c r="X20" s="584"/>
      <c r="Y20" s="584"/>
      <c r="Z20" s="584"/>
      <c r="AA20" s="584"/>
      <c r="AB20" s="584"/>
      <c r="AC20" s="584"/>
      <c r="AD20" s="584"/>
      <c r="AE20" s="584"/>
      <c r="AF20" s="585"/>
      <c r="AG20" s="120"/>
      <c r="AH20" s="120"/>
      <c r="AI20" s="120"/>
      <c r="AJ20" s="120"/>
      <c r="AK20" s="120"/>
      <c r="AL20" s="120"/>
      <c r="AM20" s="120"/>
      <c r="AN20" s="121"/>
      <c r="AO20" s="121"/>
      <c r="AP20" s="121"/>
      <c r="AQ20" s="121"/>
      <c r="AR20" s="121"/>
      <c r="AS20" s="121"/>
      <c r="AT20" s="121"/>
      <c r="AU20" s="121"/>
      <c r="AV20" s="121"/>
      <c r="AW20" s="121"/>
      <c r="AX20" s="121"/>
      <c r="AY20" s="121"/>
      <c r="AZ20" s="121"/>
      <c r="BA20" s="121"/>
      <c r="BB20" s="121"/>
      <c r="BC20" s="121"/>
      <c r="BD20" s="121"/>
      <c r="BE20" s="121"/>
      <c r="BF20" s="121"/>
      <c r="BG20" s="121"/>
      <c r="BH20" s="121"/>
      <c r="BI20" s="121"/>
      <c r="BJ20" s="121"/>
    </row>
    <row r="21" spans="1:62" s="30" customFormat="1" ht="21.75" customHeight="1" thickBot="1" x14ac:dyDescent="0.3">
      <c r="A21" s="608"/>
      <c r="B21" s="592"/>
      <c r="C21" s="581" t="s">
        <v>181</v>
      </c>
      <c r="D21" s="582"/>
      <c r="E21" s="581" t="s">
        <v>183</v>
      </c>
      <c r="F21" s="582"/>
      <c r="G21" s="581" t="s">
        <v>184</v>
      </c>
      <c r="H21" s="582"/>
      <c r="I21" s="581" t="s">
        <v>185</v>
      </c>
      <c r="J21" s="582"/>
      <c r="K21" s="581" t="s">
        <v>186</v>
      </c>
      <c r="L21" s="582"/>
      <c r="M21" s="581" t="s">
        <v>187</v>
      </c>
      <c r="N21" s="582"/>
      <c r="O21" s="583" t="s">
        <v>181</v>
      </c>
      <c r="P21" s="584"/>
      <c r="Q21" s="585"/>
      <c r="R21" s="593" t="s">
        <v>183</v>
      </c>
      <c r="S21" s="594"/>
      <c r="T21" s="595"/>
      <c r="U21" s="593" t="s">
        <v>184</v>
      </c>
      <c r="V21" s="594"/>
      <c r="W21" s="595"/>
      <c r="X21" s="593" t="s">
        <v>185</v>
      </c>
      <c r="Y21" s="594"/>
      <c r="Z21" s="595"/>
      <c r="AA21" s="593" t="s">
        <v>186</v>
      </c>
      <c r="AB21" s="594"/>
      <c r="AC21" s="595"/>
      <c r="AD21" s="593" t="s">
        <v>187</v>
      </c>
      <c r="AE21" s="594"/>
      <c r="AF21" s="595"/>
      <c r="AG21" s="120"/>
      <c r="AH21" s="120"/>
      <c r="AI21" s="120"/>
      <c r="AJ21" s="120"/>
      <c r="AK21" s="120"/>
      <c r="AL21" s="120"/>
      <c r="AM21" s="120"/>
      <c r="AN21" s="121"/>
      <c r="AO21" s="121"/>
      <c r="AP21" s="121"/>
      <c r="AQ21" s="121"/>
      <c r="AR21" s="121"/>
      <c r="AS21" s="121"/>
      <c r="AT21" s="121"/>
      <c r="AU21" s="121"/>
      <c r="AV21" s="121"/>
      <c r="AW21" s="121"/>
      <c r="AX21" s="121"/>
      <c r="AY21" s="121"/>
      <c r="AZ21" s="121"/>
      <c r="BA21" s="121"/>
      <c r="BB21" s="121"/>
      <c r="BC21" s="121"/>
      <c r="BD21" s="121"/>
      <c r="BE21" s="121"/>
      <c r="BF21" s="121"/>
      <c r="BG21" s="121"/>
      <c r="BH21" s="121"/>
      <c r="BI21" s="121"/>
      <c r="BJ21" s="121"/>
    </row>
    <row r="22" spans="1:62" s="30" customFormat="1" ht="28.5" customHeight="1" thickBot="1" x14ac:dyDescent="0.3">
      <c r="A22" s="608"/>
      <c r="B22" s="592"/>
      <c r="C22" s="125" t="s">
        <v>226</v>
      </c>
      <c r="D22" s="125" t="s">
        <v>227</v>
      </c>
      <c r="E22" s="125" t="s">
        <v>226</v>
      </c>
      <c r="F22" s="125" t="s">
        <v>227</v>
      </c>
      <c r="G22" s="125" t="s">
        <v>226</v>
      </c>
      <c r="H22" s="125" t="s">
        <v>227</v>
      </c>
      <c r="I22" s="125" t="s">
        <v>226</v>
      </c>
      <c r="J22" s="125" t="s">
        <v>227</v>
      </c>
      <c r="K22" s="125" t="s">
        <v>226</v>
      </c>
      <c r="L22" s="125" t="s">
        <v>227</v>
      </c>
      <c r="M22" s="125" t="s">
        <v>226</v>
      </c>
      <c r="N22" s="125" t="s">
        <v>227</v>
      </c>
      <c r="O22" s="126" t="s">
        <v>226</v>
      </c>
      <c r="P22" s="126" t="s">
        <v>228</v>
      </c>
      <c r="Q22" s="126" t="s">
        <v>28</v>
      </c>
      <c r="R22" s="126" t="s">
        <v>226</v>
      </c>
      <c r="S22" s="126" t="s">
        <v>228</v>
      </c>
      <c r="T22" s="126" t="s">
        <v>28</v>
      </c>
      <c r="U22" s="126" t="s">
        <v>226</v>
      </c>
      <c r="V22" s="126" t="s">
        <v>228</v>
      </c>
      <c r="W22" s="126" t="s">
        <v>28</v>
      </c>
      <c r="X22" s="126" t="s">
        <v>226</v>
      </c>
      <c r="Y22" s="126" t="s">
        <v>228</v>
      </c>
      <c r="Z22" s="126" t="s">
        <v>28</v>
      </c>
      <c r="AA22" s="126" t="s">
        <v>226</v>
      </c>
      <c r="AB22" s="126" t="s">
        <v>228</v>
      </c>
      <c r="AC22" s="126" t="s">
        <v>28</v>
      </c>
      <c r="AD22" s="126" t="s">
        <v>226</v>
      </c>
      <c r="AE22" s="126" t="s">
        <v>228</v>
      </c>
      <c r="AF22" s="126" t="s">
        <v>28</v>
      </c>
      <c r="AG22" s="120"/>
      <c r="AH22" s="120"/>
      <c r="AI22" s="120"/>
      <c r="AJ22" s="120"/>
      <c r="AK22" s="120"/>
      <c r="AL22" s="120"/>
      <c r="AM22" s="120"/>
      <c r="AN22" s="121"/>
      <c r="AO22" s="121"/>
      <c r="AP22" s="121"/>
      <c r="AQ22" s="121"/>
      <c r="AR22" s="121"/>
      <c r="AS22" s="121"/>
      <c r="AT22" s="121"/>
      <c r="AU22" s="121"/>
      <c r="AV22" s="121"/>
      <c r="AW22" s="121"/>
      <c r="AX22" s="121"/>
      <c r="AY22" s="121"/>
      <c r="AZ22" s="121"/>
      <c r="BA22" s="121"/>
      <c r="BB22" s="121"/>
      <c r="BC22" s="121"/>
      <c r="BD22" s="121"/>
      <c r="BE22" s="121"/>
      <c r="BF22" s="121"/>
      <c r="BG22" s="121"/>
      <c r="BH22" s="121"/>
      <c r="BI22" s="121"/>
      <c r="BJ22" s="121"/>
    </row>
    <row r="23" spans="1:62" s="30" customFormat="1" ht="15.75" customHeight="1" thickBot="1" x14ac:dyDescent="0.3">
      <c r="A23" s="608"/>
      <c r="B23" s="237" t="s">
        <v>357</v>
      </c>
      <c r="C23" s="274">
        <v>0</v>
      </c>
      <c r="D23" s="125"/>
      <c r="E23" s="274">
        <v>400</v>
      </c>
      <c r="F23" s="125"/>
      <c r="G23" s="274">
        <v>800</v>
      </c>
      <c r="H23" s="125"/>
      <c r="I23" s="274">
        <v>600</v>
      </c>
      <c r="J23" s="125"/>
      <c r="K23" s="274">
        <v>800</v>
      </c>
      <c r="L23" s="125"/>
      <c r="M23" s="274">
        <v>800</v>
      </c>
      <c r="N23" s="125"/>
      <c r="O23" s="239"/>
      <c r="P23" s="126"/>
      <c r="Q23" s="240"/>
      <c r="R23" s="239"/>
      <c r="S23" s="126"/>
      <c r="T23" s="240"/>
      <c r="U23" s="239"/>
      <c r="V23" s="126"/>
      <c r="W23" s="240"/>
      <c r="X23" s="239"/>
      <c r="Y23" s="126"/>
      <c r="Z23" s="240"/>
      <c r="AA23" s="239"/>
      <c r="AB23" s="126"/>
      <c r="AC23" s="240"/>
      <c r="AD23" s="239"/>
      <c r="AE23" s="126"/>
      <c r="AF23" s="241"/>
      <c r="AG23" s="120"/>
      <c r="AH23" s="120"/>
      <c r="AI23" s="120"/>
      <c r="AJ23" s="120"/>
      <c r="AK23" s="120"/>
      <c r="AL23" s="120"/>
      <c r="AM23" s="120"/>
      <c r="AN23" s="121"/>
      <c r="AO23" s="121"/>
      <c r="AP23" s="121"/>
      <c r="AQ23" s="121"/>
      <c r="AR23" s="121"/>
      <c r="AS23" s="121"/>
      <c r="AT23" s="121"/>
      <c r="AU23" s="121"/>
      <c r="AV23" s="121"/>
      <c r="AW23" s="121"/>
      <c r="AX23" s="121"/>
      <c r="AY23" s="121"/>
      <c r="AZ23" s="121"/>
      <c r="BA23" s="121"/>
      <c r="BB23" s="121"/>
      <c r="BC23" s="121"/>
      <c r="BD23" s="121"/>
      <c r="BE23" s="121"/>
      <c r="BF23" s="121"/>
      <c r="BG23" s="121"/>
      <c r="BH23" s="121"/>
      <c r="BI23" s="121"/>
      <c r="BJ23" s="121"/>
    </row>
    <row r="24" spans="1:62" s="30" customFormat="1" ht="15.75" customHeight="1" x14ac:dyDescent="0.25">
      <c r="A24" s="608"/>
      <c r="B24" s="79" t="s">
        <v>229</v>
      </c>
      <c r="C24" s="137"/>
      <c r="D24" s="135"/>
      <c r="E24" s="137"/>
      <c r="F24" s="135"/>
      <c r="G24" s="137"/>
      <c r="H24" s="135"/>
      <c r="I24" s="137"/>
      <c r="J24" s="135"/>
      <c r="K24" s="137"/>
      <c r="L24" s="135"/>
      <c r="M24" s="137"/>
      <c r="N24" s="135"/>
      <c r="O24" s="77">
        <v>0</v>
      </c>
      <c r="P24" s="135"/>
      <c r="Q24" s="135"/>
      <c r="R24" s="275">
        <v>0</v>
      </c>
      <c r="S24" s="276">
        <f t="shared" ref="S24" si="0">R24*1372585.48</f>
        <v>0</v>
      </c>
      <c r="T24" s="276">
        <f t="shared" ref="T24:V30" si="1">R24*4950.039813</f>
        <v>0</v>
      </c>
      <c r="U24" s="277">
        <v>0</v>
      </c>
      <c r="V24" s="276">
        <f>T23*4950.039813</f>
        <v>0</v>
      </c>
      <c r="W24" s="278">
        <f>U24*84832.05204</f>
        <v>0</v>
      </c>
      <c r="X24" s="275">
        <v>25</v>
      </c>
      <c r="Y24" s="301">
        <v>2613385</v>
      </c>
      <c r="Z24" s="301">
        <v>3466031.007751938</v>
      </c>
      <c r="AA24" s="77"/>
      <c r="AB24" s="135"/>
      <c r="AC24" s="135"/>
      <c r="AD24" s="77"/>
      <c r="AE24" s="279"/>
      <c r="AF24" s="138"/>
      <c r="AG24" s="120"/>
      <c r="AH24" s="120"/>
      <c r="AI24" s="120"/>
      <c r="AJ24" s="120"/>
      <c r="AK24" s="120"/>
      <c r="AL24" s="120"/>
      <c r="AM24" s="120"/>
      <c r="AN24" s="121"/>
      <c r="AO24" s="121"/>
      <c r="AP24" s="121"/>
      <c r="AQ24" s="121"/>
      <c r="AR24" s="121"/>
      <c r="AS24" s="121"/>
      <c r="AT24" s="121"/>
      <c r="AU24" s="121"/>
      <c r="AV24" s="121"/>
      <c r="AW24" s="121"/>
      <c r="AX24" s="121"/>
      <c r="AY24" s="121"/>
      <c r="AZ24" s="121"/>
      <c r="BA24" s="121"/>
      <c r="BB24" s="121"/>
      <c r="BC24" s="121"/>
      <c r="BD24" s="121"/>
      <c r="BE24" s="121"/>
      <c r="BF24" s="121"/>
      <c r="BG24" s="121"/>
      <c r="BH24" s="121"/>
      <c r="BI24" s="121"/>
      <c r="BJ24" s="121"/>
    </row>
    <row r="25" spans="1:62" s="30" customFormat="1" ht="15.75" customHeight="1" x14ac:dyDescent="0.25">
      <c r="A25" s="608"/>
      <c r="B25" s="80" t="s">
        <v>230</v>
      </c>
      <c r="C25" s="77"/>
      <c r="D25" s="135"/>
      <c r="E25" s="77"/>
      <c r="F25" s="135"/>
      <c r="G25" s="77"/>
      <c r="H25" s="135"/>
      <c r="I25" s="77"/>
      <c r="J25" s="135"/>
      <c r="K25" s="77"/>
      <c r="L25" s="135"/>
      <c r="M25" s="77"/>
      <c r="N25" s="135"/>
      <c r="O25" s="77">
        <v>0</v>
      </c>
      <c r="P25" s="135"/>
      <c r="Q25" s="135"/>
      <c r="R25" s="275">
        <v>56</v>
      </c>
      <c r="S25" s="276">
        <f>R25*2335676.815</f>
        <v>130797901.64</v>
      </c>
      <c r="T25" s="276">
        <f>R25*9900.077283</f>
        <v>554404.32784799999</v>
      </c>
      <c r="U25" s="277">
        <v>0</v>
      </c>
      <c r="V25" s="276">
        <f>T24*4950.039813</f>
        <v>0</v>
      </c>
      <c r="W25" s="278">
        <f t="shared" ref="W25:W44" si="2">U25*84832.05204</f>
        <v>0</v>
      </c>
      <c r="X25" s="275">
        <v>16</v>
      </c>
      <c r="Y25" s="301">
        <v>1672566.4</v>
      </c>
      <c r="Z25" s="301">
        <v>2218259.8449612404</v>
      </c>
      <c r="AA25" s="77"/>
      <c r="AB25" s="135"/>
      <c r="AC25" s="135"/>
      <c r="AD25" s="77"/>
      <c r="AE25" s="280"/>
      <c r="AF25" s="138"/>
      <c r="AG25" s="120"/>
      <c r="AH25" s="120"/>
      <c r="AI25" s="120"/>
      <c r="AJ25" s="120"/>
      <c r="AK25" s="120"/>
      <c r="AL25" s="120"/>
      <c r="AM25" s="120"/>
      <c r="AN25" s="121"/>
      <c r="AO25" s="121"/>
      <c r="AP25" s="121"/>
      <c r="AQ25" s="121"/>
      <c r="AR25" s="121"/>
      <c r="AS25" s="121"/>
      <c r="AT25" s="121"/>
      <c r="AU25" s="121"/>
      <c r="AV25" s="121"/>
      <c r="AW25" s="121"/>
      <c r="AX25" s="121"/>
      <c r="AY25" s="121"/>
      <c r="AZ25" s="121"/>
      <c r="BA25" s="121"/>
      <c r="BB25" s="121"/>
      <c r="BC25" s="121"/>
      <c r="BD25" s="121"/>
      <c r="BE25" s="121"/>
      <c r="BF25" s="121"/>
      <c r="BG25" s="121"/>
      <c r="BH25" s="121"/>
      <c r="BI25" s="121"/>
      <c r="BJ25" s="121"/>
    </row>
    <row r="26" spans="1:62" s="30" customFormat="1" ht="15.75" customHeight="1" x14ac:dyDescent="0.25">
      <c r="A26" s="608"/>
      <c r="B26" s="80" t="s">
        <v>231</v>
      </c>
      <c r="C26" s="77"/>
      <c r="D26" s="135"/>
      <c r="E26" s="77"/>
      <c r="F26" s="135"/>
      <c r="G26" s="77"/>
      <c r="H26" s="135"/>
      <c r="I26" s="77"/>
      <c r="J26" s="135"/>
      <c r="K26" s="77"/>
      <c r="L26" s="135"/>
      <c r="M26" s="77"/>
      <c r="N26" s="135"/>
      <c r="O26" s="77">
        <v>0</v>
      </c>
      <c r="P26" s="135"/>
      <c r="Q26" s="135"/>
      <c r="R26" s="275">
        <v>8</v>
      </c>
      <c r="S26" s="276">
        <f t="shared" ref="S26:S43" si="3">R26*2335676.815</f>
        <v>18685414.52</v>
      </c>
      <c r="T26" s="276">
        <f t="shared" ref="T26:T43" si="4">R26*9900.077283</f>
        <v>79200.618264000004</v>
      </c>
      <c r="U26" s="277">
        <v>19</v>
      </c>
      <c r="V26" s="276">
        <f ca="1">-V26</f>
        <v>0</v>
      </c>
      <c r="W26" s="278">
        <f t="shared" si="2"/>
        <v>1611808.9887599999</v>
      </c>
      <c r="X26" s="275">
        <v>29</v>
      </c>
      <c r="Y26" s="301">
        <v>3031526.5999999996</v>
      </c>
      <c r="Z26" s="301">
        <v>4020595.9689922482</v>
      </c>
      <c r="AA26" s="77"/>
      <c r="AB26" s="135"/>
      <c r="AC26" s="135"/>
      <c r="AD26" s="77"/>
      <c r="AE26" s="280"/>
      <c r="AF26" s="138"/>
      <c r="AG26" s="120"/>
      <c r="AH26" s="120"/>
      <c r="AI26" s="120"/>
      <c r="AJ26" s="120"/>
      <c r="AK26" s="120"/>
      <c r="AL26" s="120"/>
      <c r="AM26" s="120"/>
      <c r="AN26" s="121"/>
      <c r="AO26" s="121"/>
      <c r="AP26" s="121"/>
      <c r="AQ26" s="121"/>
      <c r="AR26" s="121"/>
      <c r="AS26" s="121"/>
      <c r="AT26" s="121"/>
      <c r="AU26" s="121"/>
      <c r="AV26" s="121"/>
      <c r="AW26" s="121"/>
      <c r="AX26" s="121"/>
      <c r="AY26" s="121"/>
      <c r="AZ26" s="121"/>
      <c r="BA26" s="121"/>
      <c r="BB26" s="121"/>
      <c r="BC26" s="121"/>
      <c r="BD26" s="121"/>
      <c r="BE26" s="121"/>
      <c r="BF26" s="121"/>
      <c r="BG26" s="121"/>
      <c r="BH26" s="121"/>
      <c r="BI26" s="121"/>
      <c r="BJ26" s="121"/>
    </row>
    <row r="27" spans="1:62" s="30" customFormat="1" ht="15.75" customHeight="1" x14ac:dyDescent="0.25">
      <c r="A27" s="608"/>
      <c r="B27" s="80" t="s">
        <v>232</v>
      </c>
      <c r="C27" s="77"/>
      <c r="D27" s="135"/>
      <c r="E27" s="77"/>
      <c r="F27" s="135"/>
      <c r="G27" s="77"/>
      <c r="H27" s="135"/>
      <c r="I27" s="77"/>
      <c r="J27" s="135"/>
      <c r="K27" s="77"/>
      <c r="L27" s="135"/>
      <c r="M27" s="77"/>
      <c r="N27" s="135"/>
      <c r="O27" s="77">
        <v>0</v>
      </c>
      <c r="P27" s="135"/>
      <c r="Q27" s="135"/>
      <c r="R27" s="275">
        <v>4</v>
      </c>
      <c r="S27" s="276">
        <f t="shared" si="3"/>
        <v>9342707.2599999998</v>
      </c>
      <c r="T27" s="276">
        <f t="shared" si="4"/>
        <v>39600.309132000002</v>
      </c>
      <c r="U27" s="277">
        <v>62</v>
      </c>
      <c r="V27" s="276">
        <f ca="1">-V27</f>
        <v>0</v>
      </c>
      <c r="W27" s="278">
        <f t="shared" si="2"/>
        <v>5259587.2264799997</v>
      </c>
      <c r="X27" s="275">
        <v>34</v>
      </c>
      <c r="Y27" s="301">
        <v>3554203.5999999996</v>
      </c>
      <c r="Z27" s="301">
        <v>4713802.170542636</v>
      </c>
      <c r="AA27" s="77"/>
      <c r="AB27" s="135"/>
      <c r="AC27" s="135"/>
      <c r="AD27" s="77"/>
      <c r="AE27" s="280"/>
      <c r="AF27" s="138"/>
      <c r="AG27" s="120"/>
      <c r="AH27" s="120"/>
      <c r="AI27" s="120"/>
      <c r="AJ27" s="120"/>
      <c r="AK27" s="120"/>
      <c r="AL27" s="120"/>
      <c r="AM27" s="120"/>
      <c r="AN27" s="121"/>
      <c r="AO27" s="121"/>
      <c r="AP27" s="121"/>
      <c r="AQ27" s="121"/>
      <c r="AR27" s="121"/>
      <c r="AS27" s="121"/>
      <c r="AT27" s="121"/>
      <c r="AU27" s="121"/>
      <c r="AV27" s="121"/>
      <c r="AW27" s="121"/>
      <c r="AX27" s="121"/>
      <c r="AY27" s="121"/>
      <c r="AZ27" s="121"/>
      <c r="BA27" s="121"/>
      <c r="BB27" s="121"/>
      <c r="BC27" s="121"/>
      <c r="BD27" s="121"/>
      <c r="BE27" s="121"/>
      <c r="BF27" s="121"/>
      <c r="BG27" s="121"/>
      <c r="BH27" s="121"/>
      <c r="BI27" s="121"/>
      <c r="BJ27" s="121"/>
    </row>
    <row r="28" spans="1:62" s="30" customFormat="1" ht="15.75" customHeight="1" x14ac:dyDescent="0.25">
      <c r="A28" s="608"/>
      <c r="B28" s="80" t="s">
        <v>233</v>
      </c>
      <c r="C28" s="77"/>
      <c r="D28" s="135"/>
      <c r="E28" s="77"/>
      <c r="F28" s="135"/>
      <c r="G28" s="77"/>
      <c r="H28" s="135"/>
      <c r="I28" s="77"/>
      <c r="J28" s="135"/>
      <c r="K28" s="77"/>
      <c r="L28" s="135"/>
      <c r="M28" s="77"/>
      <c r="N28" s="135"/>
      <c r="O28" s="77">
        <v>0</v>
      </c>
      <c r="P28" s="135"/>
      <c r="Q28" s="135"/>
      <c r="R28" s="275">
        <v>29</v>
      </c>
      <c r="S28" s="276">
        <f t="shared" si="3"/>
        <v>67734627.635000005</v>
      </c>
      <c r="T28" s="276">
        <f t="shared" si="4"/>
        <v>287102.24120700004</v>
      </c>
      <c r="U28" s="277">
        <v>38</v>
      </c>
      <c r="V28" s="276">
        <f ca="1">-V28</f>
        <v>0</v>
      </c>
      <c r="W28" s="278">
        <f t="shared" si="2"/>
        <v>3223617.9775199997</v>
      </c>
      <c r="X28" s="275">
        <v>42</v>
      </c>
      <c r="Y28" s="301">
        <v>4390486.8</v>
      </c>
      <c r="Z28" s="301">
        <v>5822932.0930232564</v>
      </c>
      <c r="AA28" s="77"/>
      <c r="AB28" s="135"/>
      <c r="AC28" s="135"/>
      <c r="AD28" s="77"/>
      <c r="AE28" s="280"/>
      <c r="AF28" s="138"/>
      <c r="AG28" s="120"/>
      <c r="AH28" s="120"/>
      <c r="AI28" s="120"/>
      <c r="AJ28" s="120"/>
      <c r="AK28" s="120"/>
      <c r="AL28" s="120"/>
      <c r="AM28" s="120"/>
      <c r="AN28" s="121"/>
      <c r="AO28" s="121"/>
      <c r="AP28" s="121"/>
      <c r="AQ28" s="121"/>
      <c r="AR28" s="121"/>
      <c r="AS28" s="121"/>
      <c r="AT28" s="121"/>
      <c r="AU28" s="121"/>
      <c r="AV28" s="121"/>
      <c r="AW28" s="121"/>
      <c r="AX28" s="121"/>
      <c r="AY28" s="121"/>
      <c r="AZ28" s="121"/>
      <c r="BA28" s="121"/>
      <c r="BB28" s="121"/>
      <c r="BC28" s="121"/>
      <c r="BD28" s="121"/>
      <c r="BE28" s="121"/>
      <c r="BF28" s="121"/>
      <c r="BG28" s="121"/>
      <c r="BH28" s="121"/>
      <c r="BI28" s="121"/>
      <c r="BJ28" s="121"/>
    </row>
    <row r="29" spans="1:62" s="30" customFormat="1" ht="15.75" customHeight="1" x14ac:dyDescent="0.25">
      <c r="A29" s="608"/>
      <c r="B29" s="80" t="s">
        <v>234</v>
      </c>
      <c r="C29" s="77"/>
      <c r="D29" s="135"/>
      <c r="E29" s="77"/>
      <c r="F29" s="135"/>
      <c r="G29" s="77"/>
      <c r="H29" s="135"/>
      <c r="I29" s="77"/>
      <c r="J29" s="135"/>
      <c r="K29" s="77"/>
      <c r="L29" s="135"/>
      <c r="M29" s="77"/>
      <c r="N29" s="135"/>
      <c r="O29" s="77">
        <v>0</v>
      </c>
      <c r="P29" s="135"/>
      <c r="Q29" s="135"/>
      <c r="R29" s="275">
        <v>12</v>
      </c>
      <c r="S29" s="276">
        <f t="shared" si="3"/>
        <v>28028121.780000001</v>
      </c>
      <c r="T29" s="276">
        <f t="shared" si="4"/>
        <v>118800.92739600001</v>
      </c>
      <c r="U29" s="277">
        <v>84</v>
      </c>
      <c r="V29" s="276">
        <f>-V32</f>
        <v>0</v>
      </c>
      <c r="W29" s="278">
        <f t="shared" si="2"/>
        <v>7125892.3713599993</v>
      </c>
      <c r="X29" s="275">
        <v>29</v>
      </c>
      <c r="Y29" s="301">
        <v>3031526.5999999996</v>
      </c>
      <c r="Z29" s="301">
        <v>4020595.9689922482</v>
      </c>
      <c r="AA29" s="77"/>
      <c r="AB29" s="135"/>
      <c r="AC29" s="135"/>
      <c r="AD29" s="77"/>
      <c r="AE29" s="280"/>
      <c r="AF29" s="138"/>
      <c r="AG29" s="120"/>
      <c r="AH29" s="120"/>
      <c r="AI29" s="120"/>
      <c r="AJ29" s="120"/>
      <c r="AK29" s="120"/>
      <c r="AL29" s="120"/>
      <c r="AM29" s="120"/>
      <c r="AN29" s="121"/>
      <c r="AO29" s="121"/>
      <c r="AP29" s="121"/>
      <c r="AQ29" s="121"/>
      <c r="AR29" s="121"/>
      <c r="AS29" s="121"/>
      <c r="AT29" s="121"/>
      <c r="AU29" s="121"/>
      <c r="AV29" s="121"/>
      <c r="AW29" s="121"/>
      <c r="AX29" s="121"/>
      <c r="AY29" s="121"/>
      <c r="AZ29" s="121"/>
      <c r="BA29" s="121"/>
      <c r="BB29" s="121"/>
      <c r="BC29" s="121"/>
      <c r="BD29" s="121"/>
      <c r="BE29" s="121"/>
      <c r="BF29" s="121"/>
      <c r="BG29" s="121"/>
      <c r="BH29" s="121"/>
      <c r="BI29" s="121"/>
      <c r="BJ29" s="121"/>
    </row>
    <row r="30" spans="1:62" s="30" customFormat="1" ht="15.75" customHeight="1" x14ac:dyDescent="0.25">
      <c r="A30" s="608"/>
      <c r="B30" s="80" t="s">
        <v>235</v>
      </c>
      <c r="C30" s="77"/>
      <c r="D30" s="135"/>
      <c r="E30" s="77"/>
      <c r="F30" s="135"/>
      <c r="G30" s="77"/>
      <c r="H30" s="135"/>
      <c r="I30" s="77"/>
      <c r="J30" s="135"/>
      <c r="K30" s="77"/>
      <c r="L30" s="135"/>
      <c r="M30" s="77"/>
      <c r="N30" s="135"/>
      <c r="O30" s="77">
        <v>0</v>
      </c>
      <c r="P30" s="135"/>
      <c r="Q30" s="135"/>
      <c r="R30" s="275">
        <v>0</v>
      </c>
      <c r="S30" s="276">
        <f t="shared" si="3"/>
        <v>0</v>
      </c>
      <c r="T30" s="276">
        <f t="shared" si="4"/>
        <v>0</v>
      </c>
      <c r="U30" s="277">
        <v>2</v>
      </c>
      <c r="V30" s="276">
        <f t="shared" si="1"/>
        <v>0</v>
      </c>
      <c r="W30" s="278">
        <f t="shared" si="2"/>
        <v>169664.10407999999</v>
      </c>
      <c r="X30" s="275">
        <v>22</v>
      </c>
      <c r="Y30" s="301">
        <v>2299778.7999999998</v>
      </c>
      <c r="Z30" s="301">
        <v>3050107.2868217058</v>
      </c>
      <c r="AA30" s="77"/>
      <c r="AB30" s="135"/>
      <c r="AC30" s="135"/>
      <c r="AD30" s="77"/>
      <c r="AE30" s="280"/>
      <c r="AF30" s="138"/>
      <c r="AG30" s="120"/>
      <c r="AH30" s="120"/>
      <c r="AI30" s="120"/>
      <c r="AJ30" s="120"/>
      <c r="AK30" s="120"/>
      <c r="AL30" s="120"/>
      <c r="AM30" s="120"/>
      <c r="AN30" s="121"/>
      <c r="AO30" s="121"/>
      <c r="AP30" s="121"/>
      <c r="AQ30" s="121"/>
      <c r="AR30" s="121"/>
      <c r="AS30" s="121"/>
      <c r="AT30" s="121"/>
      <c r="AU30" s="121"/>
      <c r="AV30" s="121"/>
      <c r="AW30" s="121"/>
      <c r="AX30" s="121"/>
      <c r="AY30" s="121"/>
      <c r="AZ30" s="121"/>
      <c r="BA30" s="121"/>
      <c r="BB30" s="121"/>
      <c r="BC30" s="121"/>
      <c r="BD30" s="121"/>
      <c r="BE30" s="121"/>
      <c r="BF30" s="121"/>
      <c r="BG30" s="121"/>
      <c r="BH30" s="121"/>
      <c r="BI30" s="121"/>
      <c r="BJ30" s="121"/>
    </row>
    <row r="31" spans="1:62" s="30" customFormat="1" ht="15.75" customHeight="1" x14ac:dyDescent="0.25">
      <c r="A31" s="608"/>
      <c r="B31" s="80" t="s">
        <v>236</v>
      </c>
      <c r="C31" s="77"/>
      <c r="D31" s="135"/>
      <c r="E31" s="77"/>
      <c r="F31" s="135"/>
      <c r="G31" s="77"/>
      <c r="H31" s="135"/>
      <c r="I31" s="77"/>
      <c r="J31" s="135"/>
      <c r="K31" s="77"/>
      <c r="L31" s="135"/>
      <c r="M31" s="77"/>
      <c r="N31" s="135"/>
      <c r="O31" s="77">
        <v>0</v>
      </c>
      <c r="P31" s="135"/>
      <c r="Q31" s="135"/>
      <c r="R31" s="275">
        <v>29</v>
      </c>
      <c r="S31" s="276">
        <f t="shared" si="3"/>
        <v>67734627.635000005</v>
      </c>
      <c r="T31" s="276">
        <f t="shared" si="4"/>
        <v>287102.24120700004</v>
      </c>
      <c r="U31" s="277">
        <v>55</v>
      </c>
      <c r="V31" s="276">
        <f>-V35</f>
        <v>0</v>
      </c>
      <c r="W31" s="278">
        <f t="shared" si="2"/>
        <v>4665762.8621999994</v>
      </c>
      <c r="X31" s="275">
        <v>47</v>
      </c>
      <c r="Y31" s="301">
        <v>4913163.8</v>
      </c>
      <c r="Z31" s="301">
        <v>6516138.2945736442</v>
      </c>
      <c r="AA31" s="77"/>
      <c r="AB31" s="135"/>
      <c r="AC31" s="135"/>
      <c r="AD31" s="77"/>
      <c r="AE31" s="280"/>
      <c r="AF31" s="138"/>
      <c r="AG31" s="120"/>
      <c r="AH31" s="120"/>
      <c r="AI31" s="120"/>
      <c r="AJ31" s="120"/>
      <c r="AK31" s="120"/>
      <c r="AL31" s="120"/>
      <c r="AM31" s="120"/>
      <c r="AN31" s="121"/>
      <c r="AO31" s="121"/>
      <c r="AP31" s="121"/>
      <c r="AQ31" s="121"/>
      <c r="AR31" s="121"/>
      <c r="AS31" s="121"/>
      <c r="AT31" s="121"/>
      <c r="AU31" s="121"/>
      <c r="AV31" s="121"/>
      <c r="AW31" s="121"/>
      <c r="AX31" s="121"/>
      <c r="AY31" s="121"/>
      <c r="AZ31" s="121"/>
      <c r="BA31" s="121"/>
      <c r="BB31" s="121"/>
      <c r="BC31" s="121"/>
      <c r="BD31" s="121"/>
      <c r="BE31" s="121"/>
      <c r="BF31" s="121"/>
      <c r="BG31" s="121"/>
      <c r="BH31" s="121"/>
      <c r="BI31" s="121"/>
      <c r="BJ31" s="121"/>
    </row>
    <row r="32" spans="1:62" s="30" customFormat="1" ht="15.75" customHeight="1" x14ac:dyDescent="0.25">
      <c r="A32" s="608"/>
      <c r="B32" s="80" t="s">
        <v>237</v>
      </c>
      <c r="C32" s="77"/>
      <c r="D32" s="135"/>
      <c r="E32" s="77"/>
      <c r="F32" s="135"/>
      <c r="G32" s="77"/>
      <c r="H32" s="135"/>
      <c r="I32" s="77"/>
      <c r="J32" s="135"/>
      <c r="K32" s="77"/>
      <c r="L32" s="135"/>
      <c r="M32" s="77"/>
      <c r="N32" s="135"/>
      <c r="O32" s="77">
        <v>0</v>
      </c>
      <c r="P32" s="135"/>
      <c r="Q32" s="135"/>
      <c r="R32" s="275">
        <v>33</v>
      </c>
      <c r="S32" s="276">
        <f t="shared" si="3"/>
        <v>77077334.894999996</v>
      </c>
      <c r="T32" s="276">
        <f t="shared" si="4"/>
        <v>326702.55033900001</v>
      </c>
      <c r="U32" s="277">
        <v>46</v>
      </c>
      <c r="V32" s="276">
        <f t="shared" ref="V32:V44" si="5">-V35</f>
        <v>0</v>
      </c>
      <c r="W32" s="278">
        <f t="shared" si="2"/>
        <v>3902274.3938399996</v>
      </c>
      <c r="X32" s="275">
        <v>51</v>
      </c>
      <c r="Y32" s="301">
        <v>5331305.3999999994</v>
      </c>
      <c r="Z32" s="301">
        <v>7070703.2558139535</v>
      </c>
      <c r="AA32" s="77"/>
      <c r="AB32" s="135"/>
      <c r="AC32" s="135"/>
      <c r="AD32" s="77"/>
      <c r="AE32" s="280"/>
      <c r="AF32" s="138"/>
      <c r="AG32" s="120"/>
      <c r="AH32" s="120"/>
      <c r="AI32" s="120"/>
      <c r="AJ32" s="120"/>
      <c r="AK32" s="120"/>
      <c r="AL32" s="120"/>
      <c r="AM32" s="120"/>
      <c r="AN32" s="121"/>
      <c r="AO32" s="121"/>
      <c r="AP32" s="121"/>
      <c r="AQ32" s="121"/>
      <c r="AR32" s="121"/>
      <c r="AS32" s="121"/>
      <c r="AT32" s="121"/>
      <c r="AU32" s="121"/>
      <c r="AV32" s="121"/>
      <c r="AW32" s="121"/>
      <c r="AX32" s="121"/>
      <c r="AY32" s="121"/>
      <c r="AZ32" s="121"/>
      <c r="BA32" s="121"/>
      <c r="BB32" s="121"/>
      <c r="BC32" s="121"/>
      <c r="BD32" s="121"/>
      <c r="BE32" s="121"/>
      <c r="BF32" s="121"/>
      <c r="BG32" s="121"/>
      <c r="BH32" s="121"/>
      <c r="BI32" s="121"/>
      <c r="BJ32" s="121"/>
    </row>
    <row r="33" spans="1:62" s="30" customFormat="1" ht="15.75" customHeight="1" x14ac:dyDescent="0.25">
      <c r="A33" s="608"/>
      <c r="B33" s="80" t="s">
        <v>238</v>
      </c>
      <c r="C33" s="77"/>
      <c r="D33" s="135"/>
      <c r="E33" s="77"/>
      <c r="F33" s="135"/>
      <c r="G33" s="77"/>
      <c r="H33" s="135"/>
      <c r="I33" s="77"/>
      <c r="J33" s="135"/>
      <c r="K33" s="77"/>
      <c r="L33" s="135"/>
      <c r="M33" s="77"/>
      <c r="N33" s="135"/>
      <c r="O33" s="77">
        <v>0</v>
      </c>
      <c r="P33" s="135"/>
      <c r="Q33" s="135"/>
      <c r="R33" s="275">
        <v>46</v>
      </c>
      <c r="S33" s="276">
        <f t="shared" si="3"/>
        <v>107441133.48999999</v>
      </c>
      <c r="T33" s="276">
        <f t="shared" si="4"/>
        <v>455403.55501800001</v>
      </c>
      <c r="U33" s="277">
        <v>50</v>
      </c>
      <c r="V33" s="276">
        <f t="shared" si="5"/>
        <v>0</v>
      </c>
      <c r="W33" s="278">
        <f t="shared" si="2"/>
        <v>4241602.602</v>
      </c>
      <c r="X33" s="275">
        <v>64</v>
      </c>
      <c r="Y33" s="301">
        <v>6690265.5999999996</v>
      </c>
      <c r="Z33" s="301">
        <v>8873039.3798449617</v>
      </c>
      <c r="AA33" s="77"/>
      <c r="AB33" s="135"/>
      <c r="AC33" s="135"/>
      <c r="AD33" s="77"/>
      <c r="AE33" s="280"/>
      <c r="AF33" s="138"/>
      <c r="AG33" s="120"/>
      <c r="AH33" s="120"/>
      <c r="AI33" s="120"/>
      <c r="AJ33" s="120"/>
      <c r="AK33" s="120"/>
      <c r="AL33" s="120"/>
      <c r="AM33" s="120"/>
      <c r="AN33" s="121"/>
      <c r="AO33" s="121"/>
      <c r="AP33" s="121"/>
      <c r="AQ33" s="121"/>
      <c r="AR33" s="121"/>
      <c r="AS33" s="121"/>
      <c r="AT33" s="121"/>
      <c r="AU33" s="121"/>
      <c r="AV33" s="121"/>
      <c r="AW33" s="121"/>
      <c r="AX33" s="121"/>
      <c r="AY33" s="121"/>
      <c r="AZ33" s="121"/>
      <c r="BA33" s="121"/>
      <c r="BB33" s="121"/>
      <c r="BC33" s="121"/>
      <c r="BD33" s="121"/>
      <c r="BE33" s="121"/>
      <c r="BF33" s="121"/>
      <c r="BG33" s="121"/>
      <c r="BH33" s="121"/>
      <c r="BI33" s="121"/>
      <c r="BJ33" s="121"/>
    </row>
    <row r="34" spans="1:62" s="30" customFormat="1" ht="15.75" customHeight="1" x14ac:dyDescent="0.25">
      <c r="A34" s="608"/>
      <c r="B34" s="80" t="s">
        <v>239</v>
      </c>
      <c r="C34" s="77"/>
      <c r="D34" s="135"/>
      <c r="E34" s="77"/>
      <c r="F34" s="135"/>
      <c r="G34" s="77"/>
      <c r="H34" s="135"/>
      <c r="I34" s="77"/>
      <c r="J34" s="135"/>
      <c r="K34" s="77"/>
      <c r="L34" s="135"/>
      <c r="M34" s="77"/>
      <c r="N34" s="135"/>
      <c r="O34" s="77">
        <v>0</v>
      </c>
      <c r="P34" s="135"/>
      <c r="Q34" s="135"/>
      <c r="R34" s="275">
        <v>52</v>
      </c>
      <c r="S34" s="276">
        <f t="shared" si="3"/>
        <v>121455194.38</v>
      </c>
      <c r="T34" s="276">
        <f t="shared" si="4"/>
        <v>514804.01871600002</v>
      </c>
      <c r="U34" s="277">
        <v>89</v>
      </c>
      <c r="V34" s="276">
        <f t="shared" si="5"/>
        <v>0</v>
      </c>
      <c r="W34" s="278">
        <f t="shared" si="2"/>
        <v>7550052.6315599997</v>
      </c>
      <c r="X34" s="275">
        <v>13</v>
      </c>
      <c r="Y34" s="301">
        <v>1358960.2</v>
      </c>
      <c r="Z34" s="301">
        <v>1802336.1240310078</v>
      </c>
      <c r="AA34" s="77"/>
      <c r="AB34" s="135"/>
      <c r="AC34" s="135"/>
      <c r="AD34" s="77"/>
      <c r="AE34" s="280"/>
      <c r="AF34" s="138"/>
      <c r="AG34" s="120"/>
      <c r="AH34" s="120"/>
      <c r="AI34" s="120"/>
      <c r="AJ34" s="120"/>
      <c r="AK34" s="120"/>
      <c r="AL34" s="120"/>
      <c r="AM34" s="120"/>
      <c r="AN34" s="121"/>
      <c r="AO34" s="121"/>
      <c r="AP34" s="121"/>
      <c r="AQ34" s="121"/>
      <c r="AR34" s="121"/>
      <c r="AS34" s="121"/>
      <c r="AT34" s="121"/>
      <c r="AU34" s="121"/>
      <c r="AV34" s="121"/>
      <c r="AW34" s="121"/>
      <c r="AX34" s="121"/>
      <c r="AY34" s="121"/>
      <c r="AZ34" s="121"/>
      <c r="BA34" s="121"/>
      <c r="BB34" s="121"/>
      <c r="BC34" s="121"/>
      <c r="BD34" s="121"/>
      <c r="BE34" s="121"/>
      <c r="BF34" s="121"/>
      <c r="BG34" s="121"/>
      <c r="BH34" s="121"/>
      <c r="BI34" s="121"/>
      <c r="BJ34" s="121"/>
    </row>
    <row r="35" spans="1:62" s="30" customFormat="1" ht="15.75" customHeight="1" x14ac:dyDescent="0.25">
      <c r="A35" s="608"/>
      <c r="B35" s="80" t="s">
        <v>240</v>
      </c>
      <c r="C35" s="77"/>
      <c r="D35" s="135"/>
      <c r="E35" s="77"/>
      <c r="F35" s="135"/>
      <c r="G35" s="77"/>
      <c r="H35" s="135"/>
      <c r="I35" s="77"/>
      <c r="J35" s="135"/>
      <c r="K35" s="77"/>
      <c r="L35" s="135"/>
      <c r="M35" s="77"/>
      <c r="N35" s="135"/>
      <c r="O35" s="77">
        <v>0</v>
      </c>
      <c r="P35" s="135"/>
      <c r="Q35" s="135"/>
      <c r="R35" s="275">
        <v>22</v>
      </c>
      <c r="S35" s="276">
        <f t="shared" si="3"/>
        <v>51384889.93</v>
      </c>
      <c r="T35" s="276">
        <f t="shared" si="4"/>
        <v>217801.70022600002</v>
      </c>
      <c r="U35" s="277">
        <v>47</v>
      </c>
      <c r="V35" s="276">
        <f t="shared" si="5"/>
        <v>0</v>
      </c>
      <c r="W35" s="278">
        <f t="shared" si="2"/>
        <v>3987106.4458799995</v>
      </c>
      <c r="X35" s="275">
        <v>14</v>
      </c>
      <c r="Y35" s="301">
        <v>1463495.5999999999</v>
      </c>
      <c r="Z35" s="301">
        <v>1940977.3643410853</v>
      </c>
      <c r="AA35" s="77"/>
      <c r="AB35" s="135"/>
      <c r="AC35" s="135"/>
      <c r="AD35" s="77"/>
      <c r="AE35" s="280"/>
      <c r="AF35" s="138"/>
      <c r="AG35" s="120"/>
      <c r="AH35" s="120"/>
      <c r="AI35" s="120"/>
      <c r="AJ35" s="120"/>
      <c r="AK35" s="120"/>
      <c r="AL35" s="120"/>
      <c r="AM35" s="120"/>
      <c r="AN35" s="121"/>
      <c r="AO35" s="121"/>
      <c r="AP35" s="121"/>
      <c r="AQ35" s="121"/>
      <c r="AR35" s="121"/>
      <c r="AS35" s="121"/>
      <c r="AT35" s="121"/>
      <c r="AU35" s="121"/>
      <c r="AV35" s="121"/>
      <c r="AW35" s="121"/>
      <c r="AX35" s="121"/>
      <c r="AY35" s="121"/>
      <c r="AZ35" s="121"/>
      <c r="BA35" s="121"/>
      <c r="BB35" s="121"/>
      <c r="BC35" s="121"/>
      <c r="BD35" s="121"/>
      <c r="BE35" s="121"/>
      <c r="BF35" s="121"/>
      <c r="BG35" s="121"/>
      <c r="BH35" s="121"/>
      <c r="BI35" s="121"/>
      <c r="BJ35" s="121"/>
    </row>
    <row r="36" spans="1:62" s="30" customFormat="1" ht="15.75" customHeight="1" x14ac:dyDescent="0.25">
      <c r="A36" s="608"/>
      <c r="B36" s="80" t="s">
        <v>241</v>
      </c>
      <c r="C36" s="77"/>
      <c r="D36" s="135"/>
      <c r="E36" s="77"/>
      <c r="F36" s="135"/>
      <c r="G36" s="77"/>
      <c r="H36" s="135"/>
      <c r="I36" s="77"/>
      <c r="J36" s="135"/>
      <c r="K36" s="77"/>
      <c r="L36" s="135"/>
      <c r="M36" s="77"/>
      <c r="N36" s="135"/>
      <c r="O36" s="77">
        <v>0</v>
      </c>
      <c r="P36" s="135"/>
      <c r="Q36" s="135"/>
      <c r="R36" s="275">
        <v>34</v>
      </c>
      <c r="S36" s="276">
        <f t="shared" si="3"/>
        <v>79413011.709999993</v>
      </c>
      <c r="T36" s="276">
        <f t="shared" si="4"/>
        <v>336602.627622</v>
      </c>
      <c r="U36" s="277">
        <v>31</v>
      </c>
      <c r="V36" s="276">
        <f t="shared" si="5"/>
        <v>0</v>
      </c>
      <c r="W36" s="278">
        <f t="shared" si="2"/>
        <v>2629793.6132399999</v>
      </c>
      <c r="X36" s="275">
        <v>68</v>
      </c>
      <c r="Y36" s="301">
        <v>7108407.1999999993</v>
      </c>
      <c r="Z36" s="301">
        <v>9427604.3410852719</v>
      </c>
      <c r="AA36" s="77"/>
      <c r="AB36" s="135"/>
      <c r="AC36" s="135"/>
      <c r="AD36" s="77"/>
      <c r="AE36" s="280"/>
      <c r="AF36" s="138"/>
      <c r="AG36" s="120"/>
      <c r="AH36" s="120"/>
      <c r="AI36" s="120"/>
      <c r="AJ36" s="120"/>
      <c r="AK36" s="120"/>
      <c r="AL36" s="120"/>
      <c r="AM36" s="120"/>
      <c r="AN36" s="121"/>
      <c r="AO36" s="121"/>
      <c r="AP36" s="121"/>
      <c r="AQ36" s="121"/>
      <c r="AR36" s="121"/>
      <c r="AS36" s="121"/>
      <c r="AT36" s="121"/>
      <c r="AU36" s="121"/>
      <c r="AV36" s="121"/>
      <c r="AW36" s="121"/>
      <c r="AX36" s="121"/>
      <c r="AY36" s="121"/>
      <c r="AZ36" s="121"/>
      <c r="BA36" s="121"/>
      <c r="BB36" s="121"/>
      <c r="BC36" s="121"/>
      <c r="BD36" s="121"/>
      <c r="BE36" s="121"/>
      <c r="BF36" s="121"/>
      <c r="BG36" s="121"/>
      <c r="BH36" s="121"/>
      <c r="BI36" s="121"/>
      <c r="BJ36" s="121"/>
    </row>
    <row r="37" spans="1:62" s="30" customFormat="1" ht="15.75" customHeight="1" x14ac:dyDescent="0.25">
      <c r="A37" s="608"/>
      <c r="B37" s="80" t="s">
        <v>242</v>
      </c>
      <c r="C37" s="77"/>
      <c r="D37" s="135"/>
      <c r="E37" s="77"/>
      <c r="F37" s="135"/>
      <c r="G37" s="77"/>
      <c r="H37" s="135"/>
      <c r="I37" s="77"/>
      <c r="J37" s="135"/>
      <c r="K37" s="77"/>
      <c r="L37" s="135"/>
      <c r="M37" s="77"/>
      <c r="N37" s="135"/>
      <c r="O37" s="77">
        <v>0</v>
      </c>
      <c r="P37" s="135"/>
      <c r="Q37" s="135"/>
      <c r="R37" s="275">
        <v>62</v>
      </c>
      <c r="S37" s="276">
        <f t="shared" si="3"/>
        <v>144811962.53</v>
      </c>
      <c r="T37" s="276">
        <f t="shared" si="4"/>
        <v>613804.79154600005</v>
      </c>
      <c r="U37" s="277">
        <v>0</v>
      </c>
      <c r="V37" s="276">
        <f t="shared" si="5"/>
        <v>0</v>
      </c>
      <c r="W37" s="278">
        <f t="shared" si="2"/>
        <v>0</v>
      </c>
      <c r="X37" s="275">
        <v>5</v>
      </c>
      <c r="Y37" s="301">
        <v>522677</v>
      </c>
      <c r="Z37" s="301">
        <v>693206.20155038766</v>
      </c>
      <c r="AA37" s="77"/>
      <c r="AB37" s="135"/>
      <c r="AC37" s="135"/>
      <c r="AD37" s="77"/>
      <c r="AE37" s="280"/>
      <c r="AF37" s="138"/>
      <c r="AG37" s="120"/>
      <c r="AH37" s="120"/>
      <c r="AI37" s="120"/>
      <c r="AJ37" s="120"/>
      <c r="AK37" s="120"/>
      <c r="AL37" s="120"/>
      <c r="AM37" s="120"/>
      <c r="AN37" s="121"/>
      <c r="AO37" s="121"/>
      <c r="AP37" s="121"/>
      <c r="AQ37" s="121"/>
      <c r="AR37" s="121"/>
      <c r="AS37" s="121"/>
      <c r="AT37" s="121"/>
      <c r="AU37" s="121"/>
      <c r="AV37" s="121"/>
      <c r="AW37" s="121"/>
      <c r="AX37" s="121"/>
      <c r="AY37" s="121"/>
      <c r="AZ37" s="121"/>
      <c r="BA37" s="121"/>
      <c r="BB37" s="121"/>
      <c r="BC37" s="121"/>
      <c r="BD37" s="121"/>
      <c r="BE37" s="121"/>
      <c r="BF37" s="121"/>
      <c r="BG37" s="121"/>
      <c r="BH37" s="121"/>
      <c r="BI37" s="121"/>
      <c r="BJ37" s="121"/>
    </row>
    <row r="38" spans="1:62" s="30" customFormat="1" ht="15.75" customHeight="1" x14ac:dyDescent="0.25">
      <c r="A38" s="608"/>
      <c r="B38" s="80" t="s">
        <v>243</v>
      </c>
      <c r="C38" s="77"/>
      <c r="D38" s="135"/>
      <c r="E38" s="77"/>
      <c r="F38" s="135"/>
      <c r="G38" s="77"/>
      <c r="H38" s="135"/>
      <c r="I38" s="77"/>
      <c r="J38" s="135"/>
      <c r="K38" s="77"/>
      <c r="L38" s="135"/>
      <c r="M38" s="77"/>
      <c r="N38" s="135"/>
      <c r="O38" s="77">
        <v>0</v>
      </c>
      <c r="P38" s="135"/>
      <c r="Q38" s="135"/>
      <c r="R38" s="275">
        <v>4</v>
      </c>
      <c r="S38" s="276">
        <f t="shared" si="3"/>
        <v>9342707.2599999998</v>
      </c>
      <c r="T38" s="276">
        <f t="shared" si="4"/>
        <v>39600.309132000002</v>
      </c>
      <c r="U38" s="277">
        <v>32</v>
      </c>
      <c r="V38" s="276">
        <f t="shared" si="5"/>
        <v>0</v>
      </c>
      <c r="W38" s="278">
        <f t="shared" si="2"/>
        <v>2714625.6652799998</v>
      </c>
      <c r="X38" s="275">
        <v>16</v>
      </c>
      <c r="Y38" s="301">
        <v>1672566.4</v>
      </c>
      <c r="Z38" s="301">
        <v>2218259.8449612404</v>
      </c>
      <c r="AA38" s="77"/>
      <c r="AB38" s="135"/>
      <c r="AC38" s="135"/>
      <c r="AD38" s="77"/>
      <c r="AE38" s="280"/>
      <c r="AF38" s="138"/>
      <c r="AG38" s="120"/>
      <c r="AH38" s="120"/>
      <c r="AI38" s="120"/>
      <c r="AJ38" s="120"/>
      <c r="AK38" s="120"/>
      <c r="AL38" s="120"/>
      <c r="AM38" s="120"/>
      <c r="AN38" s="121"/>
      <c r="AO38" s="121"/>
      <c r="AP38" s="121"/>
      <c r="AQ38" s="121"/>
      <c r="AR38" s="121"/>
      <c r="AS38" s="121"/>
      <c r="AT38" s="121"/>
      <c r="AU38" s="121"/>
      <c r="AV38" s="121"/>
      <c r="AW38" s="121"/>
      <c r="AX38" s="121"/>
      <c r="AY38" s="121"/>
      <c r="AZ38" s="121"/>
      <c r="BA38" s="121"/>
      <c r="BB38" s="121"/>
      <c r="BC38" s="121"/>
      <c r="BD38" s="121"/>
      <c r="BE38" s="121"/>
      <c r="BF38" s="121"/>
      <c r="BG38" s="121"/>
      <c r="BH38" s="121"/>
      <c r="BI38" s="121"/>
      <c r="BJ38" s="121"/>
    </row>
    <row r="39" spans="1:62" s="30" customFormat="1" ht="15.75" customHeight="1" x14ac:dyDescent="0.25">
      <c r="A39" s="608"/>
      <c r="B39" s="80" t="s">
        <v>244</v>
      </c>
      <c r="C39" s="77"/>
      <c r="D39" s="135"/>
      <c r="E39" s="77"/>
      <c r="F39" s="135"/>
      <c r="G39" s="77"/>
      <c r="H39" s="135"/>
      <c r="I39" s="77"/>
      <c r="J39" s="135"/>
      <c r="K39" s="77"/>
      <c r="L39" s="135"/>
      <c r="M39" s="77"/>
      <c r="N39" s="135"/>
      <c r="O39" s="77">
        <v>0</v>
      </c>
      <c r="P39" s="135"/>
      <c r="Q39" s="135"/>
      <c r="R39" s="275">
        <v>22</v>
      </c>
      <c r="S39" s="276">
        <f t="shared" si="3"/>
        <v>51384889.93</v>
      </c>
      <c r="T39" s="276">
        <f t="shared" si="4"/>
        <v>217801.70022600002</v>
      </c>
      <c r="U39" s="277">
        <v>51</v>
      </c>
      <c r="V39" s="276">
        <f t="shared" si="5"/>
        <v>0</v>
      </c>
      <c r="W39" s="278">
        <f t="shared" si="2"/>
        <v>4326434.6540399995</v>
      </c>
      <c r="X39" s="275">
        <v>42</v>
      </c>
      <c r="Y39" s="301">
        <v>4390486.8</v>
      </c>
      <c r="Z39" s="301">
        <v>5822932.0930232564</v>
      </c>
      <c r="AA39" s="77"/>
      <c r="AB39" s="135"/>
      <c r="AC39" s="135"/>
      <c r="AD39" s="77"/>
      <c r="AE39" s="280"/>
      <c r="AF39" s="138"/>
      <c r="AG39" s="120"/>
      <c r="AH39" s="120"/>
      <c r="AI39" s="120"/>
      <c r="AJ39" s="120"/>
      <c r="AK39" s="120"/>
      <c r="AL39" s="120"/>
      <c r="AM39" s="120"/>
      <c r="AN39" s="121"/>
      <c r="AO39" s="121"/>
      <c r="AP39" s="121"/>
      <c r="AQ39" s="121"/>
      <c r="AR39" s="121"/>
      <c r="AS39" s="121"/>
      <c r="AT39" s="121"/>
      <c r="AU39" s="121"/>
      <c r="AV39" s="121"/>
      <c r="AW39" s="121"/>
      <c r="AX39" s="121"/>
      <c r="AY39" s="121"/>
      <c r="AZ39" s="121"/>
      <c r="BA39" s="121"/>
      <c r="BB39" s="121"/>
      <c r="BC39" s="121"/>
      <c r="BD39" s="121"/>
      <c r="BE39" s="121"/>
      <c r="BF39" s="121"/>
      <c r="BG39" s="121"/>
      <c r="BH39" s="121"/>
      <c r="BI39" s="121"/>
      <c r="BJ39" s="121"/>
    </row>
    <row r="40" spans="1:62" s="30" customFormat="1" ht="15.75" customHeight="1" x14ac:dyDescent="0.25">
      <c r="A40" s="608"/>
      <c r="B40" s="80" t="s">
        <v>245</v>
      </c>
      <c r="C40" s="77"/>
      <c r="D40" s="135"/>
      <c r="E40" s="77"/>
      <c r="F40" s="135"/>
      <c r="G40" s="77"/>
      <c r="H40" s="135"/>
      <c r="I40" s="77"/>
      <c r="J40" s="135"/>
      <c r="K40" s="77"/>
      <c r="L40" s="135"/>
      <c r="M40" s="77"/>
      <c r="N40" s="135"/>
      <c r="O40" s="77">
        <v>0</v>
      </c>
      <c r="P40" s="135"/>
      <c r="Q40" s="135"/>
      <c r="R40" s="275">
        <v>11</v>
      </c>
      <c r="S40" s="276">
        <f t="shared" si="3"/>
        <v>25692444.965</v>
      </c>
      <c r="T40" s="276">
        <f t="shared" si="4"/>
        <v>108900.85011300001</v>
      </c>
      <c r="U40" s="277">
        <v>32</v>
      </c>
      <c r="V40" s="276">
        <f t="shared" si="5"/>
        <v>0</v>
      </c>
      <c r="W40" s="278">
        <f t="shared" si="2"/>
        <v>2714625.6652799998</v>
      </c>
      <c r="X40" s="275">
        <v>22</v>
      </c>
      <c r="Y40" s="301">
        <v>2299778.7999999998</v>
      </c>
      <c r="Z40" s="301">
        <v>3050107.2868217058</v>
      </c>
      <c r="AA40" s="77"/>
      <c r="AB40" s="135"/>
      <c r="AC40" s="135"/>
      <c r="AD40" s="77"/>
      <c r="AE40" s="280"/>
      <c r="AF40" s="138"/>
      <c r="AG40" s="120"/>
      <c r="AH40" s="120"/>
      <c r="AI40" s="120"/>
      <c r="AJ40" s="120"/>
      <c r="AK40" s="120"/>
      <c r="AL40" s="120"/>
      <c r="AM40" s="120"/>
      <c r="AN40" s="121"/>
      <c r="AO40" s="121"/>
      <c r="AP40" s="121"/>
      <c r="AQ40" s="121"/>
      <c r="AR40" s="121"/>
      <c r="AS40" s="121"/>
      <c r="AT40" s="121"/>
      <c r="AU40" s="121"/>
      <c r="AV40" s="121"/>
      <c r="AW40" s="121"/>
      <c r="AX40" s="121"/>
      <c r="AY40" s="121"/>
      <c r="AZ40" s="121"/>
      <c r="BA40" s="121"/>
      <c r="BB40" s="121"/>
      <c r="BC40" s="121"/>
      <c r="BD40" s="121"/>
      <c r="BE40" s="121"/>
      <c r="BF40" s="121"/>
      <c r="BG40" s="121"/>
      <c r="BH40" s="121"/>
      <c r="BI40" s="121"/>
      <c r="BJ40" s="121"/>
    </row>
    <row r="41" spans="1:62" s="30" customFormat="1" ht="15.75" customHeight="1" x14ac:dyDescent="0.25">
      <c r="A41" s="608"/>
      <c r="B41" s="80" t="s">
        <v>246</v>
      </c>
      <c r="C41" s="77"/>
      <c r="D41" s="135"/>
      <c r="E41" s="77"/>
      <c r="F41" s="135"/>
      <c r="G41" s="77"/>
      <c r="H41" s="135"/>
      <c r="I41" s="77"/>
      <c r="J41" s="135"/>
      <c r="K41" s="77"/>
      <c r="L41" s="135"/>
      <c r="M41" s="77"/>
      <c r="N41" s="135"/>
      <c r="O41" s="77">
        <v>0</v>
      </c>
      <c r="P41" s="135"/>
      <c r="Q41" s="135"/>
      <c r="R41" s="275">
        <v>0</v>
      </c>
      <c r="S41" s="276">
        <f t="shared" si="3"/>
        <v>0</v>
      </c>
      <c r="T41" s="276">
        <f t="shared" si="4"/>
        <v>0</v>
      </c>
      <c r="U41" s="277">
        <v>25</v>
      </c>
      <c r="V41" s="276">
        <f t="shared" si="5"/>
        <v>0</v>
      </c>
      <c r="W41" s="278">
        <f t="shared" si="2"/>
        <v>2120801.301</v>
      </c>
      <c r="X41" s="275">
        <v>26</v>
      </c>
      <c r="Y41" s="301">
        <v>2717920.4</v>
      </c>
      <c r="Z41" s="301">
        <v>3604672.2480620155</v>
      </c>
      <c r="AA41" s="77"/>
      <c r="AB41" s="135"/>
      <c r="AC41" s="135"/>
      <c r="AD41" s="77"/>
      <c r="AE41" s="280"/>
      <c r="AF41" s="138"/>
      <c r="AG41" s="120"/>
      <c r="AH41" s="120"/>
      <c r="AI41" s="120"/>
      <c r="AJ41" s="120"/>
      <c r="AK41" s="120"/>
      <c r="AL41" s="120"/>
      <c r="AM41" s="120"/>
      <c r="AN41" s="121"/>
      <c r="AO41" s="121"/>
      <c r="AP41" s="121"/>
      <c r="AQ41" s="121"/>
      <c r="AR41" s="121"/>
      <c r="AS41" s="121"/>
      <c r="AT41" s="121"/>
      <c r="AU41" s="121"/>
      <c r="AV41" s="121"/>
      <c r="AW41" s="121"/>
      <c r="AX41" s="121"/>
      <c r="AY41" s="121"/>
      <c r="AZ41" s="121"/>
      <c r="BA41" s="121"/>
      <c r="BB41" s="121"/>
      <c r="BC41" s="121"/>
      <c r="BD41" s="121"/>
      <c r="BE41" s="121"/>
      <c r="BF41" s="121"/>
      <c r="BG41" s="121"/>
      <c r="BH41" s="121"/>
      <c r="BI41" s="121"/>
      <c r="BJ41" s="121"/>
    </row>
    <row r="42" spans="1:62" s="30" customFormat="1" ht="15.75" customHeight="1" x14ac:dyDescent="0.25">
      <c r="A42" s="608"/>
      <c r="B42" s="80" t="s">
        <v>247</v>
      </c>
      <c r="C42" s="77"/>
      <c r="D42" s="135"/>
      <c r="E42" s="77"/>
      <c r="F42" s="135"/>
      <c r="G42" s="77"/>
      <c r="H42" s="135"/>
      <c r="I42" s="77"/>
      <c r="J42" s="135"/>
      <c r="K42" s="77"/>
      <c r="L42" s="135"/>
      <c r="M42" s="77"/>
      <c r="N42" s="135"/>
      <c r="O42" s="77">
        <v>0</v>
      </c>
      <c r="P42" s="135"/>
      <c r="Q42" s="135"/>
      <c r="R42" s="275">
        <v>3</v>
      </c>
      <c r="S42" s="276">
        <f t="shared" si="3"/>
        <v>7007030.4450000003</v>
      </c>
      <c r="T42" s="276">
        <f t="shared" si="4"/>
        <v>29700.231849000003</v>
      </c>
      <c r="U42" s="277">
        <v>144</v>
      </c>
      <c r="V42" s="276">
        <f t="shared" si="5"/>
        <v>0</v>
      </c>
      <c r="W42" s="278">
        <f t="shared" si="2"/>
        <v>12215815.493759999</v>
      </c>
      <c r="X42" s="275">
        <v>80</v>
      </c>
      <c r="Y42" s="301">
        <v>8362832</v>
      </c>
      <c r="Z42" s="301">
        <v>11091299.224806203</v>
      </c>
      <c r="AA42" s="77"/>
      <c r="AB42" s="135"/>
      <c r="AC42" s="135"/>
      <c r="AD42" s="77"/>
      <c r="AE42" s="280"/>
      <c r="AF42" s="138"/>
      <c r="AG42" s="120"/>
      <c r="AH42" s="120"/>
      <c r="AI42" s="120"/>
      <c r="AJ42" s="120"/>
      <c r="AK42" s="120"/>
      <c r="AL42" s="120"/>
      <c r="AM42" s="120"/>
      <c r="AN42" s="121"/>
      <c r="AO42" s="121"/>
      <c r="AP42" s="121"/>
      <c r="AQ42" s="121"/>
      <c r="AR42" s="121"/>
      <c r="AS42" s="121"/>
      <c r="AT42" s="121"/>
      <c r="AU42" s="121"/>
      <c r="AV42" s="121"/>
      <c r="AW42" s="121"/>
      <c r="AX42" s="121"/>
      <c r="AY42" s="121"/>
      <c r="AZ42" s="121"/>
      <c r="BA42" s="121"/>
      <c r="BB42" s="121"/>
      <c r="BC42" s="121"/>
      <c r="BD42" s="121"/>
      <c r="BE42" s="121"/>
      <c r="BF42" s="121"/>
      <c r="BG42" s="121"/>
      <c r="BH42" s="121"/>
      <c r="BI42" s="121"/>
      <c r="BJ42" s="121"/>
    </row>
    <row r="43" spans="1:62" s="30" customFormat="1" ht="29.25" customHeight="1" x14ac:dyDescent="0.25">
      <c r="A43" s="608"/>
      <c r="B43" s="80" t="s">
        <v>248</v>
      </c>
      <c r="C43" s="77"/>
      <c r="D43" s="135"/>
      <c r="E43" s="77"/>
      <c r="F43" s="135"/>
      <c r="G43" s="77"/>
      <c r="H43" s="135"/>
      <c r="I43" s="77"/>
      <c r="J43" s="135"/>
      <c r="K43" s="77"/>
      <c r="L43" s="135"/>
      <c r="M43" s="77"/>
      <c r="N43" s="135"/>
      <c r="O43" s="77">
        <v>0</v>
      </c>
      <c r="P43" s="135"/>
      <c r="Q43" s="135"/>
      <c r="R43" s="275">
        <v>0</v>
      </c>
      <c r="S43" s="276">
        <f t="shared" si="3"/>
        <v>0</v>
      </c>
      <c r="T43" s="276">
        <f t="shared" si="4"/>
        <v>0</v>
      </c>
      <c r="U43" s="277">
        <v>0</v>
      </c>
      <c r="V43" s="325">
        <f t="shared" si="5"/>
        <v>0</v>
      </c>
      <c r="W43" s="326">
        <f t="shared" si="2"/>
        <v>0</v>
      </c>
      <c r="X43" s="327">
        <v>0</v>
      </c>
      <c r="Y43" s="328">
        <v>0</v>
      </c>
      <c r="Z43" s="329">
        <f t="shared" ref="Z43" si="6">X43*244779.9473</f>
        <v>0</v>
      </c>
      <c r="AA43" s="77"/>
      <c r="AB43" s="135"/>
      <c r="AC43" s="135"/>
      <c r="AD43" s="77"/>
      <c r="AE43" s="280"/>
      <c r="AF43" s="138"/>
      <c r="AG43" s="120"/>
      <c r="AH43" s="120"/>
      <c r="AI43" s="120"/>
      <c r="AJ43" s="120"/>
      <c r="AK43" s="120"/>
      <c r="AL43" s="120"/>
      <c r="AM43" s="120"/>
      <c r="AN43" s="121"/>
      <c r="AO43" s="121"/>
      <c r="AP43" s="121"/>
      <c r="AQ43" s="121"/>
      <c r="AR43" s="121"/>
      <c r="AS43" s="121"/>
      <c r="AT43" s="121"/>
      <c r="AU43" s="121"/>
      <c r="AV43" s="121"/>
      <c r="AW43" s="121"/>
      <c r="AX43" s="121"/>
      <c r="AY43" s="121"/>
      <c r="AZ43" s="121"/>
      <c r="BA43" s="121"/>
      <c r="BB43" s="121"/>
      <c r="BC43" s="121"/>
      <c r="BD43" s="121"/>
      <c r="BE43" s="121"/>
      <c r="BF43" s="121"/>
      <c r="BG43" s="121"/>
      <c r="BH43" s="121"/>
      <c r="BI43" s="121"/>
      <c r="BJ43" s="121"/>
    </row>
    <row r="44" spans="1:62" s="1" customFormat="1" ht="24" customHeight="1" thickBot="1" x14ac:dyDescent="0.3">
      <c r="A44" s="446"/>
      <c r="B44" s="78" t="s">
        <v>203</v>
      </c>
      <c r="C44" s="134"/>
      <c r="D44" s="136"/>
      <c r="E44" s="134"/>
      <c r="F44" s="136"/>
      <c r="G44" s="134"/>
      <c r="H44" s="136"/>
      <c r="I44" s="134"/>
      <c r="J44" s="136"/>
      <c r="K44" s="134"/>
      <c r="L44" s="136"/>
      <c r="M44" s="134"/>
      <c r="N44" s="136"/>
      <c r="O44" s="77">
        <v>0</v>
      </c>
      <c r="P44" s="281">
        <v>506616000</v>
      </c>
      <c r="Q44" s="136">
        <v>0</v>
      </c>
      <c r="R44" s="134">
        <f>SUM(R24:R43)</f>
        <v>427</v>
      </c>
      <c r="S44" s="282">
        <f>SUM(S24:S43)</f>
        <v>997334000.005</v>
      </c>
      <c r="T44" s="282">
        <f>SUM(T24:T43)</f>
        <v>4227332.999841</v>
      </c>
      <c r="U44" s="283">
        <v>807</v>
      </c>
      <c r="V44" s="330">
        <f t="shared" si="5"/>
        <v>0</v>
      </c>
      <c r="W44" s="331">
        <f t="shared" si="2"/>
        <v>68459465.99628</v>
      </c>
      <c r="X44" s="134">
        <f>SUM(X24:X43)</f>
        <v>645</v>
      </c>
      <c r="Y44" s="332">
        <f>SUM(Y24:Y43)</f>
        <v>67425333</v>
      </c>
      <c r="Z44" s="333">
        <f>SUM(Z24:Z43)</f>
        <v>89423600.000000015</v>
      </c>
      <c r="AA44" s="134"/>
      <c r="AB44" s="136"/>
      <c r="AC44" s="136"/>
      <c r="AD44" s="134"/>
      <c r="AE44" s="284"/>
      <c r="AF44" s="139"/>
      <c r="AG44" s="120"/>
      <c r="AH44" s="120"/>
      <c r="AI44" s="120"/>
      <c r="AJ44" s="120"/>
      <c r="AK44" s="120"/>
      <c r="AL44" s="120"/>
      <c r="AM44" s="120"/>
      <c r="AN44" s="82"/>
      <c r="AO44" s="82"/>
      <c r="AP44" s="82"/>
      <c r="AQ44" s="82"/>
      <c r="AR44" s="82"/>
      <c r="AS44" s="82"/>
      <c r="AT44" s="82"/>
      <c r="AU44" s="82"/>
      <c r="AV44" s="82"/>
      <c r="AW44" s="82"/>
      <c r="AX44" s="82"/>
      <c r="AY44" s="82"/>
      <c r="AZ44" s="82"/>
      <c r="BA44" s="82"/>
      <c r="BB44" s="82"/>
      <c r="BC44" s="82"/>
      <c r="BD44" s="82"/>
      <c r="BE44" s="82"/>
      <c r="BF44" s="82"/>
      <c r="BG44" s="82"/>
      <c r="BH44" s="82"/>
      <c r="BI44" s="82"/>
      <c r="BJ44" s="82"/>
    </row>
    <row r="45" spans="1:62" s="1" customFormat="1" ht="24" customHeight="1" thickBot="1" x14ac:dyDescent="0.3">
      <c r="K45" s="98"/>
      <c r="L45" s="98"/>
      <c r="M45" s="98"/>
      <c r="N45" s="98"/>
      <c r="O45" s="98"/>
      <c r="AG45" s="82"/>
      <c r="AH45" s="82"/>
      <c r="AI45" s="82"/>
      <c r="AJ45" s="82"/>
      <c r="AK45" s="82"/>
      <c r="AL45" s="82"/>
      <c r="AM45" s="82"/>
      <c r="AN45" s="82"/>
      <c r="AO45" s="82"/>
      <c r="AP45" s="82"/>
      <c r="AQ45" s="82"/>
      <c r="AR45" s="82"/>
      <c r="AS45" s="82"/>
      <c r="AT45" s="82"/>
      <c r="AU45" s="82"/>
      <c r="AV45" s="82"/>
      <c r="AW45" s="82"/>
      <c r="AX45" s="82"/>
      <c r="AY45" s="82"/>
      <c r="AZ45" s="82"/>
      <c r="BA45" s="82"/>
      <c r="BB45" s="82"/>
      <c r="BC45" s="82"/>
      <c r="BD45" s="82"/>
      <c r="BE45" s="82"/>
      <c r="BF45" s="82"/>
      <c r="BG45" s="82"/>
      <c r="BH45" s="82"/>
      <c r="BI45" s="82"/>
      <c r="BJ45" s="82"/>
    </row>
    <row r="46" spans="1:62" s="1" customFormat="1" ht="24" customHeight="1" thickBot="1" x14ac:dyDescent="0.3">
      <c r="A46" s="445" t="s">
        <v>249</v>
      </c>
      <c r="B46" s="609" t="s">
        <v>225</v>
      </c>
      <c r="C46" s="487" t="s">
        <v>84</v>
      </c>
      <c r="D46" s="589"/>
      <c r="E46" s="589"/>
      <c r="F46" s="589"/>
      <c r="G46" s="589"/>
      <c r="H46" s="589"/>
      <c r="I46" s="589"/>
      <c r="J46" s="589"/>
      <c r="K46" s="589"/>
      <c r="L46" s="589"/>
      <c r="M46" s="589"/>
      <c r="N46" s="488"/>
      <c r="O46" s="583" t="s">
        <v>86</v>
      </c>
      <c r="P46" s="584"/>
      <c r="Q46" s="584"/>
      <c r="R46" s="584"/>
      <c r="S46" s="584"/>
      <c r="T46" s="584"/>
      <c r="U46" s="584"/>
      <c r="V46" s="584"/>
      <c r="W46" s="584"/>
      <c r="X46" s="584"/>
      <c r="Y46" s="584"/>
      <c r="Z46" s="584"/>
      <c r="AA46" s="584"/>
      <c r="AB46" s="584"/>
      <c r="AC46" s="584"/>
      <c r="AD46" s="584"/>
      <c r="AE46" s="584"/>
      <c r="AF46" s="585"/>
      <c r="AG46" s="82"/>
      <c r="AH46" s="82"/>
      <c r="AI46" s="82"/>
      <c r="AJ46" s="82"/>
      <c r="AK46" s="82"/>
      <c r="AL46" s="82"/>
      <c r="AM46" s="82"/>
      <c r="AN46" s="82"/>
      <c r="AO46" s="82"/>
      <c r="AP46" s="82"/>
      <c r="AQ46" s="82"/>
      <c r="AR46" s="82"/>
      <c r="AS46" s="82"/>
      <c r="AT46" s="82"/>
      <c r="AU46" s="82"/>
      <c r="AV46" s="82"/>
      <c r="AW46" s="82"/>
      <c r="AX46" s="82"/>
      <c r="AY46" s="82"/>
      <c r="AZ46" s="82"/>
      <c r="BA46" s="82"/>
      <c r="BB46" s="82"/>
      <c r="BC46" s="82"/>
      <c r="BD46" s="82"/>
      <c r="BE46" s="82"/>
      <c r="BF46" s="82"/>
      <c r="BG46" s="82"/>
      <c r="BH46" s="82"/>
      <c r="BI46" s="82"/>
      <c r="BJ46" s="82"/>
    </row>
    <row r="47" spans="1:62" s="1" customFormat="1" ht="29.25" customHeight="1" thickBot="1" x14ac:dyDescent="0.3">
      <c r="A47" s="608"/>
      <c r="B47" s="610"/>
      <c r="C47" s="487" t="s">
        <v>188</v>
      </c>
      <c r="D47" s="488"/>
      <c r="E47" s="487" t="s">
        <v>189</v>
      </c>
      <c r="F47" s="488"/>
      <c r="G47" s="487" t="s">
        <v>190</v>
      </c>
      <c r="H47" s="488"/>
      <c r="I47" s="487" t="s">
        <v>191</v>
      </c>
      <c r="J47" s="488"/>
      <c r="K47" s="487" t="s">
        <v>221</v>
      </c>
      <c r="L47" s="488"/>
      <c r="M47" s="487" t="s">
        <v>193</v>
      </c>
      <c r="N47" s="488"/>
      <c r="O47" s="583" t="s">
        <v>188</v>
      </c>
      <c r="P47" s="584"/>
      <c r="Q47" s="585"/>
      <c r="R47" s="583" t="s">
        <v>189</v>
      </c>
      <c r="S47" s="584"/>
      <c r="T47" s="585"/>
      <c r="U47" s="583" t="s">
        <v>190</v>
      </c>
      <c r="V47" s="584"/>
      <c r="W47" s="585"/>
      <c r="X47" s="583" t="s">
        <v>191</v>
      </c>
      <c r="Y47" s="584"/>
      <c r="Z47" s="585"/>
      <c r="AA47" s="583" t="s">
        <v>221</v>
      </c>
      <c r="AB47" s="584"/>
      <c r="AC47" s="585"/>
      <c r="AD47" s="583" t="s">
        <v>193</v>
      </c>
      <c r="AE47" s="584"/>
      <c r="AF47" s="585"/>
      <c r="AG47" s="82"/>
      <c r="AH47" s="82"/>
      <c r="AI47" s="82"/>
      <c r="AJ47" s="82"/>
      <c r="AK47" s="82"/>
      <c r="AL47" s="82"/>
      <c r="AM47" s="82"/>
      <c r="AN47" s="82"/>
      <c r="AO47" s="82"/>
      <c r="AP47" s="82"/>
      <c r="AQ47" s="82"/>
      <c r="AR47" s="82"/>
      <c r="AS47" s="82"/>
      <c r="AT47" s="82"/>
      <c r="AU47" s="82"/>
      <c r="AV47" s="82"/>
      <c r="AW47" s="82"/>
      <c r="AX47" s="82"/>
      <c r="AY47" s="82"/>
      <c r="AZ47" s="82"/>
      <c r="BA47" s="82"/>
      <c r="BB47" s="82"/>
      <c r="BC47" s="82"/>
      <c r="BD47" s="82"/>
      <c r="BE47" s="82"/>
      <c r="BF47" s="82"/>
      <c r="BG47" s="82"/>
      <c r="BH47" s="82"/>
      <c r="BI47" s="82"/>
      <c r="BJ47" s="82"/>
    </row>
    <row r="48" spans="1:62" s="1" customFormat="1" ht="15.75" thickBot="1" x14ac:dyDescent="0.3">
      <c r="A48" s="608"/>
      <c r="B48" s="611"/>
      <c r="C48" s="140" t="s">
        <v>226</v>
      </c>
      <c r="D48" s="123" t="s">
        <v>227</v>
      </c>
      <c r="E48" s="140" t="s">
        <v>226</v>
      </c>
      <c r="F48" s="123" t="s">
        <v>227</v>
      </c>
      <c r="G48" s="140" t="s">
        <v>226</v>
      </c>
      <c r="H48" s="123" t="s">
        <v>227</v>
      </c>
      <c r="I48" s="140" t="s">
        <v>226</v>
      </c>
      <c r="J48" s="123" t="s">
        <v>227</v>
      </c>
      <c r="K48" s="140" t="s">
        <v>226</v>
      </c>
      <c r="L48" s="123" t="s">
        <v>227</v>
      </c>
      <c r="M48" s="140" t="s">
        <v>226</v>
      </c>
      <c r="N48" s="123" t="s">
        <v>227</v>
      </c>
      <c r="O48" s="126" t="s">
        <v>226</v>
      </c>
      <c r="P48" s="126" t="s">
        <v>228</v>
      </c>
      <c r="Q48" s="126" t="s">
        <v>28</v>
      </c>
      <c r="R48" s="126" t="s">
        <v>226</v>
      </c>
      <c r="S48" s="126" t="s">
        <v>228</v>
      </c>
      <c r="T48" s="126" t="s">
        <v>28</v>
      </c>
      <c r="U48" s="126" t="s">
        <v>226</v>
      </c>
      <c r="V48" s="126" t="s">
        <v>228</v>
      </c>
      <c r="W48" s="126" t="s">
        <v>28</v>
      </c>
      <c r="X48" s="126" t="s">
        <v>226</v>
      </c>
      <c r="Y48" s="126" t="s">
        <v>228</v>
      </c>
      <c r="Z48" s="126" t="s">
        <v>28</v>
      </c>
      <c r="AA48" s="126" t="s">
        <v>226</v>
      </c>
      <c r="AB48" s="126" t="s">
        <v>228</v>
      </c>
      <c r="AC48" s="126" t="s">
        <v>28</v>
      </c>
      <c r="AD48" s="126" t="s">
        <v>226</v>
      </c>
      <c r="AE48" s="126" t="s">
        <v>228</v>
      </c>
      <c r="AF48" s="126" t="s">
        <v>28</v>
      </c>
      <c r="AG48" s="82"/>
      <c r="AH48" s="82"/>
      <c r="AI48" s="82"/>
      <c r="AJ48" s="82"/>
      <c r="AK48" s="82"/>
      <c r="AL48" s="82"/>
      <c r="AM48" s="82"/>
      <c r="AN48" s="82"/>
      <c r="AO48" s="82"/>
      <c r="AP48" s="82"/>
      <c r="AQ48" s="82"/>
      <c r="AR48" s="82"/>
      <c r="AS48" s="82"/>
      <c r="AT48" s="82"/>
      <c r="AU48" s="82"/>
      <c r="AV48" s="82"/>
      <c r="AW48" s="82"/>
      <c r="AX48" s="82"/>
      <c r="AY48" s="82"/>
      <c r="AZ48" s="82"/>
      <c r="BA48" s="82"/>
      <c r="BB48" s="82"/>
      <c r="BC48" s="82"/>
      <c r="BD48" s="82"/>
      <c r="BE48" s="82"/>
      <c r="BF48" s="82"/>
      <c r="BG48" s="82"/>
      <c r="BH48" s="82"/>
      <c r="BI48" s="82"/>
      <c r="BJ48" s="82"/>
    </row>
    <row r="49" spans="1:62" s="1" customFormat="1" ht="17.25" thickBot="1" x14ac:dyDescent="0.3">
      <c r="A49" s="608"/>
      <c r="B49" s="242"/>
      <c r="C49" s="125">
        <v>0</v>
      </c>
      <c r="D49" s="125"/>
      <c r="E49" s="125">
        <v>400</v>
      </c>
      <c r="F49" s="125"/>
      <c r="G49" s="125">
        <v>800</v>
      </c>
      <c r="H49" s="125"/>
      <c r="I49" s="125">
        <v>800</v>
      </c>
      <c r="J49" s="125"/>
      <c r="K49" s="125">
        <v>800</v>
      </c>
      <c r="L49" s="125"/>
      <c r="M49" s="125">
        <v>321</v>
      </c>
      <c r="N49" s="125"/>
      <c r="O49" s="126"/>
      <c r="P49" s="126"/>
      <c r="Q49" s="126"/>
      <c r="R49" s="126"/>
      <c r="S49" s="126"/>
      <c r="T49" s="126"/>
      <c r="U49" s="126"/>
      <c r="V49" s="126"/>
      <c r="W49" s="126"/>
      <c r="X49" s="126"/>
      <c r="Y49" s="126"/>
      <c r="Z49" s="126"/>
      <c r="AA49" s="126"/>
      <c r="AB49" s="126"/>
      <c r="AC49" s="126"/>
      <c r="AD49" s="126"/>
      <c r="AE49" s="126"/>
      <c r="AF49" s="126"/>
      <c r="AG49" s="82"/>
      <c r="AH49" s="82"/>
      <c r="AI49" s="82"/>
      <c r="AJ49" s="82"/>
      <c r="AK49" s="82"/>
      <c r="AL49" s="82"/>
      <c r="AM49" s="82"/>
      <c r="AN49" s="82"/>
      <c r="AO49" s="82"/>
      <c r="AP49" s="82"/>
      <c r="AQ49" s="82"/>
      <c r="AR49" s="82"/>
      <c r="AS49" s="82"/>
      <c r="AT49" s="82"/>
      <c r="AU49" s="82"/>
      <c r="AV49" s="82"/>
      <c r="AW49" s="82"/>
      <c r="AX49" s="82"/>
      <c r="AY49" s="82"/>
      <c r="AZ49" s="82"/>
      <c r="BA49" s="82"/>
      <c r="BB49" s="82"/>
      <c r="BC49" s="82"/>
      <c r="BD49" s="82"/>
      <c r="BE49" s="82"/>
      <c r="BF49" s="82"/>
      <c r="BG49" s="82"/>
      <c r="BH49" s="82"/>
      <c r="BI49" s="82"/>
      <c r="BJ49" s="82"/>
    </row>
    <row r="50" spans="1:62" s="1" customFormat="1" ht="16.5" x14ac:dyDescent="0.25">
      <c r="A50" s="608"/>
      <c r="B50" s="183" t="s">
        <v>229</v>
      </c>
      <c r="C50" s="77"/>
      <c r="D50" s="138"/>
      <c r="E50" s="77"/>
      <c r="F50" s="138"/>
      <c r="G50" s="77"/>
      <c r="H50" s="138"/>
      <c r="I50" s="77"/>
      <c r="J50" s="138"/>
      <c r="K50" s="77"/>
      <c r="L50" s="138"/>
      <c r="M50" s="77"/>
      <c r="N50" s="138"/>
      <c r="O50" s="77"/>
      <c r="P50" s="135"/>
      <c r="Q50" s="138"/>
      <c r="R50" s="77"/>
      <c r="S50" s="135"/>
      <c r="T50" s="138"/>
      <c r="U50" s="77"/>
      <c r="V50" s="135"/>
      <c r="W50" s="138"/>
      <c r="X50" s="77"/>
      <c r="Y50" s="135"/>
      <c r="Z50" s="138"/>
      <c r="AA50" s="77"/>
      <c r="AB50" s="135"/>
      <c r="AC50" s="138"/>
      <c r="AD50" s="77"/>
      <c r="AE50" s="279"/>
      <c r="AF50" s="138"/>
      <c r="AG50" s="82"/>
      <c r="AH50" s="82"/>
      <c r="AI50" s="82"/>
      <c r="AJ50" s="82"/>
      <c r="AK50" s="82"/>
      <c r="AL50" s="82"/>
      <c r="AM50" s="82"/>
      <c r="AN50" s="82"/>
      <c r="AO50" s="82"/>
      <c r="AP50" s="82"/>
      <c r="AQ50" s="82"/>
      <c r="AR50" s="82"/>
      <c r="AS50" s="82"/>
      <c r="AT50" s="82"/>
      <c r="AU50" s="82"/>
      <c r="AV50" s="82"/>
      <c r="AW50" s="82"/>
      <c r="AX50" s="82"/>
      <c r="AY50" s="82"/>
      <c r="AZ50" s="82"/>
      <c r="BA50" s="82"/>
      <c r="BB50" s="82"/>
      <c r="BC50" s="82"/>
      <c r="BD50" s="82"/>
      <c r="BE50" s="82"/>
      <c r="BF50" s="82"/>
      <c r="BG50" s="82"/>
      <c r="BH50" s="82"/>
      <c r="BI50" s="82"/>
      <c r="BJ50" s="82"/>
    </row>
    <row r="51" spans="1:62" s="1" customFormat="1" ht="16.5" x14ac:dyDescent="0.25">
      <c r="A51" s="608"/>
      <c r="B51" s="184" t="s">
        <v>230</v>
      </c>
      <c r="C51" s="77"/>
      <c r="D51" s="138"/>
      <c r="E51" s="77"/>
      <c r="F51" s="138"/>
      <c r="G51" s="77"/>
      <c r="H51" s="138"/>
      <c r="I51" s="77"/>
      <c r="J51" s="138"/>
      <c r="K51" s="77"/>
      <c r="L51" s="138"/>
      <c r="M51" s="77"/>
      <c r="N51" s="138"/>
      <c r="O51" s="77"/>
      <c r="P51" s="135"/>
      <c r="Q51" s="138"/>
      <c r="R51" s="77"/>
      <c r="S51" s="135"/>
      <c r="T51" s="138"/>
      <c r="U51" s="77"/>
      <c r="V51" s="135"/>
      <c r="W51" s="138"/>
      <c r="X51" s="77"/>
      <c r="Y51" s="135"/>
      <c r="Z51" s="138"/>
      <c r="AA51" s="77"/>
      <c r="AB51" s="135"/>
      <c r="AC51" s="138"/>
      <c r="AD51" s="77"/>
      <c r="AE51" s="280"/>
      <c r="AF51" s="138"/>
      <c r="AG51" s="82"/>
      <c r="AH51" s="82"/>
      <c r="AI51" s="82"/>
      <c r="AJ51" s="82"/>
      <c r="AK51" s="82"/>
      <c r="AL51" s="82"/>
      <c r="AM51" s="82"/>
      <c r="AN51" s="82"/>
      <c r="AO51" s="82"/>
      <c r="AP51" s="82"/>
      <c r="AQ51" s="82"/>
      <c r="AR51" s="82"/>
      <c r="AS51" s="82"/>
      <c r="AT51" s="82"/>
      <c r="AU51" s="82"/>
      <c r="AV51" s="82"/>
      <c r="AW51" s="82"/>
      <c r="AX51" s="82"/>
      <c r="AY51" s="82"/>
      <c r="AZ51" s="82"/>
      <c r="BA51" s="82"/>
      <c r="BB51" s="82"/>
      <c r="BC51" s="82"/>
      <c r="BD51" s="82"/>
      <c r="BE51" s="82"/>
      <c r="BF51" s="82"/>
      <c r="BG51" s="82"/>
      <c r="BH51" s="82"/>
      <c r="BI51" s="82"/>
      <c r="BJ51" s="82"/>
    </row>
    <row r="52" spans="1:62" s="1" customFormat="1" ht="16.5" x14ac:dyDescent="0.25">
      <c r="A52" s="608"/>
      <c r="B52" s="184" t="s">
        <v>231</v>
      </c>
      <c r="C52" s="77"/>
      <c r="D52" s="138"/>
      <c r="E52" s="77"/>
      <c r="F52" s="138"/>
      <c r="G52" s="77"/>
      <c r="H52" s="138"/>
      <c r="I52" s="77"/>
      <c r="J52" s="138"/>
      <c r="K52" s="77"/>
      <c r="L52" s="138"/>
      <c r="M52" s="77"/>
      <c r="N52" s="138"/>
      <c r="O52" s="77"/>
      <c r="P52" s="135"/>
      <c r="Q52" s="138"/>
      <c r="R52" s="77"/>
      <c r="S52" s="135"/>
      <c r="T52" s="138"/>
      <c r="U52" s="77"/>
      <c r="V52" s="135"/>
      <c r="W52" s="138"/>
      <c r="X52" s="77"/>
      <c r="Y52" s="135"/>
      <c r="Z52" s="138"/>
      <c r="AA52" s="77"/>
      <c r="AB52" s="135"/>
      <c r="AC52" s="138"/>
      <c r="AD52" s="77"/>
      <c r="AE52" s="280"/>
      <c r="AF52" s="138"/>
      <c r="AG52" s="82"/>
      <c r="AH52" s="82"/>
      <c r="AI52" s="82"/>
      <c r="AJ52" s="82"/>
      <c r="AK52" s="82"/>
      <c r="AL52" s="82"/>
      <c r="AM52" s="82"/>
      <c r="AN52" s="82"/>
      <c r="AO52" s="82"/>
      <c r="AP52" s="82"/>
      <c r="AQ52" s="82"/>
      <c r="AR52" s="82"/>
      <c r="AS52" s="82"/>
      <c r="AT52" s="82"/>
      <c r="AU52" s="82"/>
      <c r="AV52" s="82"/>
      <c r="AW52" s="82"/>
      <c r="AX52" s="82"/>
      <c r="AY52" s="82"/>
      <c r="AZ52" s="82"/>
      <c r="BA52" s="82"/>
      <c r="BB52" s="82"/>
      <c r="BC52" s="82"/>
      <c r="BD52" s="82"/>
      <c r="BE52" s="82"/>
      <c r="BF52" s="82"/>
      <c r="BG52" s="82"/>
      <c r="BH52" s="82"/>
      <c r="BI52" s="82"/>
      <c r="BJ52" s="82"/>
    </row>
    <row r="53" spans="1:62" s="1" customFormat="1" ht="16.5" x14ac:dyDescent="0.25">
      <c r="A53" s="608"/>
      <c r="B53" s="184" t="s">
        <v>232</v>
      </c>
      <c r="C53" s="77"/>
      <c r="D53" s="138"/>
      <c r="E53" s="77"/>
      <c r="F53" s="138"/>
      <c r="G53" s="77"/>
      <c r="H53" s="138"/>
      <c r="I53" s="77"/>
      <c r="J53" s="138"/>
      <c r="K53" s="77"/>
      <c r="L53" s="138"/>
      <c r="M53" s="77"/>
      <c r="N53" s="138"/>
      <c r="O53" s="77"/>
      <c r="P53" s="135"/>
      <c r="Q53" s="138"/>
      <c r="R53" s="77"/>
      <c r="S53" s="135"/>
      <c r="T53" s="138"/>
      <c r="U53" s="77"/>
      <c r="V53" s="135"/>
      <c r="W53" s="138"/>
      <c r="X53" s="77"/>
      <c r="Y53" s="135"/>
      <c r="Z53" s="138"/>
      <c r="AA53" s="77"/>
      <c r="AB53" s="135"/>
      <c r="AC53" s="138"/>
      <c r="AD53" s="77"/>
      <c r="AE53" s="280"/>
      <c r="AF53" s="138"/>
      <c r="AG53" s="82"/>
      <c r="AH53" s="82"/>
      <c r="AI53" s="82"/>
      <c r="AJ53" s="82"/>
      <c r="AK53" s="82"/>
      <c r="AL53" s="82"/>
      <c r="AM53" s="82"/>
      <c r="AN53" s="82"/>
      <c r="AO53" s="82"/>
      <c r="AP53" s="82"/>
      <c r="AQ53" s="82"/>
      <c r="AR53" s="82"/>
      <c r="AS53" s="82"/>
      <c r="AT53" s="82"/>
      <c r="AU53" s="82"/>
      <c r="AV53" s="82"/>
      <c r="AW53" s="82"/>
      <c r="AX53" s="82"/>
      <c r="AY53" s="82"/>
      <c r="AZ53" s="82"/>
      <c r="BA53" s="82"/>
      <c r="BB53" s="82"/>
      <c r="BC53" s="82"/>
      <c r="BD53" s="82"/>
      <c r="BE53" s="82"/>
      <c r="BF53" s="82"/>
      <c r="BG53" s="82"/>
      <c r="BH53" s="82"/>
      <c r="BI53" s="82"/>
      <c r="BJ53" s="82"/>
    </row>
    <row r="54" spans="1:62" s="1" customFormat="1" ht="16.5" x14ac:dyDescent="0.25">
      <c r="A54" s="608"/>
      <c r="B54" s="184" t="s">
        <v>233</v>
      </c>
      <c r="C54" s="77"/>
      <c r="D54" s="138"/>
      <c r="E54" s="77"/>
      <c r="F54" s="138"/>
      <c r="G54" s="77"/>
      <c r="H54" s="138"/>
      <c r="I54" s="77"/>
      <c r="J54" s="138"/>
      <c r="K54" s="77"/>
      <c r="L54" s="138"/>
      <c r="M54" s="77"/>
      <c r="N54" s="138"/>
      <c r="O54" s="77"/>
      <c r="P54" s="135"/>
      <c r="Q54" s="138"/>
      <c r="R54" s="77"/>
      <c r="S54" s="135"/>
      <c r="T54" s="138"/>
      <c r="U54" s="77"/>
      <c r="V54" s="135"/>
      <c r="W54" s="138"/>
      <c r="X54" s="77"/>
      <c r="Y54" s="135"/>
      <c r="Z54" s="138"/>
      <c r="AA54" s="77"/>
      <c r="AB54" s="135"/>
      <c r="AC54" s="138"/>
      <c r="AD54" s="77"/>
      <c r="AE54" s="280"/>
      <c r="AF54" s="138"/>
      <c r="AG54" s="82"/>
      <c r="AH54" s="82"/>
      <c r="AI54" s="82"/>
      <c r="AJ54" s="82"/>
      <c r="AK54" s="82"/>
      <c r="AL54" s="82"/>
      <c r="AM54" s="82"/>
      <c r="AN54" s="82"/>
      <c r="AO54" s="82"/>
      <c r="AP54" s="82"/>
      <c r="AQ54" s="82"/>
      <c r="AR54" s="82"/>
      <c r="AS54" s="82"/>
      <c r="AT54" s="82"/>
      <c r="AU54" s="82"/>
      <c r="AV54" s="82"/>
      <c r="AW54" s="82"/>
      <c r="AX54" s="82"/>
      <c r="AY54" s="82"/>
      <c r="AZ54" s="82"/>
      <c r="BA54" s="82"/>
      <c r="BB54" s="82"/>
      <c r="BC54" s="82"/>
      <c r="BD54" s="82"/>
      <c r="BE54" s="82"/>
      <c r="BF54" s="82"/>
      <c r="BG54" s="82"/>
      <c r="BH54" s="82"/>
      <c r="BI54" s="82"/>
      <c r="BJ54" s="82"/>
    </row>
    <row r="55" spans="1:62" s="1" customFormat="1" ht="16.5" x14ac:dyDescent="0.25">
      <c r="A55" s="608"/>
      <c r="B55" s="184" t="s">
        <v>234</v>
      </c>
      <c r="C55" s="77"/>
      <c r="D55" s="138"/>
      <c r="E55" s="77"/>
      <c r="F55" s="138"/>
      <c r="G55" s="77"/>
      <c r="H55" s="138"/>
      <c r="I55" s="77"/>
      <c r="J55" s="138"/>
      <c r="K55" s="77"/>
      <c r="L55" s="138"/>
      <c r="M55" s="77"/>
      <c r="N55" s="138"/>
      <c r="O55" s="77"/>
      <c r="P55" s="135"/>
      <c r="Q55" s="138"/>
      <c r="R55" s="77"/>
      <c r="S55" s="135"/>
      <c r="T55" s="138"/>
      <c r="U55" s="77"/>
      <c r="V55" s="135"/>
      <c r="W55" s="138"/>
      <c r="X55" s="77"/>
      <c r="Y55" s="135"/>
      <c r="Z55" s="138"/>
      <c r="AA55" s="77"/>
      <c r="AB55" s="135"/>
      <c r="AC55" s="138"/>
      <c r="AD55" s="77"/>
      <c r="AE55" s="280"/>
      <c r="AF55" s="138"/>
      <c r="AG55" s="82"/>
      <c r="AH55" s="82"/>
      <c r="AI55" s="82"/>
      <c r="AJ55" s="82"/>
      <c r="AK55" s="82"/>
      <c r="AL55" s="82"/>
      <c r="AM55" s="82"/>
      <c r="AN55" s="82"/>
      <c r="AO55" s="82"/>
      <c r="AP55" s="82"/>
      <c r="AQ55" s="82"/>
      <c r="AR55" s="82"/>
      <c r="AS55" s="82"/>
      <c r="AT55" s="82"/>
      <c r="AU55" s="82"/>
      <c r="AV55" s="82"/>
      <c r="AW55" s="82"/>
      <c r="AX55" s="82"/>
      <c r="AY55" s="82"/>
      <c r="AZ55" s="82"/>
      <c r="BA55" s="82"/>
      <c r="BB55" s="82"/>
      <c r="BC55" s="82"/>
      <c r="BD55" s="82"/>
      <c r="BE55" s="82"/>
      <c r="BF55" s="82"/>
      <c r="BG55" s="82"/>
      <c r="BH55" s="82"/>
      <c r="BI55" s="82"/>
      <c r="BJ55" s="82"/>
    </row>
    <row r="56" spans="1:62" s="1" customFormat="1" ht="16.5" x14ac:dyDescent="0.25">
      <c r="A56" s="608"/>
      <c r="B56" s="184" t="s">
        <v>235</v>
      </c>
      <c r="C56" s="77"/>
      <c r="D56" s="138"/>
      <c r="E56" s="77"/>
      <c r="F56" s="138"/>
      <c r="G56" s="77"/>
      <c r="H56" s="138"/>
      <c r="I56" s="77"/>
      <c r="J56" s="138"/>
      <c r="K56" s="77"/>
      <c r="L56" s="138"/>
      <c r="M56" s="77"/>
      <c r="N56" s="138"/>
      <c r="O56" s="77"/>
      <c r="P56" s="135"/>
      <c r="Q56" s="138"/>
      <c r="R56" s="77"/>
      <c r="S56" s="135"/>
      <c r="T56" s="138"/>
      <c r="U56" s="77"/>
      <c r="V56" s="135"/>
      <c r="W56" s="138"/>
      <c r="X56" s="77"/>
      <c r="Y56" s="135"/>
      <c r="Z56" s="138"/>
      <c r="AA56" s="77"/>
      <c r="AB56" s="135"/>
      <c r="AC56" s="138"/>
      <c r="AD56" s="77"/>
      <c r="AE56" s="280"/>
      <c r="AF56" s="138"/>
      <c r="AG56" s="82"/>
      <c r="AH56" s="82"/>
      <c r="AI56" s="82"/>
      <c r="AJ56" s="82"/>
      <c r="AK56" s="82"/>
      <c r="AL56" s="82"/>
      <c r="AM56" s="82"/>
      <c r="AN56" s="82"/>
      <c r="AO56" s="82"/>
      <c r="AP56" s="82"/>
      <c r="AQ56" s="82"/>
      <c r="AR56" s="82"/>
      <c r="AS56" s="82"/>
      <c r="AT56" s="82"/>
      <c r="AU56" s="82"/>
      <c r="AV56" s="82"/>
      <c r="AW56" s="82"/>
      <c r="AX56" s="82"/>
      <c r="AY56" s="82"/>
      <c r="AZ56" s="82"/>
      <c r="BA56" s="82"/>
      <c r="BB56" s="82"/>
      <c r="BC56" s="82"/>
      <c r="BD56" s="82"/>
      <c r="BE56" s="82"/>
      <c r="BF56" s="82"/>
      <c r="BG56" s="82"/>
      <c r="BH56" s="82"/>
      <c r="BI56" s="82"/>
      <c r="BJ56" s="82"/>
    </row>
    <row r="57" spans="1:62" s="1" customFormat="1" ht="16.5" x14ac:dyDescent="0.25">
      <c r="A57" s="608"/>
      <c r="B57" s="184" t="s">
        <v>236</v>
      </c>
      <c r="C57" s="77"/>
      <c r="D57" s="138"/>
      <c r="E57" s="77"/>
      <c r="F57" s="138"/>
      <c r="G57" s="77"/>
      <c r="H57" s="138"/>
      <c r="I57" s="77"/>
      <c r="J57" s="138"/>
      <c r="K57" s="77"/>
      <c r="L57" s="138"/>
      <c r="M57" s="77"/>
      <c r="N57" s="138"/>
      <c r="O57" s="77"/>
      <c r="P57" s="135"/>
      <c r="Q57" s="138"/>
      <c r="R57" s="77"/>
      <c r="S57" s="135"/>
      <c r="T57" s="138"/>
      <c r="U57" s="77"/>
      <c r="V57" s="135"/>
      <c r="W57" s="138"/>
      <c r="X57" s="77"/>
      <c r="Y57" s="135"/>
      <c r="Z57" s="138"/>
      <c r="AA57" s="77"/>
      <c r="AB57" s="135"/>
      <c r="AC57" s="138"/>
      <c r="AD57" s="77"/>
      <c r="AE57" s="280"/>
      <c r="AF57" s="138"/>
      <c r="AG57" s="82"/>
      <c r="AH57" s="82"/>
      <c r="AI57" s="82"/>
      <c r="AJ57" s="82"/>
      <c r="AK57" s="82"/>
      <c r="AL57" s="82"/>
      <c r="AM57" s="82"/>
      <c r="AN57" s="82"/>
      <c r="AO57" s="82"/>
      <c r="AP57" s="82"/>
      <c r="AQ57" s="82"/>
      <c r="AR57" s="82"/>
      <c r="AS57" s="82"/>
      <c r="AT57" s="82"/>
      <c r="AU57" s="82"/>
      <c r="AV57" s="82"/>
      <c r="AW57" s="82"/>
      <c r="AX57" s="82"/>
      <c r="AY57" s="82"/>
      <c r="AZ57" s="82"/>
      <c r="BA57" s="82"/>
      <c r="BB57" s="82"/>
      <c r="BC57" s="82"/>
      <c r="BD57" s="82"/>
      <c r="BE57" s="82"/>
      <c r="BF57" s="82"/>
      <c r="BG57" s="82"/>
      <c r="BH57" s="82"/>
      <c r="BI57" s="82"/>
      <c r="BJ57" s="82"/>
    </row>
    <row r="58" spans="1:62" s="1" customFormat="1" ht="16.5" x14ac:dyDescent="0.25">
      <c r="A58" s="608"/>
      <c r="B58" s="184" t="s">
        <v>237</v>
      </c>
      <c r="C58" s="77"/>
      <c r="D58" s="138"/>
      <c r="E58" s="77"/>
      <c r="F58" s="138"/>
      <c r="G58" s="77"/>
      <c r="H58" s="138"/>
      <c r="I58" s="77"/>
      <c r="J58" s="138"/>
      <c r="K58" s="77"/>
      <c r="L58" s="138"/>
      <c r="M58" s="77"/>
      <c r="N58" s="138"/>
      <c r="O58" s="77"/>
      <c r="P58" s="135"/>
      <c r="Q58" s="138"/>
      <c r="R58" s="77"/>
      <c r="S58" s="135"/>
      <c r="T58" s="138"/>
      <c r="U58" s="77"/>
      <c r="V58" s="135"/>
      <c r="W58" s="138"/>
      <c r="X58" s="77"/>
      <c r="Y58" s="135"/>
      <c r="Z58" s="138"/>
      <c r="AA58" s="77"/>
      <c r="AB58" s="135"/>
      <c r="AC58" s="138"/>
      <c r="AD58" s="77"/>
      <c r="AE58" s="280"/>
      <c r="AF58" s="138"/>
      <c r="AG58" s="82"/>
      <c r="AH58" s="82"/>
      <c r="AI58" s="82"/>
      <c r="AJ58" s="82"/>
      <c r="AK58" s="82"/>
      <c r="AL58" s="82"/>
      <c r="AM58" s="82"/>
      <c r="AN58" s="82"/>
      <c r="AO58" s="82"/>
      <c r="AP58" s="82"/>
      <c r="AQ58" s="82"/>
      <c r="AR58" s="82"/>
      <c r="AS58" s="82"/>
      <c r="AT58" s="82"/>
      <c r="AU58" s="82"/>
      <c r="AV58" s="82"/>
      <c r="AW58" s="82"/>
      <c r="AX58" s="82"/>
      <c r="AY58" s="82"/>
      <c r="AZ58" s="82"/>
      <c r="BA58" s="82"/>
      <c r="BB58" s="82"/>
      <c r="BC58" s="82"/>
      <c r="BD58" s="82"/>
      <c r="BE58" s="82"/>
      <c r="BF58" s="82"/>
      <c r="BG58" s="82"/>
      <c r="BH58" s="82"/>
      <c r="BI58" s="82"/>
      <c r="BJ58" s="82"/>
    </row>
    <row r="59" spans="1:62" s="1" customFormat="1" ht="16.5" x14ac:dyDescent="0.25">
      <c r="A59" s="608"/>
      <c r="B59" s="184" t="s">
        <v>238</v>
      </c>
      <c r="C59" s="77"/>
      <c r="D59" s="138"/>
      <c r="E59" s="77"/>
      <c r="F59" s="138"/>
      <c r="G59" s="77"/>
      <c r="H59" s="138"/>
      <c r="I59" s="77"/>
      <c r="J59" s="138"/>
      <c r="K59" s="77"/>
      <c r="L59" s="138"/>
      <c r="M59" s="77"/>
      <c r="N59" s="138"/>
      <c r="O59" s="77"/>
      <c r="P59" s="135"/>
      <c r="Q59" s="138"/>
      <c r="R59" s="77"/>
      <c r="S59" s="135"/>
      <c r="T59" s="138"/>
      <c r="U59" s="77"/>
      <c r="V59" s="135"/>
      <c r="W59" s="138"/>
      <c r="X59" s="77"/>
      <c r="Y59" s="135"/>
      <c r="Z59" s="138"/>
      <c r="AA59" s="77"/>
      <c r="AB59" s="135"/>
      <c r="AC59" s="138"/>
      <c r="AD59" s="77"/>
      <c r="AE59" s="280"/>
      <c r="AF59" s="138"/>
      <c r="AG59" s="82"/>
      <c r="AH59" s="82"/>
      <c r="AI59" s="82"/>
      <c r="AJ59" s="82"/>
      <c r="AK59" s="82"/>
      <c r="AL59" s="82"/>
      <c r="AM59" s="82"/>
      <c r="AN59" s="82"/>
      <c r="AO59" s="82"/>
      <c r="AP59" s="82"/>
      <c r="AQ59" s="82"/>
      <c r="AR59" s="82"/>
      <c r="AS59" s="82"/>
      <c r="AT59" s="82"/>
      <c r="AU59" s="82"/>
      <c r="AV59" s="82"/>
      <c r="AW59" s="82"/>
      <c r="AX59" s="82"/>
      <c r="AY59" s="82"/>
      <c r="AZ59" s="82"/>
      <c r="BA59" s="82"/>
      <c r="BB59" s="82"/>
      <c r="BC59" s="82"/>
      <c r="BD59" s="82"/>
      <c r="BE59" s="82"/>
      <c r="BF59" s="82"/>
      <c r="BG59" s="82"/>
      <c r="BH59" s="82"/>
      <c r="BI59" s="82"/>
      <c r="BJ59" s="82"/>
    </row>
    <row r="60" spans="1:62" s="1" customFormat="1" ht="16.5" x14ac:dyDescent="0.25">
      <c r="A60" s="608"/>
      <c r="B60" s="184" t="s">
        <v>239</v>
      </c>
      <c r="C60" s="77"/>
      <c r="D60" s="138"/>
      <c r="E60" s="77"/>
      <c r="F60" s="138"/>
      <c r="G60" s="77"/>
      <c r="H60" s="138"/>
      <c r="I60" s="77"/>
      <c r="J60" s="138"/>
      <c r="K60" s="77"/>
      <c r="L60" s="138"/>
      <c r="M60" s="77"/>
      <c r="N60" s="138"/>
      <c r="O60" s="77"/>
      <c r="P60" s="135"/>
      <c r="Q60" s="138"/>
      <c r="R60" s="77"/>
      <c r="S60" s="135"/>
      <c r="T60" s="138"/>
      <c r="U60" s="77"/>
      <c r="V60" s="135"/>
      <c r="W60" s="138"/>
      <c r="X60" s="77"/>
      <c r="Y60" s="135"/>
      <c r="Z60" s="138"/>
      <c r="AA60" s="77"/>
      <c r="AB60" s="135"/>
      <c r="AC60" s="138"/>
      <c r="AD60" s="77"/>
      <c r="AE60" s="280"/>
      <c r="AF60" s="138"/>
      <c r="AG60" s="82"/>
      <c r="AH60" s="82"/>
      <c r="AI60" s="82"/>
      <c r="AJ60" s="82"/>
      <c r="AK60" s="82"/>
      <c r="AL60" s="82"/>
      <c r="AM60" s="82"/>
      <c r="AN60" s="82"/>
      <c r="AO60" s="82"/>
      <c r="AP60" s="82"/>
      <c r="AQ60" s="82"/>
      <c r="AR60" s="82"/>
      <c r="AS60" s="82"/>
      <c r="AT60" s="82"/>
      <c r="AU60" s="82"/>
      <c r="AV60" s="82"/>
      <c r="AW60" s="82"/>
      <c r="AX60" s="82"/>
      <c r="AY60" s="82"/>
      <c r="AZ60" s="82"/>
      <c r="BA60" s="82"/>
      <c r="BB60" s="82"/>
      <c r="BC60" s="82"/>
      <c r="BD60" s="82"/>
      <c r="BE60" s="82"/>
      <c r="BF60" s="82"/>
      <c r="BG60" s="82"/>
      <c r="BH60" s="82"/>
      <c r="BI60" s="82"/>
      <c r="BJ60" s="82"/>
    </row>
    <row r="61" spans="1:62" s="1" customFormat="1" ht="16.5" x14ac:dyDescent="0.25">
      <c r="A61" s="608"/>
      <c r="B61" s="184" t="s">
        <v>240</v>
      </c>
      <c r="C61" s="77"/>
      <c r="D61" s="138"/>
      <c r="E61" s="77"/>
      <c r="F61" s="138"/>
      <c r="G61" s="77"/>
      <c r="H61" s="138"/>
      <c r="I61" s="77"/>
      <c r="J61" s="138"/>
      <c r="K61" s="77"/>
      <c r="L61" s="138"/>
      <c r="M61" s="77"/>
      <c r="N61" s="138"/>
      <c r="O61" s="77"/>
      <c r="P61" s="135"/>
      <c r="Q61" s="138"/>
      <c r="R61" s="77"/>
      <c r="S61" s="135"/>
      <c r="T61" s="138"/>
      <c r="U61" s="77"/>
      <c r="V61" s="135"/>
      <c r="W61" s="138"/>
      <c r="X61" s="77"/>
      <c r="Y61" s="135"/>
      <c r="Z61" s="138"/>
      <c r="AA61" s="77"/>
      <c r="AB61" s="135"/>
      <c r="AC61" s="138"/>
      <c r="AD61" s="77"/>
      <c r="AE61" s="280"/>
      <c r="AF61" s="138"/>
      <c r="AG61" s="82"/>
      <c r="AH61" s="82"/>
      <c r="AI61" s="82"/>
      <c r="AJ61" s="82"/>
      <c r="AK61" s="82"/>
      <c r="AL61" s="82"/>
      <c r="AM61" s="82"/>
      <c r="AN61" s="82"/>
      <c r="AO61" s="82"/>
      <c r="AP61" s="82"/>
      <c r="AQ61" s="82"/>
      <c r="AR61" s="82"/>
      <c r="AS61" s="82"/>
      <c r="AT61" s="82"/>
      <c r="AU61" s="82"/>
      <c r="AV61" s="82"/>
      <c r="AW61" s="82"/>
      <c r="AX61" s="82"/>
      <c r="AY61" s="82"/>
      <c r="AZ61" s="82"/>
      <c r="BA61" s="82"/>
      <c r="BB61" s="82"/>
      <c r="BC61" s="82"/>
      <c r="BD61" s="82"/>
      <c r="BE61" s="82"/>
      <c r="BF61" s="82"/>
      <c r="BG61" s="82"/>
      <c r="BH61" s="82"/>
      <c r="BI61" s="82"/>
      <c r="BJ61" s="82"/>
    </row>
    <row r="62" spans="1:62" s="1" customFormat="1" ht="16.5" x14ac:dyDescent="0.25">
      <c r="A62" s="608"/>
      <c r="B62" s="184" t="s">
        <v>241</v>
      </c>
      <c r="C62" s="77"/>
      <c r="D62" s="138"/>
      <c r="E62" s="77"/>
      <c r="F62" s="138"/>
      <c r="G62" s="77"/>
      <c r="H62" s="138"/>
      <c r="I62" s="77"/>
      <c r="J62" s="138"/>
      <c r="K62" s="77"/>
      <c r="L62" s="138"/>
      <c r="M62" s="77"/>
      <c r="N62" s="138"/>
      <c r="O62" s="77"/>
      <c r="P62" s="135"/>
      <c r="Q62" s="138"/>
      <c r="R62" s="77"/>
      <c r="S62" s="135"/>
      <c r="T62" s="138"/>
      <c r="U62" s="77"/>
      <c r="V62" s="135"/>
      <c r="W62" s="138"/>
      <c r="X62" s="77"/>
      <c r="Y62" s="135"/>
      <c r="Z62" s="138"/>
      <c r="AA62" s="77"/>
      <c r="AB62" s="135"/>
      <c r="AC62" s="138"/>
      <c r="AD62" s="77"/>
      <c r="AE62" s="280"/>
      <c r="AF62" s="138"/>
      <c r="AG62" s="82"/>
      <c r="AH62" s="82"/>
      <c r="AI62" s="82"/>
      <c r="AJ62" s="82"/>
      <c r="AK62" s="82"/>
      <c r="AL62" s="82"/>
      <c r="AM62" s="82"/>
      <c r="AN62" s="82"/>
      <c r="AO62" s="82"/>
      <c r="AP62" s="82"/>
      <c r="AQ62" s="82"/>
      <c r="AR62" s="82"/>
      <c r="AS62" s="82"/>
      <c r="AT62" s="82"/>
      <c r="AU62" s="82"/>
      <c r="AV62" s="82"/>
      <c r="AW62" s="82"/>
      <c r="AX62" s="82"/>
      <c r="AY62" s="82"/>
      <c r="AZ62" s="82"/>
      <c r="BA62" s="82"/>
      <c r="BB62" s="82"/>
      <c r="BC62" s="82"/>
      <c r="BD62" s="82"/>
      <c r="BE62" s="82"/>
      <c r="BF62" s="82"/>
      <c r="BG62" s="82"/>
      <c r="BH62" s="82"/>
      <c r="BI62" s="82"/>
      <c r="BJ62" s="82"/>
    </row>
    <row r="63" spans="1:62" s="1" customFormat="1" ht="16.5" x14ac:dyDescent="0.25">
      <c r="A63" s="608"/>
      <c r="B63" s="184" t="s">
        <v>242</v>
      </c>
      <c r="C63" s="77"/>
      <c r="D63" s="138"/>
      <c r="E63" s="77"/>
      <c r="F63" s="138"/>
      <c r="G63" s="77"/>
      <c r="H63" s="138"/>
      <c r="I63" s="77"/>
      <c r="J63" s="138"/>
      <c r="K63" s="77"/>
      <c r="L63" s="138"/>
      <c r="M63" s="77"/>
      <c r="N63" s="138"/>
      <c r="O63" s="77"/>
      <c r="P63" s="135"/>
      <c r="Q63" s="138"/>
      <c r="R63" s="77"/>
      <c r="S63" s="135"/>
      <c r="T63" s="138"/>
      <c r="U63" s="77"/>
      <c r="V63" s="135"/>
      <c r="W63" s="138"/>
      <c r="X63" s="77"/>
      <c r="Y63" s="135"/>
      <c r="Z63" s="138"/>
      <c r="AA63" s="77"/>
      <c r="AB63" s="135"/>
      <c r="AC63" s="138"/>
      <c r="AD63" s="77"/>
      <c r="AE63" s="280"/>
      <c r="AF63" s="138"/>
      <c r="AG63" s="82"/>
      <c r="AH63" s="82"/>
      <c r="AI63" s="82"/>
      <c r="AJ63" s="82"/>
      <c r="AK63" s="82"/>
      <c r="AL63" s="82"/>
      <c r="AM63" s="82"/>
      <c r="AN63" s="82"/>
      <c r="AO63" s="82"/>
      <c r="AP63" s="82"/>
      <c r="AQ63" s="82"/>
      <c r="AR63" s="82"/>
      <c r="AS63" s="82"/>
      <c r="AT63" s="82"/>
      <c r="AU63" s="82"/>
      <c r="AV63" s="82"/>
      <c r="AW63" s="82"/>
      <c r="AX63" s="82"/>
      <c r="AY63" s="82"/>
      <c r="AZ63" s="82"/>
      <c r="BA63" s="82"/>
      <c r="BB63" s="82"/>
      <c r="BC63" s="82"/>
      <c r="BD63" s="82"/>
      <c r="BE63" s="82"/>
      <c r="BF63" s="82"/>
      <c r="BG63" s="82"/>
      <c r="BH63" s="82"/>
      <c r="BI63" s="82"/>
      <c r="BJ63" s="82"/>
    </row>
    <row r="64" spans="1:62" s="1" customFormat="1" ht="16.5" x14ac:dyDescent="0.25">
      <c r="A64" s="608"/>
      <c r="B64" s="184" t="s">
        <v>243</v>
      </c>
      <c r="C64" s="77"/>
      <c r="D64" s="138"/>
      <c r="E64" s="77"/>
      <c r="F64" s="138"/>
      <c r="G64" s="77"/>
      <c r="H64" s="138"/>
      <c r="I64" s="77"/>
      <c r="J64" s="138"/>
      <c r="K64" s="77"/>
      <c r="L64" s="138"/>
      <c r="M64" s="77"/>
      <c r="N64" s="138"/>
      <c r="O64" s="77"/>
      <c r="P64" s="135"/>
      <c r="Q64" s="138"/>
      <c r="R64" s="77"/>
      <c r="S64" s="135"/>
      <c r="T64" s="138"/>
      <c r="U64" s="77"/>
      <c r="V64" s="135"/>
      <c r="W64" s="138"/>
      <c r="X64" s="77"/>
      <c r="Y64" s="135"/>
      <c r="Z64" s="138"/>
      <c r="AA64" s="77"/>
      <c r="AB64" s="135"/>
      <c r="AC64" s="138"/>
      <c r="AD64" s="77"/>
      <c r="AE64" s="285"/>
      <c r="AF64" s="138"/>
      <c r="AG64" s="82"/>
      <c r="AH64" s="82"/>
      <c r="AI64" s="82"/>
      <c r="AJ64" s="82"/>
      <c r="AK64" s="82"/>
      <c r="AL64" s="82"/>
      <c r="AM64" s="82"/>
      <c r="AN64" s="82"/>
      <c r="AO64" s="82"/>
      <c r="AP64" s="82"/>
      <c r="AQ64" s="82"/>
      <c r="AR64" s="82"/>
      <c r="AS64" s="82"/>
      <c r="AT64" s="82"/>
      <c r="AU64" s="82"/>
      <c r="AV64" s="82"/>
      <c r="AW64" s="82"/>
      <c r="AX64" s="82"/>
      <c r="AY64" s="82"/>
      <c r="AZ64" s="82"/>
      <c r="BA64" s="82"/>
      <c r="BB64" s="82"/>
      <c r="BC64" s="82"/>
      <c r="BD64" s="82"/>
      <c r="BE64" s="82"/>
      <c r="BF64" s="82"/>
      <c r="BG64" s="82"/>
      <c r="BH64" s="82"/>
      <c r="BI64" s="82"/>
      <c r="BJ64" s="82"/>
    </row>
    <row r="65" spans="1:62" s="1" customFormat="1" ht="16.5" x14ac:dyDescent="0.25">
      <c r="A65" s="608"/>
      <c r="B65" s="184" t="s">
        <v>244</v>
      </c>
      <c r="C65" s="77"/>
      <c r="D65" s="138"/>
      <c r="E65" s="77"/>
      <c r="F65" s="138"/>
      <c r="G65" s="77"/>
      <c r="H65" s="138"/>
      <c r="I65" s="77"/>
      <c r="J65" s="138"/>
      <c r="K65" s="77"/>
      <c r="L65" s="138"/>
      <c r="M65" s="77"/>
      <c r="N65" s="138"/>
      <c r="O65" s="77"/>
      <c r="P65" s="135"/>
      <c r="Q65" s="138"/>
      <c r="R65" s="77"/>
      <c r="S65" s="135"/>
      <c r="T65" s="138"/>
      <c r="U65" s="77"/>
      <c r="V65" s="135"/>
      <c r="W65" s="138"/>
      <c r="X65" s="77"/>
      <c r="Y65" s="135"/>
      <c r="Z65" s="138"/>
      <c r="AA65" s="77"/>
      <c r="AB65" s="135"/>
      <c r="AC65" s="138"/>
      <c r="AD65" s="77"/>
      <c r="AE65" s="280"/>
      <c r="AF65" s="138"/>
      <c r="AG65" s="82"/>
      <c r="AH65" s="82"/>
      <c r="AI65" s="82"/>
      <c r="AJ65" s="82"/>
      <c r="AK65" s="82"/>
      <c r="AL65" s="82"/>
      <c r="AM65" s="82"/>
      <c r="AN65" s="82"/>
      <c r="AO65" s="82"/>
      <c r="AP65" s="82"/>
      <c r="AQ65" s="82"/>
      <c r="AR65" s="82"/>
      <c r="AS65" s="82"/>
      <c r="AT65" s="82"/>
      <c r="AU65" s="82"/>
      <c r="AV65" s="82"/>
      <c r="AW65" s="82"/>
      <c r="AX65" s="82"/>
      <c r="AY65" s="82"/>
      <c r="AZ65" s="82"/>
      <c r="BA65" s="82"/>
      <c r="BB65" s="82"/>
      <c r="BC65" s="82"/>
      <c r="BD65" s="82"/>
      <c r="BE65" s="82"/>
      <c r="BF65" s="82"/>
      <c r="BG65" s="82"/>
      <c r="BH65" s="82"/>
      <c r="BI65" s="82"/>
      <c r="BJ65" s="82"/>
    </row>
    <row r="66" spans="1:62" s="1" customFormat="1" ht="16.5" x14ac:dyDescent="0.25">
      <c r="A66" s="608"/>
      <c r="B66" s="184" t="s">
        <v>245</v>
      </c>
      <c r="C66" s="77"/>
      <c r="D66" s="138"/>
      <c r="E66" s="77"/>
      <c r="F66" s="138"/>
      <c r="G66" s="77"/>
      <c r="H66" s="138"/>
      <c r="I66" s="77"/>
      <c r="J66" s="138"/>
      <c r="K66" s="77"/>
      <c r="L66" s="138"/>
      <c r="M66" s="77"/>
      <c r="N66" s="138"/>
      <c r="O66" s="77"/>
      <c r="P66" s="135"/>
      <c r="Q66" s="138"/>
      <c r="R66" s="77"/>
      <c r="S66" s="135"/>
      <c r="T66" s="138"/>
      <c r="U66" s="77"/>
      <c r="V66" s="135"/>
      <c r="W66" s="138"/>
      <c r="X66" s="77"/>
      <c r="Y66" s="135"/>
      <c r="Z66" s="138"/>
      <c r="AA66" s="77"/>
      <c r="AB66" s="135"/>
      <c r="AC66" s="138"/>
      <c r="AD66" s="77"/>
      <c r="AE66" s="280"/>
      <c r="AF66" s="138"/>
      <c r="AG66" s="82"/>
      <c r="AH66" s="82"/>
      <c r="AI66" s="82"/>
      <c r="AJ66" s="82"/>
      <c r="AK66" s="82"/>
      <c r="AL66" s="82"/>
      <c r="AM66" s="82"/>
      <c r="AN66" s="82"/>
      <c r="AO66" s="82"/>
      <c r="AP66" s="82"/>
      <c r="AQ66" s="82"/>
      <c r="AR66" s="82"/>
      <c r="AS66" s="82"/>
      <c r="AT66" s="82"/>
      <c r="AU66" s="82"/>
      <c r="AV66" s="82"/>
      <c r="AW66" s="82"/>
      <c r="AX66" s="82"/>
      <c r="AY66" s="82"/>
      <c r="AZ66" s="82"/>
      <c r="BA66" s="82"/>
      <c r="BB66" s="82"/>
      <c r="BC66" s="82"/>
      <c r="BD66" s="82"/>
      <c r="BE66" s="82"/>
      <c r="BF66" s="82"/>
      <c r="BG66" s="82"/>
      <c r="BH66" s="82"/>
      <c r="BI66" s="82"/>
      <c r="BJ66" s="82"/>
    </row>
    <row r="67" spans="1:62" s="1" customFormat="1" ht="16.5" x14ac:dyDescent="0.25">
      <c r="A67" s="608"/>
      <c r="B67" s="184" t="s">
        <v>246</v>
      </c>
      <c r="C67" s="77"/>
      <c r="D67" s="138"/>
      <c r="E67" s="77"/>
      <c r="F67" s="138"/>
      <c r="G67" s="77"/>
      <c r="H67" s="138"/>
      <c r="I67" s="77"/>
      <c r="J67" s="138"/>
      <c r="K67" s="77"/>
      <c r="L67" s="138"/>
      <c r="M67" s="77"/>
      <c r="N67" s="138"/>
      <c r="O67" s="77"/>
      <c r="P67" s="135"/>
      <c r="Q67" s="138"/>
      <c r="R67" s="77"/>
      <c r="S67" s="135"/>
      <c r="T67" s="138"/>
      <c r="U67" s="77"/>
      <c r="V67" s="135"/>
      <c r="W67" s="138"/>
      <c r="X67" s="77"/>
      <c r="Y67" s="135"/>
      <c r="Z67" s="138"/>
      <c r="AA67" s="77"/>
      <c r="AB67" s="135"/>
      <c r="AC67" s="138"/>
      <c r="AD67" s="77"/>
      <c r="AE67" s="280"/>
      <c r="AF67" s="138"/>
      <c r="AG67" s="82"/>
      <c r="AH67" s="82"/>
      <c r="AI67" s="82"/>
      <c r="AJ67" s="82"/>
      <c r="AK67" s="82"/>
      <c r="AL67" s="82"/>
      <c r="AM67" s="82"/>
      <c r="AN67" s="82"/>
      <c r="AO67" s="82"/>
      <c r="AP67" s="82"/>
      <c r="AQ67" s="82"/>
      <c r="AR67" s="82"/>
      <c r="AS67" s="82"/>
      <c r="AT67" s="82"/>
      <c r="AU67" s="82"/>
      <c r="AV67" s="82"/>
      <c r="AW67" s="82"/>
      <c r="AX67" s="82"/>
      <c r="AY67" s="82"/>
      <c r="AZ67" s="82"/>
      <c r="BA67" s="82"/>
      <c r="BB67" s="82"/>
      <c r="BC67" s="82"/>
      <c r="BD67" s="82"/>
      <c r="BE67" s="82"/>
      <c r="BF67" s="82"/>
      <c r="BG67" s="82"/>
      <c r="BH67" s="82"/>
      <c r="BI67" s="82"/>
      <c r="BJ67" s="82"/>
    </row>
    <row r="68" spans="1:62" s="1" customFormat="1" ht="16.5" x14ac:dyDescent="0.25">
      <c r="A68" s="608"/>
      <c r="B68" s="184" t="s">
        <v>247</v>
      </c>
      <c r="C68" s="77"/>
      <c r="D68" s="138"/>
      <c r="E68" s="77"/>
      <c r="F68" s="138"/>
      <c r="G68" s="77"/>
      <c r="H68" s="138"/>
      <c r="I68" s="77"/>
      <c r="J68" s="138"/>
      <c r="K68" s="77"/>
      <c r="L68" s="138"/>
      <c r="M68" s="77"/>
      <c r="N68" s="138"/>
      <c r="O68" s="77"/>
      <c r="P68" s="135"/>
      <c r="Q68" s="138"/>
      <c r="R68" s="77"/>
      <c r="S68" s="135"/>
      <c r="T68" s="138"/>
      <c r="U68" s="77"/>
      <c r="V68" s="135"/>
      <c r="W68" s="138"/>
      <c r="X68" s="77"/>
      <c r="Y68" s="135"/>
      <c r="Z68" s="138"/>
      <c r="AA68" s="77"/>
      <c r="AB68" s="135"/>
      <c r="AC68" s="138"/>
      <c r="AD68" s="77"/>
      <c r="AE68" s="280"/>
      <c r="AF68" s="138"/>
      <c r="AG68" s="82"/>
      <c r="AH68" s="82"/>
      <c r="AI68" s="82"/>
      <c r="AJ68" s="82"/>
      <c r="AK68" s="82"/>
      <c r="AL68" s="82"/>
      <c r="AM68" s="82"/>
      <c r="AN68" s="82"/>
      <c r="AO68" s="82"/>
      <c r="AP68" s="82"/>
      <c r="AQ68" s="82"/>
      <c r="AR68" s="82"/>
      <c r="AS68" s="82"/>
      <c r="AT68" s="82"/>
      <c r="AU68" s="82"/>
      <c r="AV68" s="82"/>
      <c r="AW68" s="82"/>
      <c r="AX68" s="82"/>
      <c r="AY68" s="82"/>
      <c r="AZ68" s="82"/>
      <c r="BA68" s="82"/>
      <c r="BB68" s="82"/>
      <c r="BC68" s="82"/>
      <c r="BD68" s="82"/>
      <c r="BE68" s="82"/>
      <c r="BF68" s="82"/>
      <c r="BG68" s="82"/>
      <c r="BH68" s="82"/>
      <c r="BI68" s="82"/>
      <c r="BJ68" s="82"/>
    </row>
    <row r="69" spans="1:62" ht="16.5" x14ac:dyDescent="0.25">
      <c r="A69" s="608"/>
      <c r="B69" s="185" t="s">
        <v>248</v>
      </c>
      <c r="C69" s="177"/>
      <c r="D69" s="179"/>
      <c r="E69" s="177"/>
      <c r="F69" s="179"/>
      <c r="G69" s="177"/>
      <c r="H69" s="179"/>
      <c r="I69" s="177"/>
      <c r="J69" s="179"/>
      <c r="K69" s="177"/>
      <c r="L69" s="179"/>
      <c r="M69" s="177"/>
      <c r="N69" s="179"/>
      <c r="O69" s="177"/>
      <c r="P69" s="178"/>
      <c r="Q69" s="179"/>
      <c r="R69" s="177"/>
      <c r="S69" s="178"/>
      <c r="T69" s="179"/>
      <c r="U69" s="177"/>
      <c r="V69" s="178"/>
      <c r="W69" s="179"/>
      <c r="X69" s="177"/>
      <c r="Y69" s="178"/>
      <c r="Z69" s="179"/>
      <c r="AA69" s="177"/>
      <c r="AB69" s="178"/>
      <c r="AC69" s="179"/>
      <c r="AD69" s="177"/>
      <c r="AE69" s="286"/>
      <c r="AF69" s="179"/>
    </row>
    <row r="70" spans="1:62" ht="17.25" thickBot="1" x14ac:dyDescent="0.3">
      <c r="A70" s="446"/>
      <c r="B70" s="174" t="s">
        <v>203</v>
      </c>
      <c r="C70" s="112"/>
      <c r="D70" s="180"/>
      <c r="E70" s="112"/>
      <c r="F70" s="180"/>
      <c r="G70" s="112"/>
      <c r="H70" s="180"/>
      <c r="I70" s="112"/>
      <c r="J70" s="180"/>
      <c r="K70" s="181"/>
      <c r="L70" s="182"/>
      <c r="M70" s="181"/>
      <c r="N70" s="182"/>
      <c r="O70" s="181"/>
      <c r="P70" s="113"/>
      <c r="Q70" s="180"/>
      <c r="R70" s="112"/>
      <c r="S70" s="113"/>
      <c r="T70" s="180"/>
      <c r="U70" s="112"/>
      <c r="V70" s="113"/>
      <c r="W70" s="180"/>
      <c r="X70" s="112"/>
      <c r="Y70" s="113"/>
      <c r="Z70" s="180"/>
      <c r="AA70" s="112"/>
      <c r="AB70" s="113"/>
      <c r="AC70" s="180"/>
      <c r="AD70" s="112"/>
      <c r="AE70" s="113"/>
      <c r="AF70" s="287"/>
    </row>
    <row r="75" spans="1:62" x14ac:dyDescent="0.25">
      <c r="Y75" s="82">
        <f>88616000/645</f>
        <v>137389.14728682171</v>
      </c>
    </row>
    <row r="76" spans="1:62" x14ac:dyDescent="0.25">
      <c r="Y76" s="82">
        <f>157883066/645</f>
        <v>244779.9472868217</v>
      </c>
    </row>
  </sheetData>
  <mergeCells count="54">
    <mergeCell ref="AD47:AF47"/>
    <mergeCell ref="A20:A44"/>
    <mergeCell ref="A46:A70"/>
    <mergeCell ref="B46:B48"/>
    <mergeCell ref="C46:N46"/>
    <mergeCell ref="O46:AF46"/>
    <mergeCell ref="C47:D47"/>
    <mergeCell ref="E47:F47"/>
    <mergeCell ref="G47:H47"/>
    <mergeCell ref="I47:J47"/>
    <mergeCell ref="K47:L47"/>
    <mergeCell ref="M47:N47"/>
    <mergeCell ref="O47:Q47"/>
    <mergeCell ref="R47:T47"/>
    <mergeCell ref="U47:W47"/>
    <mergeCell ref="X47:Z47"/>
    <mergeCell ref="AA47:AC47"/>
    <mergeCell ref="R21:T21"/>
    <mergeCell ref="A14:A16"/>
    <mergeCell ref="U21:W21"/>
    <mergeCell ref="A1:A4"/>
    <mergeCell ref="B1:AF4"/>
    <mergeCell ref="AC8:AD8"/>
    <mergeCell ref="AC9:AD9"/>
    <mergeCell ref="A8:A11"/>
    <mergeCell ref="AC10:AD10"/>
    <mergeCell ref="AC11:AD11"/>
    <mergeCell ref="M14:O14"/>
    <mergeCell ref="M15:O15"/>
    <mergeCell ref="M16:O16"/>
    <mergeCell ref="AD21:AF21"/>
    <mergeCell ref="K21:L21"/>
    <mergeCell ref="M21:N21"/>
    <mergeCell ref="O21:Q21"/>
    <mergeCell ref="AB8:AB11"/>
    <mergeCell ref="K14:L16"/>
    <mergeCell ref="C20:N20"/>
    <mergeCell ref="O20:AF20"/>
    <mergeCell ref="A18:AF18"/>
    <mergeCell ref="A19:B19"/>
    <mergeCell ref="C19:AF19"/>
    <mergeCell ref="I21:J21"/>
    <mergeCell ref="B20:B22"/>
    <mergeCell ref="E21:F21"/>
    <mergeCell ref="C21:D21"/>
    <mergeCell ref="G21:H21"/>
    <mergeCell ref="X21:Z21"/>
    <mergeCell ref="AA21:AC21"/>
    <mergeCell ref="B8:Z11"/>
    <mergeCell ref="AA8:AA11"/>
    <mergeCell ref="AE8:AF8"/>
    <mergeCell ref="AE9:AF9"/>
    <mergeCell ref="AE10:AF10"/>
    <mergeCell ref="AE11:AF11"/>
  </mergeCells>
  <phoneticPr fontId="34" type="noConversion"/>
  <pageMargins left="0.7" right="0.7" top="0.75" bottom="0.75" header="0.3" footer="0.3"/>
  <pageSetup paperSize="9" orientation="portrait" r:id="rId1"/>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830941-7C79-43AC-A399-008D63D7E9EC}">
  <sheetPr>
    <tabColor theme="9"/>
  </sheetPr>
  <dimension ref="A1:CM18"/>
  <sheetViews>
    <sheetView topLeftCell="A2" zoomScale="80" zoomScaleNormal="80" workbookViewId="0">
      <selection activeCell="T15" sqref="T15"/>
    </sheetView>
  </sheetViews>
  <sheetFormatPr baseColWidth="10" defaultColWidth="11.42578125" defaultRowHeight="15" x14ac:dyDescent="0.25"/>
  <cols>
    <col min="1" max="1" width="15.7109375" style="105" customWidth="1"/>
    <col min="2" max="2" width="35.42578125" style="105" customWidth="1"/>
    <col min="3" max="3" width="27.85546875" style="105" customWidth="1"/>
    <col min="4" max="4" width="12" style="105" customWidth="1"/>
    <col min="5" max="5" width="35" style="105" customWidth="1"/>
    <col min="6" max="6" width="22.140625" style="105" customWidth="1"/>
    <col min="7" max="7" width="13.7109375" style="105" customWidth="1"/>
    <col min="8" max="8" width="13.42578125" style="105" customWidth="1"/>
    <col min="9" max="9" width="13.7109375" style="106" customWidth="1"/>
    <col min="10" max="10" width="11.42578125" style="106" customWidth="1"/>
    <col min="11" max="11" width="11.42578125" style="106"/>
    <col min="12" max="12" width="10.140625" style="106" customWidth="1"/>
    <col min="13" max="13" width="10.140625" style="105" customWidth="1"/>
    <col min="14" max="14" width="12.85546875" style="105" customWidth="1"/>
    <col min="15" max="16" width="10.140625" style="105" customWidth="1"/>
    <col min="17" max="17" width="51.42578125" style="105" customWidth="1"/>
    <col min="18" max="19" width="10.140625" style="105" customWidth="1"/>
    <col min="20" max="20" width="38.7109375" style="105" customWidth="1"/>
    <col min="21" max="22" width="10.140625" style="105" customWidth="1"/>
    <col min="23" max="23" width="44.28515625" style="105" customWidth="1"/>
    <col min="24" max="25" width="10.28515625" style="105" customWidth="1"/>
    <col min="26" max="26" width="12.85546875" style="105" customWidth="1"/>
    <col min="27" max="28" width="10.28515625" style="105" customWidth="1"/>
    <col min="29" max="29" width="12.85546875" style="105" customWidth="1"/>
    <col min="30" max="31" width="10.28515625" style="105" customWidth="1"/>
    <col min="32" max="32" width="13.42578125" style="105" customWidth="1"/>
    <col min="33" max="34" width="10.28515625" style="105" customWidth="1"/>
    <col min="35" max="35" width="13.42578125" style="105" customWidth="1"/>
    <col min="36" max="37" width="10.28515625" style="105" customWidth="1"/>
    <col min="38" max="38" width="13.42578125" style="105" customWidth="1"/>
    <col min="39" max="40" width="10.28515625" style="105" customWidth="1"/>
    <col min="41" max="41" width="13.42578125" style="105" customWidth="1"/>
    <col min="42" max="43" width="10.28515625" style="105" customWidth="1"/>
    <col min="44" max="44" width="12" style="105" customWidth="1"/>
    <col min="45" max="46" width="10.28515625" style="105" customWidth="1"/>
    <col min="47" max="47" width="12.42578125" style="105" customWidth="1"/>
    <col min="48" max="48" width="14" style="105" customWidth="1"/>
    <col min="49" max="50" width="12" style="105" customWidth="1"/>
    <col min="51" max="91" width="11.42578125" style="109"/>
    <col min="92" max="16384" width="11.42578125" style="105"/>
  </cols>
  <sheetData>
    <row r="1" spans="1:91" s="84" customFormat="1" ht="25.5" customHeight="1" thickBot="1" x14ac:dyDescent="0.3">
      <c r="A1" s="408"/>
      <c r="B1" s="634"/>
      <c r="C1" s="639" t="s">
        <v>150</v>
      </c>
      <c r="D1" s="639"/>
      <c r="E1" s="639"/>
      <c r="F1" s="639"/>
      <c r="G1" s="639"/>
      <c r="H1" s="639"/>
      <c r="I1" s="639"/>
      <c r="J1" s="639"/>
      <c r="K1" s="639"/>
      <c r="L1" s="639"/>
      <c r="M1" s="639"/>
      <c r="N1" s="639"/>
      <c r="O1" s="639"/>
      <c r="P1" s="639"/>
      <c r="Q1" s="639"/>
      <c r="R1" s="639"/>
      <c r="S1" s="639"/>
      <c r="T1" s="639"/>
      <c r="U1" s="639"/>
      <c r="V1" s="639"/>
      <c r="W1" s="639"/>
      <c r="X1" s="639"/>
      <c r="Y1" s="639"/>
      <c r="Z1" s="639"/>
      <c r="AA1" s="639"/>
      <c r="AB1" s="639"/>
      <c r="AC1" s="639"/>
      <c r="AD1" s="639"/>
      <c r="AE1" s="639"/>
      <c r="AF1" s="639"/>
      <c r="AG1" s="639"/>
      <c r="AH1" s="639"/>
      <c r="AI1" s="639"/>
      <c r="AJ1" s="639"/>
      <c r="AK1" s="639"/>
      <c r="AL1" s="639"/>
      <c r="AM1" s="639"/>
      <c r="AN1" s="639"/>
      <c r="AO1" s="639"/>
      <c r="AP1" s="639"/>
      <c r="AQ1" s="639"/>
      <c r="AR1" s="639"/>
      <c r="AS1" s="639"/>
      <c r="AT1" s="639"/>
      <c r="AU1" s="639"/>
      <c r="AV1" s="384" t="s">
        <v>270</v>
      </c>
      <c r="AW1" s="385"/>
      <c r="AX1" s="386"/>
      <c r="AY1" s="141"/>
      <c r="AZ1" s="141"/>
      <c r="BA1" s="141"/>
      <c r="BB1" s="141"/>
      <c r="BC1" s="141"/>
      <c r="BD1" s="141"/>
      <c r="BE1" s="141"/>
      <c r="BF1" s="141"/>
      <c r="BG1" s="141"/>
      <c r="BH1" s="141"/>
      <c r="BI1" s="141"/>
      <c r="BJ1" s="141"/>
      <c r="BK1" s="141"/>
      <c r="BL1" s="141"/>
      <c r="BM1" s="141"/>
      <c r="BN1" s="141"/>
      <c r="BO1" s="141"/>
      <c r="BP1" s="141"/>
      <c r="BQ1" s="141"/>
      <c r="BR1" s="141"/>
      <c r="BS1" s="141"/>
      <c r="BT1" s="141"/>
      <c r="BU1" s="141"/>
      <c r="BV1" s="141"/>
      <c r="BW1" s="141"/>
      <c r="BX1" s="141"/>
      <c r="BY1" s="141"/>
      <c r="BZ1" s="141"/>
      <c r="CA1" s="101"/>
      <c r="CB1" s="101"/>
      <c r="CC1" s="101"/>
      <c r="CD1" s="101"/>
      <c r="CE1" s="101"/>
      <c r="CF1" s="101"/>
      <c r="CG1" s="101"/>
      <c r="CH1" s="101"/>
      <c r="CI1" s="101"/>
      <c r="CJ1" s="101"/>
      <c r="CK1" s="101"/>
      <c r="CL1" s="101"/>
      <c r="CM1" s="101"/>
    </row>
    <row r="2" spans="1:91" s="84" customFormat="1" ht="25.5" customHeight="1" thickBot="1" x14ac:dyDescent="0.3">
      <c r="A2" s="408"/>
      <c r="B2" s="634"/>
      <c r="C2" s="640" t="s">
        <v>151</v>
      </c>
      <c r="D2" s="640"/>
      <c r="E2" s="640"/>
      <c r="F2" s="640"/>
      <c r="G2" s="640"/>
      <c r="H2" s="640"/>
      <c r="I2" s="640"/>
      <c r="J2" s="640"/>
      <c r="K2" s="640"/>
      <c r="L2" s="640"/>
      <c r="M2" s="640"/>
      <c r="N2" s="640"/>
      <c r="O2" s="640"/>
      <c r="P2" s="640"/>
      <c r="Q2" s="640"/>
      <c r="R2" s="640"/>
      <c r="S2" s="640"/>
      <c r="T2" s="640"/>
      <c r="U2" s="640"/>
      <c r="V2" s="640"/>
      <c r="W2" s="640"/>
      <c r="X2" s="640"/>
      <c r="Y2" s="640"/>
      <c r="Z2" s="640"/>
      <c r="AA2" s="640"/>
      <c r="AB2" s="640"/>
      <c r="AC2" s="640"/>
      <c r="AD2" s="640"/>
      <c r="AE2" s="640"/>
      <c r="AF2" s="640"/>
      <c r="AG2" s="640"/>
      <c r="AH2" s="640"/>
      <c r="AI2" s="640"/>
      <c r="AJ2" s="640"/>
      <c r="AK2" s="640"/>
      <c r="AL2" s="640"/>
      <c r="AM2" s="640"/>
      <c r="AN2" s="640"/>
      <c r="AO2" s="640"/>
      <c r="AP2" s="640"/>
      <c r="AQ2" s="640"/>
      <c r="AR2" s="640"/>
      <c r="AS2" s="640"/>
      <c r="AT2" s="640"/>
      <c r="AU2" s="640"/>
      <c r="AV2" s="384" t="s">
        <v>271</v>
      </c>
      <c r="AW2" s="385"/>
      <c r="AX2" s="386"/>
      <c r="AY2" s="141"/>
      <c r="AZ2" s="141"/>
      <c r="BA2" s="141"/>
      <c r="BB2" s="141"/>
      <c r="BC2" s="141"/>
      <c r="BD2" s="141"/>
      <c r="BE2" s="141"/>
      <c r="BF2" s="141"/>
      <c r="BG2" s="141"/>
      <c r="BH2" s="141"/>
      <c r="BI2" s="141"/>
      <c r="BJ2" s="141"/>
      <c r="BK2" s="141"/>
      <c r="BL2" s="141"/>
      <c r="BM2" s="141"/>
      <c r="BN2" s="141"/>
      <c r="BO2" s="141"/>
      <c r="BP2" s="141"/>
      <c r="BQ2" s="141"/>
      <c r="BR2" s="141"/>
      <c r="BS2" s="141"/>
      <c r="BT2" s="141"/>
      <c r="BU2" s="141"/>
      <c r="BV2" s="141"/>
      <c r="BW2" s="141"/>
      <c r="BX2" s="141"/>
      <c r="BY2" s="141"/>
      <c r="BZ2" s="141"/>
      <c r="CA2" s="101"/>
      <c r="CB2" s="101"/>
      <c r="CC2" s="101"/>
      <c r="CD2" s="101"/>
      <c r="CE2" s="101"/>
      <c r="CF2" s="101"/>
      <c r="CG2" s="101"/>
      <c r="CH2" s="101"/>
      <c r="CI2" s="101"/>
      <c r="CJ2" s="101"/>
      <c r="CK2" s="101"/>
      <c r="CL2" s="101"/>
      <c r="CM2" s="101"/>
    </row>
    <row r="3" spans="1:91" s="84" customFormat="1" ht="25.5" customHeight="1" thickBot="1" x14ac:dyDescent="0.3">
      <c r="A3" s="408"/>
      <c r="B3" s="634"/>
      <c r="C3" s="640" t="s">
        <v>0</v>
      </c>
      <c r="D3" s="640"/>
      <c r="E3" s="640"/>
      <c r="F3" s="640"/>
      <c r="G3" s="640"/>
      <c r="H3" s="640"/>
      <c r="I3" s="640"/>
      <c r="J3" s="640"/>
      <c r="K3" s="640"/>
      <c r="L3" s="640"/>
      <c r="M3" s="640"/>
      <c r="N3" s="640"/>
      <c r="O3" s="640"/>
      <c r="P3" s="640"/>
      <c r="Q3" s="640"/>
      <c r="R3" s="640"/>
      <c r="S3" s="640"/>
      <c r="T3" s="640"/>
      <c r="U3" s="640"/>
      <c r="V3" s="640"/>
      <c r="W3" s="640"/>
      <c r="X3" s="640"/>
      <c r="Y3" s="640"/>
      <c r="Z3" s="640"/>
      <c r="AA3" s="640"/>
      <c r="AB3" s="640"/>
      <c r="AC3" s="640"/>
      <c r="AD3" s="640"/>
      <c r="AE3" s="640"/>
      <c r="AF3" s="640"/>
      <c r="AG3" s="640"/>
      <c r="AH3" s="640"/>
      <c r="AI3" s="640"/>
      <c r="AJ3" s="640"/>
      <c r="AK3" s="640"/>
      <c r="AL3" s="640"/>
      <c r="AM3" s="640"/>
      <c r="AN3" s="640"/>
      <c r="AO3" s="640"/>
      <c r="AP3" s="640"/>
      <c r="AQ3" s="640"/>
      <c r="AR3" s="640"/>
      <c r="AS3" s="640"/>
      <c r="AT3" s="640"/>
      <c r="AU3" s="640"/>
      <c r="AV3" s="384" t="s">
        <v>272</v>
      </c>
      <c r="AW3" s="385"/>
      <c r="AX3" s="386"/>
      <c r="AY3" s="141"/>
      <c r="AZ3" s="141"/>
      <c r="BA3" s="141"/>
      <c r="BB3" s="141"/>
      <c r="BC3" s="141"/>
      <c r="BD3" s="141"/>
      <c r="BE3" s="141"/>
      <c r="BF3" s="141"/>
      <c r="BG3" s="141"/>
      <c r="BH3" s="141"/>
      <c r="BI3" s="141"/>
      <c r="BJ3" s="141"/>
      <c r="BK3" s="141"/>
      <c r="BL3" s="141"/>
      <c r="BM3" s="141"/>
      <c r="BN3" s="141"/>
      <c r="BO3" s="141"/>
      <c r="BP3" s="141"/>
      <c r="BQ3" s="141"/>
      <c r="BR3" s="141"/>
      <c r="BS3" s="141"/>
      <c r="BT3" s="141"/>
      <c r="BU3" s="141"/>
      <c r="BV3" s="141"/>
      <c r="BW3" s="141"/>
      <c r="BX3" s="141"/>
      <c r="BY3" s="141"/>
      <c r="BZ3" s="141"/>
      <c r="CA3" s="101"/>
      <c r="CB3" s="101"/>
      <c r="CC3" s="101"/>
      <c r="CD3" s="101"/>
      <c r="CE3" s="101"/>
      <c r="CF3" s="101"/>
      <c r="CG3" s="101"/>
      <c r="CH3" s="101"/>
      <c r="CI3" s="101"/>
      <c r="CJ3" s="101"/>
      <c r="CK3" s="101"/>
      <c r="CL3" s="101"/>
      <c r="CM3" s="101"/>
    </row>
    <row r="4" spans="1:91" s="84" customFormat="1" ht="25.5" customHeight="1" thickBot="1" x14ac:dyDescent="0.3">
      <c r="A4" s="409"/>
      <c r="B4" s="635"/>
      <c r="C4" s="636" t="s">
        <v>250</v>
      </c>
      <c r="D4" s="637"/>
      <c r="E4" s="637"/>
      <c r="F4" s="637"/>
      <c r="G4" s="637"/>
      <c r="H4" s="637"/>
      <c r="I4" s="637"/>
      <c r="J4" s="637"/>
      <c r="K4" s="637"/>
      <c r="L4" s="637"/>
      <c r="M4" s="637"/>
      <c r="N4" s="637"/>
      <c r="O4" s="637"/>
      <c r="P4" s="637"/>
      <c r="Q4" s="637"/>
      <c r="R4" s="637"/>
      <c r="S4" s="637"/>
      <c r="T4" s="637"/>
      <c r="U4" s="637"/>
      <c r="V4" s="637"/>
      <c r="W4" s="637"/>
      <c r="X4" s="637"/>
      <c r="Y4" s="637"/>
      <c r="Z4" s="637"/>
      <c r="AA4" s="637"/>
      <c r="AB4" s="637"/>
      <c r="AC4" s="637"/>
      <c r="AD4" s="637"/>
      <c r="AE4" s="637"/>
      <c r="AF4" s="637"/>
      <c r="AG4" s="637"/>
      <c r="AH4" s="637"/>
      <c r="AI4" s="637"/>
      <c r="AJ4" s="637"/>
      <c r="AK4" s="637"/>
      <c r="AL4" s="637"/>
      <c r="AM4" s="637"/>
      <c r="AN4" s="637"/>
      <c r="AO4" s="637"/>
      <c r="AP4" s="637"/>
      <c r="AQ4" s="637"/>
      <c r="AR4" s="637"/>
      <c r="AS4" s="637"/>
      <c r="AT4" s="637"/>
      <c r="AU4" s="638"/>
      <c r="AV4" s="384" t="s">
        <v>277</v>
      </c>
      <c r="AW4" s="385"/>
      <c r="AX4" s="386"/>
      <c r="AY4" s="141"/>
      <c r="AZ4" s="141"/>
      <c r="BA4" s="141"/>
      <c r="BB4" s="141"/>
      <c r="BC4" s="141"/>
      <c r="BD4" s="141"/>
      <c r="BE4" s="141"/>
      <c r="BF4" s="141"/>
      <c r="BG4" s="141"/>
      <c r="BH4" s="141"/>
      <c r="BI4" s="141"/>
      <c r="BJ4" s="141"/>
      <c r="BK4" s="141"/>
      <c r="BL4" s="141"/>
      <c r="BM4" s="141"/>
      <c r="BN4" s="141"/>
      <c r="BO4" s="141"/>
      <c r="BP4" s="141"/>
      <c r="BQ4" s="141"/>
      <c r="BR4" s="141"/>
      <c r="BS4" s="141"/>
      <c r="BT4" s="141"/>
      <c r="BU4" s="141"/>
      <c r="BV4" s="141"/>
      <c r="BW4" s="141"/>
      <c r="BX4" s="141"/>
      <c r="BY4" s="141"/>
      <c r="BZ4" s="141"/>
      <c r="CA4" s="101"/>
      <c r="CB4" s="101"/>
      <c r="CC4" s="101"/>
      <c r="CD4" s="101"/>
      <c r="CE4" s="101"/>
      <c r="CF4" s="101"/>
      <c r="CG4" s="101"/>
      <c r="CH4" s="101"/>
      <c r="CI4" s="101"/>
      <c r="CJ4" s="101"/>
      <c r="CK4" s="101"/>
      <c r="CL4" s="101"/>
      <c r="CM4" s="101"/>
    </row>
    <row r="5" spans="1:91" s="84" customFormat="1" ht="11.45" customHeight="1" thickBot="1" x14ac:dyDescent="0.3">
      <c r="A5" s="85"/>
      <c r="B5" s="207"/>
      <c r="C5" s="104"/>
      <c r="D5" s="104"/>
      <c r="E5" s="104"/>
      <c r="F5" s="104"/>
      <c r="G5" s="104"/>
      <c r="H5" s="104"/>
      <c r="I5" s="104"/>
      <c r="J5" s="104"/>
      <c r="K5" s="104"/>
      <c r="L5" s="104"/>
      <c r="M5" s="104"/>
      <c r="N5" s="104"/>
      <c r="O5" s="104"/>
      <c r="P5" s="104"/>
      <c r="Q5" s="104"/>
      <c r="R5" s="104"/>
      <c r="S5" s="104"/>
      <c r="T5" s="104"/>
      <c r="U5" s="104"/>
      <c r="V5" s="104"/>
      <c r="W5" s="104"/>
      <c r="X5" s="104"/>
      <c r="Y5" s="104"/>
      <c r="Z5" s="104"/>
      <c r="AA5" s="104"/>
      <c r="AB5" s="104"/>
      <c r="AC5" s="104"/>
      <c r="AD5" s="104"/>
      <c r="AE5" s="104"/>
      <c r="AF5" s="104"/>
      <c r="AG5" s="104"/>
      <c r="AH5" s="104"/>
      <c r="AI5" s="104"/>
      <c r="AJ5" s="104"/>
      <c r="AK5" s="104"/>
      <c r="AL5" s="104"/>
      <c r="AM5" s="104"/>
      <c r="AN5" s="104"/>
      <c r="AO5" s="104"/>
      <c r="AP5" s="104"/>
      <c r="AQ5" s="104"/>
      <c r="AR5" s="104"/>
      <c r="AS5" s="104"/>
      <c r="AT5" s="104"/>
      <c r="AU5" s="104"/>
      <c r="AV5" s="87"/>
      <c r="AW5" s="87"/>
      <c r="AX5" s="87"/>
      <c r="AY5" s="141"/>
      <c r="AZ5" s="141"/>
      <c r="BA5" s="141"/>
      <c r="BB5" s="141"/>
      <c r="BC5" s="141"/>
      <c r="BD5" s="141"/>
      <c r="BE5" s="141"/>
      <c r="BF5" s="141"/>
      <c r="BG5" s="141"/>
      <c r="BH5" s="141"/>
      <c r="BI5" s="141"/>
      <c r="BJ5" s="141"/>
      <c r="BK5" s="141"/>
      <c r="BL5" s="141"/>
      <c r="BM5" s="141"/>
      <c r="BN5" s="141"/>
      <c r="BO5" s="141"/>
      <c r="BP5" s="141"/>
      <c r="BQ5" s="141"/>
      <c r="BR5" s="141"/>
      <c r="BS5" s="141"/>
      <c r="BT5" s="141"/>
      <c r="BU5" s="141"/>
      <c r="BV5" s="141"/>
      <c r="BW5" s="141"/>
      <c r="BX5" s="141"/>
      <c r="BY5" s="141"/>
      <c r="BZ5" s="141"/>
      <c r="CA5" s="101"/>
      <c r="CB5" s="101"/>
      <c r="CC5" s="101"/>
      <c r="CD5" s="101"/>
      <c r="CE5" s="101"/>
      <c r="CF5" s="101"/>
      <c r="CG5" s="101"/>
      <c r="CH5" s="101"/>
      <c r="CI5" s="101"/>
      <c r="CJ5" s="101"/>
      <c r="CK5" s="101"/>
      <c r="CL5" s="101"/>
      <c r="CM5" s="101"/>
    </row>
    <row r="6" spans="1:91" s="1" customFormat="1" ht="40.35" customHeight="1" thickBot="1" x14ac:dyDescent="0.3">
      <c r="A6" s="374" t="s">
        <v>154</v>
      </c>
      <c r="B6" s="376"/>
      <c r="C6" s="535" t="s">
        <v>280</v>
      </c>
      <c r="D6" s="536"/>
      <c r="E6" s="536"/>
      <c r="F6" s="536"/>
      <c r="G6" s="536"/>
      <c r="H6" s="536"/>
      <c r="I6" s="536"/>
      <c r="J6" s="536"/>
      <c r="K6" s="537"/>
      <c r="M6" s="173"/>
      <c r="N6" s="197" t="s">
        <v>155</v>
      </c>
      <c r="O6" s="538">
        <v>2024110010313</v>
      </c>
      <c r="P6" s="612"/>
      <c r="Q6" s="539"/>
    </row>
    <row r="7" spans="1:91" s="101" customFormat="1" ht="10.15" customHeight="1" thickBot="1" x14ac:dyDescent="0.3">
      <c r="A7" s="110"/>
      <c r="B7" s="104"/>
      <c r="C7" s="104"/>
      <c r="D7" s="104"/>
      <c r="E7" s="104"/>
      <c r="F7" s="104"/>
      <c r="G7" s="104"/>
      <c r="H7" s="104"/>
      <c r="I7" s="104"/>
      <c r="J7" s="104"/>
      <c r="K7" s="104"/>
      <c r="L7" s="104"/>
      <c r="M7" s="111"/>
      <c r="N7" s="111"/>
      <c r="O7" s="111"/>
      <c r="AY7" s="141"/>
      <c r="AZ7" s="141"/>
      <c r="BA7" s="141"/>
      <c r="BB7" s="141"/>
      <c r="BC7" s="141"/>
      <c r="BD7" s="141"/>
      <c r="BE7" s="141"/>
      <c r="BF7" s="141"/>
      <c r="BG7" s="141"/>
      <c r="BH7" s="141"/>
      <c r="BI7" s="141"/>
      <c r="BJ7" s="141"/>
      <c r="BK7" s="141"/>
      <c r="BL7" s="141"/>
      <c r="BM7" s="141"/>
      <c r="BN7" s="141"/>
      <c r="BO7" s="141"/>
      <c r="BP7" s="141"/>
      <c r="BQ7" s="141"/>
      <c r="BR7" s="141"/>
      <c r="BS7" s="141"/>
      <c r="BT7" s="141"/>
      <c r="BU7" s="141"/>
      <c r="BV7" s="141"/>
      <c r="BW7" s="141"/>
      <c r="BX7" s="141"/>
      <c r="BY7" s="141"/>
      <c r="BZ7" s="141"/>
    </row>
    <row r="8" spans="1:91" s="84" customFormat="1" ht="21.75" customHeight="1" thickBot="1" x14ac:dyDescent="0.3">
      <c r="A8" s="540" t="s">
        <v>6</v>
      </c>
      <c r="B8" s="540"/>
      <c r="C8" s="145" t="s">
        <v>156</v>
      </c>
      <c r="D8" s="166" t="s">
        <v>281</v>
      </c>
      <c r="E8" s="145" t="s">
        <v>157</v>
      </c>
      <c r="F8" s="166" t="s">
        <v>281</v>
      </c>
      <c r="G8" s="145" t="s">
        <v>158</v>
      </c>
      <c r="H8" s="166" t="s">
        <v>281</v>
      </c>
      <c r="I8" s="169" t="s">
        <v>159</v>
      </c>
      <c r="J8" s="167" t="s">
        <v>281</v>
      </c>
      <c r="K8" s="170"/>
      <c r="L8" s="171"/>
      <c r="M8" s="149"/>
      <c r="N8" s="645" t="s">
        <v>8</v>
      </c>
      <c r="O8" s="646"/>
      <c r="P8" s="647"/>
      <c r="Q8" s="607" t="s">
        <v>160</v>
      </c>
      <c r="R8" s="607"/>
      <c r="S8" s="607"/>
      <c r="T8" s="641"/>
      <c r="U8" s="642"/>
      <c r="X8" s="101"/>
      <c r="Y8" s="101"/>
      <c r="Z8" s="101"/>
      <c r="AA8" s="101"/>
      <c r="AB8" s="101"/>
      <c r="AC8" s="101"/>
      <c r="AD8" s="101"/>
      <c r="AE8" s="101"/>
      <c r="AF8" s="101"/>
      <c r="AG8" s="101"/>
      <c r="AH8" s="101"/>
      <c r="AI8" s="101"/>
      <c r="AJ8" s="101"/>
      <c r="AK8" s="101"/>
      <c r="AL8" s="101"/>
      <c r="AM8" s="101"/>
      <c r="AN8" s="101"/>
      <c r="AO8" s="101"/>
      <c r="AP8" s="101"/>
      <c r="AQ8" s="101"/>
      <c r="AR8" s="101"/>
      <c r="AS8" s="101"/>
      <c r="AT8" s="101"/>
      <c r="AU8" s="101"/>
      <c r="AV8" s="101"/>
      <c r="AW8" s="101"/>
      <c r="AX8" s="101"/>
      <c r="AY8" s="141"/>
      <c r="AZ8" s="141"/>
      <c r="BA8" s="141"/>
      <c r="BB8" s="141"/>
      <c r="BC8" s="141"/>
      <c r="BD8" s="141"/>
      <c r="BE8" s="141"/>
      <c r="BF8" s="141"/>
      <c r="BG8" s="141"/>
      <c r="BH8" s="141"/>
      <c r="BI8" s="141"/>
      <c r="BJ8" s="141"/>
      <c r="BK8" s="141"/>
      <c r="BL8" s="141"/>
      <c r="BM8" s="141"/>
      <c r="BN8" s="141"/>
      <c r="BO8" s="141"/>
      <c r="BP8" s="141"/>
      <c r="BQ8" s="141"/>
      <c r="BR8" s="141"/>
      <c r="BS8" s="141"/>
      <c r="BT8" s="141"/>
      <c r="BU8" s="141"/>
      <c r="BV8" s="141"/>
      <c r="BW8" s="141"/>
      <c r="BX8" s="141"/>
      <c r="BY8" s="141"/>
      <c r="BZ8" s="141"/>
      <c r="CA8" s="101"/>
      <c r="CB8" s="101"/>
      <c r="CC8" s="101"/>
      <c r="CD8" s="101"/>
      <c r="CE8" s="101"/>
      <c r="CF8" s="101"/>
      <c r="CG8" s="101"/>
      <c r="CH8" s="101"/>
      <c r="CI8" s="101"/>
      <c r="CJ8" s="101"/>
      <c r="CK8" s="101"/>
      <c r="CL8" s="101"/>
      <c r="CM8" s="101"/>
    </row>
    <row r="9" spans="1:91" s="84" customFormat="1" ht="21.75" customHeight="1" thickBot="1" x14ac:dyDescent="0.25">
      <c r="A9" s="540"/>
      <c r="B9" s="540"/>
      <c r="C9" s="147" t="s">
        <v>161</v>
      </c>
      <c r="D9" s="148"/>
      <c r="E9" s="145" t="s">
        <v>162</v>
      </c>
      <c r="F9" s="142"/>
      <c r="G9" s="145" t="s">
        <v>163</v>
      </c>
      <c r="H9" s="148"/>
      <c r="I9" s="169" t="s">
        <v>164</v>
      </c>
      <c r="J9" s="146"/>
      <c r="K9" s="170"/>
      <c r="L9" s="171"/>
      <c r="M9" s="149"/>
      <c r="N9" s="648"/>
      <c r="O9" s="649"/>
      <c r="P9" s="650"/>
      <c r="Q9" s="607" t="s">
        <v>165</v>
      </c>
      <c r="R9" s="607"/>
      <c r="S9" s="607"/>
      <c r="T9" s="641"/>
      <c r="U9" s="642"/>
      <c r="X9" s="101"/>
      <c r="Y9" s="101"/>
      <c r="Z9" s="101"/>
      <c r="AA9" s="101"/>
      <c r="AB9" s="101"/>
      <c r="AC9" s="101"/>
      <c r="AD9" s="101"/>
      <c r="AE9" s="101"/>
      <c r="AF9" s="101"/>
      <c r="AG9" s="101"/>
      <c r="AH9" s="101"/>
      <c r="AI9" s="101"/>
      <c r="AJ9" s="101"/>
      <c r="AK9" s="101"/>
      <c r="AL9" s="101"/>
      <c r="AM9" s="101"/>
      <c r="AN9" s="101"/>
      <c r="AO9" s="101"/>
      <c r="AP9" s="101"/>
      <c r="AQ9" s="101"/>
      <c r="AR9" s="101"/>
      <c r="AS9" s="101"/>
      <c r="AT9" s="101"/>
      <c r="AU9" s="101"/>
      <c r="AV9" s="101"/>
      <c r="AW9" s="101"/>
      <c r="AX9" s="101"/>
      <c r="AY9" s="141"/>
      <c r="AZ9" s="141"/>
      <c r="BA9" s="141"/>
      <c r="BB9" s="141"/>
      <c r="BC9" s="141"/>
      <c r="BD9" s="141"/>
      <c r="BE9" s="141"/>
      <c r="BF9" s="141"/>
      <c r="BG9" s="141"/>
      <c r="BH9" s="141"/>
      <c r="BI9" s="141"/>
      <c r="BJ9" s="141"/>
      <c r="BK9" s="141"/>
      <c r="BL9" s="141"/>
      <c r="BM9" s="141"/>
      <c r="BN9" s="141"/>
      <c r="BO9" s="141"/>
      <c r="BP9" s="141"/>
      <c r="BQ9" s="141"/>
      <c r="BR9" s="141"/>
      <c r="BS9" s="141"/>
      <c r="BT9" s="141"/>
      <c r="BU9" s="141"/>
      <c r="BV9" s="141"/>
      <c r="BW9" s="141"/>
      <c r="BX9" s="141"/>
      <c r="BY9" s="141"/>
      <c r="BZ9" s="141"/>
      <c r="CA9" s="101"/>
      <c r="CB9" s="101"/>
      <c r="CC9" s="101"/>
      <c r="CD9" s="101"/>
      <c r="CE9" s="101"/>
      <c r="CF9" s="101"/>
      <c r="CG9" s="101"/>
      <c r="CH9" s="101"/>
      <c r="CI9" s="101"/>
      <c r="CJ9" s="101"/>
      <c r="CK9" s="101"/>
      <c r="CL9" s="101"/>
      <c r="CM9" s="101"/>
    </row>
    <row r="10" spans="1:91" s="84" customFormat="1" ht="21.75" customHeight="1" thickBot="1" x14ac:dyDescent="0.25">
      <c r="A10" s="540"/>
      <c r="B10" s="540"/>
      <c r="C10" s="145" t="s">
        <v>166</v>
      </c>
      <c r="D10" s="142"/>
      <c r="E10" s="145" t="s">
        <v>167</v>
      </c>
      <c r="F10" s="142"/>
      <c r="G10" s="145" t="s">
        <v>168</v>
      </c>
      <c r="H10" s="148"/>
      <c r="I10" s="169" t="s">
        <v>169</v>
      </c>
      <c r="J10" s="146"/>
      <c r="K10" s="170"/>
      <c r="L10" s="171"/>
      <c r="M10" s="149"/>
      <c r="N10" s="651"/>
      <c r="O10" s="652"/>
      <c r="P10" s="653"/>
      <c r="Q10" s="607" t="s">
        <v>170</v>
      </c>
      <c r="R10" s="607"/>
      <c r="S10" s="607"/>
      <c r="T10" s="643" t="s">
        <v>281</v>
      </c>
      <c r="U10" s="644"/>
      <c r="X10" s="101"/>
      <c r="Y10" s="101"/>
      <c r="Z10" s="101"/>
      <c r="AA10" s="101"/>
      <c r="AB10" s="101"/>
      <c r="AC10" s="101"/>
      <c r="AD10" s="101"/>
      <c r="AE10" s="101"/>
      <c r="AF10" s="101"/>
      <c r="AG10" s="101"/>
      <c r="AH10" s="101"/>
      <c r="AI10" s="101"/>
      <c r="AJ10" s="101"/>
      <c r="AK10" s="101"/>
      <c r="AL10" s="101"/>
      <c r="AM10" s="101"/>
      <c r="AN10" s="101"/>
      <c r="AO10" s="101"/>
      <c r="AP10" s="101"/>
      <c r="AQ10" s="101"/>
      <c r="AR10" s="101"/>
      <c r="AS10" s="101"/>
      <c r="AT10" s="101"/>
      <c r="AU10" s="101"/>
      <c r="AV10" s="101"/>
      <c r="AW10" s="101"/>
      <c r="AX10" s="101"/>
      <c r="AY10" s="141"/>
      <c r="AZ10" s="141"/>
      <c r="BA10" s="141"/>
      <c r="BB10" s="141"/>
      <c r="BC10" s="141"/>
      <c r="BD10" s="141"/>
      <c r="BE10" s="141"/>
      <c r="BF10" s="141"/>
      <c r="BG10" s="141"/>
      <c r="BH10" s="141"/>
      <c r="BI10" s="141"/>
      <c r="BJ10" s="141"/>
      <c r="BK10" s="141"/>
      <c r="BL10" s="141"/>
      <c r="BM10" s="141"/>
      <c r="BN10" s="141"/>
      <c r="BO10" s="141"/>
      <c r="BP10" s="141"/>
      <c r="BQ10" s="141"/>
      <c r="BR10" s="141"/>
      <c r="BS10" s="141"/>
      <c r="BT10" s="141"/>
      <c r="BU10" s="141"/>
      <c r="BV10" s="141"/>
      <c r="BW10" s="141"/>
      <c r="BX10" s="141"/>
      <c r="BY10" s="141"/>
      <c r="BZ10" s="141"/>
      <c r="CA10" s="101"/>
      <c r="CB10" s="101"/>
      <c r="CC10" s="101"/>
      <c r="CD10" s="101"/>
      <c r="CE10" s="101"/>
      <c r="CF10" s="101"/>
      <c r="CG10" s="101"/>
      <c r="CH10" s="101"/>
      <c r="CI10" s="101"/>
      <c r="CJ10" s="101"/>
      <c r="CK10" s="101"/>
      <c r="CL10" s="101"/>
      <c r="CM10" s="101"/>
    </row>
    <row r="11" spans="1:91" s="101" customFormat="1" ht="18" customHeight="1" thickBot="1" x14ac:dyDescent="0.3">
      <c r="I11" s="172"/>
      <c r="J11" s="172"/>
      <c r="K11" s="172"/>
      <c r="L11" s="172"/>
      <c r="AY11" s="141"/>
      <c r="AZ11" s="141"/>
      <c r="BA11" s="141"/>
      <c r="BB11" s="141"/>
      <c r="BC11" s="141"/>
      <c r="BD11" s="141"/>
      <c r="BE11" s="141"/>
      <c r="BF11" s="141"/>
      <c r="BG11" s="141"/>
      <c r="BH11" s="141"/>
      <c r="BI11" s="141"/>
      <c r="BJ11" s="141"/>
      <c r="BK11" s="141"/>
      <c r="BL11" s="141"/>
      <c r="BM11" s="141"/>
      <c r="BN11" s="141"/>
      <c r="BO11" s="141"/>
      <c r="BP11" s="141"/>
      <c r="BQ11" s="141"/>
      <c r="BR11" s="141"/>
      <c r="BS11" s="141"/>
      <c r="BT11" s="141"/>
      <c r="BU11" s="141"/>
      <c r="BV11" s="141"/>
      <c r="BW11" s="141"/>
      <c r="BX11" s="141"/>
      <c r="BY11" s="141"/>
      <c r="BZ11" s="141"/>
    </row>
    <row r="12" spans="1:91" ht="23.45" customHeight="1" x14ac:dyDescent="0.25">
      <c r="A12" s="615" t="s">
        <v>122</v>
      </c>
      <c r="B12" s="617" t="s">
        <v>124</v>
      </c>
      <c r="C12" s="619" t="s">
        <v>251</v>
      </c>
      <c r="D12" s="619" t="s">
        <v>128</v>
      </c>
      <c r="E12" s="619" t="s">
        <v>130</v>
      </c>
      <c r="F12" s="619" t="s">
        <v>132</v>
      </c>
      <c r="G12" s="617" t="s">
        <v>134</v>
      </c>
      <c r="H12" s="617" t="s">
        <v>136</v>
      </c>
      <c r="I12" s="621" t="s">
        <v>252</v>
      </c>
      <c r="J12" s="621" t="s">
        <v>253</v>
      </c>
      <c r="K12" s="632" t="s">
        <v>142</v>
      </c>
      <c r="L12" s="623" t="s">
        <v>156</v>
      </c>
      <c r="M12" s="624"/>
      <c r="N12" s="625"/>
      <c r="O12" s="626" t="s">
        <v>157</v>
      </c>
      <c r="P12" s="624"/>
      <c r="Q12" s="625"/>
      <c r="R12" s="626" t="s">
        <v>158</v>
      </c>
      <c r="S12" s="624"/>
      <c r="T12" s="625"/>
      <c r="U12" s="626" t="s">
        <v>159</v>
      </c>
      <c r="V12" s="624"/>
      <c r="W12" s="625"/>
      <c r="X12" s="626" t="s">
        <v>161</v>
      </c>
      <c r="Y12" s="624"/>
      <c r="Z12" s="625"/>
      <c r="AA12" s="626" t="s">
        <v>162</v>
      </c>
      <c r="AB12" s="624"/>
      <c r="AC12" s="625"/>
      <c r="AD12" s="626" t="s">
        <v>163</v>
      </c>
      <c r="AE12" s="624"/>
      <c r="AF12" s="625"/>
      <c r="AG12" s="626" t="s">
        <v>164</v>
      </c>
      <c r="AH12" s="624"/>
      <c r="AI12" s="625"/>
      <c r="AJ12" s="626" t="s">
        <v>166</v>
      </c>
      <c r="AK12" s="624"/>
      <c r="AL12" s="625"/>
      <c r="AM12" s="626" t="s">
        <v>167</v>
      </c>
      <c r="AN12" s="624"/>
      <c r="AO12" s="625"/>
      <c r="AP12" s="626" t="s">
        <v>168</v>
      </c>
      <c r="AQ12" s="624"/>
      <c r="AR12" s="625"/>
      <c r="AS12" s="626" t="s">
        <v>169</v>
      </c>
      <c r="AT12" s="624"/>
      <c r="AU12" s="625"/>
      <c r="AV12" s="630" t="s">
        <v>254</v>
      </c>
      <c r="AW12" s="613" t="s">
        <v>255</v>
      </c>
      <c r="AX12" s="627" t="s">
        <v>358</v>
      </c>
      <c r="AY12" s="629"/>
      <c r="AZ12" s="629"/>
      <c r="BA12" s="629"/>
      <c r="BB12" s="629"/>
      <c r="BC12" s="629"/>
      <c r="BD12" s="629"/>
      <c r="BE12" s="629"/>
      <c r="BF12" s="629"/>
      <c r="BG12" s="629"/>
    </row>
    <row r="13" spans="1:91" s="106" customFormat="1" ht="36.75" customHeight="1" thickBot="1" x14ac:dyDescent="0.3">
      <c r="A13" s="616"/>
      <c r="B13" s="618"/>
      <c r="C13" s="620"/>
      <c r="D13" s="620"/>
      <c r="E13" s="620"/>
      <c r="F13" s="620"/>
      <c r="G13" s="618"/>
      <c r="H13" s="618"/>
      <c r="I13" s="622"/>
      <c r="J13" s="622"/>
      <c r="K13" s="633"/>
      <c r="L13" s="150" t="s">
        <v>256</v>
      </c>
      <c r="M13" s="143" t="s">
        <v>257</v>
      </c>
      <c r="N13" s="143" t="s">
        <v>147</v>
      </c>
      <c r="O13" s="150" t="s">
        <v>256</v>
      </c>
      <c r="P13" s="143" t="s">
        <v>257</v>
      </c>
      <c r="Q13" s="143" t="s">
        <v>147</v>
      </c>
      <c r="R13" s="150" t="s">
        <v>256</v>
      </c>
      <c r="S13" s="143" t="s">
        <v>257</v>
      </c>
      <c r="T13" s="143" t="s">
        <v>147</v>
      </c>
      <c r="U13" s="150" t="s">
        <v>256</v>
      </c>
      <c r="V13" s="143" t="s">
        <v>257</v>
      </c>
      <c r="W13" s="143" t="s">
        <v>147</v>
      </c>
      <c r="X13" s="150" t="s">
        <v>256</v>
      </c>
      <c r="Y13" s="143" t="s">
        <v>257</v>
      </c>
      <c r="Z13" s="143" t="s">
        <v>147</v>
      </c>
      <c r="AA13" s="150" t="s">
        <v>256</v>
      </c>
      <c r="AB13" s="143" t="s">
        <v>257</v>
      </c>
      <c r="AC13" s="143" t="s">
        <v>147</v>
      </c>
      <c r="AD13" s="150" t="s">
        <v>256</v>
      </c>
      <c r="AE13" s="143" t="s">
        <v>257</v>
      </c>
      <c r="AF13" s="143" t="s">
        <v>147</v>
      </c>
      <c r="AG13" s="150" t="s">
        <v>256</v>
      </c>
      <c r="AH13" s="143" t="s">
        <v>257</v>
      </c>
      <c r="AI13" s="143" t="s">
        <v>147</v>
      </c>
      <c r="AJ13" s="150" t="s">
        <v>256</v>
      </c>
      <c r="AK13" s="143" t="s">
        <v>257</v>
      </c>
      <c r="AL13" s="143" t="s">
        <v>147</v>
      </c>
      <c r="AM13" s="150" t="s">
        <v>256</v>
      </c>
      <c r="AN13" s="143" t="s">
        <v>257</v>
      </c>
      <c r="AO13" s="143" t="s">
        <v>147</v>
      </c>
      <c r="AP13" s="150" t="s">
        <v>256</v>
      </c>
      <c r="AQ13" s="143" t="s">
        <v>257</v>
      </c>
      <c r="AR13" s="143" t="s">
        <v>147</v>
      </c>
      <c r="AS13" s="150" t="s">
        <v>256</v>
      </c>
      <c r="AT13" s="143" t="s">
        <v>257</v>
      </c>
      <c r="AU13" s="143" t="s">
        <v>147</v>
      </c>
      <c r="AV13" s="631"/>
      <c r="AW13" s="614"/>
      <c r="AX13" s="628"/>
      <c r="AY13" s="629"/>
      <c r="AZ13" s="629"/>
      <c r="BA13" s="629"/>
      <c r="BB13" s="629"/>
      <c r="BC13" s="629"/>
      <c r="BD13" s="629"/>
      <c r="BE13" s="629"/>
      <c r="BF13" s="629"/>
      <c r="BG13" s="629"/>
      <c r="BH13" s="108"/>
      <c r="BI13" s="108"/>
      <c r="BJ13" s="108"/>
      <c r="BK13" s="108"/>
      <c r="BL13" s="108"/>
      <c r="BM13" s="108"/>
      <c r="BN13" s="108"/>
      <c r="BO13" s="108"/>
      <c r="BP13" s="108"/>
      <c r="BQ13" s="108"/>
      <c r="BR13" s="108"/>
      <c r="BS13" s="108"/>
      <c r="BT13" s="108"/>
      <c r="BU13" s="108"/>
      <c r="BV13" s="108"/>
      <c r="BW13" s="108"/>
      <c r="BX13" s="108"/>
      <c r="BY13" s="108"/>
      <c r="BZ13" s="108"/>
      <c r="CA13" s="108"/>
      <c r="CB13" s="108"/>
      <c r="CC13" s="108"/>
      <c r="CD13" s="108"/>
      <c r="CE13" s="108"/>
      <c r="CF13" s="108"/>
      <c r="CG13" s="108"/>
      <c r="CH13" s="108"/>
      <c r="CI13" s="108"/>
      <c r="CJ13" s="108"/>
      <c r="CK13" s="108"/>
      <c r="CL13" s="108"/>
      <c r="CM13" s="108"/>
    </row>
    <row r="14" spans="1:91" ht="162.75" customHeight="1" x14ac:dyDescent="0.25">
      <c r="A14" s="288">
        <v>1</v>
      </c>
      <c r="B14" s="289" t="s">
        <v>359</v>
      </c>
      <c r="C14" s="290" t="s">
        <v>360</v>
      </c>
      <c r="D14" s="289">
        <v>4033</v>
      </c>
      <c r="E14" s="289" t="s">
        <v>337</v>
      </c>
      <c r="F14" s="291" t="s">
        <v>361</v>
      </c>
      <c r="G14" s="289" t="s">
        <v>362</v>
      </c>
      <c r="H14" s="289" t="s">
        <v>363</v>
      </c>
      <c r="I14" s="292">
        <v>24161</v>
      </c>
      <c r="J14" s="292">
        <v>27000</v>
      </c>
      <c r="K14" s="293">
        <v>7721</v>
      </c>
      <c r="L14" s="294">
        <v>0</v>
      </c>
      <c r="M14" s="295">
        <v>0</v>
      </c>
      <c r="N14" s="296" t="s">
        <v>364</v>
      </c>
      <c r="O14" s="297">
        <v>400</v>
      </c>
      <c r="P14" s="298">
        <v>427</v>
      </c>
      <c r="Q14" s="299" t="s">
        <v>365</v>
      </c>
      <c r="R14" s="297">
        <v>800</v>
      </c>
      <c r="S14" s="298">
        <v>807</v>
      </c>
      <c r="T14" s="299" t="s">
        <v>366</v>
      </c>
      <c r="U14" s="297">
        <v>600</v>
      </c>
      <c r="V14" s="297">
        <v>645</v>
      </c>
      <c r="W14" s="299" t="s">
        <v>388</v>
      </c>
      <c r="X14" s="297">
        <v>800</v>
      </c>
      <c r="Y14" s="298"/>
      <c r="Z14" s="298"/>
      <c r="AA14" s="297">
        <v>800</v>
      </c>
      <c r="AB14" s="298"/>
      <c r="AC14" s="298"/>
      <c r="AD14" s="297">
        <v>800</v>
      </c>
      <c r="AE14" s="298"/>
      <c r="AF14" s="298"/>
      <c r="AG14" s="297">
        <v>800</v>
      </c>
      <c r="AH14" s="298"/>
      <c r="AI14" s="298"/>
      <c r="AJ14" s="297">
        <v>800</v>
      </c>
      <c r="AK14" s="298"/>
      <c r="AL14" s="298"/>
      <c r="AM14" s="297">
        <v>800</v>
      </c>
      <c r="AN14" s="298"/>
      <c r="AO14" s="298"/>
      <c r="AP14" s="297">
        <v>800</v>
      </c>
      <c r="AQ14" s="298"/>
      <c r="AR14" s="298"/>
      <c r="AS14" s="297">
        <v>321</v>
      </c>
      <c r="AT14" s="298"/>
      <c r="AU14" s="298"/>
      <c r="AV14" s="107">
        <f>+L14+O14+R14+U14+X14+AA14+AD14+AG14+AJ14+AM14+AP14+AS14</f>
        <v>7721</v>
      </c>
      <c r="AW14" s="144">
        <f>+M14+P14+S14+V14+Y14+AB14+AE14+AH14+AK14+AN14+AQ14+AT14</f>
        <v>1879</v>
      </c>
      <c r="AX14" s="300">
        <v>8190</v>
      </c>
    </row>
    <row r="15" spans="1:91" ht="46.15" customHeight="1" x14ac:dyDescent="0.25">
      <c r="I15" s="105"/>
      <c r="J15" s="105"/>
      <c r="K15" s="105"/>
      <c r="L15" s="105"/>
    </row>
    <row r="16" spans="1:91" x14ac:dyDescent="0.25">
      <c r="I16" s="105"/>
      <c r="J16" s="105"/>
      <c r="K16" s="105"/>
      <c r="L16" s="105"/>
    </row>
    <row r="17" spans="9:12" x14ac:dyDescent="0.25">
      <c r="I17" s="105"/>
      <c r="J17" s="105"/>
      <c r="K17" s="105"/>
      <c r="L17" s="105"/>
    </row>
    <row r="18" spans="9:12" x14ac:dyDescent="0.25">
      <c r="I18" s="105"/>
      <c r="J18" s="105"/>
      <c r="K18" s="105"/>
      <c r="L18" s="105"/>
    </row>
  </sheetData>
  <mergeCells count="55">
    <mergeCell ref="A1:B4"/>
    <mergeCell ref="C4:AU4"/>
    <mergeCell ref="A8:B10"/>
    <mergeCell ref="AV1:AX1"/>
    <mergeCell ref="AV2:AX2"/>
    <mergeCell ref="AV3:AX3"/>
    <mergeCell ref="AV4:AX4"/>
    <mergeCell ref="C1:AU1"/>
    <mergeCell ref="C2:AU2"/>
    <mergeCell ref="C3:AU3"/>
    <mergeCell ref="T8:U8"/>
    <mergeCell ref="T9:U9"/>
    <mergeCell ref="T10:U10"/>
    <mergeCell ref="N8:P10"/>
    <mergeCell ref="Q8:S8"/>
    <mergeCell ref="Q9:S9"/>
    <mergeCell ref="R12:T12"/>
    <mergeCell ref="U12:W12"/>
    <mergeCell ref="G12:G13"/>
    <mergeCell ref="K12:K13"/>
    <mergeCell ref="AA12:AC12"/>
    <mergeCell ref="BG12:BG13"/>
    <mergeCell ref="BA12:BA13"/>
    <mergeCell ref="BB12:BB13"/>
    <mergeCell ref="BC12:BC13"/>
    <mergeCell ref="BD12:BD13"/>
    <mergeCell ref="BE12:BE13"/>
    <mergeCell ref="BF12:BF13"/>
    <mergeCell ref="AX12:AX13"/>
    <mergeCell ref="AY12:AY13"/>
    <mergeCell ref="AZ12:AZ13"/>
    <mergeCell ref="X12:Z12"/>
    <mergeCell ref="AJ12:AL12"/>
    <mergeCell ref="AM12:AO12"/>
    <mergeCell ref="AV12:AV13"/>
    <mergeCell ref="AS12:AU12"/>
    <mergeCell ref="AP12:AR12"/>
    <mergeCell ref="AD12:AF12"/>
    <mergeCell ref="AG12:AI12"/>
    <mergeCell ref="A6:B6"/>
    <mergeCell ref="C6:K6"/>
    <mergeCell ref="O6:Q6"/>
    <mergeCell ref="Q10:S10"/>
    <mergeCell ref="AW12:AW13"/>
    <mergeCell ref="A12:A13"/>
    <mergeCell ref="B12:B13"/>
    <mergeCell ref="C12:C13"/>
    <mergeCell ref="D12:D13"/>
    <mergeCell ref="E12:E13"/>
    <mergeCell ref="F12:F13"/>
    <mergeCell ref="H12:H13"/>
    <mergeCell ref="I12:I13"/>
    <mergeCell ref="J12:J13"/>
    <mergeCell ref="L12:N12"/>
    <mergeCell ref="O12:Q12"/>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3782E8-C7DC-4DA4-96AD-D8E3D9789063}">
  <sheetPr>
    <tabColor rgb="FFFFC000"/>
  </sheetPr>
  <dimension ref="A1:CF36"/>
  <sheetViews>
    <sheetView zoomScale="70" zoomScaleNormal="70" workbookViewId="0">
      <selection activeCell="D13" sqref="D13:E13"/>
    </sheetView>
  </sheetViews>
  <sheetFormatPr baseColWidth="10" defaultColWidth="11.42578125" defaultRowHeight="15" customHeight="1" x14ac:dyDescent="0.25"/>
  <cols>
    <col min="1" max="1" width="17.7109375" customWidth="1"/>
    <col min="2" max="2" width="15.42578125" customWidth="1"/>
    <col min="3" max="3" width="25.42578125" customWidth="1"/>
    <col min="4" max="4" width="56.42578125" customWidth="1"/>
    <col min="5" max="5" width="34" customWidth="1"/>
  </cols>
  <sheetData>
    <row r="1" spans="1:84" ht="22.5" customHeight="1" thickBot="1" x14ac:dyDescent="0.3">
      <c r="A1" s="662"/>
      <c r="B1" s="663" t="s">
        <v>150</v>
      </c>
      <c r="C1" s="663"/>
      <c r="D1" s="663"/>
      <c r="E1" s="384" t="s">
        <v>270</v>
      </c>
      <c r="F1" s="385"/>
      <c r="G1" s="386"/>
    </row>
    <row r="2" spans="1:84" ht="22.5" customHeight="1" thickBot="1" x14ac:dyDescent="0.3">
      <c r="A2" s="662"/>
      <c r="B2" s="664" t="s">
        <v>151</v>
      </c>
      <c r="C2" s="664"/>
      <c r="D2" s="664"/>
      <c r="E2" s="384" t="s">
        <v>271</v>
      </c>
      <c r="F2" s="385"/>
      <c r="G2" s="386"/>
    </row>
    <row r="3" spans="1:84" ht="31.5" customHeight="1" thickBot="1" x14ac:dyDescent="0.3">
      <c r="A3" s="662"/>
      <c r="B3" s="399" t="s">
        <v>0</v>
      </c>
      <c r="C3" s="400"/>
      <c r="D3" s="401"/>
      <c r="E3" s="384" t="s">
        <v>272</v>
      </c>
      <c r="F3" s="385"/>
      <c r="G3" s="386"/>
    </row>
    <row r="4" spans="1:84" ht="22.5" customHeight="1" thickBot="1" x14ac:dyDescent="0.3">
      <c r="A4" s="662"/>
      <c r="B4" s="402" t="s">
        <v>258</v>
      </c>
      <c r="C4" s="403"/>
      <c r="D4" s="404"/>
      <c r="E4" s="384" t="s">
        <v>278</v>
      </c>
      <c r="F4" s="385"/>
      <c r="G4" s="386"/>
    </row>
    <row r="5" spans="1:84" ht="15.75" thickBot="1" x14ac:dyDescent="0.3">
      <c r="A5" s="56"/>
      <c r="B5" s="56"/>
      <c r="C5" s="228"/>
      <c r="D5" s="228"/>
      <c r="E5" s="228"/>
      <c r="F5" s="229"/>
      <c r="G5" s="229"/>
      <c r="H5" s="229"/>
      <c r="I5" s="229"/>
      <c r="J5" s="229"/>
      <c r="K5" s="229"/>
    </row>
    <row r="6" spans="1:84" ht="27.75" customHeight="1" x14ac:dyDescent="0.25">
      <c r="A6" s="374" t="s">
        <v>154</v>
      </c>
      <c r="B6" s="375"/>
      <c r="C6" s="667" t="s">
        <v>381</v>
      </c>
      <c r="D6" s="668"/>
      <c r="E6" s="669"/>
      <c r="F6" s="7"/>
      <c r="G6" s="7"/>
      <c r="H6" s="7"/>
      <c r="I6" s="7"/>
      <c r="J6" s="7"/>
      <c r="K6" s="7"/>
      <c r="L6" s="1"/>
      <c r="M6" s="173"/>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row>
    <row r="7" spans="1:84" ht="20.25" customHeight="1" x14ac:dyDescent="0.25">
      <c r="A7" s="518" t="s">
        <v>259</v>
      </c>
      <c r="B7" s="519"/>
      <c r="C7" s="665"/>
      <c r="D7" s="665"/>
      <c r="E7" s="666"/>
      <c r="F7" s="229"/>
      <c r="G7" s="229"/>
      <c r="H7" s="229"/>
      <c r="I7" s="229"/>
      <c r="J7" s="229"/>
      <c r="K7" s="229"/>
    </row>
    <row r="8" spans="1:84" ht="45.75" customHeight="1" x14ac:dyDescent="0.25">
      <c r="A8" s="57" t="s">
        <v>260</v>
      </c>
      <c r="B8" s="57" t="s">
        <v>261</v>
      </c>
      <c r="C8" s="58" t="s">
        <v>262</v>
      </c>
      <c r="D8" s="660" t="s">
        <v>263</v>
      </c>
      <c r="E8" s="661"/>
    </row>
    <row r="9" spans="1:84" ht="42.75" x14ac:dyDescent="0.25">
      <c r="A9" s="59">
        <v>45784</v>
      </c>
      <c r="B9" s="236"/>
      <c r="C9" s="73" t="s">
        <v>393</v>
      </c>
      <c r="D9" s="658" t="s">
        <v>394</v>
      </c>
      <c r="E9" s="659"/>
    </row>
    <row r="10" spans="1:84" x14ac:dyDescent="0.25">
      <c r="A10" s="59"/>
      <c r="B10" s="60"/>
      <c r="C10" s="74"/>
      <c r="D10" s="654"/>
      <c r="E10" s="655"/>
    </row>
    <row r="11" spans="1:84" x14ac:dyDescent="0.25">
      <c r="A11" s="59"/>
      <c r="B11" s="60"/>
      <c r="C11" s="74"/>
      <c r="D11" s="654"/>
      <c r="E11" s="655"/>
    </row>
    <row r="12" spans="1:84" x14ac:dyDescent="0.25">
      <c r="A12" s="61"/>
      <c r="B12" s="62"/>
      <c r="C12" s="74"/>
      <c r="D12" s="654"/>
      <c r="E12" s="655"/>
    </row>
    <row r="13" spans="1:84" x14ac:dyDescent="0.25">
      <c r="A13" s="63"/>
      <c r="B13" s="62"/>
      <c r="C13" s="74"/>
      <c r="D13" s="654"/>
      <c r="E13" s="655"/>
    </row>
    <row r="14" spans="1:84" x14ac:dyDescent="0.25">
      <c r="A14" s="63"/>
      <c r="B14" s="62"/>
      <c r="C14" s="75"/>
      <c r="D14" s="654"/>
      <c r="E14" s="655"/>
    </row>
    <row r="15" spans="1:84" x14ac:dyDescent="0.25">
      <c r="A15" s="63"/>
      <c r="B15" s="62"/>
      <c r="C15" s="75"/>
      <c r="D15" s="654"/>
      <c r="E15" s="655"/>
    </row>
    <row r="16" spans="1:84" x14ac:dyDescent="0.25">
      <c r="A16" s="64"/>
      <c r="B16" s="62"/>
      <c r="C16" s="74"/>
      <c r="D16" s="654"/>
      <c r="E16" s="655"/>
    </row>
    <row r="17" spans="1:5" x14ac:dyDescent="0.25">
      <c r="A17" s="65"/>
      <c r="B17" s="66"/>
      <c r="C17" s="76"/>
      <c r="D17" s="654"/>
      <c r="E17" s="655"/>
    </row>
    <row r="18" spans="1:5" x14ac:dyDescent="0.25">
      <c r="A18" s="65"/>
      <c r="B18" s="66"/>
      <c r="C18" s="76"/>
      <c r="D18" s="654"/>
      <c r="E18" s="655"/>
    </row>
    <row r="19" spans="1:5" x14ac:dyDescent="0.25">
      <c r="A19" s="67"/>
      <c r="B19" s="68"/>
      <c r="C19" s="70"/>
      <c r="D19" s="654"/>
      <c r="E19" s="655"/>
    </row>
    <row r="20" spans="1:5" x14ac:dyDescent="0.25">
      <c r="A20" s="69"/>
      <c r="B20" s="70"/>
      <c r="C20" s="70"/>
      <c r="D20" s="654"/>
      <c r="E20" s="655"/>
    </row>
    <row r="21" spans="1:5" x14ac:dyDescent="0.25">
      <c r="A21" s="69"/>
      <c r="B21" s="70"/>
      <c r="C21" s="70"/>
      <c r="D21" s="654"/>
      <c r="E21" s="655"/>
    </row>
    <row r="22" spans="1:5" x14ac:dyDescent="0.25">
      <c r="A22" s="69"/>
      <c r="B22" s="70"/>
      <c r="C22" s="70"/>
      <c r="D22" s="654"/>
      <c r="E22" s="655"/>
    </row>
    <row r="23" spans="1:5" x14ac:dyDescent="0.25">
      <c r="A23" s="69"/>
      <c r="B23" s="70"/>
      <c r="C23" s="70"/>
      <c r="D23" s="654"/>
      <c r="E23" s="655"/>
    </row>
    <row r="24" spans="1:5" x14ac:dyDescent="0.25">
      <c r="A24" s="69"/>
      <c r="B24" s="70"/>
      <c r="C24" s="70"/>
      <c r="D24" s="654"/>
      <c r="E24" s="655"/>
    </row>
    <row r="25" spans="1:5" x14ac:dyDescent="0.25">
      <c r="A25" s="69"/>
      <c r="B25" s="70"/>
      <c r="C25" s="70"/>
      <c r="D25" s="654"/>
      <c r="E25" s="655"/>
    </row>
    <row r="26" spans="1:5" x14ac:dyDescent="0.25">
      <c r="A26" s="69"/>
      <c r="B26" s="70"/>
      <c r="C26" s="70"/>
      <c r="D26" s="654"/>
      <c r="E26" s="655"/>
    </row>
    <row r="27" spans="1:5" x14ac:dyDescent="0.25">
      <c r="A27" s="69"/>
      <c r="B27" s="70"/>
      <c r="C27" s="70"/>
      <c r="D27" s="654"/>
      <c r="E27" s="655"/>
    </row>
    <row r="28" spans="1:5" x14ac:dyDescent="0.25">
      <c r="A28" s="69"/>
      <c r="B28" s="70"/>
      <c r="C28" s="70"/>
      <c r="D28" s="654"/>
      <c r="E28" s="655"/>
    </row>
    <row r="29" spans="1:5" x14ac:dyDescent="0.25">
      <c r="A29" s="69"/>
      <c r="B29" s="70"/>
      <c r="C29" s="70"/>
      <c r="D29" s="654"/>
      <c r="E29" s="655"/>
    </row>
    <row r="30" spans="1:5" x14ac:dyDescent="0.25">
      <c r="A30" s="69"/>
      <c r="B30" s="70"/>
      <c r="C30" s="70"/>
      <c r="D30" s="654"/>
      <c r="E30" s="655"/>
    </row>
    <row r="31" spans="1:5" x14ac:dyDescent="0.25">
      <c r="A31" s="69"/>
      <c r="B31" s="70"/>
      <c r="C31" s="70"/>
      <c r="D31" s="654"/>
      <c r="E31" s="655"/>
    </row>
    <row r="32" spans="1:5" x14ac:dyDescent="0.25">
      <c r="A32" s="69"/>
      <c r="B32" s="70"/>
      <c r="C32" s="70"/>
      <c r="D32" s="654"/>
      <c r="E32" s="655"/>
    </row>
    <row r="33" spans="1:5" x14ac:dyDescent="0.25">
      <c r="A33" s="69"/>
      <c r="B33" s="70"/>
      <c r="C33" s="70"/>
      <c r="D33" s="654"/>
      <c r="E33" s="655"/>
    </row>
    <row r="34" spans="1:5" x14ac:dyDescent="0.25">
      <c r="A34" s="69"/>
      <c r="B34" s="70"/>
      <c r="C34" s="70"/>
      <c r="D34" s="654"/>
      <c r="E34" s="655"/>
    </row>
    <row r="35" spans="1:5" x14ac:dyDescent="0.25">
      <c r="A35" s="69"/>
      <c r="B35" s="70"/>
      <c r="C35" s="70"/>
      <c r="D35" s="654"/>
      <c r="E35" s="655"/>
    </row>
    <row r="36" spans="1:5" x14ac:dyDescent="0.25">
      <c r="A36" s="71"/>
      <c r="B36" s="72"/>
      <c r="C36" s="72"/>
      <c r="D36" s="656"/>
      <c r="E36" s="657"/>
    </row>
  </sheetData>
  <mergeCells count="41">
    <mergeCell ref="D8:E8"/>
    <mergeCell ref="A1:A4"/>
    <mergeCell ref="B1:D1"/>
    <mergeCell ref="B2:D2"/>
    <mergeCell ref="A7:E7"/>
    <mergeCell ref="B3:D3"/>
    <mergeCell ref="B4:D4"/>
    <mergeCell ref="A6:B6"/>
    <mergeCell ref="C6:E6"/>
    <mergeCell ref="E1:G1"/>
    <mergeCell ref="E2:G2"/>
    <mergeCell ref="E3:G3"/>
    <mergeCell ref="E4:G4"/>
    <mergeCell ref="D9:E9"/>
    <mergeCell ref="D10:E10"/>
    <mergeCell ref="D11:E11"/>
    <mergeCell ref="D12:E12"/>
    <mergeCell ref="D13:E13"/>
    <mergeCell ref="D21:E21"/>
    <mergeCell ref="D22:E22"/>
    <mergeCell ref="D23:E23"/>
    <mergeCell ref="D14:E14"/>
    <mergeCell ref="D15:E15"/>
    <mergeCell ref="D16:E16"/>
    <mergeCell ref="D17:E17"/>
    <mergeCell ref="D18:E18"/>
    <mergeCell ref="D19:E19"/>
    <mergeCell ref="D20:E20"/>
    <mergeCell ref="D34:E34"/>
    <mergeCell ref="D35:E35"/>
    <mergeCell ref="D36:E36"/>
    <mergeCell ref="D29:E29"/>
    <mergeCell ref="D30:E30"/>
    <mergeCell ref="D31:E31"/>
    <mergeCell ref="D32:E32"/>
    <mergeCell ref="D33:E33"/>
    <mergeCell ref="D24:E24"/>
    <mergeCell ref="D25:E25"/>
    <mergeCell ref="D26:E26"/>
    <mergeCell ref="D27:E27"/>
    <mergeCell ref="D28:E28"/>
  </mergeCells>
  <pageMargins left="0.7" right="0.7" top="0.75" bottom="0.75" header="0.3" footer="0.3"/>
  <drawing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e4214a98-8106-43c1-876b-0a623317a76f" xsi:nil="true"/>
    <lcf76f155ced4ddcb4097134ff3c332f xmlns="8a310132-39d2-45f9-a9e7-d4e20b014621">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EE65B1D9F812CE45931D09A2537FF48A" ma:contentTypeVersion="12" ma:contentTypeDescription="Crear nuevo documento." ma:contentTypeScope="" ma:versionID="0ef342e50dfb639fe7d23bc46650ba41">
  <xsd:schema xmlns:xsd="http://www.w3.org/2001/XMLSchema" xmlns:xs="http://www.w3.org/2001/XMLSchema" xmlns:p="http://schemas.microsoft.com/office/2006/metadata/properties" xmlns:ns2="8a310132-39d2-45f9-a9e7-d4e20b014621" xmlns:ns3="e4214a98-8106-43c1-876b-0a623317a76f" targetNamespace="http://schemas.microsoft.com/office/2006/metadata/properties" ma:root="true" ma:fieldsID="adb45f20e0ddd7f3700daa3d2da5c7a1" ns2:_="" ns3:_="">
    <xsd:import namespace="8a310132-39d2-45f9-a9e7-d4e20b014621"/>
    <xsd:import namespace="e4214a98-8106-43c1-876b-0a623317a76f"/>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a310132-39d2-45f9-a9e7-d4e20b01462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Etiquetas de imagen" ma:readOnly="false" ma:fieldId="{5cf76f15-5ced-4ddc-b409-7134ff3c332f}" ma:taxonomyMulti="true" ma:sspId="0502971d-3a7e-42d3-b9b5-ba916876657b"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e4214a98-8106-43c1-876b-0a623317a76f"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26bc2be8-16b1-4121-90bf-3e2dd5a0fe15}" ma:internalName="TaxCatchAll" ma:showField="CatchAllData" ma:web="e4214a98-8106-43c1-876b-0a623317a76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24D544D-E8DA-422F-9D4F-04A0A303E7CE}">
  <ds:schemaRefs>
    <ds:schemaRef ds:uri="http://schemas.microsoft.com/office/2006/metadata/properties"/>
    <ds:schemaRef ds:uri="http://schemas.microsoft.com/office/infopath/2007/PartnerControls"/>
    <ds:schemaRef ds:uri="e4214a98-8106-43c1-876b-0a623317a76f"/>
    <ds:schemaRef ds:uri="8a310132-39d2-45f9-a9e7-d4e20b014621"/>
  </ds:schemaRefs>
</ds:datastoreItem>
</file>

<file path=customXml/itemProps2.xml><?xml version="1.0" encoding="utf-8"?>
<ds:datastoreItem xmlns:ds="http://schemas.openxmlformats.org/officeDocument/2006/customXml" ds:itemID="{797A979E-A860-4BE8-BEFC-A7EE359464B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a310132-39d2-45f9-a9e7-d4e20b014621"/>
    <ds:schemaRef ds:uri="e4214a98-8106-43c1-876b-0a623317a76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8CB741A-7D85-4CE2-B139-98A37B65EAC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3</vt:i4>
      </vt:variant>
    </vt:vector>
  </HeadingPairs>
  <TitlesOfParts>
    <vt:vector size="12" baseType="lpstr">
      <vt:lpstr>Instructivo</vt:lpstr>
      <vt:lpstr>ACTIVIDAD_1</vt:lpstr>
      <vt:lpstr>ACTIVIDAD_2</vt:lpstr>
      <vt:lpstr>ACTIVIDAD_3</vt:lpstr>
      <vt:lpstr>META_PDD</vt:lpstr>
      <vt:lpstr>PRODUCTO_MGA</vt:lpstr>
      <vt:lpstr>TERRITORIALIZACIÓN</vt:lpstr>
      <vt:lpstr>PMR</vt:lpstr>
      <vt:lpstr>CONTROL DE CAMBIOS</vt:lpstr>
      <vt:lpstr>ACTIVIDAD_1!Área_de_impresión</vt:lpstr>
      <vt:lpstr>META_PDD!Área_de_impresión</vt:lpstr>
      <vt:lpstr>PRODUCTO_MGA!Área_de_impresión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Cecilia Guerrero Morales</dc:creator>
  <cp:keywords/>
  <dc:description/>
  <cp:lastModifiedBy>Nelly García Báez</cp:lastModifiedBy>
  <cp:revision/>
  <dcterms:created xsi:type="dcterms:W3CDTF">2016-04-29T15:11:54Z</dcterms:created>
  <dcterms:modified xsi:type="dcterms:W3CDTF">2025-05-19T12:59:37Z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0x010100EE65B1D9F812CE45931D09A2537FF48A</vt:lpwstr>
  </property>
  <property fmtid="{D5CDD505-2E9C-101B-9397-08002B2CF9AE}" pid="3" name="MediaServiceImageTags">
    <vt:lpwstr/>
  </property>
</Properties>
</file>