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secretariadistritald-my.sharepoint.com/personal/yesanchez_sdmujer_gov_co/Documents/SDM_2025/8221/SeguimientoPA_2025/"/>
    </mc:Choice>
  </mc:AlternateContent>
  <xr:revisionPtr revIDLastSave="2" documentId="8_{88A657F1-2B9E-4DAF-8C45-95A5E86394F8}" xr6:coauthVersionLast="47" xr6:coauthVersionMax="47" xr10:uidLastSave="{5F3E148B-0087-433E-A24D-7814F0A0E1F1}"/>
  <bookViews>
    <workbookView xWindow="-120" yWindow="-120" windowWidth="29040" windowHeight="15720" tabRatio="734" firstSheet="1" activeTab="5" xr2:uid="{00000000-000D-0000-FFFF-FFFF00000000}"/>
  </bookViews>
  <sheets>
    <sheet name="Datos" sheetId="52" state="hidden" r:id="rId1"/>
    <sheet name="ACTIVIDAD_1" sheetId="20" r:id="rId2"/>
    <sheet name="Hoja_vida_1" sheetId="51" state="hidden" r:id="rId3"/>
    <sheet name="ACTIVIDAD_2" sheetId="57" r:id="rId4"/>
    <sheet name="Hoja_vida_2" sheetId="59" state="hidden" r:id="rId5"/>
    <sheet name="ACTIVIDAD_3" sheetId="60" r:id="rId6"/>
    <sheet name="Hoja_vida_3" sheetId="61" state="hidden" r:id="rId7"/>
    <sheet name="META_PDD" sheetId="38" r:id="rId8"/>
    <sheet name="PRODUCTO_MGA" sheetId="47" r:id="rId9"/>
    <sheet name="TERRITORIALIZACIÓN" sheetId="41" r:id="rId10"/>
    <sheet name="PMR" sheetId="46" r:id="rId11"/>
    <sheet name="CONTROL DE CAMBIOS" sheetId="40" r:id="rId12"/>
    <sheet name="Hoja de vida_MetaPDD" sheetId="54" state="hidden" r:id="rId13"/>
    <sheet name="Listas" sheetId="43" state="hidden" r:id="rId14"/>
    <sheet name="Hoja3" sheetId="19" state="hidden" r:id="rId15"/>
  </sheets>
  <definedNames>
    <definedName name="_xlnm._FilterDatabase" localSheetId="10" hidden="1">PMR!$A$13:$AX$38</definedName>
    <definedName name="_xlnm.Print_Area" localSheetId="1">ACTIVIDAD_1!$A$1:$O$33</definedName>
    <definedName name="_xlnm.Print_Area" localSheetId="7">META_PDD!$A$6:$X$20</definedName>
    <definedName name="_xlnm.Print_Area" localSheetId="8">PRODUCTO_MGA!$A$1:$O$20</definedName>
    <definedName name="condicion">Hoja3!$N$40:$N$45</definedName>
    <definedName name="edad">Hoja3!$I$40:$I$45</definedName>
    <definedName name="etnias">Hoja3!$L$40:$L$43</definedName>
    <definedName name="frecuencia">Hoja3!$I$5:$I$11</definedName>
    <definedName name="genero">Hoja3!$M$40:$M$41</definedName>
    <definedName name="INDICADOR">#REF!</definedName>
    <definedName name="localidad">Hoja3!$E$5:$E$24</definedName>
    <definedName name="metas">Hoja3!$N$23:$N$33</definedName>
    <definedName name="objetivoest">Hoja3!$I$32:$I$35</definedName>
    <definedName name="objetivos">#REF!</definedName>
    <definedName name="pmr">Hoja3!$I$23:$I$27</definedName>
    <definedName name="responsable">Hoja3!$M$5:$M$18</definedName>
    <definedName name="SUBSECRETARIA">#REF!</definedName>
    <definedName name="subsecretarias">Hoja3!$O$5:$O$10</definedName>
    <definedName name="tactividad">Hoja3!$C$5:$C$6</definedName>
    <definedName name="tcalculo">Hoja3!$K$5</definedName>
    <definedName name="tindicador">Hoja3!$G$5:$G$10</definedName>
    <definedName name="tipometa">Hoja3!$A$5:$A$7</definedName>
    <definedName name="tmeta">Hoja3!$A$5:$A$7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31" roundtripDataChecksum="xVYwB3UHdHZoYLlS7FHKLwAp3fKOqHG7zICvfbN6ofQ="/>
    </ext>
  </extLst>
</workbook>
</file>

<file path=xl/calcChain.xml><?xml version="1.0" encoding="utf-8"?>
<calcChain xmlns="http://schemas.openxmlformats.org/spreadsheetml/2006/main">
  <c r="C31" i="60" l="1"/>
  <c r="D31" i="20"/>
  <c r="C31" i="20"/>
  <c r="D31" i="57"/>
  <c r="N30" i="57" l="1"/>
  <c r="C28" i="60"/>
  <c r="C27" i="60"/>
  <c r="C28" i="57"/>
  <c r="C27" i="57"/>
  <c r="D27" i="60" l="1"/>
  <c r="G19" i="47"/>
  <c r="D28" i="60"/>
  <c r="H19" i="47"/>
  <c r="D27" i="57"/>
  <c r="G18" i="47"/>
  <c r="D28" i="57"/>
  <c r="H18" i="47"/>
  <c r="N28" i="57"/>
  <c r="C28" i="20"/>
  <c r="C27" i="20"/>
  <c r="D27" i="20" l="1"/>
  <c r="G17" i="47"/>
  <c r="D28" i="20"/>
  <c r="N28" i="20" s="1"/>
  <c r="H17" i="47"/>
  <c r="E19" i="47"/>
  <c r="D19" i="47"/>
  <c r="E18" i="47"/>
  <c r="D18" i="47"/>
  <c r="E17" i="47"/>
  <c r="D17" i="47"/>
  <c r="N27" i="60"/>
  <c r="N28" i="60"/>
  <c r="N29" i="60"/>
  <c r="N30" i="60"/>
  <c r="N31" i="60"/>
  <c r="N26" i="60"/>
  <c r="N27" i="20"/>
  <c r="N29" i="20"/>
  <c r="N30" i="20"/>
  <c r="N31" i="20"/>
  <c r="N26" i="20"/>
  <c r="N27" i="57"/>
  <c r="N29" i="57"/>
  <c r="N31" i="57"/>
  <c r="N26" i="57"/>
  <c r="O31" i="60" l="1"/>
  <c r="O31" i="57"/>
  <c r="O31" i="20"/>
  <c r="O27" i="60"/>
  <c r="O27" i="57"/>
  <c r="K32" i="20"/>
  <c r="O27" i="20"/>
  <c r="E11" i="54"/>
  <c r="E11" i="61"/>
  <c r="E10" i="61"/>
  <c r="D16" i="61"/>
  <c r="I118" i="60"/>
  <c r="H118" i="60"/>
  <c r="G118" i="60"/>
  <c r="F118" i="60"/>
  <c r="E118" i="60"/>
  <c r="D118" i="60"/>
  <c r="C118" i="60"/>
  <c r="B118" i="60"/>
  <c r="B36" i="60"/>
  <c r="E11" i="59"/>
  <c r="E10" i="59"/>
  <c r="D16" i="59"/>
  <c r="E11" i="51"/>
  <c r="I118" i="57"/>
  <c r="H118" i="57"/>
  <c r="G118" i="57"/>
  <c r="F118" i="57"/>
  <c r="E118" i="57"/>
  <c r="D118" i="57"/>
  <c r="C118" i="57"/>
  <c r="B118" i="57"/>
  <c r="B36" i="57"/>
  <c r="E10" i="51" l="1"/>
  <c r="E10" i="54" l="1"/>
  <c r="D16" i="51"/>
  <c r="AW16" i="46"/>
  <c r="AW17" i="46"/>
  <c r="AW18" i="46"/>
  <c r="AW19" i="46"/>
  <c r="AW20" i="46"/>
  <c r="AW21" i="46"/>
  <c r="AW22" i="46"/>
  <c r="AW23" i="46"/>
  <c r="AW24" i="46"/>
  <c r="AW25" i="46"/>
  <c r="AW26" i="46"/>
  <c r="AW27" i="46"/>
  <c r="AW28" i="46"/>
  <c r="AW29" i="46"/>
  <c r="AW30" i="46"/>
  <c r="AW31" i="46"/>
  <c r="AW32" i="46"/>
  <c r="AW33" i="46"/>
  <c r="AW34" i="46"/>
  <c r="AW35" i="46"/>
  <c r="AW36" i="46"/>
  <c r="AW37" i="46"/>
  <c r="AW38" i="46"/>
  <c r="AV16" i="46"/>
  <c r="AV17" i="46"/>
  <c r="AV18" i="46"/>
  <c r="AV19" i="46"/>
  <c r="AV20" i="46"/>
  <c r="AV21" i="46"/>
  <c r="AV22" i="46"/>
  <c r="AV23" i="46"/>
  <c r="AV24" i="46"/>
  <c r="AV25" i="46"/>
  <c r="AV26" i="46"/>
  <c r="AV27" i="46"/>
  <c r="AV28" i="46"/>
  <c r="AV29" i="46"/>
  <c r="AV30" i="46"/>
  <c r="AV31" i="46"/>
  <c r="AV32" i="46"/>
  <c r="AV33" i="46"/>
  <c r="AV34" i="46"/>
  <c r="AV35" i="46"/>
  <c r="AV37" i="46"/>
  <c r="AV15" i="46"/>
  <c r="AW15" i="46" l="1"/>
  <c r="B36" i="20"/>
  <c r="C51" i="38" l="1"/>
  <c r="C49" i="38"/>
  <c r="C45" i="38"/>
  <c r="C43" i="38"/>
  <c r="C41" i="38"/>
  <c r="C39" i="38"/>
  <c r="C37" i="38"/>
  <c r="C35" i="38"/>
  <c r="C118" i="20" l="1"/>
  <c r="D118" i="20"/>
  <c r="E118" i="20"/>
  <c r="F118" i="20"/>
  <c r="G118" i="20"/>
  <c r="H118" i="20"/>
  <c r="I118" i="20"/>
  <c r="B11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DE6C1F16-B5EB-3841-8283-19CB8E438A1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E62AB840-53E4-774B-98BA-8E96E044677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7EC0A14E-7DB1-4DA9-8DCB-506CE0FFA085}">
      <text>
        <r>
          <rPr>
            <sz val="9"/>
            <color indexed="81"/>
            <rFont val="Tahoma"/>
            <family val="2"/>
          </rPr>
          <t>Fecha en la que el cambio solicitado al plan de acción es aprobado</t>
        </r>
      </text>
    </comment>
    <comment ref="B9" authorId="0" shapeId="0" xr:uid="{D2AA1F8D-8B8C-43A0-BB82-3155D43A42F4}">
      <text>
        <r>
          <rPr>
            <sz val="9"/>
            <color indexed="81"/>
            <rFont val="Tahoma"/>
            <family val="2"/>
          </rPr>
          <t>Fecha en la que el cambio solicitado al plan de acción es aprobado</t>
        </r>
      </text>
    </comment>
    <comment ref="C9" authorId="0" shapeId="0" xr:uid="{95F7E6F3-93BD-4026-8340-BDE26B2BBFE3}">
      <text>
        <r>
          <rPr>
            <sz val="9"/>
            <color indexed="81"/>
            <rFont val="Tahoma"/>
            <family val="2"/>
          </rPr>
          <t>Descripción de los cambios realizados en la actialización que corresponda</t>
        </r>
      </text>
    </comment>
    <comment ref="D9" authorId="0" shapeId="0" xr:uid="{26204D2E-C391-4793-8863-4123BB2DED5A}">
      <text>
        <r>
          <rPr>
            <sz val="9"/>
            <color rgb="FF000000"/>
            <rFont val="Tahoma"/>
            <family val="2"/>
          </rPr>
          <t>Justificación del motivo que genera el cambio en el plan de acción</t>
        </r>
      </text>
    </comment>
  </commentList>
</comments>
</file>

<file path=xl/sharedStrings.xml><?xml version="1.0" encoding="utf-8"?>
<sst xmlns="http://schemas.openxmlformats.org/spreadsheetml/2006/main" count="2371" uniqueCount="595">
  <si>
    <t>TOTAL</t>
  </si>
  <si>
    <t>TIPO</t>
  </si>
  <si>
    <t>PROGRAMACIÓN</t>
  </si>
  <si>
    <t>Suma</t>
  </si>
  <si>
    <t>MAGNITUD</t>
  </si>
  <si>
    <t>Constante</t>
  </si>
  <si>
    <t>Creciente</t>
  </si>
  <si>
    <t>Dirección de Registros Sociales</t>
  </si>
  <si>
    <t>No desagregada</t>
  </si>
  <si>
    <t>Código</t>
  </si>
  <si>
    <t>Versión</t>
  </si>
  <si>
    <t>Dirección de Estratificación</t>
  </si>
  <si>
    <t>Eficacia</t>
  </si>
  <si>
    <t>Eficiencia</t>
  </si>
  <si>
    <t>Efectividad</t>
  </si>
  <si>
    <t>Número</t>
  </si>
  <si>
    <t>Mensual</t>
  </si>
  <si>
    <t>Porcentaje</t>
  </si>
  <si>
    <t>Dirección de Cartografía</t>
  </si>
  <si>
    <t>Dirección de Información y Estadística</t>
  </si>
  <si>
    <t>listas despegables</t>
  </si>
  <si>
    <t>tipo meta</t>
  </si>
  <si>
    <t>TIPO ACTIVIDAD</t>
  </si>
  <si>
    <t>Localidad</t>
  </si>
  <si>
    <t>tipo indicador</t>
  </si>
  <si>
    <t>Frecuencia</t>
  </si>
  <si>
    <t>Tipo de cálculo</t>
  </si>
  <si>
    <t>Responsable</t>
  </si>
  <si>
    <t>Subsecretarias</t>
  </si>
  <si>
    <t>Usaquen</t>
  </si>
  <si>
    <t>Semanal</t>
  </si>
  <si>
    <t>Acumulado</t>
  </si>
  <si>
    <t>Subsecretaría de Planeación y Política</t>
  </si>
  <si>
    <t>Desagregada</t>
  </si>
  <si>
    <t>Chapinero</t>
  </si>
  <si>
    <t>Quincenal</t>
  </si>
  <si>
    <t>Subsecretaría de gestión financiera</t>
  </si>
  <si>
    <t>Santafe</t>
  </si>
  <si>
    <t>Subsecretaría de coordinación operativa</t>
  </si>
  <si>
    <t>San Cristóbal</t>
  </si>
  <si>
    <t>Resultado</t>
  </si>
  <si>
    <t>Trimestral</t>
  </si>
  <si>
    <t>Subsecretaría de inspección, vigilancia y control de vivienda</t>
  </si>
  <si>
    <t>Usme</t>
  </si>
  <si>
    <t>Impacto</t>
  </si>
  <si>
    <t>Semestral</t>
  </si>
  <si>
    <t>Subsecretaría jurídica</t>
  </si>
  <si>
    <t>Tunjuelito</t>
  </si>
  <si>
    <t>Otro</t>
  </si>
  <si>
    <t>Anual</t>
  </si>
  <si>
    <t>Dirección de gestión corporativa y control interno</t>
  </si>
  <si>
    <t>Bosa</t>
  </si>
  <si>
    <t>Kennedy</t>
  </si>
  <si>
    <t>Fontibón</t>
  </si>
  <si>
    <t>Engativá</t>
  </si>
  <si>
    <t>Suba</t>
  </si>
  <si>
    <t>Barrios Unidos</t>
  </si>
  <si>
    <t>Teusaquillo</t>
  </si>
  <si>
    <t>Mártires</t>
  </si>
  <si>
    <t>Antonio Nariño</t>
  </si>
  <si>
    <t>Puente Aranda</t>
  </si>
  <si>
    <t>Candelaria</t>
  </si>
  <si>
    <t>Producto PMR</t>
  </si>
  <si>
    <t>Metas</t>
  </si>
  <si>
    <t>Rafael Uribe Uribe</t>
  </si>
  <si>
    <t>Ciudad Bolívar</t>
  </si>
  <si>
    <t>Política y lineamientos del hábitat</t>
  </si>
  <si>
    <t>100% de polígonos identificados de control y prevención, monitoreados en áreas susceptibles de  ocupación ilegal</t>
  </si>
  <si>
    <t>Sumapaz</t>
  </si>
  <si>
    <t>Vivienda para todos</t>
  </si>
  <si>
    <t>Incrementar a un 90% la sostenibilidad del SIG en el Gobierno Distrital.</t>
  </si>
  <si>
    <t>Intervenciones integrales del hábitat</t>
  </si>
  <si>
    <t>Iniciar 150.000 viviendas en Bogotá</t>
  </si>
  <si>
    <t>Recuperación, incorporación, vida urbana y control de la ilegalidad</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</si>
  <si>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</si>
  <si>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Transparencia, gestión pública y servicio a la ciudadanía</t>
  </si>
  <si>
    <t>Iniciar 60.000 viviendas VIS en Bogotá</t>
  </si>
  <si>
    <t>80 hectáreas útiles para vivienda de interés social gestionadas</t>
  </si>
  <si>
    <t>Ejecutar el Plan de Innovación, Uso y Apropiación de las tecnologías de la información y las comunicaciones ejecutadas al 100%</t>
  </si>
  <si>
    <t>Objetivos estrategicos</t>
  </si>
  <si>
    <t>Brindar asistencia técnica a 81 prestadores de los servicios públicos de acueducto identificados</t>
  </si>
  <si>
    <t>Garantizar que  el 100% de los hogares comunitarios, FAMIS y sustitutos del ICBF, notificados a las empresas prestadoras, reciban las tarifas diferenciales de servicios públicos, contenidas en el artículo 214 de la Ley 1753 de 2015 y el acuerdo 325 de 2008</t>
  </si>
  <si>
    <t>Contribuir al acceso a una vivienda adecuada y asequible para los hogares de Bogotá</t>
  </si>
  <si>
    <t>Crear programas de asistencia técnica para mejoramiento de vivienda</t>
  </si>
  <si>
    <t xml:space="preserve">Contribuir al mejoramiento del entorno </t>
  </si>
  <si>
    <t>Gestionar 10 intervenciones integrales de mejoramiento en los territorios priorizados</t>
  </si>
  <si>
    <t>Controlar la enajenación y arrendamiento de vivienda, la urbanización y construcción del hábitat en el Distrito Capital</t>
  </si>
  <si>
    <t>Fortalecer la gestión transparente de la acción pública al servicio de la comunidad</t>
  </si>
  <si>
    <t>Edad</t>
  </si>
  <si>
    <t>entias</t>
  </si>
  <si>
    <t>Sexo</t>
  </si>
  <si>
    <t>condicion</t>
  </si>
  <si>
    <t xml:space="preserve"> </t>
  </si>
  <si>
    <t>0 - 5 años</t>
  </si>
  <si>
    <t>Afrodescendiente</t>
  </si>
  <si>
    <t>Hombre</t>
  </si>
  <si>
    <t>Mujeres</t>
  </si>
  <si>
    <t>6 - 12 años</t>
  </si>
  <si>
    <t>Indígenas</t>
  </si>
  <si>
    <t>Mujer</t>
  </si>
  <si>
    <t>Jóvenes</t>
  </si>
  <si>
    <t>13 - 17 años</t>
  </si>
  <si>
    <t>Raizales</t>
  </si>
  <si>
    <t>En condición de discapacidad</t>
  </si>
  <si>
    <t>18 - 26 años</t>
  </si>
  <si>
    <t>Rom</t>
  </si>
  <si>
    <t>LGBTI</t>
  </si>
  <si>
    <t>27 - 59 años</t>
  </si>
  <si>
    <t>Habitante de calle</t>
  </si>
  <si>
    <t>60 en adelante</t>
  </si>
  <si>
    <t>Adulto mayor</t>
  </si>
  <si>
    <t>NOMBRE DEL PROYECTO</t>
  </si>
  <si>
    <t>OBJETIVO ESTRATÉGICO</t>
  </si>
  <si>
    <t>PROGRAMA</t>
  </si>
  <si>
    <t>META PDD</t>
  </si>
  <si>
    <t>EJECUCIÓN PRESUPUESTAL DEL PROYECTO</t>
  </si>
  <si>
    <t>PRESUPUESTO ASIGNADO EN LA VIGENCIA ACTUAL (en pesos, sin decimales)</t>
  </si>
  <si>
    <t>PROGRAMACION DE COMPROMISOS</t>
  </si>
  <si>
    <t>COMPROMISOS</t>
  </si>
  <si>
    <t>GIROS</t>
  </si>
  <si>
    <t>PONDERACIÓN ACTIVIDAD</t>
  </si>
  <si>
    <t>DESCRIPCIÓN DE LA TAREA</t>
  </si>
  <si>
    <t>Formula indicador:</t>
  </si>
  <si>
    <t>Avance mensual</t>
  </si>
  <si>
    <t>EJECUCIÓN</t>
  </si>
  <si>
    <t>JULIO</t>
  </si>
  <si>
    <t>AGOSTO</t>
  </si>
  <si>
    <t>SEPTIEMBRE</t>
  </si>
  <si>
    <t>OCTUBRE</t>
  </si>
  <si>
    <t>DICIEMBRE</t>
  </si>
  <si>
    <t>DESCRIPCIÓN CUALITATIVA  Y PORCENTUAL DEL AVANCE POR TAREA</t>
  </si>
  <si>
    <t>EVIDENCIAS DE EJECUCIÓN</t>
  </si>
  <si>
    <t>LOGROS Y BENEFICIOS Y RETRASOS Y ALTERNATIVAS DE SOLUCIÓN</t>
  </si>
  <si>
    <t xml:space="preserve">NOVIEMBRE </t>
  </si>
  <si>
    <t xml:space="preserve">PROGRAMACIÓN </t>
  </si>
  <si>
    <t xml:space="preserve"> DESCRIPCION DE LA ACTIVIDAD </t>
  </si>
  <si>
    <t xml:space="preserve">                                                 REPORTE ACTIVIDADES VIGENCIA (Ejecución vigencia)</t>
  </si>
  <si>
    <t>BENEFICIOS</t>
  </si>
  <si>
    <t>AVANCES Y LOGROS MENSUAL (2.000 CARACTERES)</t>
  </si>
  <si>
    <t>AVANCES Y LOGROS ACUMULADO (2.000 CARACTERES)</t>
  </si>
  <si>
    <t>RETRASOS Y ALTERNATIVAS DE SOLUCIÓN (1.000 CARACTERES)</t>
  </si>
  <si>
    <t xml:space="preserve">                                                                                               DESCRIPCIÓN CUALITATIVA DEL AVANCE POR ACTIVIDAD</t>
  </si>
  <si>
    <t>JUNIO</t>
  </si>
  <si>
    <t>Enero</t>
  </si>
  <si>
    <t>Febrero</t>
  </si>
  <si>
    <t>Marzo</t>
  </si>
  <si>
    <t>Abril</t>
  </si>
  <si>
    <t>Mayo</t>
  </si>
  <si>
    <t>Junio</t>
  </si>
  <si>
    <t>Julio</t>
  </si>
  <si>
    <t>Agosto</t>
  </si>
  <si>
    <t>Septiembre</t>
  </si>
  <si>
    <t>Octubre</t>
  </si>
  <si>
    <t>Noviembre</t>
  </si>
  <si>
    <t>Diciembre</t>
  </si>
  <si>
    <t>Total</t>
  </si>
  <si>
    <t>ENERO</t>
  </si>
  <si>
    <t>FEBRERO</t>
  </si>
  <si>
    <t>MARZO</t>
  </si>
  <si>
    <t>ABRIL</t>
  </si>
  <si>
    <t>MAYO</t>
  </si>
  <si>
    <t>PROGRAMACIÓN RESERVAS</t>
  </si>
  <si>
    <t>GIROS RESERVAS</t>
  </si>
  <si>
    <t>LIBERACION DE RESERVAS</t>
  </si>
  <si>
    <t>INDICADOR ACTIVIDAD</t>
  </si>
  <si>
    <t>Porcentaje de ejecución</t>
  </si>
  <si>
    <t>PROGRAMACIÓN CUATRIENAL INDICADOR PDD</t>
  </si>
  <si>
    <t>EJECUCIÓN MENSUAL INDICADOR PDD 3969</t>
  </si>
  <si>
    <t>EVIDENCIAS DEL AVANCE</t>
  </si>
  <si>
    <t>TIPO DE REPORTE</t>
  </si>
  <si>
    <t>8198 - Implementación de la estrategia de transformación cultural de la Secretaría Distrital de la Mujer en Bogotá D.C.</t>
  </si>
  <si>
    <t>Fecha de Emisión</t>
  </si>
  <si>
    <t>Página</t>
  </si>
  <si>
    <t>SECRETARÍA DISTRITAL DE LA MUJER</t>
  </si>
  <si>
    <t xml:space="preserve">DIRECCIONAMIENTO ESTRATEGICO </t>
  </si>
  <si>
    <t xml:space="preserve">FORMULACIÓN Y SEGUIMIENTO  PLAN DE ACCIÓN </t>
  </si>
  <si>
    <t>CONTROL DE CAMBIOS EN EL PLAN DE ACCIÓN</t>
  </si>
  <si>
    <t>Cambio</t>
  </si>
  <si>
    <t>Justificación del cambio</t>
  </si>
  <si>
    <t xml:space="preserve">Código: </t>
  </si>
  <si>
    <t xml:space="preserve">Versión: </t>
  </si>
  <si>
    <t xml:space="preserve">Fecha de Emisión: </t>
  </si>
  <si>
    <t xml:space="preserve">Página </t>
  </si>
  <si>
    <t>Fecha de  solicitud del cambio</t>
  </si>
  <si>
    <t>Fecha de aprobación del cambio</t>
  </si>
  <si>
    <t>LOCALIDAD</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</si>
  <si>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</si>
  <si>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</si>
  <si>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</si>
  <si>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</si>
  <si>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</si>
  <si>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</si>
  <si>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</si>
  <si>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</si>
  <si>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</si>
  <si>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</si>
  <si>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</si>
  <si>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</si>
  <si>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</si>
  <si>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</si>
  <si>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</si>
  <si>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</si>
  <si>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</si>
  <si>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</si>
  <si>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</si>
  <si>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</si>
  <si>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PRESUPUESTO</t>
  </si>
  <si>
    <t>NOVIEMBRE</t>
  </si>
  <si>
    <t xml:space="preserve">                                                 REPORTE TERRITORIALIZACIÓN</t>
  </si>
  <si>
    <t>PRODUCTO MGA</t>
  </si>
  <si>
    <t>PERIODO REPORTADO</t>
  </si>
  <si>
    <t>FORMULACION</t>
  </si>
  <si>
    <t>ACTUALIZACION</t>
  </si>
  <si>
    <t>SEGUIMIENTO</t>
  </si>
  <si>
    <t>Código:</t>
  </si>
  <si>
    <t>Tarea 4</t>
  </si>
  <si>
    <t>PMR XXX - XXXXX</t>
  </si>
  <si>
    <t>TIPO DE ANUALIZACIÓN  (Según aplique)</t>
  </si>
  <si>
    <t>Decreciente</t>
  </si>
  <si>
    <t>DESCRIPCIÓN</t>
  </si>
  <si>
    <t>ANUALIZACIÓN DE LA ACTIVIDAD</t>
  </si>
  <si>
    <t>TIPO DE ANUALIZACIÓN</t>
  </si>
  <si>
    <t>TOTAL PDD</t>
  </si>
  <si>
    <t xml:space="preserve">ACTIVIDAD DEL PROYECTO </t>
  </si>
  <si>
    <t xml:space="preserve">PONDERACIÓN DE LA TAREA
</t>
  </si>
  <si>
    <t>ACTIVIDAD</t>
  </si>
  <si>
    <t xml:space="preserve">Número </t>
  </si>
  <si>
    <t>Cuatrimestral</t>
  </si>
  <si>
    <t>INDICADOR META PDD</t>
  </si>
  <si>
    <t>AVANCE ACUMULADO CUATRIENIO</t>
  </si>
  <si>
    <t xml:space="preserve">                                                 REPORTE INDICADOR META PDD</t>
  </si>
  <si>
    <t>I SEMESTRE</t>
  </si>
  <si>
    <t>II SEMESTRE</t>
  </si>
  <si>
    <t>Meta Plan
(TotaL PMR
10 Años)</t>
  </si>
  <si>
    <t>Linea Base
(Corte 31 diciembre 2023)</t>
  </si>
  <si>
    <t>Meta Anual 2025</t>
  </si>
  <si>
    <t>Total
programado</t>
  </si>
  <si>
    <t>Objetivo</t>
  </si>
  <si>
    <t>Producto</t>
  </si>
  <si>
    <t>Indicador de Producto</t>
  </si>
  <si>
    <t>Naturaleza</t>
  </si>
  <si>
    <t>Territorializable</t>
  </si>
  <si>
    <t>6</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</si>
  <si>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</si>
  <si>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</si>
  <si>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casos nuevos de violencias contra las mujeres con representación jurídica en instancias judiciales y administrativas</t>
  </si>
  <si>
    <t>NO</t>
  </si>
  <si>
    <t>Número de atenciones efectivas a situaciones de violencias contra las mujeres a través de la Línea Púrpura Distrital</t>
  </si>
  <si>
    <t>Número de personas informadas a partir de la implementación de estrategias de divulgación pedagógica con enfoques de género y  derechos</t>
  </si>
  <si>
    <t>Número de mujeres en posible riesgo de feminicidio con acompañamiento jurídico y psicosocial en el marco del sistema articulado de alertas tempranas (SAAT)</t>
  </si>
  <si>
    <t>Número de mujeres participantes en las actividades implementadas en el marco de los Planes Locales de Seguridad para las Mujeres</t>
  </si>
  <si>
    <t>SI</t>
  </si>
  <si>
    <t>Número de mujeres víctimas de violencias y su sistema familiar, acogidas y atendidas a través del modelo de Casas Refugio incluyendo modalidad intermedia de acogida y ruralidad</t>
  </si>
  <si>
    <t>Número de atenciones a mujeres víctimas de violencias, a través de las Duplas de atención psicosocial</t>
  </si>
  <si>
    <t>Número de atenciones (asesorías y orientaciones) a través de la Estrategia intersectorial para la prevención y atención a víctimas de violencia de género con énfasis en violencia sexual y feminicidio</t>
  </si>
  <si>
    <t>Mujeres atendidas en Casas de Justicia, escenarios de fiscalía y sede central</t>
  </si>
  <si>
    <t>10</t>
  </si>
  <si>
    <t>Estudios y/o investigaciones producidas sobre la situación en derechos de las mujes, actualizados,  publicados  y divulgados en el OMEG</t>
  </si>
  <si>
    <t>Servicio de información estadística en temas de género. Concertado SASP</t>
  </si>
  <si>
    <t>Número de Estudios y/o investigaciones producidas por el Observatorio de Mujer y Equidad de Género</t>
  </si>
  <si>
    <t>Número de Estudios y/o investigaciones  divulgadas por el Observatorio de Mujer y Equidad de Género</t>
  </si>
  <si>
    <t>7</t>
  </si>
  <si>
    <t>Promover el desarrollo y fortalecimiento de las capacidades y habilidades de las mujeres, con el fin de lograr el ejercicio real y efectivo de sus derechos y la igualdad de oportunidades</t>
  </si>
  <si>
    <t>Servicio de promoción de la garantía de derechos</t>
  </si>
  <si>
    <t>Número de orientaciones y acompañamientos psicosociales a mujeres a través de las Casas de Igualdad de Oportunidades para las Mujeres</t>
  </si>
  <si>
    <t>Número de mujeres vinculadas a procesos de las Casas de Igualdad de Oportunidades</t>
  </si>
  <si>
    <t>Número de orientaciones y asesorías socio jurídicas con enfoque de derechos de las mujeres y enfoque de género a través de las Casas de Igualdad de Oportunidades para las Mujeres</t>
  </si>
  <si>
    <t>Atenciones socio jurídicas brindadas a través de la Estrategia Casa de Todas, a mujeres que realizan actividades sexuales pagadas</t>
  </si>
  <si>
    <t>Número de atenciones psicosociales brindadas a través de la Estrategia Casa de Todas, a mujeres que realizan actividades sexuales pagadas</t>
  </si>
  <si>
    <t>Número de atenciones en trabajo social brindadas a través de la Estrategia Casa de Todas, a mujeres que realizan actividades sexuales pagadas</t>
  </si>
  <si>
    <t>Servicio de educación informal</t>
  </si>
  <si>
    <t>Número de Mujeres formadas en derechos a través de procesos de desarrollo de capacidades en los Centros de Inclusión Digital</t>
  </si>
  <si>
    <t>8</t>
  </si>
  <si>
    <t>Desarrollo de capacidades de incidencia, liderazgo, empoderamiento y participación política</t>
  </si>
  <si>
    <t>Servicio de formación para la participación ciudadana y liderazgo político.</t>
  </si>
  <si>
    <t>Número de mujeres vinculadas a procesos formativos para el desarrollo de capacidades de incidencia, liderazgo, empoderamiento y participación política</t>
  </si>
  <si>
    <t>9</t>
  </si>
  <si>
    <t>Contribuir a la igualdad de oportunidades para las mujeres a través de la implementación de un Sistema Distrital de Cuidado</t>
  </si>
  <si>
    <t>Servicio de coordinación del Sistema Distrital de Cuidado  y servicios complementarios.</t>
  </si>
  <si>
    <t>Número de mujeres formadas en cuidados, en el marco de la estrategia cuidado a cuidadoras</t>
  </si>
  <si>
    <t>Número de personas vinculadas a los talleres de cambio cultural</t>
  </si>
  <si>
    <t>Fortalecimiento de capacidad institucional a nivel meso que mejore los procesos misionales de la entidad</t>
  </si>
  <si>
    <t>Servicios para la planeación y sistemas de gestión y comunicación estratégica</t>
  </si>
  <si>
    <t>Stock</t>
  </si>
  <si>
    <t>Infraestructura Tecnológica y documental (Sistemas de Información y Tecnologia y Gestión documental)</t>
  </si>
  <si>
    <t>Numero y/o porcentaje de avance en el desarrollo, mantenimiento o adquisión de hardware o software</t>
  </si>
  <si>
    <t>Sistema de gestión documental actualizado</t>
  </si>
  <si>
    <t>Capacidad</t>
  </si>
  <si>
    <t>Numero de indicador de producto</t>
  </si>
  <si>
    <t xml:space="preserve">Porcentaje de avance de la formulación y/o implementación planeación y sistemas de gestión </t>
  </si>
  <si>
    <t>Avance cualitativo</t>
  </si>
  <si>
    <t xml:space="preserve">
8210</t>
  </si>
  <si>
    <t xml:space="preserve">
8205</t>
  </si>
  <si>
    <t xml:space="preserve">
8207</t>
  </si>
  <si>
    <t xml:space="preserve">
8181</t>
  </si>
  <si>
    <t xml:space="preserve">
8223</t>
  </si>
  <si>
    <t xml:space="preserve">8221
</t>
  </si>
  <si>
    <t xml:space="preserve">
8190</t>
  </si>
  <si>
    <t xml:space="preserve">
8219</t>
  </si>
  <si>
    <t>Numero de objetivo</t>
  </si>
  <si>
    <t>Total
ejecutado</t>
  </si>
  <si>
    <t>Proyecto que reporta</t>
  </si>
  <si>
    <t>OBJETIVO ODS</t>
  </si>
  <si>
    <t>META ODS</t>
  </si>
  <si>
    <t>OBJETIVO ESPECIFICO</t>
  </si>
  <si>
    <t>EJECUTADO MAGNITUD</t>
  </si>
  <si>
    <t>EJECUCIÓN PRESUPUESTAL DEL PRODUCTO I TRIMESTRE</t>
  </si>
  <si>
    <t>EJECUCIÓN PRESUPUESTAL DEL PRODUCTO II TRIMESTRE</t>
  </si>
  <si>
    <t>EJECUCIÓN PRESUPUESTAL DEL PRODUCTO III TRIMESTRE</t>
  </si>
  <si>
    <t>EJECUCIÓN PRESUPUESTAL DEL PRODUCTO IV TRIMESTRE</t>
  </si>
  <si>
    <t>SECRETARÍA DISTRITAL DE LA MUJER
DIRECCINAMIENTO ESTRATÉGICO
FORMULACIÓN PLAN DE ACCIÓN
TERRITORIALIZACIÓN</t>
  </si>
  <si>
    <t>Prog.</t>
  </si>
  <si>
    <t>Ejec.</t>
  </si>
  <si>
    <t>ACTIVIDADES</t>
  </si>
  <si>
    <t>PRODUCTO - MGA</t>
  </si>
  <si>
    <t>META PLAN DE DESARROLLO</t>
  </si>
  <si>
    <t>PRODUCTOS, METAS Y RESULTADOS -PMR</t>
  </si>
  <si>
    <t>CONTROL DE CAMBIOS</t>
  </si>
  <si>
    <t>ACUMULADO</t>
  </si>
  <si>
    <t>Elaboró</t>
  </si>
  <si>
    <t>Firma</t>
  </si>
  <si>
    <t>Nombre</t>
  </si>
  <si>
    <t>Cargo</t>
  </si>
  <si>
    <t>Aprobó (Según aplique Gerenta de proyecto, Líder técnica y responsable de proceso)</t>
  </si>
  <si>
    <t>VoBo:</t>
  </si>
  <si>
    <t>Nombre:</t>
  </si>
  <si>
    <t>Cargo:</t>
  </si>
  <si>
    <t>Revisó (Oficina Asesora de Planeación)</t>
  </si>
  <si>
    <t xml:space="preserve">DIRECCIONAMIENTO ESTRATÉGICO </t>
  </si>
  <si>
    <t>HOJA DE VIDA DEL INDICADOR</t>
  </si>
  <si>
    <t>ASOCIACIÓN</t>
  </si>
  <si>
    <t>CLASIFICACIÓN</t>
  </si>
  <si>
    <t>SUB CLASIFICACIÓN</t>
  </si>
  <si>
    <t>CATEGORÍA</t>
  </si>
  <si>
    <t>PROCESO AL QUE APORTA</t>
  </si>
  <si>
    <t>DEPENDENCIAS</t>
  </si>
  <si>
    <t>IDENTIFICACIÓN</t>
  </si>
  <si>
    <t>NOMBRE DEL INDICADOR</t>
  </si>
  <si>
    <t>OBJETIVO DEL INDICADOR</t>
  </si>
  <si>
    <t>CÓDIGO DEL INDICADOR</t>
  </si>
  <si>
    <t>MÉTODO DE RECOLECCIÓN</t>
  </si>
  <si>
    <t>CRITERIO DEL ANÁLISIS</t>
  </si>
  <si>
    <t>TIPO DE CÁLCULO</t>
  </si>
  <si>
    <t>FRECUENCIA DE MEDICIÓN</t>
  </si>
  <si>
    <t>META PROGRAMADA</t>
  </si>
  <si>
    <t>RANGO DE GESTIÓN</t>
  </si>
  <si>
    <t>No.</t>
  </si>
  <si>
    <t>ALIAS</t>
  </si>
  <si>
    <t>VARIABLES</t>
  </si>
  <si>
    <t>FÓRMULA DEL INDICADOR</t>
  </si>
  <si>
    <t>UNIDAD DE MEDIDA FÓRMULA</t>
  </si>
  <si>
    <t>DESCRIPCIÓN DEL INDICADOR</t>
  </si>
  <si>
    <t>LÍNEA BASE</t>
  </si>
  <si>
    <t>FUENTE DE VERIFICACIÓN</t>
  </si>
  <si>
    <t>ANÁLISIS DEL INDICADOR</t>
  </si>
  <si>
    <t>GLOSARIO DE TÉRMINOS</t>
  </si>
  <si>
    <t>OBSERVACIONES</t>
  </si>
  <si>
    <t>Actividad que aporta al indicador</t>
  </si>
  <si>
    <t>Clasificación</t>
  </si>
  <si>
    <t>Subclasificación</t>
  </si>
  <si>
    <t>Catogoría</t>
  </si>
  <si>
    <t>Tipo</t>
  </si>
  <si>
    <t>Procesos</t>
  </si>
  <si>
    <t>Dependencias</t>
  </si>
  <si>
    <t>Metodo de recolección</t>
  </si>
  <si>
    <t>Tipo de calculo</t>
  </si>
  <si>
    <t>Frecuencia de medición</t>
  </si>
  <si>
    <t>Tipo Anualización</t>
  </si>
  <si>
    <t>Unidad de medida</t>
  </si>
  <si>
    <t>Tipo de variable</t>
  </si>
  <si>
    <t>Proyectos</t>
  </si>
  <si>
    <t>Proceso</t>
  </si>
  <si>
    <t>Desempeño</t>
  </si>
  <si>
    <t>Direccionamiento estratégico</t>
  </si>
  <si>
    <t xml:space="preserve">Despacho de la Secretaria
</t>
  </si>
  <si>
    <t xml:space="preserve">Documento oficial
</t>
  </si>
  <si>
    <t>Simple</t>
  </si>
  <si>
    <t>Gestión</t>
  </si>
  <si>
    <t>Política</t>
  </si>
  <si>
    <t>Planeación y Gestión</t>
  </si>
  <si>
    <t xml:space="preserve">Oficina Asesora de Planeación
</t>
  </si>
  <si>
    <t xml:space="preserve">Encuesta
</t>
  </si>
  <si>
    <t>Compuesto</t>
  </si>
  <si>
    <t>Registro periódico</t>
  </si>
  <si>
    <t>Plan Estratégico</t>
  </si>
  <si>
    <t>Planes</t>
  </si>
  <si>
    <t>Calidad</t>
  </si>
  <si>
    <t>Comunicaciones estratégicas</t>
  </si>
  <si>
    <t xml:space="preserve">Oficina Asesora Jurídica
</t>
  </si>
  <si>
    <t xml:space="preserve">Entrevista
</t>
  </si>
  <si>
    <t>índice</t>
  </si>
  <si>
    <t>Proyectos-Gestión-Plan Estratégico</t>
  </si>
  <si>
    <t>Mapa de aseguramiento</t>
  </si>
  <si>
    <t>Arquitectura empresarial</t>
  </si>
  <si>
    <t xml:space="preserve">Oficina de Control Interno
</t>
  </si>
  <si>
    <t xml:space="preserve">Estadísticas
</t>
  </si>
  <si>
    <t>Riesgos</t>
  </si>
  <si>
    <t>Gestión del conocimiento</t>
  </si>
  <si>
    <t xml:space="preserve">Oficina de Control Disciplinario Interno
</t>
  </si>
  <si>
    <t xml:space="preserve">Evaluación
</t>
  </si>
  <si>
    <t>Resultados Finales</t>
  </si>
  <si>
    <t>Promoción del acceso a la justicia de las mujeres</t>
  </si>
  <si>
    <t xml:space="preserve">Subsecretaría del Cuidado y Políticas de Igualdad
</t>
  </si>
  <si>
    <t xml:space="preserve">Informe
</t>
  </si>
  <si>
    <t>Desarrollo de capacidades para la vida de las mujeres</t>
  </si>
  <si>
    <t xml:space="preserve">Dirección de Derechos y Diseño de Políticas
</t>
  </si>
  <si>
    <t>Registros contables</t>
  </si>
  <si>
    <t>Promoción de la participación y representación de las mujeres</t>
  </si>
  <si>
    <t xml:space="preserve">Dirección de Gestión del Conocimiento
</t>
  </si>
  <si>
    <t>Transversalización del enfoque de género y diferencial para mujeres</t>
  </si>
  <si>
    <t xml:space="preserve">Dirección de Enfoque Diferencial
</t>
  </si>
  <si>
    <t>Prevención y atención a mujeres víctimas de violencia</t>
  </si>
  <si>
    <t xml:space="preserve">Dirección del Sistema Distrital de Cuidado
</t>
  </si>
  <si>
    <t xml:space="preserve"> Gestión de políticas públicas </t>
  </si>
  <si>
    <t>Subsecretaría de Fortalecimiento de Capacidades y Oportunidades</t>
  </si>
  <si>
    <t>Territorialización de la política pública</t>
  </si>
  <si>
    <t>Dirección de Territorialización de Derechos y Participación</t>
  </si>
  <si>
    <t>Atención a la ciudadanía</t>
  </si>
  <si>
    <t xml:space="preserve">Dirección de Eliminación de Violencias contra las Mujeres y Acceso a la Justicia
</t>
  </si>
  <si>
    <t>Gestión del Talento Humano</t>
  </si>
  <si>
    <t xml:space="preserve">Subsecretaría de Gestión Corporativa
</t>
  </si>
  <si>
    <t>Gestión Contractual</t>
  </si>
  <si>
    <t xml:space="preserve">Dirección Administrativa y Financiera
</t>
  </si>
  <si>
    <t>Gestión Administrativa</t>
  </si>
  <si>
    <t xml:space="preserve">Dirección de Talento Humano
</t>
  </si>
  <si>
    <t>Gestión financiera</t>
  </si>
  <si>
    <t>Dirección de Contratación</t>
  </si>
  <si>
    <t>Gestión documental</t>
  </si>
  <si>
    <t>Gestión Jurídica</t>
  </si>
  <si>
    <t>Gestión Tecnológica</t>
  </si>
  <si>
    <t>Seguimiento, Evaluación y Control</t>
  </si>
  <si>
    <t xml:space="preserve">Gestión Disciplinaria. </t>
  </si>
  <si>
    <t>Bimestral</t>
  </si>
  <si>
    <t>COMPROMISO</t>
  </si>
  <si>
    <t>FUENTE</t>
  </si>
  <si>
    <t>Simisional</t>
  </si>
  <si>
    <t>Año de linea base</t>
  </si>
  <si>
    <t>simisional</t>
  </si>
  <si>
    <t>NA</t>
  </si>
  <si>
    <t xml:space="preserve">UNIDAD DE MEDIDA </t>
  </si>
  <si>
    <t>ACTIVIDAD TERRITORIALIZABLE</t>
  </si>
  <si>
    <t>XXX - XXXXX</t>
  </si>
  <si>
    <t xml:space="preserve"> XXX - XXXXX</t>
  </si>
  <si>
    <t>INDICADOR  PMR TERRITORIALIZABLE</t>
  </si>
  <si>
    <t>EJECUTADO</t>
  </si>
  <si>
    <t>PROGRAMADO</t>
  </si>
  <si>
    <t>X</t>
  </si>
  <si>
    <t>Realizar el 100% de atenciones psicosociales (valoraciones iniciales, asesoría, seguimientos y cierres) a mujeres que realizan actividades sexuales pagadas.</t>
  </si>
  <si>
    <t>1: Bogotá Avanza en Seguridad</t>
  </si>
  <si>
    <t>1.02. Cero tolerancia a las violencias contra las mujeres y basadas en género</t>
  </si>
  <si>
    <t>43. Aumentar a 2 unidades de operación la estrategia Casa de Todas, una sede física y una móvil.</t>
  </si>
  <si>
    <t xml:space="preserve">Servicio de promoción de la garantía de derechos  </t>
  </si>
  <si>
    <t>Tarea 2. Desarrollar el plan de acción para el pilotaje de atenciones con la Unidad Móvil ¨Casa de Todas¨ en el área jurídica, psicosocial y de intervenciones en trabajo social para mujeres que realizan actividades sexuales pagadas</t>
  </si>
  <si>
    <t>Tarea 3. Sistematizar los procesos de investigación y acción participativa para fortalecer el análisis situacional de las violaciones de derechos de las personas que realizan ASP</t>
  </si>
  <si>
    <t xml:space="preserve">atenciones psicosociales realizadas </t>
  </si>
  <si>
    <t xml:space="preserve">Estrategia Casa de Todas: Red de apoyo institucional, en donde se brinda una atención digna y segura a mujeres en actividades sexuales pagadas. 
ASP: Actividades Sexuales Pagadas 
PPASP: Política Publica de actividades sexuales pagadas 
PRASP: Personas que realizan actividades sexuales pagadas </t>
  </si>
  <si>
    <t xml:space="preserve">atenciones jurídicas realizadas </t>
  </si>
  <si>
    <t>Informe</t>
  </si>
  <si>
    <t xml:space="preserve">Realizar  atenciones jurídicas presenciales, itinerantes (móvil)  telefónicas y virtuales con las ciudadanas en actividades sexuales pagas con el objetivo de realizar hojas de vida, actualización de datos, atenciones en materia jurídica y demás acciones requeridas. La atención que se brinda incluye información sobre los temas consultados y se desarrollan las acciones legales pertinentes, en lo que se relaciona con la elaboración de documentos y memoriales, para la garantía y la protección de los derechos fundamentales de las mujeres en ASP. Brindado asesorías requeridas, el seguimiento a casos en curso y la elaboración y trámite de derechos de petición, comités jurídicos de estudio de casos, comités interdisciplinares de estudio de caso, impulso procesal, denuncias, audiencias, escalonamiento de casos, Incidente de reparación integral, casos en representación, comité técnico para la representación, análisis de casos para escalonar, conceptos jurídicos, estructuración y ejecución taller de derechos, entre otros. </t>
  </si>
  <si>
    <t>Tarea 2. Implementar el Plan de formación y cualificación de equipos técnicos que realizan atenciones a mujeres que realizan actividades sexuales pagadas a través de las diferentes modalidades de atención de la Estrategia Casa de Todas: sede física, móvil y telefónica</t>
  </si>
  <si>
    <t xml:space="preserve">Tarea 2. Implementar el plan de  ¨Fortalecimiento de Redes ¨ para mujeres que realizan ASP   </t>
  </si>
  <si>
    <t xml:space="preserve">Tarea 3. Sistematizar los recorridos de observación e identificación de dinámicas y contextos a establecimientos de contacto y servicios de ASP, así como escenarios de ASP en calle.  </t>
  </si>
  <si>
    <t>8221 - Ampliación de los servicios con enfoque diferencial para la atención a mujeres que ejercen actividades sexuales pagadas (ASP) en Bogotá D.C.</t>
  </si>
  <si>
    <t>Tarea 1. Realizar las atenciones psicosociales (valoraciones iniciales, asesoría, seguimientos y cierres) a mujeres que realizan actividades sexuales pagadas a través de las diferentes modalidades de atención de la Estrategia Casa de Todas: sede física, móvil y telefónica</t>
  </si>
  <si>
    <t>Medir el porcentaje de atenciones psicosociales presenciales, itinerantes (móvil)  telefónicas y virtuales con las ciudadanas en actividades sexuales pagas con el fin de brindar  orientación psicosocial con énfasis en gestión del malestar emocional que manifiestan las mujeres brindando herramientas psicológicas dirigidas a gestionarlo, facilitar la expresión de sentimientos y avanzar en su reconocimiento como sujetas de derechos.</t>
  </si>
  <si>
    <t>N/A</t>
  </si>
  <si>
    <t>Igualdad de Género</t>
  </si>
  <si>
    <t xml:space="preserve"> Eliminar todas las formas de violencia contra todas las mujeres y las niñas en los ámbitos público y privado, incluidas la trata y la explotación sexual y otros tipos de explotación</t>
  </si>
  <si>
    <t>3862 - Incremento en el número de Casa de todas.</t>
  </si>
  <si>
    <t>Estrategias de Casa de Todas</t>
  </si>
  <si>
    <t>Realizar el 100% de atenciones jurídicas (orientación, asesoría y representación jurídica) a mujeres que realizan actividades sexuales pagadas</t>
  </si>
  <si>
    <t>Tarea 1. Realizar las atenciones jurídicas (valoraciones iniciales, asesoría, seguimientos y cierres) a mujeres que realizan actividades sexuales pagadas a través de las diferentes modalidades de atención de la Estrategia Casa de Todas: sede física, móvil y telefónica</t>
  </si>
  <si>
    <t>Realizar el 100% de atenciones en intervención de trabajo social a mujeres que realizan actividades sexuales pagadas.</t>
  </si>
  <si>
    <t>Tarea 1. Realizar atenciones en trabajo social  (valoraciones iniciales, asesoría, seguimientos y cierres) a mujeres que realizan actividades sexuales pagadas a través de las diferentes modalidades de atención de la Estrategia Casa de Todas: sede física, móvil y telefónica</t>
  </si>
  <si>
    <t xml:space="preserve">atenciones psicosociales solicitadas </t>
  </si>
  <si>
    <t>Realizar  atenciones psicosociales presenciales, itinerantes (móvil)  telefónicas y virtuales con las ciudadanas en actividades sexuales pagas con el objetivo de brindar  orientación psicosocial con énfasis en gestión del malestar emocional que manifiestan las mujeres brindando herramientas psicológicas dirigidas a gestionarlo, facilitar la expresión de sentimientos y avanzar en su reconocimiento como sujetas de derechos. Así mismo, se acompañan a las mujeres en ASP para su empoderamiento motivando la corresponsabilidad para el cuidado de su salud mental y el reconocimiento de derechos y deberes, enfatizando en proyecto de vida para fortalecer la toma de decisiones, la comunicación asertiva y la solución de conflictos en pro de mejorar sus condiciones actuales. Este indicador incluye el  acompañamiento en recorridos donde se logra aumentar la agenda y atención psicosocial de las mujeres en el territorio y sensibilizar a las mujeres frente al derecho a una vida libre de violencias.</t>
  </si>
  <si>
    <t xml:space="preserve">Atenciones jurídicas solicitadas </t>
  </si>
  <si>
    <t xml:space="preserve">Realizar  atenciones en intervención social presenciales, itinerantes (móvil)  telefónicas y virtuales con las ciudadanas en actividades sexuales pagas con el objetivo de  identificar, a través de una valoración inicial, las necesidades en salud, educación, vivienda, derechos sexuales y reproductivos, procesos de educación, formación para el trabajo, capacidades y realidades en diferentes contextos de las mujeres que realizan actividades sexuales pagadas, a partir de lo cual se elabora un mapa de problemas y redes de soporte personal e institucional. Con base en este, se desarrollan procesos de asesoría individual para el ejercicio pleno de derechos, principalmente a la vivienda, la educación, la salud y el trabajo y se gestionan apoyos o se remite a otras entidades que los puedan brindar, de tal forma que se brinda orientación a las mujeres de acuerdo con la necesidad que manifestaron y se remitieron a:  Portabilidad,  Solicitud de encuesta socioeconómica SISBEN, Afiliaciones al sistema de salud,  Activación servicios de SDIS, proyecto enlace emergencia social , bono de adulto mayor y jardines, Solicitud cupo Dirección Local de Educación,  Proceso educación flexible, Formación para el trabajo (Miquelina y Scalabrini), Pruebas rápidas con secretaria de salud, Fondo Nacional del Ahorro,  Empleabilidad y Anticoncepción, entre otras. </t>
  </si>
  <si>
    <t xml:space="preserve">Atencion en intervención social solicitada </t>
  </si>
  <si>
    <t>Mejorar la atención de mujeres que ejercen actividades sexuales pagadas (ASP) en Bogotá.</t>
  </si>
  <si>
    <t xml:space="preserve">1-Realizar el 100% de atenciones psicosociales (valoraciones iniciales, asesoría, seguimientos y cierres) a mujeres que realizan actividades sexuales pagadas. </t>
  </si>
  <si>
    <t>2-Realizar el 100% de atenciones jurídicas (orientación, asesoría y representación jurídica) a mujeres que realizan actividades sexuales pagadas</t>
  </si>
  <si>
    <t xml:space="preserve">3-Realizar el 100% de atenciones en intervención de trabajo social a mujeres que realizan actividades sexuales pagadas. </t>
  </si>
  <si>
    <t xml:space="preserve">Atenciones en intervención social realizadas </t>
  </si>
  <si>
    <t>Sumatoria  de las unidades de operación de la Estrategia Casa de Todas</t>
  </si>
  <si>
    <t>PROYECTO DE INVERSIÓN</t>
  </si>
  <si>
    <t>BPIN</t>
  </si>
  <si>
    <t xml:space="preserve">Son aquellas atenciones que solicitan las mujeres que realizan ASP en el área psicosocial, lo que incluye valoración inicial, asesoria y remisión a otras áreas de acuerdo a la necesidad. La valoración inicial  brinda una  orientación psicosocial inicial, con énfasis en gestión del malestar emocional que manifiestan las mujeres brindando herramientas psicológicas dirigidas a gestionarlo, facilitando la expresión de sentimientos y avanzando en su reconocimiento como sujetas de derechos, posteriormente se realiza remisión de a cuerdo al caso a atención jurídica o de intervención en trabajo social. </t>
  </si>
  <si>
    <t xml:space="preserve">Son aquellas atenciones que solicitan las mujeres que realizan ASP en el área jurídicca, lo que incluye valoración inicial, asesoria  y remisión a otras áreas de acuerdo a la necesidad. En la valoración y asesoría inicial se realiza la hojas de vida, actualización de datos, atenciones en materia jurídica y demás acciones requeridas. La atención que se brinda incluye información sobre los temas consultados y se desarrollan las acciones legales pertinentes, en lo que se relaciona con la elaboración de documentos y memoriales, para la garantía y la protección de los derechos fundamentales de las mujeres en ASP, posteriormente se realiza remisión de a cuerdo al caso a atención psicosocial o de intervención en trabajo social. </t>
  </si>
  <si>
    <t xml:space="preserve"> Grupo interdisciplinario de profesionales que presta atenciones jurídicas: Asesoría jurídica seguimiento a casos y cierres de historia de atención,  a mujeres que realizan actividades sexuales pagadas a través de las diferentes modalidades de atención de la Estrategia Casa de Todas:  sede física ubicada en teusaquillo, una carpa móvil con un grupo interdisciplinario de tres profesionales y una línea telefónica. La atención que se brinda incluye información sobre los temas consultados y se desarrollan las acciones legales pertinentes, en lo que se relaciona con la elaboración de documentos y memoriales, para la garantía y la protección de los derechos fundamentales. Brindado asesorías requeridas, el seguimiento a casos en curso y la elaboración y trámite de derechos de petición, comités jurídicos de estudio de casos, comités interdisciplinares de estudio de caso, impulso procesal, denuncias, audiencias, escalonamiento de casos, Incidente de reparación integral, casos en representación, comité técnico para la representación, análisis de casos para escalonar, conceptos jurídicos, estructuración y ejecución taller de derechos, entre otros.</t>
  </si>
  <si>
    <t xml:space="preserve"> Son aquellas atenciones que solicitan las mujeres que realizan ASP en el área de trabajo social, lo que incluye valoración inicial, asesoria y remisión a otras áreas de acuerdo a la necesidad. La valoración inicial  se realiza para  identificar, a través de una valoración inicial, las necesidades en salud, educación, vivienda, derechos sexuales y reproductivos, procesos de educación, formación para el trabajo, capacidades y realidades en diferentes contextos, a partir de lo cual se elabora un mapa de problemas y redes de soporte personal e institucional. </t>
  </si>
  <si>
    <t xml:space="preserve">Informe Oficial </t>
  </si>
  <si>
    <t>Aumentar a dos Unidades de operación la estrategia casa de todas, una sede física y una móvil, con capacidad fortalecida y posicionada en la ciudad, para lo que se iniciará pilotaje durante 2025 de atenciones con la Unidad Móvil Casa de Todas,  en el área jurídica, psicosocial y de intervenciones en trabajo social para mujeres que realizan actividades sexuales pagadas (en sus diferencias y diversidad, incluyendo a mujeres indígenas, negras, afrocolombianas, palenqueras, migrantes, habitantes de calle y víctimas del conflicto armado), de acuerdo al Plan de Acción proyectado, documentando los logros y debilidades con el objetivo de realizar acciones de mejora, que permitan cualificar el servicio y fortalecer la Estrategia.</t>
  </si>
  <si>
    <t xml:space="preserve">(Atenciones psicosociales (valoraciones iniciales, asesoría, seguimientos y cierres) realizadas  a mujeres que realizan actividades sexuales pagadas) /(sobre atenciones solicitadas) *100 </t>
  </si>
  <si>
    <t>Porcentaje de atenciones psicosociales (valoraciones iniciales, asesoría, seguimientos y cierres) realizadas a mujeres que ejercen actividades sexuales pagadas</t>
  </si>
  <si>
    <t>Porcentaje de atenciones jurídicas (valoraciones iniciales, asesoría, seguimientos y cierres) realizadas a mujeres que ejercen actividades sexuales pagadas</t>
  </si>
  <si>
    <t>Medir el porcentaje de atenciones jurídicas realizadas presenciales, itinerantes (móvil)  telefónicas y virtuales con las ciudadanas en actividades sexuales pagas y realizar hojas de vida, actualización de datos, atenciones en materia jurídica y demás acciones requeridas.</t>
  </si>
  <si>
    <t xml:space="preserve"> (atenciones jurídicas (valoraciones iniciales, asesoría, seguimientos y cierres) realizadas mensualmente a mujeres que realizan ASP  /sobre atenciones jurídicas solicitadas)   *100 </t>
  </si>
  <si>
    <t xml:space="preserve">Porcentaje de intervenciones en trabajo social  (valoraciones iniciales, asesoría, seguimientos y cierres) realizadas a mujeres que ejercen actividades sexuales pagadas </t>
  </si>
  <si>
    <t>Medir el porcentaje de atenciones en intervención de trabajo social, realizadas presenciales, itinerantes (móvil)  telefónicas y virtuales con las ciudadanas en actividades sexuales pagas desarrollando procesos de asesoría individual para el ejercicio pleno de derechos, principalmente a la vivienda, la educación, la salud y el trabajo y se gestionan apoyos o se remite a otras entidades que los puedan brindar.</t>
  </si>
  <si>
    <t xml:space="preserve"> Grupo interdisciplinario de profesionales que presta atenciones en intervención social: se desarrollan procesos de asesoría individual para el ejercicio pleno de derechos, principalmente a la vivienda, la educación, la salud y el trabajo y se gestionan apoyos o se remite a otras entidades que los puedan brindar, de tal forma que se brinda orientación a las mujeres de acuerdo con la necesidad que manifestaron y se realizan las remisiones pertinentes.</t>
  </si>
  <si>
    <t xml:space="preserve"> (Atenciones en intervención social  (valoraciones iniciales, asesoría, seguimientos y cierres) realizadas  a mujeres que realizan ASP)  / (sobre atenciones en intervención social solicitadas)  *100 </t>
  </si>
  <si>
    <t>Aumentar a dos Unidades de operación la estrategia casa de todas, una sede física y una móvil, con capacidad fortalecida y posicionada en la ciudad a través de la cual se aumente las atenciones jurídicas, psicosociales y de trabajo social para mujeres en Actividades Sexuales Pagas.</t>
  </si>
  <si>
    <t>La Estrategia de Casa de Todas comprende una sede física y una unidad móvil en la cual se brindan las atenciones jurídicas, psicosociales y de trabajo social para mujeres que realizan actividades sexuales pagas.</t>
  </si>
  <si>
    <t xml:space="preserve">Grupo interdisciplinario de profesionales  que realiza asesoría psicosocial continua el  seguimiento a caso, acompañando a las mujeres en ASP para su empoderamiento motivando la corresponsabilidad para el cuidado de su salud mental y el reconocimiento de derechos y deberes, enfatizando en proyecto de vida para fortalecer la toma de decisiones, la comunicación asertiva y la solución de conflictos en pro de mejorar sus condiciones actuales, una vez logrados los objetivos se realiza el cierre de historia de atención. </t>
  </si>
  <si>
    <t>En el mes de Enero no se realizaron actividades para el avance en proceso de investigación.</t>
  </si>
  <si>
    <t xml:space="preserve">No se presentan retrasos </t>
  </si>
  <si>
    <t>En el mes de Enero se realizaron 5 recorridos en dupla en las localidades de Kennedy Patio Bonito, Santa fe, Puente Aranda, Los Mártires y Barrios Unidos y 4 jornadas de atención itinerante en la localidad de los Mártires, en el Castillo de las Artes, todos los miércoles del mes.</t>
  </si>
  <si>
    <t xml:space="preserve">En el mes de Febrero  se avanzo en la contratación del equipo profesional y formulación del Plan de trabajo para las actividades de investigación. </t>
  </si>
  <si>
    <t xml:space="preserve">Se realizan atenciones psicosociales  correspondientes a valoraciones iniciales, asesoría, seguimientos y cierres a mujeres que realizan actividades sexuales pagadas a través de las diferentes modalidades de atención de la Estrategia Casa de Todas: sede física, móvil y telefónica desde donde se realiza la valoración inicial o de ser requerido orientación psicosocial, lo anterior teniendo en cuenta las necesidades manifiestas por las ciudadanas. Se acompañan a las ferias de servicios, donde se genera atención y orientación psicosocial a las mujeres que lo soliciten. Según los requerimientos de cada mujer se agenda con las áreas de jurídica y trabajo social para brindar atención integral. Se da orientación e información acerca de las actividades de prevención, promoción y atención generadas desde la Estrategia Casa de Todas. </t>
  </si>
  <si>
    <t>En las orientaciones psicosociales se apoya la gestión del malestar emocional manifiestado por las mujeres, se brindan herramientas psicológicas dirigidas a gestionarlo, facilitar la expresión de sentimientos y avanzar en su reconocimiento como sujetas de derechos. Así mismo, Se fortalece su empoderamiento motivando la corresponsabilidad para el cuidado de su salud mental, focalizándoles en su proyecto de vida y preparación para la toma de decisiones y mejorar su situación. Las atenciones psicosociales, no solo brindaron herramientas prácticas para el autocuidado, sino que promovieron un ambiente donde las mujeres pudieron reconocerse a sí mismas como sujetas de derechos.</t>
  </si>
  <si>
    <t xml:space="preserve">En el mes de febrero se realizaron dos actividades de cualificación a equipos de profesionales que prestan servicios a mujeres en ASP:  
1. Sensibilización con docentes de Educación Flexible, sobre la temática Enfoques de género y diferencial, dirigida a 5 docentes. 
2. Jornada de fortalecimiento de capacidades a servidores y servidoras participantes de la mesa ZESAI, en el marco de la Sentencia T 594 – 2016, Política Pública de Actividades Sexuales Pagadas- PPASP y Estrategia Casa de Todas, con la participación de 49 delegados.  </t>
  </si>
  <si>
    <t xml:space="preserve">En enero, el área jurídica Sede física y Unidad móvil se realizaron  290 atenciones desagregadas así: 65 asesorías y 9 valoraciones iniciales, 162 seguimientos, y 54 cierres. Adicionalmente, se gestionaron las siguientes actuaciones: - Impulso procesal: 6;  - Derechos de petición 11 - Procesos en representación 5 - Escritos denuncia: 2. 
</t>
  </si>
  <si>
    <t>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t>
  </si>
  <si>
    <t xml:space="preserve"> La atención que se brinda incluye  información precisa sobre los temas consultados y se desarrollan las acciones legales pertinentes, en lo que se relaciona con la elaboración de documentos y memoriales, para la garantía y la protección de los derechos fundamentales de las mujeres en ASP</t>
  </si>
  <si>
    <t xml:space="preserve">Se avanzo en la contratación del equipo profesional y formulación del Plan de trabajo para las actividades de formación </t>
  </si>
  <si>
    <t>https://secretariadistritald-my.sharepoint.com/:f:/g/personal/kforero_sdmujer_gov_co/EjKuEDRcM81HkBu1AHf14MIBX7asdnTrQPRKeV-WE-1NcQ?e=0o2OP2</t>
  </si>
  <si>
    <t xml:space="preserve">Realizacion de  intervenciones en trabajo social (valoraciones iniciales, asesorías u orientaciones, seguimiento y cierres) a mujeres que realizan actividades sexuales pagadas a través de las diferentes modalidades de atención de la Estrategia Casa de Todas: sede física, móvil y telefónica. </t>
  </si>
  <si>
    <t>Durante el período no se realizaron actividades de fortalecimiento de redes con mujeres en ASP</t>
  </si>
  <si>
    <t>https://secretariadistritald-my.sharepoint.com/:f:/g/personal/kforero_sdmujer_gov_co/EttKawPFTW5IuAvQqzmEXGUB1Jvqyond9OxpZcI-TVU5_Q?e=h1lpx4</t>
  </si>
  <si>
    <t>En febrero, el área psicosocial se realizaron 170 atenciones en la sede física y de forma telefónica  y para el mismo mes el área psicosocial  se realizaron 12 atenciones en la unidad móvil de manera presencial, adicionalmente, se realizaron tres espacios de cualificación y fortalecimiento de habilidades del Equipo de Casa de Todas, para llevar a cabo las actividades en el marco de las líneas de acción de la unidad móvil. y se complementó el documento base sobre la guía operativa para la implementación de la Unidad Móvil de Casa de Todas, de acuerdo con los lineamientos para el trabajo. Se realizaron 23 recorridos en dupla en las 18 localidades donde se han identificado que se realizan ASP y 2 jornadas de servicios interinstitucionales en articulación con articulo con Subredes de Salud, SD Integración Social, SD Desarrollo Económico, SdMujer y FNA Donde se logró realizar atención a 37 ciudadanas  y adicionalmente, se realizaron 5 jornadas de atención itinerante en la localidad de los Mártires, en el Castillo de las Artes, todos los miércoles y en la localidad de Antonio Nariño, Casa de la Juventud todos los martes.</t>
  </si>
  <si>
    <t>En enero, el área psicosocial se realizaron 192 atenciones en la sede física y en la unidad móvil.  Desagregadas así, 23 asesorías, 144 seguimientos, 5 valoraciones iniciales y 20 cierres. Adicionalmente, Se prestó atención en la casa itinerante Castillo de las Artes, donde se ofreció atención y orientación psicosocial a aquellas mujeres que lo requerían y en el mes de enero se avanzó con la realización de 5 recorridos en dupla en las localidades de Kennedy Patio Bonito, Santa fe, Puente Aranda, Los Mártires y Barrios Unidos y 4 jornadas de atención itinerante en la localidad de los Mártires, en el Castillo de las Artes, todos los miércoles del mes.</t>
  </si>
  <si>
    <t>En enero se prestaron orientaciones psicosociales se centraron en la gestión del malestar emocional y  herramientas para fortalecer la salud mental, mejorar su bienestar, afianzar habilidades empoderamiento frente a su proyecto de vida, de tal manera que en el área psicosocial se realizaron 183 atenciones en la sede física y de forma telefónica desagregadas así: 19 asesorías y 3 valoraciones iniciales, 144 seguimientos, y 17 cierres. y de igual forma en enero, el área psicosocial se realizaron 9 atenciones en la unidad móvil de manera presencial, desagregadas así: 4 asesorías, 2 valoraciones iniciales, y 3 cierres, adicionalmente se prestó atención en la casa itinerante Castillo de las Artes, donde se ofreció atención y orientación psicosocial a aquellas mujeres que lo requerían.</t>
  </si>
  <si>
    <t>En febrero, el área psicosocial se realizaron 170 atenciones en la sede física y de forma telefónica desagregadas así: 21 asesorías, 1 valoración inicial, 125 seguimientos, y 23 cierres y para el mismo mes el área psicosocial  se realizaron 12 atenciones en la unidad móvil de manera presencial, desagregadas así: 5 asesorías, 5 valoraciones iniciales, y 2 cierres. Se prestó atención en la casa itinerante Castillo de las Artes y Antonio Nariño, donde se ofreció atención y orientación psicosocial a aquellas mujeres que lo requerían.</t>
  </si>
  <si>
    <t>En el mes de febrero, de acuerdo con lo proyectado en el Plan de Acción, se realizaron tres espacios de cualificación y fortalecimiento de habilidades del Equipo de Casa de Todas, para llevar a cabo las actividades en el marco de las líneas de acción de la unidad móvil: recorridos en dupla, jornadas de servicios interinstitucionales, atención itinerante, trabajo con estudios WedCam, así: i) Reunión de equipo de CT, de socialización del Plan de Emergencias de la Casa con las herramientas para el desarrollo de acciones externas, así como las herramientas para el desarrollo de los recorridos en dupla a través de la implementación de la geo en Google Maps. Participaron 20 contratistas. ii) Cartografía social, espacio para la socialización de las dinámicas de las zonas con el fin de establecer planes de acción para la realización de recorridos en dupla. Participaron 18 contratistas. iii) café para todas, espacio con el equipo de la estrategia, donde la temática a abordar fue Conectando con la calma, guía práctica de apoyo emocional en crisis, a cargo del equipo de psicología. Participaron 15 contratistas.  Adicionalmente se realizaron (i) 23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(ii) 2 jornadas de servicios interinstitucionales en articulación con articulo con Subredes de Salud, SD Integración Social, SD Desarrollo Económico, SdMujer y FNA Donde se logró realizar atención a 37 ciudadanas en las siguientes localidades: el 13.02.25 Teusaquillo-Casa de Todas (17) y el 27.02.25 , SantaFe Fundacion Procear (20). y se realizaron 5 jornadas de atención itinerante en la localidad de los Mártires, en el Castillo de las Artes, todos los miércoles y en la localidad de Antonio Nariño, Casa de la Juventud todos los martes.</t>
  </si>
  <si>
    <t>En enero, el área jurídica se realizaron 282 atenciones en la sede física y de forma telefónica desagregadas así: 60 asesorías y 9 valoraciones iniciales, 161 seguimientos, y 52 cierres. Adicionalmente, se gestionaron las siguientes actuaciones: - Impulso procesal: 6;  - Derechos de petición 11; - Procesos en representación 5; - Escritos denuncia: 2; -  y adicionalmente se realizaron, 8 atenciones de área jurídica en la unidad móvil de manera presencial en el Castillo de las Artes, desagregadas así: 5 asesorías, 1 seguimiento, y 2 cierres.</t>
  </si>
  <si>
    <t>En febrero el área jurídica se realizaron 290 atenciones en la sede física y de forma telefónica desagregadas así: 69 asesorías y 13 valoraciones iniciales, 164 seguimientos y 44 cierres. Adicionalmente, se gestionaron las siguientes actuaciones: - Impulso procesal: 7 - Derechos de petición 12 - Acción de tutela: 1 - Procesos en representación: 5; - y adicionalmente, en febrero, el área jurídica se realizaron 4 atenciones en la unidad móvil de manera presencial en el Castillo de las Artes y Antonio Nariño, desagregadas así: 2 asesorías y 2 seguimientos.</t>
  </si>
  <si>
    <t xml:space="preserve">En el periodo de enero a febrero se han realizado 584  atenciones jurídicas (valoraciones iniciales, asesoría, seguimientos y cierres) a mujeres que realizan actividades sexuales pagadas en la sede física, de forma telefónica y en Unidad Móvil y  dos actividades de cualificación a equipos de profesionales que prestan servicios a mujeres en ASP. </t>
  </si>
  <si>
    <t>En enero, el área de Trabajo Social se realizaron 273 atenciones en la sede física y de forma telefónica y 8 atenciones en la unidad móvil de manera presencial en el Castillo de las Artes, desagregadas así: 86 asesorías y 28 valoraciones iniciales, 116 seguimientos, y 51 cierres. 
Adicionalmente, a través de la atención se logra dar respuesta en las siguientes áreas:
* 5  Portabilidad.                                                                                       
* 2 Salud traslado municipio                                                                               
* 16 Solicitud de encuesta socioeconómica SISBEN
* 4 Afiliaciones al sistema de salud
* 5 Activación servicios de SDIS, proyecto enlace emergencia social , bono de adulto mayor y jardines
* 8 Solicitud cupo Dirección Local de Educación.                                
* 1 Educación movilidad.
* 25 Proceso educación flexible
* 8  Formación para el trabajo (Miquelina y Scalabrini).
* 23 Pruebas rápidas con secretaria de salud. 
* 13 Fondo Nacional del Ahorro. 
* 6 Empleabilidad. 
* 3 Anticoncepción 
* 3 IVE 
* 1 cedulación</t>
  </si>
  <si>
    <t>Se sistematizó la información recopilada por las gestoras territoriales sobre cada uno de los establecimientos, así como de los reportes cualitativos que dan cuenta de las dinámicas de las zonas visitadas. Registrando que se  programaron 5 recorridos durante el mes, donde se ofertaron los servicios de Casa de Todas a las mujeres en ASP y se tomó agenda de las mujeres que requerían un servicio.</t>
  </si>
  <si>
    <t xml:space="preserve">En febrero,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Adicionalmente, a través de la atención se logra dar respuesta en las siguientes áreas:
* 4  Portabilidad.                                                                                                                                                                   
* 16 Solicitud de encuesta socioeconómica SISBEN
* 7 Afiliaciones al sistema de salud
* 2 Activación servicios de SDIS, proyecto enlace emergencia social , bono de adulto mayor y jardines
* 4 Solicitud cupo Dirección Local de Educación.                                
* 15 Proceso educación flexible
* 6 Formación para el trabajo (Miquelina y Scalabrini).
* 12 Pruebas rápidas con secretaria de salud. 
* 15 Fondo Nacional del Ahorro. 
*5 Empleabilidad. 
* 7 Anticoncepción  
* 1 cedulación     </t>
  </si>
  <si>
    <t xml:space="preserve">Se realizó una actividad de fortalecimiento de redes en la cual se trato el tema de violencias y derechos de las mujeres contemplados en la Política Pública de Mujeres y Equidad de Género, la actividad fue presencial en Casa de Todas y en ella participaron 12 mujeres en ASP </t>
  </si>
  <si>
    <t xml:space="preserve">Se sistematizó la información recopilada por las gestoras territoriales sobre cada uno de los establecimientos, así como de los reportes cualitativos que dan cuenta de las dinámica de las zonas visitadas. Registrando que se programaron 23 recorridos territoriales, donde se ofertaron los servicios de Casa de Todas a las mujeres en ASP y se tomó agenda de las mujeres que requerían un servicio. </t>
  </si>
  <si>
    <t>En enero, el área de Trabajo Social se realizaron 273 atenciones en la sede física y de forma telefónica y 8 atenciones en la unidad móvil de manera presencial en el Castillo de las Artes. Adicionalmente Se sistematizó la información recopilada por las gestoras territoriales sobre cada un de los establecimientos, asi como de los reportes cualitativos que dan cuenta de las dinamicas de las zonas visitadas</t>
  </si>
  <si>
    <t>Durante el mes de Enero se realizaron  281 atenciones el área de Trabajo Social  en la sede física, de forma telefónica y a través de la unidad móvil, desagregadas así: 86 asesorías y 28 valoraciones iniciales, 116 seguimientos, y 51 cierres. Adicionalmente se sitematizo la  programación de 5 recorridos durante el mes, donde se ofertaron los servicios de Casa de Todas a las mujeres en ASP y se tomó agenda de las mujeres que requerían un servicio.</t>
  </si>
  <si>
    <t xml:space="preserve">En febrero,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Adicionalmente, se sistematizó la información recopilada por las gestoras territoriales sobre cada un de los establecimientos, asi como de los reportes cualitativos que dan cuenta de las dinamicas de las zonas visitadas y se realizó una actividad de fortalecimiento de redes en la cual se trato el tema de violencias y derechos de las mujeres contemplados en la Política Pública de Mujeres y Equidad de Género, en esta actividad participaron 12 mujeres en ASP </t>
  </si>
  <si>
    <t>De Enero a Febrero se realizaron 603 atenciones el área de Trabajo Social  en la sede física, de forma telefónica y a través de la unidad móvil . Adicionalmente se sitematizo la  programación de 28 recorridos territoriales, donde se ofertaron los servicios de Casa de Todas a las mujeres en ASP, y se tomó agenda de las mujeres que requerían un servicio. y se realizó una actividad de fortalecimiento de redes en la cual se trato el tema de violencias y derechos de las mujeres contemplados en la Política Pública de Mujeres y Equidad de Género, en esta actividad participaron 12 mujeres en ASP</t>
  </si>
  <si>
    <t>https://secretariadistritald-my.sharepoint.com/:f:/g/personal/kforero_sdmujer_gov_co/EqW8WE3RfmFOmHQtCD5FUcoB6yl1KUdtKdVeIqj1I9GjQw?e=KGxltc</t>
  </si>
  <si>
    <t>https://secretariadistritald-my.sharepoint.com/:f:/g/personal/kforero_sdmujer_gov_co/Ep1jFU8n70RNqxQj6AzW0mwBrxlf5h-_LWT6_zQFmTxU7Q?e=5Ba97g</t>
  </si>
  <si>
    <t>https://secretariadistritald-my.sharepoint.com/:f:/g/personal/kforero_sdmujer_gov_co/EoDqldR0RbdIjz2ljA8taZABZkefvhWKLXwQSNHpJLGboA?e=b9Ul9c</t>
  </si>
  <si>
    <t>https://secretariadistritald-my.sharepoint.com/:f:/g/personal/kforero_sdmujer_gov_co/EuUz8zA1WopPmiE6pmoW0eUB9M_NXsqTIu5ag2VFi-Ei0w?e=5OkmkH</t>
  </si>
  <si>
    <t>https://secretariadistritald-my.sharepoint.com/:f:/g/personal/kforero_sdmujer_gov_co/EqW8WE3RfmFOmHQtCD5FUcoB6yl1KUdtKdVeIqj1I9GjQw?e=nsZAUw</t>
  </si>
  <si>
    <t>https://secretariadistritald-my.sharepoint.com/:f:/g/personal/kforero_sdmujer_gov_co/EvWy3B7icE1KrT6ht-ZuAFUB1t6PAfakD_QmvIY-KP8smQ?e=zVhHco</t>
  </si>
  <si>
    <t>https://secretariadistritald-my.sharepoint.com/:f:/g/personal/kforero_sdmujer_gov_co/ErMAos_8G1xFm8FqQa9DHF0Bta5ZINmOZ9uNzfCIVvpfwg?e=5w8e3i</t>
  </si>
  <si>
    <t>https://secretariadistritald-my.sharepoint.com/:f:/g/personal/kforero_sdmujer_gov_co/Ev1e58VUAs1NpWoPvcAcByUBPRW-GFvz7s-K1CV04OPuhg?e=0nWvOq</t>
  </si>
  <si>
    <t xml:space="preserve">Durante el mes de Enero funcionó la atención de la estrategia casa de todas así: 
En el área de Trabajo Social se realizaron 273 atenciones en la sede física y de forma telefónica y 8 atenciones en la unidad móvil de manera presencial en el Castillo de las Artes, desagregadas así: 86 asesorías y 28 valoraciones iniciales, 116 seguimientos, y 51 cierres.
En el área jurídica se realizaron 282 atenciones en la sede física y de forma telefónica desagregadas así: 60 asesorías y 9 valoraciones iniciales, 161 seguimientos, y 52 cierres y adicionalmente se realizaron, 8 atenciones de área jurídica en la unidad móvil de manera presencial en el Castillo de las Artes, desagregadas así: 5 asesorías, 1 seguimiento y 2 cierres.
En el área psicosocial se realizaron 183 atenciones en la sede física y de forma telefónica  y se realizaron 9 atenciones el área psicosocial en la unidad móvil de manera presencial y se prestó atención en la casa itinerante Castillo de las Artes, donde se ofreció atención y orientación psicosocial a aquellas mujeres que lo requerían. 
Adicionalmente en el mes de enero se avanzó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 </t>
  </si>
  <si>
    <t xml:space="preserve">
Durante el mes de Febrero funcionó la atención de la estrategia casa de todas así: 
En febrero, el área psicosocial se realizaron 170 atenciones en la sede física y de forma telefónica  y para el mismo mes el área psicosocial  realizó 12 atenciones en la unidad móvil de manera presencial. 
En el área jurídica se realizaron 290 atenciones en la sede física y de forma telefónica y se realizaron 4 atenciones jurídicas en la unidad móvil de manera presencial en el Castillo de las Artes y Antonio Nariño.
En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y adicionalmente, se realizaron tres espacios de cualificación y fortalecimiento de habilidades del Equipo de Casa de Todas, para llevar a cabo las actividades en el marco de las líneas de acción de la unidad móvil. 
Adicionalmente, se realizaron (i) 23 recorridos en dupla en las 18 localidades donde se han identificado que se realizan ASP. (ii) 2 jornadas de servicios interinstitucionales en articulación con articulo con Subredes de Salud, SD Integración Social, SD Desarrollo Económico, SdMujer y FNA Donde se logró realizar atención a 37 ciudadanas (iii) y se realizaron  5 jornadas de atención itinerante en la localidad de los Mártires, en el Castillo de las Artes, todos los miércoles y en la localidad de Antonio Nariño, Casa de la Juventud todos los martes.</t>
  </si>
  <si>
    <t xml:space="preserve">De Enero a Febrero en la Estrategia Casa de todas, se realizaron las siguientes atenciones: 
(i)En el área psicosocial:  la  el área psicosocial se realizaron 353 atenciones en la sede física y de forma telefónica  y para el mismo mes, el área psicosocial  realizó 21 atenciones en la unidad móvil de manera presencial. 
(ii)En el área jurídica se realizaron 572 atenciones en la sede física y de forma telefónica y se realizaron 12 atenciones jurídicas en la unidad móvil de manera presencial. 
(iii)En el área de Trabajo Social se realizaron 583 atenciones en la sede física y de forma telefónica y se realizaron 20 atenciones en la unidad móvil de manera presencial. 
(iv) Se realizaron tres espacios de cualificación y fortalecimiento de habilidades del Equipo de Casa de Todas, para llevar a cabo las actividades en el marco de las líneas de acción de la unidad móvil, en las que participaron 53 profesionales de Casa de Todas 
(v)  28 recorridos en dupla, con las profesionales de Casa de Todas y el equipo de gestoras territoriales 
(vi) Gestión institucional y logística para la realización de dos ferias de servicios interinstitucionales, donde se logró realizar atención a 37 ciudadanas en las siguientes localidades: Teusaquillo-Casa de Todas (17) y Santafe (20)
(vii) 9 Jornadas de Atención Itinerante. </t>
  </si>
  <si>
    <t xml:space="preserve">Durante el mes de Febrero funcionó la atención de la estrategia casa de todas así:  En el  área psicosocial se realizaron 170 atenciones en la sede física y de forma telefónica  y para el mismo mes el área psicosocial  realizó 12 atenciones en la unidad móvil de manera presencial. 
</t>
  </si>
  <si>
    <t>En enero, las orientaciones psicosociales se centraron en la gestión del malestar emocional y  herramientas para fortalecer la salud mental, mejorar su bienestar, afianzar habilidades empoderamiento frente a su proyecto de vida y en esta área psicosocial se realizaron 183 atenciones en la sede física y de forma telefónica y adicionalmente, se realizaron 9 atenciones el área psicosocial en la unidad móvil de manera presencial y se prestó atención en la casa itinerante Castillo de las Artes, donde se ofreció atención y orientación psicosocial a aquellas mujeres que lo requerían avanzando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t>
  </si>
  <si>
    <t xml:space="preserve">Durante el mes de Enero funcionó la atención de la estrategia casa de todas así: 
En el área de Trabajo Social se realizaron 273 atenciones en la sede física y de forma telefónica y 8 atenciones en la unidad móvil de manera presencial en el Castillo de las Artes, desagregadas así: 86 asesorías y 28 valoraciones iniciales, 116 seguimientos, y 51 cierres.
En el área jurídica se realizaron 283 atenciones en la sede física y de forma telefónica desagregadas así: 60 asesorías y 9 valoraciones iniciales, 161 seguimientos, y 52 cierres y adicionalmente se realizaron, 8 atenciones de área jurídica en la unidad móvil de manera presencial en el Castillo de las Artes, desagregadas así: 5 asesorías, 1 seguimiento y 2 cierres.
En el área psicosocial se realizaron 183 atenciones en la sede física y de forma telefónica  y se realizaron 9 atenciones el área psicosocial en la unidad móvil de manera presencial y se prestó atención en la casa itinerante Castillo de las Artes, donde se ofreció atención y orientación psicosocial a aquellas mujeres que lo requerían. 
Adicionalmente en el mes de enero se avanzó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 </t>
  </si>
  <si>
    <t>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el corte de ejecución del proyecto al
20 de febrero/25, producto de la modificación PAABS del proceso de vigilancia.</t>
  </si>
  <si>
    <t xml:space="preserve">Se realiza reprogramación presupuestal de las metas </t>
  </si>
  <si>
    <r>
      <t>En enero, el área jurídica se realizaron</t>
    </r>
    <r>
      <rPr>
        <b/>
        <sz val="13"/>
        <color theme="1"/>
        <rFont val="Arial"/>
        <family val="2"/>
      </rPr>
      <t xml:space="preserve"> 282</t>
    </r>
    <r>
      <rPr>
        <sz val="13"/>
        <color theme="1"/>
        <rFont val="Arial"/>
        <family val="2"/>
      </rPr>
      <t xml:space="preserve"> atenciones en la sede física y de forma telefónica desagregadas así: 60 asesorías y 9 valoraciones iniciales, 161 seguimientos, y 52 cierres. Adicionalmente, se gestionaron las siguientes actuaciones: - Impulso procesal: 6;  - Derechos de petición 11; - Procesos en representación 5; - Escritos denuncia: 2; -  y adicionalmente se realizaron, </t>
    </r>
    <r>
      <rPr>
        <b/>
        <sz val="13"/>
        <color theme="1"/>
        <rFont val="Arial"/>
        <family val="2"/>
      </rPr>
      <t>8</t>
    </r>
    <r>
      <rPr>
        <sz val="13"/>
        <color theme="1"/>
        <rFont val="Arial"/>
        <family val="2"/>
      </rPr>
      <t xml:space="preserve"> atenciones de área jurídica en la unidad móvil de manera presencial en el Castillo de las Artes, desagregadas así: 5 asesorías, 1 seguimiento, y 2 cierres.</t>
    </r>
  </si>
  <si>
    <r>
      <t xml:space="preserve">En febrero el área jurídica se realizaron </t>
    </r>
    <r>
      <rPr>
        <b/>
        <sz val="13"/>
        <color theme="1"/>
        <rFont val="Arial"/>
        <family val="2"/>
      </rPr>
      <t>290</t>
    </r>
    <r>
      <rPr>
        <sz val="13"/>
        <color theme="1"/>
        <rFont val="Arial"/>
        <family val="2"/>
      </rPr>
      <t xml:space="preserve"> atenciones en la sede física y de forma telefónica y se gestionaron las siguientes actuaciones: - Impulso procesal: 7 - Derechos de petición 12 - Acción de tutela: 1 - Procesos en representación: 5 y se realizaron </t>
    </r>
    <r>
      <rPr>
        <b/>
        <sz val="13"/>
        <color theme="1"/>
        <rFont val="Arial"/>
        <family val="2"/>
      </rPr>
      <t>4</t>
    </r>
    <r>
      <rPr>
        <sz val="13"/>
        <color theme="1"/>
        <rFont val="Arial"/>
        <family val="2"/>
      </rPr>
      <t xml:space="preserve"> atenciones jurídicas en la unidad móvil de manera presencial en el Castillo de las Artes y Antonio Nariño. Adicionalmente, en el mes de febrero se realizaron dos actividades de cualificación a equipos de profesionales que prestan servicios a mujeres en ASP:  1. Sensibilización con docentes de Educación Flexible, sobre la temática Enfoques de género y diferencial, dirigida a 5 docentes.  2. Jornada de fortalecimiento de capacidades a servidores y servidoras participantes de la mesa ZESAI, en el marco de la Sentencia T 594 – 2016, Política Pública de Actividades Sexuales Pagadas- PPASP y Estrategia Casa de Todas, con la participación de 49 delegados.  </t>
    </r>
  </si>
  <si>
    <t>En el mes de marzo,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las investigación.</t>
  </si>
  <si>
    <t>En desarrollo del plan de acción para el pilotaje de atenciones con la Unidad Móvil ¨Casa de Todas¨, para el mes de marzo se realizaron tres espacios de cualificación y fortalecimiento de habilidades del Equipo de Casa de Todas: i) Cartografía social, espacio para la socialización de las dinámicas de las zonas con el fin de establecer planes de acción para la realización de recorridos en dupla. ii) "Café para todas", un espacio de capacitación cuyo objetivo fue sensibilizar a las funcionarias de la estrategia sobre la importancia de la salud mental, donde las contratistas tuvieron la oportunidad de reflexionar y adquirir herramientas prácticas. iii) Se desarrolló el taller de sensibilización sobre Casa de Todas con el Equipo de la Dirección de Enfoque Diferencial.
En el mes de marzo se avanzó con la programación de recorridos en dupla, realizando 20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Se realizaron 2 jornadas de servicios interinstitucionales en articulación con articulo con Subredes de Salud, SD Integración Social, SD Desarrollo Económico, SDMujer y FNA Donde se logró realizar atención a 20 ciudadanas en las siguientes localidades: el 13.03.25 Teusaquillo-Casa de Todas (17) y el 27.03.25 , Barrios Unidos - IPS Quiasmo (3). Y también se realizaron 8 jornadas de atención itinerante en la localidad de los Mártires, en el Castillo de las Artes, todos los miércoles y en la localidad de Antonio Nariño, Casa de la Juventud, todos los martes.
Adicionalmente, se realizaron (3) escuelas Amarte con la participación de 61 mujeres con dos fundaciones; (2) espacios de conexión emocional con la participación de 43 mujeres que realizan ASP y (1) taller en el marco de la conmemoración del 8M con las estudiantes de Educación Flexible y se dio inicio a la articulación de espacios para avanzar en la implementación de la unidad móvil de Casa de Todas y en la revisión de la guía operativa del Plan de Acción de la unidad física y unidad móvil.</t>
  </si>
  <si>
    <t>En marzo, el área psicosocial se realizaron 190 atenciones en la sede física y de forma telefónica desagregadas así: 22 asesorías y 6 valoraciones iniciales, 154 seguimientos, y 8 cierres y adicionalmente se realizaron 4 atenciones en la unidad móvil de manera presencial, desagregadas así: 1 asesorías, 1 valoraciones iniciales, 1 seguimiento y 1 cierres, este acompañamiento psicosocial proporcionó herramientas prácticas para el autocuidado y promovió un entorno donde las mujeres se reconocieron como garantes de derechos. A través de este proceso, pudieron valorar la importancia de su salud mental, fortalecer su autonomía y desarrollar estrategias para afrontar los desafíos de la vida. Durante el mes de marzo Se brindó atención en la unidad móvil ubicada en Castillo de las artes, IPS Quiasmo (Barrios Unidos) y Casa de la Juventud Antonio Nariño, ofreciendo orientación y apoyo psicosocial a las mujeres que lo requerían, de acuerdo con sus necesidades específicas</t>
  </si>
  <si>
    <t>En marzo, el área psicosocial: 
(i)	Se realizaron 190 atenciones en la sede física y de forma telefónica y se realizaron 4 atenciones en la unidad móvil de manera presencial. Durante el mes se brindó atención en la unidad móvil ubicada en Castillo de las artes, IPS Quiasmo (Barrios Unidos) y Casa de la Juventud Antonio Nariño, ofreciendo orientación y apoyo psicosocial a las mujeres que lo requerían, de acuerdo con sus necesidades específicas. 
(ii)	Tres espacios de cualificación y fortalecimiento de habilidades del Equipo de Casa de Todas, con la participación de 57 profesionales, con el objetivo de fortalecer las habilidades para llevar a cabo las actividades en el marco de las líneas de acción de la estrategia. 
(iii)	20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(iv)	2 jornadas de servicios interinstitucionales en articulación con articulo con Subredes de Salud, SD Integración Social, SD Desarrollo Económico, SDMujer y FNA Donde se logró realizar atención a 20 ciudadanas en las siguientes localidades: el 13.03.25 Teusaquillo-Casa de Todas (17) y el 27.03.25 , Barrios Unidos - IPS Quiasmo (3). 
(v)	8 jornadas de atención itinerante en la localidad de los Mártires, en el Castillo de las Artes, todos los miércoles y en la localidad de Antonio Nariño, Casa de la Juventud, todos los martes.
(vi)	 (3) escuelas Amarte con la participación de 61 mujeres con dos fundaciones; (2) espacios de conexión emocional con la participación de 43 mujeres que realizan ASP y (1) taller en el marco de la conmemoración del 8M con las estudiantes de Educación Flexible 
(vii)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</si>
  <si>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 xml:space="preserve">En el periodo de enero a febrero se han realizado: (i) 353 atenciones psicosociales (valoraciones iniciales, asesoría, seguimientos y cierres) a mujeres que realizan actividades sexuales pagadas en la sede física y de forma telefónica (ii) 21 atenciones psicosociales (valoraciones iniciales, asesoría, seguimientos y cierres) a mujeres que realizan actividades sexuales pagadas a través de atención en unidad móvil,(iii) 3 espacios de formación, cualificación y fortalecimiento de habilidades en las que participaron 53 profesionales de Casa de Todas (iv)  28 recorridos en dupla, con las profesionales de Casa de Todas y el equipo de gestoras territoriales (v) Gestión institucional y logística para la realización de dos 2 ferias de servicios interinstitucionales, donde se logró realizar atención a 37 ciudadanas en las siguientes localidades: Teusaquillo-Casa de Todas (17) y SantaFe (20) (vi) 6 jornadas de atención itinerante </t>
  </si>
  <si>
    <t>El acompañamiento psicosocial proporcionó herramientas prácticas para el autocuidado y promovió un entorno donde las mujeres se reconocieron como garantes de derechos. A través de este proceso, pudieron valorar la importancia de su salud mental, fortalecer su autonomía y desarrollar estrategias para afrontar los desafíos de la vida, adicionalmente El boletín sobre la caracterización de mujeres migrantes internacionales atendidas en la Casa durante se realizó con el fin de dar cuenta de las dinámicas alrededor de la actividad sexual pagada, que establezcan la línea base para el desarrollo de las investigación.</t>
  </si>
  <si>
    <t>https://secretariadistritald-my.sharepoint.com/:f:/g/personal/kforero_sdmujer_gov_co/EsP7DYg_8mxBlP0OYZfJNU8BU3l6JnOFvuzH_zxx3zVBRw?e=mBKhsp</t>
  </si>
  <si>
    <t>https://secretariadistritald-my.sharepoint.com/:f:/g/personal/kforero_sdmujer_gov_co/ErMAos_8G1xFm8FqQa9DHF0Bta5ZINmOZ9uNzfCIVvpfwg?e=HcUj0q</t>
  </si>
  <si>
    <t>https://secretariadistritald-my.sharepoint.com/:f:/g/personal/kforero_sdmujer_gov_co/EiKPeoHAC1dJtF6FqeG_SIEBxgYXv-4TIgLdWjaWZLf-6A?e=YiBsmY</t>
  </si>
  <si>
    <t>En marzo, el área jurídica se realizaron 362 atenciones en la sede física y de forma telefónica desagregadas así: 76 asesorías y 27 valoraciones iniciales, 223 seguimientos, y 36 cierres, y se realizaron 11 atenciones en la unidad móvil de manera presencial en el Castillo de las Artes, Antonio Nariño e IPS Quiasmo (Barrios Unidos), desagregadas así: 8 asesorías, 02 seguimientos y 01 cierre. Adicionalmente, se gestionaron las siguientes actuaciones:
- Impulso procesal: 12; 
- Derechos de petición: 14
- Acción de tutela: 1
- Procesos en representación: 5</t>
  </si>
  <si>
    <t xml:space="preserve">En el mes de marzo se realizó una actividad de formación a funcionarios para atención a mujeres en ASP: 
1. Transversalización con la participación de 21 profesionales del equipo territorial de Integración Social de las Casas LGBTI, sobre la estrategia casa de todas y cómo realizar atenciones asertivas a mujeres en ASP. </t>
  </si>
  <si>
    <t>(i)	543  atenciones psicosociales (valoraciones iniciales, asesoría, seguimientos y cierres) a mujeres que realizan actividades sexuales pagadas en la sede física y de forma telefónica 
(ii)	25 atenciones psicosociales a través de la Unidad Móvil (valoraciones iniciales, asesoría, seguimientos y cierres) a mujeres que realizan actividades sexuales pagadas
(iii)	6 espacios de formación, cualificación y fortalecimiento de habilidades en las que participaron 110 profesionales de Casa de Todas 
(iv)	48 recorridos en dupla, con las profesionales de Casa de Todas y el equipo de gestoras territoriales.
(v)	 2 ferias de servicios interinstitucionales, donde se logró realizar atención a 57 ciudadanas. 
(vi)	14 jornadas de atención itinerante 
(vii)	(3) escuelas Amarte con la participación de 61 mujeres con dos fundaciones; (2) espacios de conexión emocional con la participación de 43 mujeres que realizan ASP y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</si>
  <si>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https://secretariadistritald-my.sharepoint.com/:f:/g/personal/kforero_sdmujer_gov_co/ErIRsLgTbUJDh1Mo_IPnMDwB2QweQU0PwgfcAxPr_MtnwA?e=IAuJo6</t>
  </si>
  <si>
    <t>https://secretariadistritald-my.sharepoint.com/:f:/g/personal/kforero_sdmujer_gov_co/EkRYMmWj2dJPt0UFC3FC5igBGB2wx4WK-sgXRZLf-7iBlA?e=MD0ABf</t>
  </si>
  <si>
    <t>En marzo, el área de Trabajo Social se realizaron 6 atenciones en la unidad móvil de manera presencial en el Castillo de las Artes, Antonio Nariño e IPS Quiasmo (Barrios Unidos), desagregadas así: 4 asesorías y 2 seguimientos y se realizaron 450 atenciones en la sede física y de forma telefónica desagregadas así: 113 asesorías y 37 valoraciones iniciales, 209 seguimientos, y 91 cierres. Adicionalmente, a través de la atención se logra dar respuesta en las siguientes áreas:
* 8  Portabilidad.                                                                                       
* 1 Salud traslado municipio                                                                               
* 20 Solicitud de encuesta socioeconómica SISBEN
* 9 Afiliaciones al sistema de salud
* 20 Activación servicios de SDIS, proyecto enlace emergencia social , bono de adulto mayor y jardines
* 10 Solicitud cupo Dirección Local de Educación.                                
* 12 Proceso educación flexible
* 8 Formación para el trabajo (Miquelina y Scalabrini).
* 40 Pruebas rápidas con secretaria de salud. 
* 8 Fondo Nacional del Ahorro. 
* 19 Empleabilidad. 
* 1 educación superior 
* 8 Anticoncepción 
*1IVE                                                                                                                                                                                                                                                                                                                               1Albergue.                                                                                                                                                                                                                                                                                                                                               1 Emprendimiento.</t>
  </si>
  <si>
    <t>Durante el mes de marzo se programaron 20 recorridos territoriales, donde se ofertaron los servicios de Casa de Todas a las mujeres en ASP, y se tomó agenda de las mujeres que requerían un servicio. Se sistematizó la información recopilada por las gestoras territoriales sobre cada un de los establecimientos, asi como de los reportes cualitativos que dan cuenta de las dinamicas de las zonas visitadas.</t>
  </si>
  <si>
    <t>Durante marzo se realizó una actividad de fortalecimiento de redes con 9  mujeres en ASP,  espacio en el cuál se abordó el tema Derecho a una vida libre de violencias con mujeres que realizan ASP y hacen parte del proceso de Educación Flexible.</t>
  </si>
  <si>
    <t>En marzo, el área de Trabajo Social se realizaron 6 atenciones en la unidad móvil de manera presencial en el Castillo de las Artes, Antonio Nariño e IPS Quiasmo (Barrios Unidos), desagregadas así: 4 asesorías y 2 seguimientos y se realizaron 450 atenciones en la sede física y de forma telefónica desagregadas así: 113 asesorías y 37 valoraciones iniciales, 209 seguimientos, y 91 cierres. Adicionalmente, se realizó una actividad de fortalecimiento de redes con 9 mujeres en ASP, espacio en el cual se abordó el tema Derecho a una vida libre de violencias con mujeres que realizan ASP y hacen parte del proceso de Educación Flexible y se programaron 20 recorridos territoriales, donde se ofertaron los servicios de Casa de Todas a las mujeres en ASP, y se tomó agenda de las mujeres que requerían un servicio. Se sistematizó la información recopilada por las gestoras territoriales sobre cada uno de los establecimientos, así como de los reportes cualitativos que dan cuenta de las dinámicas de las zonas visitadas.</t>
  </si>
  <si>
    <t>https://secretariadistritald-my.sharepoint.com/:f:/g/personal/kforero_sdmujer_gov_co/ErxBoPncp6FCnlboLiQ5HwYBN4dipTtEzdYWgZimYWFakg?e=yUbGcW</t>
  </si>
  <si>
    <t>https://secretariadistritald-my.sharepoint.com/:f:/g/personal/kforero_sdmujer_gov_co/EoPapn9l5mRFhlUGYtO7s14BwuIWtZbPLx-UK-E9ZmXA7w?e=mZHWOb</t>
  </si>
  <si>
    <t>https://secretariadistritald-my.sharepoint.com/:f:/g/personal/kforero_sdmujer_gov_co/EpV7YDWB_yNPr6J-sFjSxsUBNToX9E2Gnec0IOJdI0umPw?e=8zKQqo</t>
  </si>
  <si>
    <r>
      <t xml:space="preserve">De Enero a Marzo en la Estrategia Casa de todas, se realizaron las siguientes atenciones: 
(i)En el área psicosocial:  la  el área psicosocial se realizaron 543 atenciones en la sede física y de forma telefónica  y para el mismo mes, el área psicosocial  realizaron 25 atenciones en la Unidad Móvil de manera presencial. </t>
    </r>
    <r>
      <rPr>
        <b/>
        <sz val="11"/>
        <color theme="1"/>
        <rFont val="Arial"/>
        <family val="2"/>
      </rPr>
      <t xml:space="preserve">Para un total de 568 atenciones psicosociales en el periodo acumulado. </t>
    </r>
    <r>
      <rPr>
        <sz val="11"/>
        <color theme="1"/>
        <rFont val="Arial"/>
        <family val="2"/>
      </rPr>
      <t xml:space="preserve">
(ii)En el área jurídica se realizaron 934 atenciones en la sede física y de forma telefónica y se realizaron 23 atenciones jurídicas en la unidad móvil de manera presencial. </t>
    </r>
    <r>
      <rPr>
        <b/>
        <sz val="11"/>
        <color theme="1"/>
        <rFont val="Arial"/>
        <family val="2"/>
      </rPr>
      <t xml:space="preserve">Para un total de 957 atenciones jurídicas en el periodo acumulado. </t>
    </r>
    <r>
      <rPr>
        <sz val="11"/>
        <color theme="1"/>
        <rFont val="Arial"/>
        <family val="2"/>
      </rPr>
      <t xml:space="preserve">
(iii)En el área de Trabajo Social se realizaron 1033 atenciones en la sede física y de forma telefónica y se realizaron 26 atenciones en la unidad móvil de manera presencial. </t>
    </r>
    <r>
      <rPr>
        <b/>
        <sz val="11"/>
        <color theme="1"/>
        <rFont val="Arial"/>
        <family val="2"/>
      </rPr>
      <t xml:space="preserve">Para un total de 1059 atenciones de trabajo social  en el periodo acumulado.  </t>
    </r>
    <r>
      <rPr>
        <sz val="11"/>
        <color theme="1"/>
        <rFont val="Arial"/>
        <family val="2"/>
      </rPr>
      <t xml:space="preserve">                                           (iii)	6 espacios de formación, cualificación y fortalecimiento de habilidades en las que participaron 110 profesionales de Casa de Todas 
(iv)	48 recorridos en dupla, con las profesionales de Casa de Todas y el equipo de gestoras territoriales.
(v)	 2 ferias de servicios interinstitucionales, donde se logró realizar atención a 57 ciudadanas. 
(vi)	14 jornadas de atención itinerante 
(vii)	(3) escuelas Amarte con la participación de 61 mujeres con dos fundaciones; (2) espacios de conexión emocional con la participación de 43 mujeres que realizan ASP y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r>
  </si>
  <si>
    <t>En desarrollo de esta estrategia, la Secretaría Distrital de la Mujer busca que las mujeres visualicen a Casa de Todas como una red de apoyo institucional, en donde se brinda una atención digna y segura, para avanzar en su apropiación como un servicio único en el país, para lo que se fortalecen los servicios y atenciones psicosociales, jurídicas y en trabajo social (valoraciones iniciales, asesoría, seguimientos y cierres) a mujeres que realizan actividades sexuales pagadas a través de las diferentes modalidades de atención de la Estrategia Casa de Todas: sede física, móvil y telefónica, a mujeres que realizan Actividades Sexuales Pagas, en sus diferencias y diversidad, incluyendo a mujeres indígenas, negras, afrocolombianas, palenqueras, migrantes, habitantes de calle y víctimas del conflicto armado.</t>
  </si>
  <si>
    <t>https://secretariadistritald-my.sharepoint.com/:f:/g/personal/kforero_sdmujer_gov_co/ErMAos_8G1xFm8FqQa9DHF0Bta5ZINmOZ9uNzfCIVvpfwg?e=6ZpuF2</t>
  </si>
  <si>
    <t xml:space="preserve">Durante el mes de Marzo funcionó la atención de la estrategia casa de todas así:  En el  área psicosocial se realizaron 190  atenciones en la sede física y de forma telefónica  y para el mismo mes el área psicosocial  realizaron 4 atenciones en la unidad móvil de manera presencial. 
</t>
  </si>
  <si>
    <t xml:space="preserve">Durante el mes de Enero funcionó la atención de la estrategia casa de todas así: En el área jurídica se realizaron 282 atenciones en la sede física y de forma telefónica y adicionalmente se realizaron, 8 atenciones de área jurídica en la unidad móvil de manera presencial. </t>
  </si>
  <si>
    <t xml:space="preserve">Durante el mes de Febrero funcionó la atención de la estrategia casa de todas así: En el área jurídica se realizaron 290 atenciones en la sede física y de forma telefónica y se realizaron 4 atenciones jurídicas en la unidad móvil de manera presencial. 
</t>
  </si>
  <si>
    <t xml:space="preserve">Durante el mes de Marzo funcionó la atención de la estrategia casa de todas así: En el área jurídica se realizaron 362 atenciones en la sede física y de forma telefónica y se realizaron 11 atenciones jurídicas en la unidad móvil de manera presencial.
</t>
  </si>
  <si>
    <t>Durante el mes de Enero funcionó la atención de la estrategia casa de todas así: En el área psicosocial se realizaron 183 atenciones en la sede física y de forma telefónica  y se realizaron 9 atenciones el área psicosocial en la unidad móvil de manera presencial.</t>
  </si>
  <si>
    <t>Durante el mes de Enero funcionó la atención de la estrategia casa de todas así: En el área de Trabajo Social se realizaron 273 atenciones en la sede física y de forma telefónica y 8 atenciones en la unidad móvil de manera presencial.</t>
  </si>
  <si>
    <t xml:space="preserve">Durante el mes de Febrero funcionó la atención de la estrategia casa de todas así: En el área trabajo social se realizaron 310 atenciones en la sede física y de forma telefónica  y  12 atenciones en la unidad móvil de manera presencial. 
</t>
  </si>
  <si>
    <t xml:space="preserve">Durante el mes de Marzo funcionó la atención de la estrategia casa de todas así:  En el  área de trabajo social  se realizaron 450 atenciones en la sede física y de forma telefónica  y para el mismo mes el área psicosocial  realizaron 6 atenciones en la unidad móvil de manera presencial. </t>
  </si>
  <si>
    <r>
      <t xml:space="preserve">En marzo, el área jurídica se realizaron </t>
    </r>
    <r>
      <rPr>
        <b/>
        <sz val="13"/>
        <color theme="1"/>
        <rFont val="Arial"/>
        <family val="2"/>
      </rPr>
      <t xml:space="preserve">362 </t>
    </r>
    <r>
      <rPr>
        <sz val="13"/>
        <color theme="1"/>
        <rFont val="Arial"/>
        <family val="2"/>
      </rPr>
      <t>atenciones en la sede física y de forma telefónica desagregadas así: 76 asesorías y 27 valoraciones iniciales, 223 seguimientos, y 36 cierres, y se realizaron</t>
    </r>
    <r>
      <rPr>
        <b/>
        <sz val="13"/>
        <color theme="1"/>
        <rFont val="Arial"/>
        <family val="2"/>
      </rPr>
      <t xml:space="preserve"> 11</t>
    </r>
    <r>
      <rPr>
        <sz val="13"/>
        <color theme="1"/>
        <rFont val="Arial"/>
        <family val="2"/>
      </rPr>
      <t xml:space="preserve"> atenciones en la unidad móvil de manera presencial en el Castillo de las Artes, Antonio Nariño e IPS Quiasmo (Barrios Unidos), desagregadas así: 8 asesorías, 02 seguimientos y 01 cierre. Adicionalmente, se gestionaron las siguientes actuaciones:
- Impulso procesal: 12 - Derechos de petición: 14
- Acción de tutela: 1 - Procesos en representación: 5
Adicionalmente, se realizó una actividad de formación a funcionarios para atención a mujeres en ASP, con la participación de 21 profesionales del equipo territorial de Integración Social de las Casas LGBTI, sobre transversalización del enfoque diferencial, la estrategia casa de todas y cómo realizar atenciones asertivas a mujeres en ASP.</t>
    </r>
  </si>
  <si>
    <r>
      <t xml:space="preserve">En el periodo acumulado de enero a marzo, en el área jurídica se realizaron </t>
    </r>
    <r>
      <rPr>
        <b/>
        <sz val="13"/>
        <color theme="1"/>
        <rFont val="Arial"/>
        <family val="2"/>
      </rPr>
      <t>93</t>
    </r>
    <r>
      <rPr>
        <sz val="13"/>
        <color theme="1"/>
        <rFont val="Arial"/>
        <family val="2"/>
      </rPr>
      <t xml:space="preserve">4 atenciones en la sede física y de forma telefónica  y se realizaron </t>
    </r>
    <r>
      <rPr>
        <b/>
        <sz val="13"/>
        <color theme="1"/>
        <rFont val="Arial"/>
        <family val="2"/>
      </rPr>
      <t xml:space="preserve">23 </t>
    </r>
    <r>
      <rPr>
        <sz val="13"/>
        <color theme="1"/>
        <rFont val="Arial"/>
        <family val="2"/>
      </rPr>
      <t xml:space="preserve"> atenciones en la unidad móvil de manera presencial en el Castillo de las Artes, Antonio Nariño e IPS Quiasmo (Barrios Unidos) y se han realizado tres 3 espacios de formación a funcionarios que realizan atenciones  a mujeres en ASP, abordando temas como transversalización del enfoque diferencial, Política Pública de Actividades Sexuales Pagadas- PPASP y Estrategia Casa de Todas. </t>
    </r>
  </si>
  <si>
    <t>BPIN 2024110010308</t>
  </si>
  <si>
    <r>
      <t xml:space="preserve">Enel perioo acumulado de enero a marzo, en el área de Trabajo Social se realizaron </t>
    </r>
    <r>
      <rPr>
        <b/>
        <sz val="13"/>
        <color theme="1"/>
        <rFont val="Arial"/>
        <family val="2"/>
      </rPr>
      <t>26</t>
    </r>
    <r>
      <rPr>
        <sz val="13"/>
        <color theme="1"/>
        <rFont val="Arial"/>
        <family val="2"/>
      </rPr>
      <t xml:space="preserve"> atenciones en la unidad móvil de manera presencial  y se realizaron 1033 atenciones jurídicas en la sede física y de forma telefónica. Adicionalmente, se han realizado dos espacios de fortalecimiento de redes con la participación de 21 mujeres en ASP en la cuál se trato el tema Derecho a una vida libre de violencias. y se sistematizó la información recopilada en los 48 recorridos realizados y la información recopiladad por las gestoras territoriales sobre cada un de los establecimientos, asi como de los reportes cualitativos que dan cuenta de las dinamicas de las zonas visitadas.</t>
    </r>
  </si>
  <si>
    <t>2.00</t>
  </si>
  <si>
    <t>Se realia reprogramación de la meta PDD</t>
  </si>
  <si>
    <t>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el corte de ejecución del proyecto al
19 de marzo/25, producto de algunas variaciones en los decimales de los valores programados.</t>
  </si>
  <si>
    <t xml:space="preserve">La Dirección de Enfoque Diferencial, solicita realizar re programación del Indicador 3862 - Incremento en el número de Casa de todas de la Meta PDD 43. Aumentar a 2 unidades de operación la estrategia Casa de Todas, una sede física y una móvil,  teniendo en cuenta que el indicador al ser creciente no inicia en cero (0), sino que recoje la magnitud lograda en el año 2024 (1) corresponiente a una unidad de atención.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</si>
</sst>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8" formatCode="_-* #,##0.00\ &quot;€&quot;_-;\-* #,##0.00\ &quot;€&quot;_-;_-* &quot;-&quot;??\ &quot;€&quot;_-;_-@_-"/>
    <numFmt numFmtId="169" formatCode="_-* #,##0.00\ _€_-;\-* #,##0.00\ _€_-;_-* &quot;-&quot;??\ _€_-;_-@_-"/>
    <numFmt numFmtId="170" formatCode="_-* #,##0\ _€_-;\-* #,##0\ _€_-;_-* &quot;-&quot;??\ _€_-;_-@_-"/>
    <numFmt numFmtId="171" formatCode="_-* #,##0\ _€_-;\-* #,##0\ _€_-;_-* &quot;-&quot;\ _€_-;_-@_-"/>
    <numFmt numFmtId="172" formatCode="_-* #,##0\ &quot;€&quot;_-;\-* #,##0\ &quot;€&quot;_-;_-* &quot;-&quot;\ &quot;€&quot;_-;_-@_-"/>
    <numFmt numFmtId="173" formatCode="0.0%"/>
    <numFmt numFmtId="174" formatCode="###,000"/>
    <numFmt numFmtId="175" formatCode="_-* #,##0_-;\-* #,##0_-;_-* &quot;-&quot;??_-;_-@_-"/>
  </numFmts>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9"/>
      <color rgb="FF333333"/>
      <name val="Verdana"/>
      <family val="2"/>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1"/>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002060"/>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Arial Narrow"/>
      <family val="2"/>
    </font>
    <font>
      <b/>
      <sz val="10"/>
      <name val="Arial Narrow"/>
      <family val="2"/>
    </font>
    <font>
      <sz val="10"/>
      <color rgb="FF000000"/>
      <name val="Times New Roman"/>
      <family val="1"/>
    </font>
    <font>
      <sz val="11"/>
      <color theme="1"/>
      <name val="Calibri"/>
      <family val="2"/>
      <scheme val="minor"/>
    </font>
    <font>
      <sz val="11"/>
      <color rgb="FF000000"/>
      <name val="Arial"/>
      <family val="2"/>
    </font>
    <font>
      <b/>
      <sz val="11"/>
      <color rgb="FF000000"/>
      <name val="Arial"/>
      <family val="2"/>
    </font>
    <font>
      <u/>
      <sz val="11"/>
      <color theme="10"/>
      <name val="Calibri"/>
      <family val="2"/>
      <scheme val="minor"/>
    </font>
    <font>
      <sz val="9"/>
      <color rgb="FF000000"/>
      <name val="Tahoma"/>
      <family val="2"/>
    </font>
  </fonts>
  <fills count="16">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79998168889431442"/>
        <bgColor indexed="64"/>
      </patternFill>
    </fill>
  </fills>
  <borders count="9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medium">
        <color indexed="64"/>
      </bottom>
      <diagonal/>
    </border>
  </borders>
  <cellStyleXfs count="24">
    <xf numFmtId="0" fontId="0" fillId="0" borderId="0"/>
    <xf numFmtId="9" fontId="8" fillId="0" borderId="0" applyFont="0" applyFill="0" applyBorder="0" applyAlignment="0" applyProtection="0"/>
    <xf numFmtId="0" fontId="10" fillId="0" borderId="8"/>
    <xf numFmtId="0" fontId="4" fillId="0" borderId="8"/>
    <xf numFmtId="168" fontId="4" fillId="0" borderId="8" applyFont="0" applyFill="0" applyBorder="0" applyAlignment="0" applyProtection="0"/>
    <xf numFmtId="169" fontId="4" fillId="0" borderId="8" applyFont="0" applyFill="0" applyBorder="0" applyAlignment="0" applyProtection="0"/>
    <xf numFmtId="9" fontId="4" fillId="0" borderId="8" applyFont="0" applyFill="0" applyBorder="0" applyAlignment="0" applyProtection="0"/>
    <xf numFmtId="171" fontId="4" fillId="0" borderId="8" applyFont="0" applyFill="0" applyBorder="0" applyAlignment="0" applyProtection="0"/>
    <xf numFmtId="172" fontId="4" fillId="0" borderId="8" applyFont="0" applyFill="0" applyBorder="0" applyAlignment="0" applyProtection="0"/>
    <xf numFmtId="9" fontId="10" fillId="0" borderId="8" applyFont="0" applyFill="0" applyBorder="0" applyAlignment="0" applyProtection="0"/>
    <xf numFmtId="9" fontId="18" fillId="0" borderId="8" applyFont="0" applyFill="0" applyBorder="0" applyAlignment="0" applyProtection="0"/>
    <xf numFmtId="174" fontId="23" fillId="0" borderId="44" applyNumberFormat="0" applyAlignment="0" applyProtection="0">
      <alignment horizontal="right" vertical="center"/>
    </xf>
    <xf numFmtId="174" fontId="23" fillId="0" borderId="45" applyNumberFormat="0" applyAlignment="0" applyProtection="0">
      <alignment horizontal="left" vertical="center" indent="1"/>
    </xf>
    <xf numFmtId="0" fontId="24" fillId="0" borderId="45" applyAlignment="0" applyProtection="0">
      <alignment horizontal="left" vertical="center" indent="1"/>
    </xf>
    <xf numFmtId="0" fontId="25" fillId="8" borderId="8" applyNumberFormat="0" applyAlignment="0" applyProtection="0">
      <alignment horizontal="left" vertical="center" indent="1"/>
    </xf>
    <xf numFmtId="174" fontId="27" fillId="0" borderId="44" applyNumberFormat="0" applyFill="0" applyBorder="0" applyAlignment="0" applyProtection="0">
      <alignment horizontal="right" vertical="center"/>
    </xf>
    <xf numFmtId="0" fontId="19" fillId="0" borderId="8" applyNumberFormat="0" applyFill="0" applyBorder="0" applyAlignment="0" applyProtection="0"/>
    <xf numFmtId="0" fontId="3" fillId="0" borderId="8"/>
    <xf numFmtId="43" fontId="39" fillId="0" borderId="0" applyFont="0" applyFill="0" applyBorder="0" applyAlignment="0" applyProtection="0"/>
    <xf numFmtId="0" fontId="2" fillId="0" borderId="8"/>
    <xf numFmtId="0" fontId="48" fillId="0" borderId="8"/>
    <xf numFmtId="41" fontId="49" fillId="0" borderId="0" applyFont="0" applyFill="0" applyBorder="0" applyAlignment="0" applyProtection="0"/>
    <xf numFmtId="0" fontId="1" fillId="0" borderId="8"/>
    <xf numFmtId="0" fontId="52" fillId="0" borderId="0" applyNumberFormat="0" applyFill="0" applyBorder="0" applyAlignment="0" applyProtection="0"/>
  </cellStyleXfs>
  <cellXfs count="707">
    <xf numFmtId="0" fontId="0" fillId="0" borderId="0" xfId="0"/>
    <xf numFmtId="0" fontId="8" fillId="0" borderId="0" xfId="0" applyFont="1"/>
    <xf numFmtId="0" fontId="9" fillId="0" borderId="0" xfId="0" applyFont="1"/>
    <xf numFmtId="0" fontId="13" fillId="0" borderId="8" xfId="3" applyFont="1" applyAlignment="1">
      <alignment vertical="center"/>
    </xf>
    <xf numFmtId="0" fontId="12" fillId="4" borderId="8" xfId="2" applyFont="1" applyFill="1" applyAlignment="1">
      <alignment vertical="center" wrapText="1"/>
    </xf>
    <xf numFmtId="0" fontId="14" fillId="4" borderId="8" xfId="2" applyFont="1" applyFill="1" applyAlignment="1">
      <alignment vertical="center" wrapText="1"/>
    </xf>
    <xf numFmtId="0" fontId="11" fillId="4" borderId="8" xfId="2" applyFont="1" applyFill="1" applyAlignment="1">
      <alignment vertical="center" wrapText="1"/>
    </xf>
    <xf numFmtId="0" fontId="12" fillId="4" borderId="22" xfId="2" applyFont="1" applyFill="1" applyBorder="1" applyAlignment="1">
      <alignment vertical="center" wrapText="1"/>
    </xf>
    <xf numFmtId="0" fontId="12" fillId="0" borderId="22" xfId="2" applyFont="1" applyBorder="1" applyAlignment="1">
      <alignment vertical="center" wrapText="1"/>
    </xf>
    <xf numFmtId="0" fontId="12" fillId="0" borderId="8" xfId="2" applyFont="1" applyAlignment="1">
      <alignment vertical="center" wrapText="1"/>
    </xf>
    <xf numFmtId="0" fontId="12" fillId="0" borderId="8" xfId="2" applyFont="1" applyAlignment="1">
      <alignment horizontal="center" vertical="center" wrapText="1"/>
    </xf>
    <xf numFmtId="0" fontId="16" fillId="0" borderId="8" xfId="3" applyFont="1" applyAlignment="1">
      <alignment horizontal="center" vertical="center"/>
    </xf>
    <xf numFmtId="0" fontId="15" fillId="0" borderId="8" xfId="3" applyFont="1" applyAlignment="1">
      <alignment horizontal="center" vertical="center" wrapText="1"/>
    </xf>
    <xf numFmtId="0" fontId="13" fillId="0" borderId="8" xfId="3" applyFont="1" applyAlignment="1">
      <alignment horizontal="center" vertical="center"/>
    </xf>
    <xf numFmtId="0" fontId="14" fillId="0" borderId="8" xfId="2" applyFont="1" applyAlignment="1">
      <alignment vertical="center" wrapText="1"/>
    </xf>
    <xf numFmtId="0" fontId="11" fillId="0" borderId="8" xfId="2" applyFont="1" applyAlignment="1">
      <alignment vertical="center" wrapText="1"/>
    </xf>
    <xf numFmtId="0" fontId="11" fillId="0" borderId="30" xfId="2" applyFont="1" applyBorder="1" applyAlignment="1">
      <alignment vertical="center" wrapText="1"/>
    </xf>
    <xf numFmtId="0" fontId="12" fillId="4" borderId="22" xfId="2" applyFont="1" applyFill="1" applyBorder="1" applyAlignment="1">
      <alignment horizontal="center" vertical="center" wrapText="1"/>
    </xf>
    <xf numFmtId="0" fontId="17" fillId="4" borderId="8" xfId="2" applyFont="1" applyFill="1" applyAlignment="1">
      <alignment horizontal="center" vertical="center" wrapText="1"/>
    </xf>
    <xf numFmtId="0" fontId="12" fillId="4" borderId="8" xfId="2" applyFont="1" applyFill="1" applyAlignment="1">
      <alignment horizontal="center" vertical="center" wrapText="1"/>
    </xf>
    <xf numFmtId="0" fontId="17" fillId="0" borderId="8" xfId="2" applyFont="1" applyAlignment="1">
      <alignment horizontal="center" vertical="center" wrapText="1"/>
    </xf>
    <xf numFmtId="0" fontId="12" fillId="6" borderId="8" xfId="2" applyFont="1" applyFill="1" applyAlignment="1">
      <alignment vertical="center" wrapText="1"/>
    </xf>
    <xf numFmtId="0" fontId="12" fillId="5" borderId="17" xfId="2" applyFont="1" applyFill="1" applyBorder="1" applyAlignment="1">
      <alignment horizontal="center" vertical="center" wrapText="1"/>
    </xf>
    <xf numFmtId="0" fontId="12" fillId="5" borderId="18" xfId="2" applyFont="1" applyFill="1" applyBorder="1" applyAlignment="1">
      <alignment horizontal="center" vertical="center" wrapText="1"/>
    </xf>
    <xf numFmtId="0" fontId="12" fillId="5" borderId="35" xfId="2" applyFont="1" applyFill="1" applyBorder="1" applyAlignment="1">
      <alignment vertical="center" wrapText="1"/>
    </xf>
    <xf numFmtId="0" fontId="12" fillId="5" borderId="26" xfId="2" applyFont="1" applyFill="1" applyBorder="1" applyAlignment="1">
      <alignment vertical="center" wrapText="1"/>
    </xf>
    <xf numFmtId="0" fontId="13" fillId="0" borderId="8" xfId="3" applyFont="1"/>
    <xf numFmtId="0" fontId="12" fillId="7" borderId="16" xfId="2" applyFont="1" applyFill="1" applyBorder="1" applyAlignment="1">
      <alignment vertical="center" wrapText="1"/>
    </xf>
    <xf numFmtId="0" fontId="6" fillId="0" borderId="8" xfId="3" applyFont="1" applyAlignment="1">
      <alignment vertical="center"/>
    </xf>
    <xf numFmtId="0" fontId="13" fillId="0" borderId="8" xfId="3" applyFont="1" applyAlignment="1">
      <alignment horizontal="center" vertical="center" wrapText="1"/>
    </xf>
    <xf numFmtId="0" fontId="22" fillId="0" borderId="8" xfId="3" applyFont="1" applyAlignment="1">
      <alignment vertical="center"/>
    </xf>
    <xf numFmtId="0" fontId="20" fillId="0" borderId="40" xfId="3" applyFont="1" applyBorder="1" applyAlignment="1">
      <alignment horizontal="center" vertical="center"/>
    </xf>
    <xf numFmtId="0" fontId="20" fillId="0" borderId="33" xfId="3" applyFont="1" applyBorder="1" applyAlignment="1">
      <alignment horizontal="center" vertical="center" wrapText="1"/>
    </xf>
    <xf numFmtId="0" fontId="20" fillId="0" borderId="21" xfId="3" applyFont="1" applyBorder="1" applyAlignment="1">
      <alignment horizontal="center" vertical="center"/>
    </xf>
    <xf numFmtId="0" fontId="20" fillId="0" borderId="41" xfId="3" applyFont="1" applyBorder="1" applyAlignment="1">
      <alignment horizontal="center" vertical="center"/>
    </xf>
    <xf numFmtId="0" fontId="20" fillId="0" borderId="42" xfId="3" applyFont="1" applyBorder="1" applyAlignment="1">
      <alignment horizontal="center" vertical="center"/>
    </xf>
    <xf numFmtId="0" fontId="28" fillId="0" borderId="8" xfId="3" applyFont="1" applyAlignment="1">
      <alignment vertical="center"/>
    </xf>
    <xf numFmtId="0" fontId="30" fillId="5" borderId="36" xfId="2" applyFont="1" applyFill="1" applyBorder="1" applyAlignment="1">
      <alignment horizontal="center" vertical="center" wrapText="1"/>
    </xf>
    <xf numFmtId="0" fontId="29" fillId="0" borderId="36" xfId="3" applyFont="1" applyBorder="1" applyAlignment="1">
      <alignment horizontal="center" vertical="center"/>
    </xf>
    <xf numFmtId="0" fontId="33" fillId="5" borderId="42" xfId="3" applyFont="1" applyFill="1" applyBorder="1" applyAlignment="1">
      <alignment horizontal="center" vertical="center" wrapText="1"/>
    </xf>
    <xf numFmtId="0" fontId="33" fillId="5" borderId="25" xfId="3" applyFont="1" applyFill="1" applyBorder="1" applyAlignment="1">
      <alignment horizontal="center" vertical="center" wrapText="1"/>
    </xf>
    <xf numFmtId="0" fontId="33" fillId="5" borderId="40" xfId="3" applyFont="1" applyFill="1" applyBorder="1" applyAlignment="1">
      <alignment horizontal="center" vertical="center" wrapText="1"/>
    </xf>
    <xf numFmtId="0" fontId="33" fillId="5" borderId="19" xfId="3" applyFont="1" applyFill="1" applyBorder="1" applyAlignment="1">
      <alignment horizontal="center" vertical="center" wrapText="1"/>
    </xf>
    <xf numFmtId="0" fontId="33" fillId="5" borderId="21" xfId="3" applyFont="1" applyFill="1" applyBorder="1" applyAlignment="1">
      <alignment horizontal="center" vertical="center" wrapText="1"/>
    </xf>
    <xf numFmtId="0" fontId="33" fillId="5" borderId="36" xfId="2" applyFont="1" applyFill="1" applyBorder="1" applyAlignment="1">
      <alignment horizontal="center" vertical="center" wrapText="1"/>
    </xf>
    <xf numFmtId="0" fontId="33" fillId="5" borderId="36" xfId="0" applyFont="1" applyFill="1" applyBorder="1" applyAlignment="1">
      <alignment horizontal="center" vertical="center"/>
    </xf>
    <xf numFmtId="10" fontId="33" fillId="5" borderId="36" xfId="3" applyNumberFormat="1" applyFont="1" applyFill="1" applyBorder="1" applyAlignment="1">
      <alignment horizontal="center" vertical="center"/>
    </xf>
    <xf numFmtId="9" fontId="33" fillId="5" borderId="36" xfId="3" applyNumberFormat="1" applyFont="1" applyFill="1" applyBorder="1" applyAlignment="1">
      <alignment horizontal="center" vertical="center"/>
    </xf>
    <xf numFmtId="9" fontId="33" fillId="9" borderId="36" xfId="0" applyNumberFormat="1" applyFont="1" applyFill="1" applyBorder="1" applyAlignment="1">
      <alignment horizontal="center" vertical="center"/>
    </xf>
    <xf numFmtId="9" fontId="21" fillId="4" borderId="36" xfId="0" applyNumberFormat="1" applyFont="1" applyFill="1" applyBorder="1" applyAlignment="1">
      <alignment horizontal="center"/>
    </xf>
    <xf numFmtId="0" fontId="35" fillId="0" borderId="40" xfId="3" applyFont="1" applyBorder="1" applyAlignment="1">
      <alignment horizontal="center" vertical="center"/>
    </xf>
    <xf numFmtId="0" fontId="35" fillId="0" borderId="33" xfId="3" applyFont="1" applyBorder="1" applyAlignment="1">
      <alignment horizontal="center" vertical="center" wrapText="1"/>
    </xf>
    <xf numFmtId="0" fontId="20" fillId="0" borderId="20" xfId="3" applyFont="1" applyBorder="1" applyAlignment="1">
      <alignment horizontal="center" vertical="center"/>
    </xf>
    <xf numFmtId="10" fontId="33" fillId="5" borderId="36" xfId="0" applyNumberFormat="1" applyFont="1" applyFill="1" applyBorder="1" applyAlignment="1">
      <alignment horizontal="center" vertical="center"/>
    </xf>
    <xf numFmtId="0" fontId="7" fillId="0" borderId="8" xfId="3" applyFont="1" applyAlignment="1">
      <alignment vertical="center"/>
    </xf>
    <xf numFmtId="0" fontId="12" fillId="5" borderId="40" xfId="2" applyFont="1" applyFill="1" applyBorder="1" applyAlignment="1">
      <alignment vertical="center" wrapText="1"/>
    </xf>
    <xf numFmtId="0" fontId="12" fillId="0" borderId="40" xfId="2" applyFont="1" applyBorder="1" applyAlignment="1">
      <alignment vertical="center" wrapText="1"/>
    </xf>
    <xf numFmtId="0" fontId="13" fillId="0" borderId="0" xfId="0" applyFont="1"/>
    <xf numFmtId="0" fontId="12" fillId="5" borderId="26" xfId="2" applyFont="1" applyFill="1" applyBorder="1" applyAlignment="1">
      <alignment horizontal="center" vertical="center" wrapText="1"/>
    </xf>
    <xf numFmtId="0" fontId="12" fillId="5" borderId="27" xfId="2" applyFont="1" applyFill="1" applyBorder="1" applyAlignment="1">
      <alignment horizontal="center" vertical="center" wrapText="1"/>
    </xf>
    <xf numFmtId="15" fontId="13" fillId="0" borderId="54" xfId="0" applyNumberFormat="1" applyFont="1" applyBorder="1" applyAlignment="1">
      <alignment horizontal="center" vertical="center" wrapText="1"/>
    </xf>
    <xf numFmtId="0" fontId="13" fillId="0" borderId="37" xfId="0" applyFont="1" applyBorder="1" applyAlignment="1">
      <alignment horizontal="justify" vertical="center" wrapText="1"/>
    </xf>
    <xf numFmtId="15" fontId="13" fillId="0" borderId="35" xfId="0" applyNumberFormat="1" applyFont="1" applyBorder="1" applyAlignment="1">
      <alignment horizontal="center" vertical="center" wrapText="1"/>
    </xf>
    <xf numFmtId="0" fontId="13" fillId="0" borderId="36" xfId="0" applyFont="1" applyBorder="1" applyAlignment="1">
      <alignment horizontal="center" vertical="center" wrapText="1"/>
    </xf>
    <xf numFmtId="14" fontId="13" fillId="0" borderId="35" xfId="0" applyNumberFormat="1" applyFont="1" applyBorder="1" applyAlignment="1">
      <alignment horizontal="center" vertical="center" wrapText="1"/>
    </xf>
    <xf numFmtId="0" fontId="13" fillId="0" borderId="35" xfId="0" applyFont="1" applyBorder="1" applyAlignment="1">
      <alignment horizontal="center" vertical="center"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5" xfId="0" applyFont="1" applyBorder="1" applyAlignment="1">
      <alignment horizontal="center"/>
    </xf>
    <xf numFmtId="0" fontId="13" fillId="0" borderId="36" xfId="0" applyFont="1" applyBorder="1" applyAlignment="1">
      <alignment horizontal="center"/>
    </xf>
    <xf numFmtId="0" fontId="13" fillId="0" borderId="35" xfId="0" applyFont="1" applyBorder="1"/>
    <xf numFmtId="0" fontId="13" fillId="0" borderId="36" xfId="0" applyFont="1" applyBorder="1"/>
    <xf numFmtId="0" fontId="13" fillId="0" borderId="26" xfId="0" applyFont="1" applyBorder="1"/>
    <xf numFmtId="0" fontId="13" fillId="0" borderId="27" xfId="0" applyFont="1" applyBorder="1"/>
    <xf numFmtId="0" fontId="13" fillId="0" borderId="23" xfId="0" applyFont="1" applyBorder="1" applyAlignment="1">
      <alignment vertical="center" wrapText="1"/>
    </xf>
    <xf numFmtId="0" fontId="13" fillId="0" borderId="36" xfId="0" applyFont="1" applyBorder="1" applyAlignment="1">
      <alignment vertical="center" wrapText="1"/>
    </xf>
    <xf numFmtId="0" fontId="13" fillId="0" borderId="36" xfId="0" applyFont="1" applyBorder="1" applyAlignment="1">
      <alignment vertical="top" wrapText="1"/>
    </xf>
    <xf numFmtId="0" fontId="13" fillId="0" borderId="36" xfId="0" applyFont="1" applyBorder="1" applyAlignment="1">
      <alignment vertical="center"/>
    </xf>
    <xf numFmtId="0" fontId="33" fillId="0" borderId="54" xfId="3" applyFont="1" applyBorder="1" applyAlignment="1">
      <alignment horizontal="center" vertical="center" wrapText="1"/>
    </xf>
    <xf numFmtId="0" fontId="33" fillId="0" borderId="25" xfId="3" applyFont="1" applyBorder="1" applyAlignment="1">
      <alignment horizontal="center" vertical="center" wrapText="1"/>
    </xf>
    <xf numFmtId="0" fontId="26" fillId="0" borderId="64" xfId="3" applyFont="1" applyBorder="1" applyAlignment="1">
      <alignment horizontal="left" vertical="center" wrapText="1"/>
    </xf>
    <xf numFmtId="0" fontId="26" fillId="0" borderId="61" xfId="3" applyFont="1" applyBorder="1" applyAlignment="1">
      <alignment horizontal="left" vertical="center" wrapText="1"/>
    </xf>
    <xf numFmtId="0" fontId="13" fillId="4" borderId="22" xfId="3" applyFont="1" applyFill="1" applyBorder="1" applyAlignment="1">
      <alignment vertical="center"/>
    </xf>
    <xf numFmtId="0" fontId="13" fillId="4" borderId="8" xfId="3" applyFont="1" applyFill="1" applyAlignment="1">
      <alignment vertical="center"/>
    </xf>
    <xf numFmtId="0" fontId="12" fillId="4" borderId="29" xfId="2" applyFont="1" applyFill="1" applyBorder="1" applyAlignment="1">
      <alignment horizontal="center" vertical="center" wrapText="1"/>
    </xf>
    <xf numFmtId="0" fontId="11" fillId="0" borderId="0" xfId="0" applyFont="1" applyAlignment="1">
      <alignment vertical="center"/>
    </xf>
    <xf numFmtId="0" fontId="11" fillId="0" borderId="22" xfId="2" applyFont="1" applyBorder="1" applyAlignment="1">
      <alignment horizontal="center" vertical="center" wrapText="1"/>
    </xf>
    <xf numFmtId="0" fontId="12" fillId="0" borderId="8" xfId="2" applyFont="1" applyAlignment="1">
      <alignment horizontal="center" vertical="center"/>
    </xf>
    <xf numFmtId="0" fontId="37" fillId="0" borderId="8" xfId="0" applyFont="1" applyBorder="1" applyAlignment="1">
      <alignment horizontal="left" vertical="center" wrapText="1"/>
    </xf>
    <xf numFmtId="0" fontId="12" fillId="0" borderId="40" xfId="0" applyFont="1" applyBorder="1" applyAlignment="1">
      <alignment horizontal="left" vertical="center" wrapText="1"/>
    </xf>
    <xf numFmtId="0" fontId="12" fillId="0" borderId="8" xfId="2" applyFont="1" applyAlignment="1">
      <alignment vertical="center"/>
    </xf>
    <xf numFmtId="0" fontId="37" fillId="0" borderId="40" xfId="0" applyFont="1" applyBorder="1" applyAlignment="1">
      <alignment horizontal="left" vertical="center" wrapText="1"/>
    </xf>
    <xf numFmtId="0" fontId="5" fillId="0" borderId="40" xfId="0" applyFont="1" applyBorder="1" applyAlignment="1">
      <alignment horizontal="left" vertical="center" wrapText="1"/>
    </xf>
    <xf numFmtId="0" fontId="21" fillId="0" borderId="40" xfId="3" applyFont="1" applyBorder="1" applyAlignment="1">
      <alignment horizontal="center" vertical="center"/>
    </xf>
    <xf numFmtId="9" fontId="21" fillId="0" borderId="40" xfId="3" applyNumberFormat="1" applyFont="1" applyBorder="1" applyAlignment="1">
      <alignment horizontal="center" vertical="center"/>
    </xf>
    <xf numFmtId="9" fontId="20" fillId="0" borderId="40" xfId="3" applyNumberFormat="1" applyFont="1" applyBorder="1" applyAlignment="1">
      <alignment horizontal="center" vertical="center"/>
    </xf>
    <xf numFmtId="0" fontId="12" fillId="0" borderId="40" xfId="2" applyFont="1" applyBorder="1" applyAlignment="1">
      <alignment horizontal="center" vertical="center" wrapText="1"/>
    </xf>
    <xf numFmtId="0" fontId="13" fillId="0" borderId="40" xfId="3" applyFont="1" applyBorder="1" applyAlignment="1">
      <alignment horizontal="center" vertical="center"/>
    </xf>
    <xf numFmtId="0" fontId="13" fillId="0" borderId="41" xfId="3" applyFont="1" applyBorder="1" applyAlignment="1">
      <alignment horizontal="center" vertical="center"/>
    </xf>
    <xf numFmtId="0" fontId="13" fillId="0" borderId="42" xfId="3" applyFont="1" applyBorder="1" applyAlignment="1">
      <alignment horizontal="center" vertical="center"/>
    </xf>
    <xf numFmtId="0" fontId="2" fillId="0" borderId="0" xfId="0" applyFont="1"/>
    <xf numFmtId="0" fontId="33" fillId="3" borderId="36" xfId="3" applyFont="1" applyFill="1" applyBorder="1" applyAlignment="1">
      <alignment horizontal="center" vertical="center"/>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13" fillId="10" borderId="8" xfId="3" applyFont="1" applyFill="1" applyAlignment="1">
      <alignment vertical="center"/>
    </xf>
    <xf numFmtId="0" fontId="12" fillId="10" borderId="8" xfId="2" applyFont="1" applyFill="1" applyAlignment="1">
      <alignment vertical="center" wrapText="1"/>
    </xf>
    <xf numFmtId="0" fontId="13" fillId="10" borderId="8" xfId="3" applyFont="1" applyFill="1"/>
    <xf numFmtId="0" fontId="11" fillId="10" borderId="0" xfId="0" applyFont="1" applyFill="1" applyAlignment="1">
      <alignment vertical="center"/>
    </xf>
    <xf numFmtId="0" fontId="12" fillId="10" borderId="8" xfId="0" applyFont="1" applyFill="1" applyBorder="1" applyAlignment="1">
      <alignment horizontal="left" vertical="center" wrapText="1"/>
    </xf>
    <xf numFmtId="0" fontId="12" fillId="10" borderId="8" xfId="0" applyFont="1" applyFill="1" applyBorder="1" applyAlignment="1">
      <alignment horizontal="center" vertical="center" wrapText="1"/>
    </xf>
    <xf numFmtId="0" fontId="12" fillId="10" borderId="8" xfId="2" applyFont="1" applyFill="1" applyAlignment="1">
      <alignment horizontal="center" vertical="center"/>
    </xf>
    <xf numFmtId="0" fontId="2" fillId="0" borderId="8" xfId="19"/>
    <xf numFmtId="0" fontId="2" fillId="0" borderId="8" xfId="19" applyAlignment="1">
      <alignment horizontal="center"/>
    </xf>
    <xf numFmtId="0" fontId="23" fillId="0" borderId="36" xfId="12" quotePrefix="1" applyNumberFormat="1" applyBorder="1" applyAlignment="1">
      <alignment horizontal="center" vertical="center" wrapText="1"/>
    </xf>
    <xf numFmtId="0" fontId="23" fillId="0" borderId="36" xfId="12" quotePrefix="1" applyNumberFormat="1" applyBorder="1" applyAlignment="1">
      <alignment horizontal="left" vertical="center" wrapText="1"/>
    </xf>
    <xf numFmtId="37" fontId="23" fillId="0" borderId="36" xfId="11" applyNumberFormat="1" applyBorder="1" applyAlignment="1">
      <alignment horizontal="center" vertical="center"/>
    </xf>
    <xf numFmtId="0" fontId="23" fillId="0" borderId="35" xfId="12" quotePrefix="1" applyNumberFormat="1" applyBorder="1" applyAlignment="1">
      <alignment horizontal="center" vertical="center" wrapText="1"/>
    </xf>
    <xf numFmtId="37" fontId="23" fillId="0" borderId="58" xfId="19" applyNumberFormat="1" applyFont="1" applyBorder="1" applyAlignment="1">
      <alignment horizontal="center" vertical="center"/>
    </xf>
    <xf numFmtId="37" fontId="23" fillId="0" borderId="56" xfId="19" applyNumberFormat="1" applyFont="1" applyBorder="1" applyAlignment="1">
      <alignment horizontal="center" vertical="center"/>
    </xf>
    <xf numFmtId="0" fontId="23" fillId="0" borderId="26" xfId="12" quotePrefix="1" applyNumberFormat="1" applyBorder="1" applyAlignment="1">
      <alignment horizontal="center" vertical="center" wrapText="1"/>
    </xf>
    <xf numFmtId="0" fontId="23" fillId="0" borderId="27" xfId="12" quotePrefix="1" applyNumberFormat="1" applyBorder="1" applyAlignment="1">
      <alignment horizontal="left" vertical="center" wrapText="1"/>
    </xf>
    <xf numFmtId="0" fontId="23" fillId="0" borderId="27" xfId="12" quotePrefix="1" applyNumberFormat="1" applyBorder="1" applyAlignment="1">
      <alignment horizontal="center" vertical="center" wrapText="1"/>
    </xf>
    <xf numFmtId="0" fontId="23" fillId="0" borderId="54" xfId="12" quotePrefix="1" applyNumberFormat="1" applyBorder="1" applyAlignment="1">
      <alignment horizontal="center" vertical="center" wrapText="1"/>
    </xf>
    <xf numFmtId="0" fontId="23" fillId="0" borderId="62" xfId="12" quotePrefix="1" applyNumberFormat="1" applyBorder="1" applyAlignment="1">
      <alignment horizontal="left" vertical="center" wrapText="1"/>
    </xf>
    <xf numFmtId="0" fontId="23" fillId="0" borderId="62" xfId="12" quotePrefix="1" applyNumberFormat="1" applyBorder="1" applyAlignment="1">
      <alignment horizontal="center" vertical="center" wrapText="1"/>
    </xf>
    <xf numFmtId="37" fontId="23" fillId="0" borderId="69" xfId="11" applyNumberFormat="1" applyBorder="1" applyAlignment="1">
      <alignment horizontal="right" vertical="center"/>
    </xf>
    <xf numFmtId="0" fontId="2" fillId="0" borderId="63" xfId="19" applyBorder="1" applyAlignment="1">
      <alignment horizontal="right" wrapText="1"/>
    </xf>
    <xf numFmtId="0" fontId="2" fillId="0" borderId="38" xfId="19" applyBorder="1" applyAlignment="1">
      <alignment horizontal="right" wrapText="1"/>
    </xf>
    <xf numFmtId="0" fontId="2" fillId="0" borderId="38" xfId="19" applyBorder="1" applyAlignment="1">
      <alignment horizontal="right"/>
    </xf>
    <xf numFmtId="37" fontId="23" fillId="0" borderId="76" xfId="11" applyNumberFormat="1" applyBorder="1" applyAlignment="1">
      <alignment horizontal="right" vertical="center"/>
    </xf>
    <xf numFmtId="0" fontId="2" fillId="0" borderId="28" xfId="19" applyBorder="1" applyAlignment="1">
      <alignment horizontal="right"/>
    </xf>
    <xf numFmtId="0" fontId="2" fillId="10" borderId="8" xfId="19" applyFill="1" applyAlignment="1">
      <alignment horizontal="center"/>
    </xf>
    <xf numFmtId="0" fontId="2" fillId="10" borderId="8" xfId="19" applyFill="1"/>
    <xf numFmtId="0" fontId="11" fillId="10" borderId="22" xfId="2" applyFont="1" applyFill="1" applyBorder="1" applyAlignment="1">
      <alignment horizontal="center" vertical="center" wrapText="1"/>
    </xf>
    <xf numFmtId="0" fontId="37" fillId="10" borderId="8" xfId="0" applyFont="1" applyFill="1" applyBorder="1" applyAlignment="1">
      <alignment horizontal="left" vertical="center" wrapText="1"/>
    </xf>
    <xf numFmtId="0" fontId="13" fillId="0" borderId="36" xfId="3" applyFont="1" applyBorder="1" applyAlignment="1">
      <alignment vertical="center"/>
    </xf>
    <xf numFmtId="0" fontId="13" fillId="0" borderId="26" xfId="3" applyFont="1" applyBorder="1" applyAlignment="1">
      <alignment vertical="center"/>
    </xf>
    <xf numFmtId="0" fontId="13" fillId="0" borderId="27" xfId="3" applyFont="1" applyBorder="1" applyAlignment="1">
      <alignment vertical="center"/>
    </xf>
    <xf numFmtId="170" fontId="13" fillId="0" borderId="62" xfId="5" applyNumberFormat="1" applyFont="1" applyBorder="1" applyAlignment="1">
      <alignment vertical="center"/>
    </xf>
    <xf numFmtId="43" fontId="43" fillId="5" borderId="75" xfId="18" applyFont="1" applyFill="1" applyBorder="1" applyAlignment="1">
      <alignment horizontal="center" vertical="center" wrapText="1"/>
    </xf>
    <xf numFmtId="43" fontId="43" fillId="5" borderId="78" xfId="18" applyFont="1" applyFill="1" applyBorder="1" applyAlignment="1">
      <alignment horizontal="center" vertical="center" wrapText="1"/>
    </xf>
    <xf numFmtId="43" fontId="43" fillId="5" borderId="79" xfId="18" applyFont="1" applyFill="1" applyBorder="1" applyAlignment="1">
      <alignment horizontal="center" vertical="center" wrapText="1"/>
    </xf>
    <xf numFmtId="170" fontId="13" fillId="0" borderId="54" xfId="5" applyNumberFormat="1" applyFont="1" applyBorder="1" applyAlignment="1">
      <alignment vertical="center"/>
    </xf>
    <xf numFmtId="0" fontId="13" fillId="4" borderId="8" xfId="3" applyFont="1" applyFill="1"/>
    <xf numFmtId="0" fontId="11" fillId="4" borderId="0" xfId="0" applyFont="1" applyFill="1" applyAlignment="1">
      <alignment vertical="center"/>
    </xf>
    <xf numFmtId="0" fontId="13" fillId="4" borderId="8" xfId="3" applyFont="1" applyFill="1" applyAlignment="1">
      <alignment horizontal="center" vertical="center" wrapText="1"/>
    </xf>
    <xf numFmtId="0" fontId="12" fillId="5" borderId="19" xfId="3" applyFont="1" applyFill="1" applyBorder="1" applyAlignment="1">
      <alignment horizontal="center" vertical="center" wrapText="1"/>
    </xf>
    <xf numFmtId="0" fontId="12" fillId="5" borderId="21" xfId="3" applyFont="1" applyFill="1" applyBorder="1" applyAlignment="1">
      <alignment horizontal="center" vertical="center" wrapText="1"/>
    </xf>
    <xf numFmtId="0" fontId="12" fillId="5" borderId="25" xfId="3" applyFont="1" applyFill="1" applyBorder="1" applyAlignment="1">
      <alignment horizontal="center" vertical="center" wrapText="1"/>
    </xf>
    <xf numFmtId="0" fontId="12" fillId="5" borderId="40" xfId="3" applyFont="1" applyFill="1" applyBorder="1" applyAlignment="1">
      <alignment horizontal="center" vertical="center" wrapText="1"/>
    </xf>
    <xf numFmtId="0" fontId="12" fillId="3" borderId="40" xfId="3" applyFont="1" applyFill="1" applyBorder="1" applyAlignment="1">
      <alignment horizontal="center" vertical="center" wrapText="1"/>
    </xf>
    <xf numFmtId="0" fontId="11" fillId="4" borderId="34" xfId="2" applyFont="1" applyFill="1" applyBorder="1" applyAlignment="1">
      <alignment vertical="center" wrapText="1"/>
    </xf>
    <xf numFmtId="0" fontId="41" fillId="0" borderId="8" xfId="2" applyFont="1" applyAlignment="1">
      <alignment vertical="center" wrapText="1"/>
    </xf>
    <xf numFmtId="0" fontId="41" fillId="0" borderId="40" xfId="0" applyFont="1" applyBorder="1" applyAlignment="1">
      <alignment horizontal="center" vertical="center"/>
    </xf>
    <xf numFmtId="0" fontId="41" fillId="0" borderId="40" xfId="0" applyFont="1" applyBorder="1" applyAlignment="1">
      <alignment vertical="center"/>
    </xf>
    <xf numFmtId="0" fontId="41" fillId="0" borderId="40" xfId="2" applyFont="1" applyBorder="1" applyAlignment="1">
      <alignment horizontal="center" wrapText="1"/>
    </xf>
    <xf numFmtId="0" fontId="41" fillId="0" borderId="40" xfId="2" applyFont="1" applyBorder="1" applyAlignment="1">
      <alignment horizontal="center" vertical="center" wrapText="1"/>
    </xf>
    <xf numFmtId="0" fontId="41" fillId="0" borderId="40" xfId="2" applyFont="1" applyBorder="1" applyAlignment="1">
      <alignment vertical="center" wrapText="1"/>
    </xf>
    <xf numFmtId="0" fontId="12" fillId="0" borderId="40" xfId="0" applyFont="1" applyBorder="1" applyAlignment="1">
      <alignment vertical="center" wrapText="1"/>
    </xf>
    <xf numFmtId="0" fontId="33" fillId="0" borderId="26" xfId="3" applyFont="1" applyBorder="1" applyAlignment="1">
      <alignment horizontal="center" vertical="center" wrapText="1"/>
    </xf>
    <xf numFmtId="0" fontId="33" fillId="0" borderId="72" xfId="3" applyFont="1" applyBorder="1" applyAlignment="1">
      <alignment horizontal="center" vertical="center" wrapText="1"/>
    </xf>
    <xf numFmtId="0" fontId="33" fillId="0" borderId="73" xfId="3" applyFont="1" applyBorder="1" applyAlignment="1">
      <alignment horizontal="center" vertical="center" wrapText="1"/>
    </xf>
    <xf numFmtId="0" fontId="33" fillId="0" borderId="70" xfId="3" applyFont="1" applyBorder="1" applyAlignment="1">
      <alignment horizontal="center" vertical="center" wrapText="1"/>
    </xf>
    <xf numFmtId="0" fontId="33" fillId="0" borderId="56" xfId="3" applyFont="1" applyBorder="1" applyAlignment="1">
      <alignment horizontal="center" vertical="center" wrapText="1"/>
    </xf>
    <xf numFmtId="0" fontId="33" fillId="0" borderId="60" xfId="3" applyFont="1" applyBorder="1" applyAlignment="1">
      <alignment horizontal="center" vertical="center" wrapText="1"/>
    </xf>
    <xf numFmtId="0" fontId="12" fillId="5" borderId="80" xfId="3" applyFont="1" applyFill="1" applyBorder="1" applyAlignment="1">
      <alignment horizontal="center" vertical="center" wrapText="1"/>
    </xf>
    <xf numFmtId="0" fontId="11" fillId="10" borderId="8" xfId="0" applyFont="1" applyFill="1" applyBorder="1" applyAlignment="1">
      <alignment vertical="center"/>
    </xf>
    <xf numFmtId="0" fontId="11" fillId="0" borderId="40" xfId="0" applyFont="1" applyBorder="1" applyAlignment="1">
      <alignment vertical="center"/>
    </xf>
    <xf numFmtId="0" fontId="44" fillId="5" borderId="27" xfId="19" applyFont="1" applyFill="1" applyBorder="1" applyAlignment="1">
      <alignment horizontal="center" vertical="center" wrapText="1"/>
    </xf>
    <xf numFmtId="0" fontId="2" fillId="0" borderId="72" xfId="19" applyBorder="1" applyAlignment="1">
      <alignment vertical="center"/>
    </xf>
    <xf numFmtId="0" fontId="0" fillId="0" borderId="62" xfId="0" applyBorder="1" applyAlignment="1">
      <alignment vertical="center"/>
    </xf>
    <xf numFmtId="0" fontId="2" fillId="0" borderId="62" xfId="19" applyBorder="1" applyAlignment="1">
      <alignment vertical="center"/>
    </xf>
    <xf numFmtId="0" fontId="2" fillId="0" borderId="62" xfId="19" applyBorder="1" applyAlignment="1">
      <alignment horizontal="right" vertical="center"/>
    </xf>
    <xf numFmtId="0" fontId="2" fillId="0" borderId="39" xfId="19" applyBorder="1" applyAlignment="1">
      <alignment vertical="center"/>
    </xf>
    <xf numFmtId="0" fontId="0" fillId="0" borderId="36" xfId="0" applyBorder="1" applyAlignment="1">
      <alignment vertical="center"/>
    </xf>
    <xf numFmtId="0" fontId="2" fillId="0" borderId="36" xfId="19" applyBorder="1" applyAlignment="1">
      <alignment vertical="center"/>
    </xf>
    <xf numFmtId="0" fontId="2" fillId="0" borderId="73" xfId="19" applyBorder="1" applyAlignment="1">
      <alignment vertical="center"/>
    </xf>
    <xf numFmtId="0" fontId="0" fillId="0" borderId="27" xfId="0" applyBorder="1" applyAlignment="1">
      <alignment vertical="center"/>
    </xf>
    <xf numFmtId="0" fontId="2" fillId="0" borderId="27" xfId="19" applyBorder="1" applyAlignment="1">
      <alignment vertical="center"/>
    </xf>
    <xf numFmtId="0" fontId="2" fillId="0" borderId="75" xfId="19" applyBorder="1" applyAlignment="1">
      <alignment horizontal="right" vertical="center"/>
    </xf>
    <xf numFmtId="0" fontId="11" fillId="5" borderId="40" xfId="2" applyFont="1" applyFill="1" applyBorder="1" applyAlignment="1">
      <alignment vertical="center" wrapText="1"/>
    </xf>
    <xf numFmtId="0" fontId="11" fillId="0" borderId="40" xfId="2" applyFont="1" applyBorder="1" applyAlignment="1">
      <alignment horizontal="center" wrapText="1"/>
    </xf>
    <xf numFmtId="0" fontId="11" fillId="5" borderId="40" xfId="0" applyFont="1" applyFill="1" applyBorder="1" applyAlignment="1">
      <alignment vertical="center"/>
    </xf>
    <xf numFmtId="0" fontId="11" fillId="0" borderId="40" xfId="2" applyFont="1" applyBorder="1" applyAlignment="1">
      <alignment vertical="center" wrapText="1"/>
    </xf>
    <xf numFmtId="0" fontId="11" fillId="0" borderId="30" xfId="0" applyFont="1" applyBorder="1" applyAlignment="1">
      <alignment vertical="center"/>
    </xf>
    <xf numFmtId="0" fontId="44" fillId="3" borderId="26" xfId="19" applyFont="1" applyFill="1" applyBorder="1" applyAlignment="1">
      <alignment horizontal="center" vertical="center" wrapText="1"/>
    </xf>
    <xf numFmtId="0" fontId="12" fillId="5" borderId="42" xfId="3" applyFont="1" applyFill="1" applyBorder="1" applyAlignment="1">
      <alignment horizontal="center" vertical="center" wrapText="1"/>
    </xf>
    <xf numFmtId="0" fontId="6" fillId="5" borderId="42" xfId="3" applyFont="1" applyFill="1" applyBorder="1" applyAlignment="1">
      <alignment vertical="center" wrapText="1"/>
    </xf>
    <xf numFmtId="0" fontId="6" fillId="0" borderId="48" xfId="3" applyFont="1" applyBorder="1" applyAlignment="1">
      <alignment horizontal="center" vertical="center" wrapText="1"/>
    </xf>
    <xf numFmtId="0" fontId="6" fillId="0" borderId="49" xfId="3" applyFont="1" applyBorder="1" applyAlignment="1">
      <alignment horizontal="center" vertical="center" wrapText="1"/>
    </xf>
    <xf numFmtId="0" fontId="6" fillId="0" borderId="50" xfId="3" applyFont="1" applyBorder="1" applyAlignment="1">
      <alignment horizontal="center" vertical="center" wrapText="1"/>
    </xf>
    <xf numFmtId="0" fontId="6" fillId="5" borderId="42" xfId="3" applyFont="1" applyFill="1" applyBorder="1" applyAlignment="1">
      <alignment horizontal="center" vertical="center" wrapText="1"/>
    </xf>
    <xf numFmtId="0" fontId="13" fillId="0" borderId="33" xfId="3" applyFont="1" applyBorder="1" applyAlignment="1">
      <alignment horizontal="center" vertical="center" wrapText="1"/>
    </xf>
    <xf numFmtId="0" fontId="45" fillId="0" borderId="40" xfId="3" applyFont="1" applyBorder="1" applyAlignment="1">
      <alignment horizontal="center" vertical="center"/>
    </xf>
    <xf numFmtId="0" fontId="45" fillId="0" borderId="33" xfId="3" applyFont="1" applyBorder="1" applyAlignment="1">
      <alignment horizontal="center" vertical="center" wrapText="1"/>
    </xf>
    <xf numFmtId="0" fontId="13" fillId="0" borderId="21" xfId="3" applyFont="1" applyBorder="1" applyAlignment="1">
      <alignment horizontal="center" vertical="center"/>
    </xf>
    <xf numFmtId="0" fontId="13" fillId="0" borderId="20" xfId="3" applyFont="1" applyBorder="1" applyAlignment="1">
      <alignment horizontal="center" vertical="center"/>
    </xf>
    <xf numFmtId="0" fontId="11" fillId="0" borderId="40" xfId="0" applyFont="1" applyBorder="1" applyAlignment="1">
      <alignment horizontal="left" vertical="center" wrapText="1"/>
    </xf>
    <xf numFmtId="0" fontId="42" fillId="5" borderId="40" xfId="2" applyFont="1" applyFill="1" applyBorder="1" applyAlignment="1">
      <alignment vertical="center" wrapText="1"/>
    </xf>
    <xf numFmtId="0" fontId="42" fillId="5" borderId="40" xfId="0" applyFont="1" applyFill="1" applyBorder="1" applyAlignment="1">
      <alignment vertical="center"/>
    </xf>
    <xf numFmtId="0" fontId="12" fillId="0" borderId="40" xfId="0" applyFont="1" applyBorder="1" applyAlignment="1">
      <alignment horizontal="center" vertical="center"/>
    </xf>
    <xf numFmtId="0" fontId="12" fillId="0" borderId="40" xfId="2" applyFont="1" applyBorder="1" applyAlignment="1">
      <alignment horizontal="center" wrapText="1"/>
    </xf>
    <xf numFmtId="0" fontId="6" fillId="0" borderId="40" xfId="3" applyFont="1" applyBorder="1" applyAlignment="1">
      <alignment vertical="center"/>
    </xf>
    <xf numFmtId="0" fontId="13" fillId="0" borderId="40" xfId="3" applyFont="1" applyBorder="1" applyAlignment="1">
      <alignment vertical="center"/>
    </xf>
    <xf numFmtId="0" fontId="11" fillId="5" borderId="40" xfId="2" applyFont="1" applyFill="1" applyBorder="1" applyAlignment="1">
      <alignment horizontal="center" vertical="center" wrapText="1"/>
    </xf>
    <xf numFmtId="0" fontId="11" fillId="0" borderId="22" xfId="0" applyFont="1" applyBorder="1" applyAlignment="1">
      <alignment horizontal="center" vertical="center"/>
    </xf>
    <xf numFmtId="0" fontId="11" fillId="0" borderId="8" xfId="0" applyFont="1" applyBorder="1" applyAlignment="1">
      <alignment horizontal="center" vertical="center"/>
    </xf>
    <xf numFmtId="0" fontId="11" fillId="10" borderId="0" xfId="0" applyFont="1" applyFill="1" applyAlignment="1">
      <alignment horizontal="center" vertical="center"/>
    </xf>
    <xf numFmtId="37" fontId="23" fillId="0" borderId="62" xfId="11" applyNumberFormat="1" applyBorder="1" applyAlignment="1">
      <alignment horizontal="center" vertical="center"/>
    </xf>
    <xf numFmtId="37" fontId="23" fillId="0" borderId="63" xfId="11" applyNumberFormat="1" applyBorder="1" applyAlignment="1">
      <alignment horizontal="center" vertical="center"/>
    </xf>
    <xf numFmtId="0" fontId="0" fillId="0" borderId="54" xfId="0" applyBorder="1" applyAlignment="1">
      <alignment horizontal="center" vertical="center"/>
    </xf>
    <xf numFmtId="37" fontId="23" fillId="0" borderId="38" xfId="11" applyNumberFormat="1" applyBorder="1" applyAlignment="1">
      <alignment horizontal="center" vertical="center"/>
    </xf>
    <xf numFmtId="0" fontId="0" fillId="0" borderId="35" xfId="0" applyBorder="1" applyAlignment="1">
      <alignment horizontal="center" vertical="center"/>
    </xf>
    <xf numFmtId="37" fontId="23" fillId="0" borderId="27" xfId="11" applyNumberFormat="1" applyBorder="1" applyAlignment="1">
      <alignment horizontal="center" vertical="center"/>
    </xf>
    <xf numFmtId="37" fontId="23" fillId="0" borderId="28" xfId="11" applyNumberFormat="1" applyBorder="1" applyAlignment="1">
      <alignment horizontal="center" vertical="center"/>
    </xf>
    <xf numFmtId="0" fontId="0" fillId="0" borderId="26" xfId="0" applyBorder="1" applyAlignment="1">
      <alignment horizontal="center" vertical="center"/>
    </xf>
    <xf numFmtId="0" fontId="12" fillId="5" borderId="21" xfId="2" applyFont="1" applyFill="1" applyBorder="1" applyAlignment="1">
      <alignment horizontal="left" vertical="center" wrapText="1"/>
    </xf>
    <xf numFmtId="0" fontId="41" fillId="0" borderId="32" xfId="2" applyFont="1" applyBorder="1" applyAlignment="1">
      <alignment horizontal="center" vertical="center" wrapText="1"/>
    </xf>
    <xf numFmtId="0" fontId="41" fillId="0" borderId="34" xfId="2" applyFont="1" applyBorder="1" applyAlignment="1">
      <alignment horizontal="center" vertical="center" wrapText="1"/>
    </xf>
    <xf numFmtId="0" fontId="18" fillId="0" borderId="36" xfId="20" applyFont="1" applyBorder="1" applyAlignment="1">
      <alignment horizontal="left" vertical="center" wrapText="1"/>
    </xf>
    <xf numFmtId="0" fontId="46" fillId="0" borderId="8" xfId="20" applyFont="1" applyAlignment="1">
      <alignment horizontal="left" vertical="top"/>
    </xf>
    <xf numFmtId="1" fontId="46" fillId="0" borderId="1" xfId="20" applyNumberFormat="1" applyFont="1" applyBorder="1" applyAlignment="1">
      <alignment horizontal="center" vertical="center" shrinkToFit="1"/>
    </xf>
    <xf numFmtId="0" fontId="18" fillId="0" borderId="1" xfId="20" applyFont="1" applyBorder="1" applyAlignment="1">
      <alignment horizontal="center" vertical="center" wrapText="1"/>
    </xf>
    <xf numFmtId="0" fontId="46" fillId="12" borderId="8" xfId="20" applyFont="1" applyFill="1" applyAlignment="1">
      <alignment horizontal="left" vertical="top" wrapText="1"/>
    </xf>
    <xf numFmtId="0" fontId="46" fillId="12" borderId="8" xfId="20" applyFont="1" applyFill="1" applyAlignment="1">
      <alignment horizontal="left" vertical="top"/>
    </xf>
    <xf numFmtId="0" fontId="46" fillId="0" borderId="8" xfId="20" applyFont="1" applyAlignment="1">
      <alignment horizontal="left" vertical="top" wrapText="1"/>
    </xf>
    <xf numFmtId="0" fontId="41" fillId="0" borderId="8" xfId="2" applyFont="1" applyAlignment="1">
      <alignment horizontal="center" vertical="center" wrapText="1"/>
    </xf>
    <xf numFmtId="0" fontId="47" fillId="3" borderId="1" xfId="20" applyFont="1" applyFill="1" applyBorder="1" applyAlignment="1">
      <alignment horizontal="center" vertical="center" wrapText="1"/>
    </xf>
    <xf numFmtId="0" fontId="12" fillId="0" borderId="8" xfId="0" applyFont="1" applyBorder="1" applyAlignment="1">
      <alignment vertical="center" wrapText="1"/>
    </xf>
    <xf numFmtId="0" fontId="33" fillId="0" borderId="55" xfId="3" applyFont="1" applyBorder="1" applyAlignment="1">
      <alignment horizontal="center" vertical="center" wrapText="1"/>
    </xf>
    <xf numFmtId="0" fontId="33" fillId="0" borderId="81" xfId="3" applyFont="1" applyBorder="1" applyAlignment="1">
      <alignment horizontal="center" vertical="center" wrapText="1"/>
    </xf>
    <xf numFmtId="43" fontId="33" fillId="5" borderId="36" xfId="18" applyFont="1" applyFill="1" applyBorder="1" applyAlignment="1">
      <alignment horizontal="center"/>
    </xf>
    <xf numFmtId="43" fontId="33" fillId="9" borderId="36" xfId="18" applyFont="1" applyFill="1" applyBorder="1" applyAlignment="1">
      <alignment horizontal="center" vertical="center"/>
    </xf>
    <xf numFmtId="0" fontId="18" fillId="0" borderId="36" xfId="20" applyFont="1" applyBorder="1" applyAlignment="1">
      <alignment vertical="center" wrapText="1"/>
    </xf>
    <xf numFmtId="0" fontId="18" fillId="0" borderId="9" xfId="20" applyFont="1" applyBorder="1" applyAlignment="1">
      <alignment vertical="center" wrapText="1"/>
    </xf>
    <xf numFmtId="0" fontId="26" fillId="0" borderId="83" xfId="3" applyFont="1" applyBorder="1" applyAlignment="1">
      <alignment horizontal="left" vertical="center" wrapText="1"/>
    </xf>
    <xf numFmtId="0" fontId="33" fillId="0" borderId="66" xfId="3" applyFont="1" applyBorder="1" applyAlignment="1">
      <alignment horizontal="center" vertical="center" wrapText="1"/>
    </xf>
    <xf numFmtId="0" fontId="33" fillId="0" borderId="84" xfId="3" applyFont="1" applyBorder="1" applyAlignment="1">
      <alignment horizontal="center" vertical="center" wrapText="1"/>
    </xf>
    <xf numFmtId="0" fontId="33" fillId="0" borderId="36" xfId="3" applyFont="1" applyBorder="1" applyAlignment="1">
      <alignment horizontal="center" vertical="center" wrapText="1"/>
    </xf>
    <xf numFmtId="0" fontId="13" fillId="10" borderId="36" xfId="3" applyFont="1" applyFill="1" applyBorder="1" applyAlignment="1">
      <alignment vertical="center"/>
    </xf>
    <xf numFmtId="0" fontId="33" fillId="0" borderId="85" xfId="3" applyFont="1" applyBorder="1" applyAlignment="1">
      <alignment horizontal="center" vertical="center" wrapText="1"/>
    </xf>
    <xf numFmtId="0" fontId="13" fillId="0" borderId="28" xfId="3" applyFont="1" applyBorder="1" applyAlignment="1">
      <alignment vertical="center"/>
    </xf>
    <xf numFmtId="0" fontId="13" fillId="10" borderId="26" xfId="3" applyFont="1" applyFill="1" applyBorder="1" applyAlignment="1">
      <alignment vertical="center"/>
    </xf>
    <xf numFmtId="0" fontId="13" fillId="10" borderId="28" xfId="3" applyFont="1" applyFill="1" applyBorder="1" applyAlignment="1">
      <alignment vertical="center"/>
    </xf>
    <xf numFmtId="0" fontId="26" fillId="0" borderId="52" xfId="3" applyFont="1" applyBorder="1" applyAlignment="1">
      <alignment horizontal="left" vertical="center" wrapText="1"/>
    </xf>
    <xf numFmtId="0" fontId="26" fillId="0" borderId="57" xfId="3" applyFont="1" applyBorder="1" applyAlignment="1">
      <alignment horizontal="left" vertical="center" wrapText="1"/>
    </xf>
    <xf numFmtId="0" fontId="26" fillId="0" borderId="68" xfId="3" applyFont="1" applyBorder="1" applyAlignment="1">
      <alignment horizontal="left" vertical="center" wrapText="1"/>
    </xf>
    <xf numFmtId="0" fontId="33" fillId="4" borderId="8" xfId="3" applyFont="1" applyFill="1" applyAlignment="1">
      <alignment horizontal="center" vertical="center" wrapText="1"/>
    </xf>
    <xf numFmtId="0" fontId="33" fillId="0" borderId="27" xfId="3" applyFont="1" applyBorder="1" applyAlignment="1">
      <alignment horizontal="center" vertical="center" wrapText="1"/>
    </xf>
    <xf numFmtId="0" fontId="33" fillId="0" borderId="28" xfId="3" applyFont="1" applyBorder="1" applyAlignment="1">
      <alignment horizontal="center" vertical="center" wrapText="1"/>
    </xf>
    <xf numFmtId="0" fontId="26" fillId="0" borderId="36" xfId="3" applyFont="1" applyBorder="1" applyAlignment="1">
      <alignment horizontal="left" vertical="center" wrapText="1"/>
    </xf>
    <xf numFmtId="0" fontId="12" fillId="13" borderId="36" xfId="3" applyFont="1" applyFill="1" applyBorder="1" applyAlignment="1">
      <alignment horizontal="center" vertical="center" wrapText="1"/>
    </xf>
    <xf numFmtId="9" fontId="20" fillId="0" borderId="22" xfId="3" applyNumberFormat="1" applyFont="1" applyBorder="1" applyAlignment="1">
      <alignment horizontal="center" vertical="center"/>
    </xf>
    <xf numFmtId="9" fontId="20" fillId="0" borderId="25" xfId="3" applyNumberFormat="1" applyFont="1" applyBorder="1" applyAlignment="1">
      <alignment horizontal="center" vertical="center"/>
    </xf>
    <xf numFmtId="0" fontId="13" fillId="0" borderId="8" xfId="3" applyFont="1" applyAlignment="1">
      <alignment vertical="center" wrapText="1"/>
    </xf>
    <xf numFmtId="0" fontId="0" fillId="0" borderId="0" xfId="0" applyAlignment="1">
      <alignment wrapText="1"/>
    </xf>
    <xf numFmtId="0" fontId="47" fillId="3" borderId="11" xfId="20" applyFont="1" applyFill="1" applyBorder="1" applyAlignment="1">
      <alignment horizontal="center" vertical="center" wrapText="1"/>
    </xf>
    <xf numFmtId="0" fontId="47" fillId="3" borderId="9" xfId="20" applyFont="1" applyFill="1" applyBorder="1" applyAlignment="1">
      <alignment horizontal="center" vertical="center" wrapText="1"/>
    </xf>
    <xf numFmtId="0" fontId="47" fillId="3" borderId="12" xfId="20" applyFont="1" applyFill="1" applyBorder="1" applyAlignment="1">
      <alignment horizontal="center" vertical="center" wrapText="1"/>
    </xf>
    <xf numFmtId="9" fontId="21" fillId="14" borderId="36" xfId="0" applyNumberFormat="1" applyFont="1" applyFill="1" applyBorder="1" applyAlignment="1">
      <alignment horizontal="center"/>
    </xf>
    <xf numFmtId="3" fontId="50" fillId="0" borderId="1" xfId="0" applyNumberFormat="1" applyFont="1" applyBorder="1" applyAlignment="1">
      <alignment vertical="center"/>
    </xf>
    <xf numFmtId="0" fontId="50" fillId="0" borderId="1" xfId="0" applyFont="1" applyBorder="1" applyAlignment="1">
      <alignment vertical="center"/>
    </xf>
    <xf numFmtId="0" fontId="50" fillId="0" borderId="23" xfId="0" applyFont="1" applyBorder="1" applyAlignment="1">
      <alignment vertical="center"/>
    </xf>
    <xf numFmtId="3" fontId="50" fillId="0" borderId="23" xfId="0" applyNumberFormat="1" applyFont="1" applyBorder="1" applyAlignment="1">
      <alignment vertical="center"/>
    </xf>
    <xf numFmtId="0" fontId="50" fillId="0" borderId="86" xfId="0" applyFont="1" applyBorder="1" applyAlignment="1">
      <alignment vertical="center"/>
    </xf>
    <xf numFmtId="0" fontId="50" fillId="0" borderId="36" xfId="0" applyFont="1" applyBorder="1" applyAlignment="1">
      <alignment vertical="center"/>
    </xf>
    <xf numFmtId="0" fontId="50" fillId="0" borderId="87" xfId="0" applyFont="1" applyBorder="1" applyAlignment="1">
      <alignment vertical="center"/>
    </xf>
    <xf numFmtId="3" fontId="50" fillId="0" borderId="36" xfId="0" applyNumberFormat="1" applyFont="1" applyBorder="1" applyAlignment="1">
      <alignment vertical="center"/>
    </xf>
    <xf numFmtId="3" fontId="50" fillId="0" borderId="2" xfId="0" applyNumberFormat="1" applyFont="1" applyBorder="1" applyAlignment="1">
      <alignment vertical="center"/>
    </xf>
    <xf numFmtId="3" fontId="50" fillId="0" borderId="3" xfId="0" applyNumberFormat="1" applyFont="1" applyBorder="1" applyAlignment="1">
      <alignment vertical="center"/>
    </xf>
    <xf numFmtId="0" fontId="50" fillId="0" borderId="88" xfId="0" applyFont="1" applyBorder="1" applyAlignment="1">
      <alignment vertical="center"/>
    </xf>
    <xf numFmtId="0" fontId="50" fillId="0" borderId="71" xfId="0" applyFont="1" applyBorder="1" applyAlignment="1">
      <alignment wrapText="1"/>
    </xf>
    <xf numFmtId="0" fontId="50" fillId="0" borderId="24" xfId="0" applyFont="1" applyBorder="1" applyAlignment="1">
      <alignment vertical="center"/>
    </xf>
    <xf numFmtId="0" fontId="50" fillId="0" borderId="72" xfId="0" applyFont="1" applyBorder="1" applyAlignment="1">
      <alignment wrapText="1"/>
    </xf>
    <xf numFmtId="0" fontId="50" fillId="0" borderId="38" xfId="0" applyFont="1" applyBorder="1" applyAlignment="1">
      <alignment vertical="center"/>
    </xf>
    <xf numFmtId="3" fontId="50" fillId="0" borderId="27" xfId="0" applyNumberFormat="1" applyFont="1" applyBorder="1" applyAlignment="1">
      <alignment vertical="center"/>
    </xf>
    <xf numFmtId="0" fontId="50" fillId="0" borderId="27" xfId="0" applyFont="1" applyBorder="1" applyAlignment="1">
      <alignment vertical="center"/>
    </xf>
    <xf numFmtId="9" fontId="50" fillId="0" borderId="38" xfId="0" applyNumberFormat="1" applyFont="1" applyBorder="1" applyAlignment="1">
      <alignment vertical="center"/>
    </xf>
    <xf numFmtId="2" fontId="13" fillId="0" borderId="8" xfId="3" applyNumberFormat="1" applyFont="1" applyAlignment="1">
      <alignment vertical="center"/>
    </xf>
    <xf numFmtId="0" fontId="50" fillId="0" borderId="62" xfId="0" applyFont="1" applyBorder="1" applyAlignment="1">
      <alignment wrapText="1"/>
    </xf>
    <xf numFmtId="43" fontId="43" fillId="5" borderId="48" xfId="18" applyFont="1" applyFill="1" applyBorder="1" applyAlignment="1">
      <alignment horizontal="center" vertical="center" wrapText="1"/>
    </xf>
    <xf numFmtId="43" fontId="43" fillId="5" borderId="49" xfId="18" applyFont="1" applyFill="1" applyBorder="1" applyAlignment="1">
      <alignment horizontal="center" vertical="center" wrapText="1"/>
    </xf>
    <xf numFmtId="0" fontId="18" fillId="0" borderId="13" xfId="20" applyFont="1" applyBorder="1" applyAlignment="1">
      <alignment horizontal="center" vertical="center" wrapText="1"/>
    </xf>
    <xf numFmtId="2" fontId="13" fillId="0" borderId="22" xfId="3" applyNumberFormat="1" applyFont="1" applyBorder="1" applyAlignment="1">
      <alignment horizontal="center" vertical="center"/>
    </xf>
    <xf numFmtId="2" fontId="13" fillId="0" borderId="40" xfId="3" applyNumberFormat="1" applyFont="1" applyBorder="1" applyAlignment="1">
      <alignment horizontal="center" vertical="center"/>
    </xf>
    <xf numFmtId="0" fontId="50" fillId="0" borderId="53" xfId="0" applyFont="1" applyBorder="1" applyAlignment="1">
      <alignment vertical="center"/>
    </xf>
    <xf numFmtId="9" fontId="50" fillId="0" borderId="58" xfId="0" applyNumberFormat="1" applyFont="1" applyBorder="1"/>
    <xf numFmtId="0" fontId="50" fillId="0" borderId="58" xfId="0" applyFont="1" applyBorder="1" applyAlignment="1">
      <alignment vertical="center"/>
    </xf>
    <xf numFmtId="175" fontId="50" fillId="0" borderId="1" xfId="18" applyNumberFormat="1" applyFont="1" applyBorder="1" applyAlignment="1">
      <alignment vertical="center"/>
    </xf>
    <xf numFmtId="175" fontId="50" fillId="0" borderId="36" xfId="18" applyNumberFormat="1" applyFont="1" applyBorder="1" applyAlignment="1">
      <alignment vertical="center"/>
    </xf>
    <xf numFmtId="175" fontId="50" fillId="0" borderId="27" xfId="18" applyNumberFormat="1" applyFont="1" applyBorder="1" applyAlignment="1">
      <alignment vertical="center"/>
    </xf>
    <xf numFmtId="175" fontId="50" fillId="0" borderId="9" xfId="18" applyNumberFormat="1" applyFont="1" applyBorder="1" applyAlignment="1">
      <alignment vertical="center"/>
    </xf>
    <xf numFmtId="0" fontId="50" fillId="0" borderId="75" xfId="0" applyFont="1" applyBorder="1" applyAlignment="1">
      <alignment wrapText="1"/>
    </xf>
    <xf numFmtId="175" fontId="50" fillId="0" borderId="34" xfId="18" applyNumberFormat="1" applyFont="1" applyBorder="1" applyAlignment="1">
      <alignment horizontal="center" vertical="center"/>
    </xf>
    <xf numFmtId="175" fontId="50" fillId="0" borderId="93" xfId="18" applyNumberFormat="1" applyFont="1" applyBorder="1" applyAlignment="1">
      <alignment horizontal="center" vertical="center"/>
    </xf>
    <xf numFmtId="170" fontId="13" fillId="0" borderId="79" xfId="5" applyNumberFormat="1" applyFont="1" applyBorder="1" applyAlignment="1">
      <alignment vertical="center"/>
    </xf>
    <xf numFmtId="170" fontId="13" fillId="0" borderId="75" xfId="5" applyNumberFormat="1" applyFont="1" applyBorder="1" applyAlignment="1">
      <alignment vertical="center"/>
    </xf>
    <xf numFmtId="0" fontId="41" fillId="5" borderId="40" xfId="2" applyFont="1" applyFill="1" applyBorder="1" applyAlignment="1">
      <alignment vertical="center" wrapText="1"/>
    </xf>
    <xf numFmtId="14" fontId="41" fillId="0" borderId="40" xfId="0" applyNumberFormat="1" applyFont="1" applyBorder="1" applyAlignment="1">
      <alignment horizontal="center" vertical="center"/>
    </xf>
    <xf numFmtId="14" fontId="41" fillId="0" borderId="40" xfId="2" applyNumberFormat="1" applyFont="1" applyBorder="1" applyAlignment="1">
      <alignment horizontal="center" vertical="center" wrapText="1"/>
    </xf>
    <xf numFmtId="0" fontId="21" fillId="4" borderId="40" xfId="3" applyFont="1" applyFill="1" applyBorder="1" applyAlignment="1">
      <alignment horizontal="center" vertical="center"/>
    </xf>
    <xf numFmtId="9" fontId="20" fillId="4" borderId="40" xfId="3" applyNumberFormat="1" applyFont="1" applyFill="1" applyBorder="1" applyAlignment="1">
      <alignment horizontal="center" vertical="center"/>
    </xf>
    <xf numFmtId="9" fontId="21" fillId="4" borderId="40" xfId="3" applyNumberFormat="1" applyFont="1" applyFill="1" applyBorder="1" applyAlignment="1">
      <alignment horizontal="center" vertical="center"/>
    </xf>
    <xf numFmtId="9" fontId="20" fillId="0" borderId="41" xfId="3" applyNumberFormat="1" applyFont="1" applyBorder="1" applyAlignment="1">
      <alignment horizontal="center" vertical="center"/>
    </xf>
    <xf numFmtId="10" fontId="20" fillId="0" borderId="41" xfId="3" applyNumberFormat="1" applyFont="1" applyBorder="1" applyAlignment="1">
      <alignment horizontal="center" vertical="center"/>
    </xf>
    <xf numFmtId="14" fontId="12" fillId="0" borderId="40" xfId="0" applyNumberFormat="1" applyFont="1" applyBorder="1" applyAlignment="1">
      <alignment horizontal="center" vertical="center"/>
    </xf>
    <xf numFmtId="14" fontId="12" fillId="0" borderId="40" xfId="0" applyNumberFormat="1" applyFont="1" applyBorder="1" applyAlignment="1">
      <alignment vertical="center"/>
    </xf>
    <xf numFmtId="0" fontId="13" fillId="4" borderId="21" xfId="3" applyFont="1" applyFill="1" applyBorder="1" applyAlignment="1">
      <alignment vertical="center" wrapText="1"/>
    </xf>
    <xf numFmtId="41" fontId="13" fillId="4" borderId="66" xfId="21" applyFont="1" applyFill="1" applyBorder="1" applyAlignment="1">
      <alignment vertical="center" wrapText="1"/>
    </xf>
    <xf numFmtId="41" fontId="13" fillId="4" borderId="65" xfId="21" applyFont="1" applyFill="1" applyBorder="1" applyAlignment="1">
      <alignment vertical="center" wrapText="1"/>
    </xf>
    <xf numFmtId="41" fontId="6" fillId="4" borderId="67" xfId="21" applyFont="1" applyFill="1" applyBorder="1" applyAlignment="1">
      <alignment vertical="center" wrapText="1"/>
    </xf>
    <xf numFmtId="0" fontId="13" fillId="4" borderId="43" xfId="3" applyFont="1" applyFill="1" applyBorder="1" applyAlignment="1">
      <alignment vertical="center" wrapText="1"/>
    </xf>
    <xf numFmtId="0" fontId="52" fillId="0" borderId="33" xfId="23" applyBorder="1" applyAlignment="1">
      <alignment horizontal="center" vertical="center" wrapText="1"/>
    </xf>
    <xf numFmtId="14" fontId="11" fillId="0" borderId="40" xfId="0" applyNumberFormat="1" applyFont="1" applyBorder="1" applyAlignment="1">
      <alignment vertical="center"/>
    </xf>
    <xf numFmtId="9" fontId="50" fillId="0" borderId="87" xfId="1" applyFont="1" applyBorder="1" applyAlignment="1">
      <alignment vertical="center"/>
    </xf>
    <xf numFmtId="9" fontId="50" fillId="0" borderId="28" xfId="1" applyFont="1" applyBorder="1" applyAlignment="1">
      <alignment vertical="center"/>
    </xf>
    <xf numFmtId="9" fontId="50" fillId="0" borderId="60" xfId="1" applyFont="1" applyBorder="1" applyAlignment="1">
      <alignment vertical="center"/>
    </xf>
    <xf numFmtId="9" fontId="50" fillId="0" borderId="89" xfId="1" applyFont="1" applyBorder="1" applyAlignment="1">
      <alignment vertical="center"/>
    </xf>
    <xf numFmtId="175" fontId="13" fillId="0" borderId="8" xfId="3" applyNumberFormat="1" applyFont="1"/>
    <xf numFmtId="0" fontId="2" fillId="15" borderId="39" xfId="19" applyFill="1" applyBorder="1" applyAlignment="1">
      <alignment vertical="center"/>
    </xf>
    <xf numFmtId="0" fontId="2" fillId="15" borderId="36" xfId="19" applyFill="1" applyBorder="1" applyAlignment="1">
      <alignment vertical="center"/>
    </xf>
    <xf numFmtId="175" fontId="51" fillId="0" borderId="36" xfId="18" applyNumberFormat="1" applyFont="1" applyFill="1" applyBorder="1" applyAlignment="1">
      <alignment vertical="center"/>
    </xf>
    <xf numFmtId="175" fontId="50" fillId="0" borderId="36" xfId="18" applyNumberFormat="1" applyFont="1" applyFill="1" applyBorder="1" applyAlignment="1">
      <alignment vertical="center"/>
    </xf>
    <xf numFmtId="9" fontId="20" fillId="4" borderId="41" xfId="3" applyNumberFormat="1" applyFont="1" applyFill="1" applyBorder="1" applyAlignment="1">
      <alignment horizontal="center" vertical="center"/>
    </xf>
    <xf numFmtId="0" fontId="1" fillId="4" borderId="39" xfId="19" applyFont="1" applyFill="1" applyBorder="1" applyAlignment="1">
      <alignment vertical="center" wrapText="1"/>
    </xf>
    <xf numFmtId="0" fontId="1" fillId="4" borderId="36" xfId="19" applyFont="1" applyFill="1" applyBorder="1" applyAlignment="1">
      <alignment vertical="center" wrapText="1"/>
    </xf>
    <xf numFmtId="3" fontId="13" fillId="4" borderId="8" xfId="3" applyNumberFormat="1" applyFont="1" applyFill="1" applyAlignment="1">
      <alignment vertical="center"/>
    </xf>
    <xf numFmtId="3" fontId="13" fillId="0" borderId="8" xfId="3" applyNumberFormat="1" applyFont="1" applyAlignment="1">
      <alignment vertical="center"/>
    </xf>
    <xf numFmtId="175" fontId="13" fillId="0" borderId="8" xfId="3" applyNumberFormat="1" applyFont="1" applyAlignment="1">
      <alignment vertical="center"/>
    </xf>
    <xf numFmtId="14" fontId="13" fillId="0" borderId="37" xfId="0" applyNumberFormat="1" applyFont="1" applyBorder="1" applyAlignment="1">
      <alignment horizontal="justify" vertical="center" wrapText="1"/>
    </xf>
    <xf numFmtId="0" fontId="11" fillId="0" borderId="8" xfId="2" applyFont="1" applyAlignment="1">
      <alignment horizontal="center" vertical="center" wrapText="1"/>
    </xf>
    <xf numFmtId="0" fontId="5" fillId="0" borderId="8" xfId="0" applyFont="1" applyBorder="1" applyAlignment="1">
      <alignment horizontal="left" vertical="center" wrapText="1"/>
    </xf>
    <xf numFmtId="0" fontId="5" fillId="5" borderId="36" xfId="0" applyFont="1" applyFill="1" applyBorder="1" applyAlignment="1">
      <alignment horizontal="center" vertical="center" wrapText="1"/>
    </xf>
    <xf numFmtId="14" fontId="13" fillId="0" borderId="55" xfId="0" applyNumberFormat="1" applyFont="1" applyBorder="1" applyAlignment="1">
      <alignment horizontal="justify" vertical="center" wrapText="1"/>
    </xf>
    <xf numFmtId="3" fontId="13" fillId="0" borderId="8" xfId="3" applyNumberFormat="1" applyFont="1"/>
    <xf numFmtId="4" fontId="13" fillId="0" borderId="8" xfId="3" applyNumberFormat="1" applyFont="1"/>
    <xf numFmtId="43" fontId="13" fillId="0" borderId="8" xfId="3" applyNumberFormat="1" applyFont="1" applyAlignment="1">
      <alignment vertical="center"/>
    </xf>
    <xf numFmtId="4" fontId="13" fillId="0" borderId="8" xfId="3" applyNumberFormat="1" applyFont="1" applyAlignment="1">
      <alignment vertical="center"/>
    </xf>
    <xf numFmtId="0" fontId="20" fillId="0" borderId="36" xfId="0" applyFont="1" applyBorder="1" applyAlignment="1">
      <alignment horizontal="center"/>
    </xf>
    <xf numFmtId="0" fontId="20" fillId="0" borderId="37" xfId="3" applyFont="1" applyBorder="1" applyAlignment="1">
      <alignment horizontal="center" vertical="center"/>
    </xf>
    <xf numFmtId="0" fontId="20" fillId="0" borderId="39" xfId="3" applyFont="1" applyBorder="1" applyAlignment="1">
      <alignment horizontal="center" vertical="center"/>
    </xf>
    <xf numFmtId="43" fontId="20" fillId="0" borderId="36" xfId="18" applyFont="1" applyBorder="1" applyAlignment="1">
      <alignment horizontal="center"/>
    </xf>
    <xf numFmtId="0" fontId="34" fillId="0" borderId="37" xfId="3" applyFont="1" applyBorder="1" applyAlignment="1">
      <alignment horizontal="center" vertical="center" wrapText="1"/>
    </xf>
    <xf numFmtId="0" fontId="34" fillId="0" borderId="39" xfId="3" applyFont="1" applyBorder="1" applyAlignment="1">
      <alignment horizontal="center" vertical="center" wrapText="1"/>
    </xf>
    <xf numFmtId="0" fontId="31" fillId="0" borderId="37" xfId="3" applyFont="1" applyBorder="1" applyAlignment="1">
      <alignment horizontal="left" vertical="center" wrapText="1"/>
    </xf>
    <xf numFmtId="0" fontId="31" fillId="0" borderId="39" xfId="3" applyFont="1" applyBorder="1" applyAlignment="1">
      <alignment horizontal="left" vertical="center" wrapText="1"/>
    </xf>
    <xf numFmtId="0" fontId="34" fillId="0" borderId="37" xfId="3" applyFont="1" applyBorder="1" applyAlignment="1">
      <alignment horizontal="left" vertical="center" wrapText="1"/>
    </xf>
    <xf numFmtId="0" fontId="32" fillId="0" borderId="39" xfId="3" applyFont="1" applyBorder="1" applyAlignment="1">
      <alignment horizontal="left" vertical="center" wrapText="1"/>
    </xf>
    <xf numFmtId="0" fontId="33" fillId="5" borderId="19" xfId="3" applyFont="1" applyFill="1" applyBorder="1" applyAlignment="1">
      <alignment horizontal="center" vertical="center" wrapText="1"/>
    </xf>
    <xf numFmtId="0" fontId="33" fillId="5" borderId="21" xfId="3" applyFont="1" applyFill="1" applyBorder="1" applyAlignment="1">
      <alignment horizontal="center" vertical="center" wrapText="1"/>
    </xf>
    <xf numFmtId="0" fontId="20" fillId="0" borderId="19" xfId="3" applyFont="1" applyBorder="1" applyAlignment="1">
      <alignment horizontal="center" vertical="center"/>
    </xf>
    <xf numFmtId="0" fontId="20" fillId="0" borderId="20" xfId="3" applyFont="1" applyBorder="1" applyAlignment="1">
      <alignment horizontal="center" vertical="center"/>
    </xf>
    <xf numFmtId="0" fontId="20" fillId="0" borderId="21" xfId="3" applyFont="1" applyBorder="1" applyAlignment="1">
      <alignment horizontal="center" vertical="center"/>
    </xf>
    <xf numFmtId="0" fontId="52" fillId="0" borderId="37" xfId="23" applyBorder="1" applyAlignment="1">
      <alignment horizontal="center" vertical="center" wrapText="1"/>
    </xf>
    <xf numFmtId="0" fontId="20" fillId="0" borderId="39" xfId="3" applyFont="1" applyBorder="1" applyAlignment="1">
      <alignment horizontal="center" vertical="center" wrapText="1"/>
    </xf>
    <xf numFmtId="0" fontId="52" fillId="4" borderId="37" xfId="23" applyFill="1" applyBorder="1" applyAlignment="1">
      <alignment horizontal="center" vertical="center" wrapText="1"/>
    </xf>
    <xf numFmtId="0" fontId="34" fillId="4" borderId="39" xfId="3" applyFont="1" applyFill="1" applyBorder="1" applyAlignment="1">
      <alignment horizontal="center" vertical="center" wrapText="1"/>
    </xf>
    <xf numFmtId="0" fontId="20" fillId="0" borderId="37" xfId="3" applyFont="1" applyBorder="1" applyAlignment="1">
      <alignment horizontal="left" vertical="center" wrapText="1"/>
    </xf>
    <xf numFmtId="0" fontId="20" fillId="0" borderId="39" xfId="3" applyFont="1" applyBorder="1" applyAlignment="1">
      <alignment horizontal="left" vertical="center" wrapText="1"/>
    </xf>
    <xf numFmtId="0" fontId="20" fillId="0" borderId="37" xfId="3" applyFont="1" applyBorder="1" applyAlignment="1">
      <alignment horizontal="center" vertical="center" wrapText="1"/>
    </xf>
    <xf numFmtId="0" fontId="28" fillId="0" borderId="37" xfId="3" applyFont="1" applyBorder="1" applyAlignment="1">
      <alignment horizontal="left" vertical="center" wrapText="1"/>
    </xf>
    <xf numFmtId="173" fontId="33" fillId="5" borderId="37" xfId="3" applyNumberFormat="1" applyFont="1" applyFill="1" applyBorder="1" applyAlignment="1">
      <alignment horizontal="center" vertical="center" wrapText="1"/>
    </xf>
    <xf numFmtId="173" fontId="33" fillId="5" borderId="39" xfId="3" applyNumberFormat="1" applyFont="1" applyFill="1" applyBorder="1" applyAlignment="1">
      <alignment horizontal="center" vertical="center" wrapText="1"/>
    </xf>
    <xf numFmtId="0" fontId="20" fillId="0" borderId="36" xfId="3" applyFont="1" applyBorder="1" applyAlignment="1">
      <alignment horizontal="center" vertical="center"/>
    </xf>
    <xf numFmtId="0" fontId="33" fillId="5" borderId="43" xfId="3" applyFont="1" applyFill="1" applyBorder="1" applyAlignment="1">
      <alignment horizontal="center" vertical="center" wrapText="1"/>
    </xf>
    <xf numFmtId="0" fontId="33" fillId="5" borderId="42" xfId="3" applyFont="1" applyFill="1" applyBorder="1" applyAlignment="1">
      <alignment horizontal="center" vertical="center" wrapText="1"/>
    </xf>
    <xf numFmtId="0" fontId="20" fillId="0" borderId="19" xfId="3" applyFont="1" applyBorder="1" applyAlignment="1">
      <alignment horizontal="center" vertical="center" wrapText="1"/>
    </xf>
    <xf numFmtId="0" fontId="20" fillId="0" borderId="21" xfId="3" applyFont="1" applyBorder="1" applyAlignment="1">
      <alignment horizontal="center" vertical="center" wrapText="1"/>
    </xf>
    <xf numFmtId="0" fontId="35" fillId="0" borderId="19" xfId="3" applyFont="1" applyBorder="1" applyAlignment="1">
      <alignment horizontal="center" vertical="center" wrapText="1"/>
    </xf>
    <xf numFmtId="0" fontId="35" fillId="0" borderId="21" xfId="3" applyFont="1" applyBorder="1" applyAlignment="1">
      <alignment horizontal="center" vertical="center" wrapText="1"/>
    </xf>
    <xf numFmtId="0" fontId="21" fillId="5" borderId="19" xfId="3" applyFont="1" applyFill="1" applyBorder="1" applyAlignment="1">
      <alignment horizontal="center" vertical="center"/>
    </xf>
    <xf numFmtId="0" fontId="21" fillId="5" borderId="20" xfId="3" applyFont="1" applyFill="1" applyBorder="1" applyAlignment="1">
      <alignment horizontal="center" vertical="center"/>
    </xf>
    <xf numFmtId="0" fontId="21" fillId="5" borderId="21" xfId="3" applyFont="1" applyFill="1" applyBorder="1" applyAlignment="1">
      <alignment horizontal="center" vertical="center"/>
    </xf>
    <xf numFmtId="0" fontId="21" fillId="0" borderId="19" xfId="3" applyFont="1" applyBorder="1" applyAlignment="1">
      <alignment horizontal="center" vertical="center" wrapText="1"/>
    </xf>
    <xf numFmtId="0" fontId="21" fillId="0" borderId="20" xfId="3" applyFont="1" applyBorder="1" applyAlignment="1">
      <alignment horizontal="center" vertical="center" wrapText="1"/>
    </xf>
    <xf numFmtId="0" fontId="21" fillId="0" borderId="21" xfId="3" applyFont="1" applyBorder="1" applyAlignment="1">
      <alignment horizontal="center" vertical="center" wrapText="1"/>
    </xf>
    <xf numFmtId="9" fontId="21" fillId="4" borderId="25" xfId="3" applyNumberFormat="1" applyFont="1" applyFill="1" applyBorder="1" applyAlignment="1">
      <alignment horizontal="center" vertical="center"/>
    </xf>
    <xf numFmtId="9" fontId="21" fillId="4" borderId="33" xfId="3" applyNumberFormat="1" applyFont="1" applyFill="1" applyBorder="1" applyAlignment="1">
      <alignment horizontal="center" vertical="center"/>
    </xf>
    <xf numFmtId="0" fontId="21" fillId="4" borderId="19" xfId="3" applyFont="1" applyFill="1" applyBorder="1" applyAlignment="1">
      <alignment horizontal="left" vertical="center"/>
    </xf>
    <xf numFmtId="0" fontId="21" fillId="4" borderId="20" xfId="3" applyFont="1" applyFill="1" applyBorder="1" applyAlignment="1">
      <alignment horizontal="left" vertical="center"/>
    </xf>
    <xf numFmtId="0" fontId="21" fillId="4" borderId="21" xfId="3" applyFont="1" applyFill="1" applyBorder="1" applyAlignment="1">
      <alignment horizontal="left" vertical="center"/>
    </xf>
    <xf numFmtId="0" fontId="21" fillId="4" borderId="40" xfId="3" applyFont="1" applyFill="1" applyBorder="1" applyAlignment="1">
      <alignment horizontal="center" vertical="center"/>
    </xf>
    <xf numFmtId="0" fontId="26" fillId="0" borderId="37" xfId="3" applyFont="1" applyBorder="1" applyAlignment="1">
      <alignment horizontal="left" vertical="center" wrapText="1"/>
    </xf>
    <xf numFmtId="0" fontId="26" fillId="0" borderId="39" xfId="3" applyFont="1" applyBorder="1" applyAlignment="1">
      <alignment horizontal="left" vertical="center" wrapText="1"/>
    </xf>
    <xf numFmtId="0" fontId="34" fillId="2" borderId="37" xfId="0" applyFont="1" applyFill="1" applyBorder="1" applyAlignment="1">
      <alignment horizontal="center" vertical="center" wrapText="1"/>
    </xf>
    <xf numFmtId="0" fontId="34" fillId="2" borderId="39" xfId="0" applyFont="1" applyFill="1" applyBorder="1" applyAlignment="1">
      <alignment horizontal="center" vertical="center" wrapText="1"/>
    </xf>
    <xf numFmtId="0" fontId="37" fillId="0" borderId="19" xfId="0" applyFont="1" applyBorder="1" applyAlignment="1">
      <alignment horizontal="left" vertical="center" wrapText="1"/>
    </xf>
    <xf numFmtId="0" fontId="37" fillId="0" borderId="20" xfId="0" applyFont="1" applyBorder="1" applyAlignment="1">
      <alignment horizontal="left" vertical="center" wrapText="1"/>
    </xf>
    <xf numFmtId="0" fontId="37" fillId="0" borderId="21" xfId="0" applyFont="1" applyBorder="1" applyAlignment="1">
      <alignment horizontal="left" vertical="center" wrapText="1"/>
    </xf>
    <xf numFmtId="0" fontId="12" fillId="0" borderId="16" xfId="2" applyFont="1" applyBorder="1" applyAlignment="1">
      <alignment horizontal="center" vertical="center"/>
    </xf>
    <xf numFmtId="0" fontId="12" fillId="0" borderId="32" xfId="2" applyFont="1" applyBorder="1" applyAlignment="1">
      <alignment horizontal="center" vertical="center"/>
    </xf>
    <xf numFmtId="0" fontId="12" fillId="0" borderId="31" xfId="2" applyFont="1" applyBorder="1" applyAlignment="1">
      <alignment horizontal="center" vertical="center"/>
    </xf>
    <xf numFmtId="0" fontId="12" fillId="0" borderId="22" xfId="2" applyFont="1" applyBorder="1" applyAlignment="1">
      <alignment horizontal="center" vertical="center"/>
    </xf>
    <xf numFmtId="0" fontId="12" fillId="0" borderId="8" xfId="2" applyFont="1" applyAlignment="1">
      <alignment horizontal="center" vertical="center"/>
    </xf>
    <xf numFmtId="0" fontId="12" fillId="0" borderId="30" xfId="2" applyFont="1" applyBorder="1" applyAlignment="1">
      <alignment horizontal="center" vertical="center"/>
    </xf>
    <xf numFmtId="0" fontId="12" fillId="0" borderId="25" xfId="2" applyFont="1" applyBorder="1" applyAlignment="1">
      <alignment horizontal="center" vertical="center"/>
    </xf>
    <xf numFmtId="0" fontId="12" fillId="0" borderId="34" xfId="2" applyFont="1" applyBorder="1" applyAlignment="1">
      <alignment horizontal="center" vertical="center"/>
    </xf>
    <xf numFmtId="0" fontId="12" fillId="0" borderId="33" xfId="2" applyFont="1" applyBorder="1" applyAlignment="1">
      <alignment horizontal="center" vertical="center"/>
    </xf>
    <xf numFmtId="0" fontId="12" fillId="5" borderId="19" xfId="2" applyFont="1" applyFill="1" applyBorder="1" applyAlignment="1">
      <alignment horizontal="center" vertical="center" wrapText="1"/>
    </xf>
    <xf numFmtId="0" fontId="12" fillId="5" borderId="20" xfId="2" applyFont="1" applyFill="1" applyBorder="1" applyAlignment="1">
      <alignment horizontal="center" vertical="center" wrapText="1"/>
    </xf>
    <xf numFmtId="0" fontId="12" fillId="5" borderId="21" xfId="2" applyFont="1" applyFill="1" applyBorder="1" applyAlignment="1">
      <alignment horizontal="center" vertical="center" wrapText="1"/>
    </xf>
    <xf numFmtId="0" fontId="12" fillId="4" borderId="16" xfId="2" applyFont="1" applyFill="1" applyBorder="1" applyAlignment="1">
      <alignment horizontal="left" vertical="center" wrapText="1"/>
    </xf>
    <xf numFmtId="0" fontId="12" fillId="4" borderId="32" xfId="2" applyFont="1" applyFill="1" applyBorder="1" applyAlignment="1">
      <alignment horizontal="left" vertical="center" wrapText="1"/>
    </xf>
    <xf numFmtId="0" fontId="12" fillId="4" borderId="31" xfId="2" applyFont="1" applyFill="1" applyBorder="1" applyAlignment="1">
      <alignment horizontal="left" vertical="center" wrapText="1"/>
    </xf>
    <xf numFmtId="0" fontId="12" fillId="4" borderId="22" xfId="2" applyFont="1" applyFill="1" applyBorder="1" applyAlignment="1">
      <alignment horizontal="left" vertical="center" wrapText="1"/>
    </xf>
    <xf numFmtId="0" fontId="12" fillId="4" borderId="8" xfId="2" applyFont="1" applyFill="1" applyAlignment="1">
      <alignment horizontal="left" vertical="center" wrapText="1"/>
    </xf>
    <xf numFmtId="0" fontId="12" fillId="4" borderId="30" xfId="2" applyFont="1" applyFill="1" applyBorder="1" applyAlignment="1">
      <alignment horizontal="left" vertical="center" wrapText="1"/>
    </xf>
    <xf numFmtId="0" fontId="12" fillId="4" borderId="25" xfId="2" applyFont="1" applyFill="1" applyBorder="1" applyAlignment="1">
      <alignment horizontal="left" vertical="center" wrapText="1"/>
    </xf>
    <xf numFmtId="0" fontId="12" fillId="4" borderId="34" xfId="2" applyFont="1" applyFill="1" applyBorder="1" applyAlignment="1">
      <alignment horizontal="left" vertical="center" wrapText="1"/>
    </xf>
    <xf numFmtId="0" fontId="12" fillId="4" borderId="33" xfId="2" applyFont="1" applyFill="1" applyBorder="1" applyAlignment="1">
      <alignment horizontal="left" vertical="center" wrapText="1"/>
    </xf>
    <xf numFmtId="0" fontId="12" fillId="4" borderId="40" xfId="2" applyFont="1" applyFill="1" applyBorder="1" applyAlignment="1">
      <alignment horizontal="center" vertical="center" wrapText="1"/>
    </xf>
    <xf numFmtId="0" fontId="12" fillId="4" borderId="40" xfId="2" applyFont="1" applyFill="1" applyBorder="1" applyAlignment="1">
      <alignment horizontal="left" vertical="center" wrapText="1"/>
    </xf>
    <xf numFmtId="0" fontId="12" fillId="0" borderId="40"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25" xfId="2" applyFont="1" applyBorder="1" applyAlignment="1">
      <alignment horizontal="center" vertical="center" wrapText="1"/>
    </xf>
    <xf numFmtId="0" fontId="12" fillId="5" borderId="40" xfId="2" applyFont="1" applyFill="1" applyBorder="1" applyAlignment="1">
      <alignment horizontal="center" vertical="center" wrapText="1"/>
    </xf>
    <xf numFmtId="0" fontId="12" fillId="5" borderId="40" xfId="2" applyFont="1" applyFill="1" applyBorder="1" applyAlignment="1">
      <alignment horizontal="left" vertical="center" wrapText="1"/>
    </xf>
    <xf numFmtId="0" fontId="13" fillId="0" borderId="40" xfId="3" applyFont="1" applyBorder="1" applyAlignment="1">
      <alignment horizontal="center" vertical="center"/>
    </xf>
    <xf numFmtId="0" fontId="12" fillId="5" borderId="16" xfId="2" applyFont="1" applyFill="1" applyBorder="1" applyAlignment="1">
      <alignment horizontal="left" vertical="center" wrapText="1"/>
    </xf>
    <xf numFmtId="0" fontId="12" fillId="5" borderId="22" xfId="2" applyFont="1" applyFill="1" applyBorder="1" applyAlignment="1">
      <alignment horizontal="left" vertical="center" wrapText="1"/>
    </xf>
    <xf numFmtId="0" fontId="12" fillId="5" borderId="25" xfId="2" applyFont="1" applyFill="1" applyBorder="1" applyAlignment="1">
      <alignment horizontal="left" vertical="center" wrapText="1"/>
    </xf>
    <xf numFmtId="0" fontId="12" fillId="4" borderId="19" xfId="2" applyFont="1" applyFill="1" applyBorder="1" applyAlignment="1">
      <alignment horizontal="center" vertical="center" wrapText="1"/>
    </xf>
    <xf numFmtId="0" fontId="12" fillId="4" borderId="20" xfId="2" applyFont="1" applyFill="1" applyBorder="1" applyAlignment="1">
      <alignment horizontal="center" vertical="center" wrapText="1"/>
    </xf>
    <xf numFmtId="0" fontId="12" fillId="4" borderId="21" xfId="2" applyFont="1" applyFill="1" applyBorder="1" applyAlignment="1">
      <alignment horizontal="center" vertical="center" wrapText="1"/>
    </xf>
    <xf numFmtId="1" fontId="5" fillId="4" borderId="19" xfId="22" applyNumberFormat="1" applyFont="1" applyFill="1" applyBorder="1" applyAlignment="1">
      <alignment horizontal="center" vertical="center"/>
    </xf>
    <xf numFmtId="1" fontId="5" fillId="4" borderId="20" xfId="22" applyNumberFormat="1" applyFont="1" applyFill="1" applyBorder="1" applyAlignment="1">
      <alignment horizontal="center" vertical="center"/>
    </xf>
    <xf numFmtId="1" fontId="5" fillId="4" borderId="21" xfId="22" applyNumberFormat="1" applyFont="1" applyFill="1" applyBorder="1" applyAlignment="1">
      <alignment horizontal="center" vertical="center"/>
    </xf>
    <xf numFmtId="0" fontId="30" fillId="3" borderId="65" xfId="2" applyFont="1" applyFill="1" applyBorder="1" applyAlignment="1">
      <alignment horizontal="center" vertical="center" wrapText="1"/>
    </xf>
    <xf numFmtId="0" fontId="30" fillId="3" borderId="62" xfId="2"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0" borderId="40" xfId="0" applyFont="1" applyBorder="1" applyAlignment="1">
      <alignment horizontal="center" vertical="center" wrapText="1"/>
    </xf>
    <xf numFmtId="0" fontId="33" fillId="5" borderId="36" xfId="2" applyFont="1" applyFill="1" applyBorder="1" applyAlignment="1">
      <alignment horizontal="center" vertical="center" wrapText="1"/>
    </xf>
    <xf numFmtId="0" fontId="34" fillId="0" borderId="39" xfId="3" applyFont="1" applyBorder="1" applyAlignment="1">
      <alignment horizontal="left" vertical="center" wrapText="1"/>
    </xf>
    <xf numFmtId="9" fontId="13" fillId="4" borderId="37" xfId="3" applyNumberFormat="1" applyFont="1" applyFill="1" applyBorder="1" applyAlignment="1">
      <alignment horizontal="center" vertical="center"/>
    </xf>
    <xf numFmtId="0" fontId="13" fillId="4" borderId="39" xfId="3" applyFont="1" applyFill="1" applyBorder="1" applyAlignment="1">
      <alignment horizontal="center" vertical="center"/>
    </xf>
    <xf numFmtId="0" fontId="13" fillId="0" borderId="37" xfId="3" applyFont="1" applyBorder="1" applyAlignment="1">
      <alignment horizontal="center" vertical="center"/>
    </xf>
    <xf numFmtId="0" fontId="13" fillId="0" borderId="39" xfId="3" applyFont="1" applyBorder="1" applyAlignment="1">
      <alignment horizontal="center" vertical="center"/>
    </xf>
    <xf numFmtId="0" fontId="31" fillId="0" borderId="37" xfId="3" applyFont="1" applyBorder="1" applyAlignment="1">
      <alignment horizontal="center" vertical="center" wrapText="1"/>
    </xf>
    <xf numFmtId="0" fontId="31" fillId="0" borderId="39" xfId="3" applyFont="1" applyBorder="1" applyAlignment="1">
      <alignment horizontal="center" vertical="center" wrapText="1"/>
    </xf>
    <xf numFmtId="0" fontId="46" fillId="0" borderId="4" xfId="20" applyFont="1" applyBorder="1" applyAlignment="1">
      <alignment horizontal="center" vertical="center" wrapText="1"/>
    </xf>
    <xf numFmtId="0" fontId="46" fillId="0" borderId="6" xfId="20" applyFont="1" applyBorder="1" applyAlignment="1">
      <alignment horizontal="center" vertical="center" wrapText="1"/>
    </xf>
    <xf numFmtId="0" fontId="46" fillId="0" borderId="7" xfId="20" applyFont="1" applyBorder="1" applyAlignment="1">
      <alignment horizontal="center" vertical="center" wrapText="1"/>
    </xf>
    <xf numFmtId="0" fontId="46" fillId="0" borderId="5" xfId="20" applyFont="1" applyBorder="1" applyAlignment="1">
      <alignment horizontal="center" vertical="center" wrapText="1"/>
    </xf>
    <xf numFmtId="0" fontId="46" fillId="0" borderId="8" xfId="20" applyFont="1" applyAlignment="1">
      <alignment horizontal="center" vertical="center" wrapText="1"/>
    </xf>
    <xf numFmtId="0" fontId="46" fillId="0" borderId="10" xfId="20" applyFont="1" applyBorder="1" applyAlignment="1">
      <alignment horizontal="center" vertical="center" wrapText="1"/>
    </xf>
    <xf numFmtId="0" fontId="46" fillId="0" borderId="15" xfId="20" applyFont="1" applyBorder="1" applyAlignment="1">
      <alignment horizontal="center" vertical="center" wrapText="1"/>
    </xf>
    <xf numFmtId="0" fontId="46" fillId="0" borderId="13" xfId="20" applyFont="1" applyBorder="1" applyAlignment="1">
      <alignment horizontal="center" vertical="center" wrapText="1"/>
    </xf>
    <xf numFmtId="0" fontId="46" fillId="0" borderId="14" xfId="20" applyFont="1" applyBorder="1" applyAlignment="1">
      <alignment horizontal="center" vertical="center" wrapText="1"/>
    </xf>
    <xf numFmtId="0" fontId="47" fillId="0" borderId="4" xfId="20" applyFont="1" applyBorder="1" applyAlignment="1">
      <alignment horizontal="center" vertical="center" wrapText="1"/>
    </xf>
    <xf numFmtId="0" fontId="47" fillId="0" borderId="6" xfId="20" applyFont="1" applyBorder="1" applyAlignment="1">
      <alignment horizontal="center" vertical="center" wrapText="1"/>
    </xf>
    <xf numFmtId="0" fontId="47" fillId="0" borderId="15" xfId="20" applyFont="1" applyBorder="1" applyAlignment="1">
      <alignment horizontal="center" vertical="center" wrapText="1"/>
    </xf>
    <xf numFmtId="0" fontId="47" fillId="0" borderId="13" xfId="20" applyFont="1" applyBorder="1" applyAlignment="1">
      <alignment horizontal="center" vertical="center" wrapText="1"/>
    </xf>
    <xf numFmtId="0" fontId="47" fillId="3" borderId="11" xfId="20" applyFont="1" applyFill="1" applyBorder="1" applyAlignment="1">
      <alignment horizontal="center" vertical="center" wrapText="1"/>
    </xf>
    <xf numFmtId="0" fontId="47" fillId="3" borderId="9" xfId="20" applyFont="1" applyFill="1" applyBorder="1" applyAlignment="1">
      <alignment horizontal="center" vertical="center" wrapText="1"/>
    </xf>
    <xf numFmtId="0" fontId="47" fillId="3" borderId="14" xfId="20" applyFont="1" applyFill="1" applyBorder="1" applyAlignment="1">
      <alignment horizontal="center" vertical="center" wrapText="1"/>
    </xf>
    <xf numFmtId="0" fontId="47" fillId="3" borderId="12" xfId="20" applyFont="1" applyFill="1" applyBorder="1" applyAlignment="1">
      <alignment horizontal="center" vertical="center" wrapText="1"/>
    </xf>
    <xf numFmtId="0" fontId="18" fillId="0" borderId="11" xfId="20" applyFont="1" applyBorder="1" applyAlignment="1">
      <alignment horizontal="center" vertical="center" wrapText="1"/>
    </xf>
    <xf numFmtId="0" fontId="18" fillId="0" borderId="9" xfId="20" applyFont="1" applyBorder="1" applyAlignment="1">
      <alignment horizontal="center" vertical="center" wrapText="1"/>
    </xf>
    <xf numFmtId="0" fontId="18" fillId="0" borderId="12" xfId="20" applyFont="1" applyBorder="1" applyAlignment="1">
      <alignment horizontal="center" vertical="center" wrapText="1"/>
    </xf>
    <xf numFmtId="0" fontId="47" fillId="3" borderId="4" xfId="20" applyFont="1" applyFill="1" applyBorder="1" applyAlignment="1">
      <alignment horizontal="center" vertical="center" wrapText="1"/>
    </xf>
    <xf numFmtId="0" fontId="47" fillId="3" borderId="6" xfId="20" applyFont="1" applyFill="1" applyBorder="1" applyAlignment="1">
      <alignment horizontal="center" vertical="center" wrapText="1"/>
    </xf>
    <xf numFmtId="0" fontId="47" fillId="3" borderId="15" xfId="20" applyFont="1" applyFill="1" applyBorder="1" applyAlignment="1">
      <alignment horizontal="center" vertical="center" wrapText="1"/>
    </xf>
    <xf numFmtId="0" fontId="47" fillId="3" borderId="13" xfId="20" applyFont="1" applyFill="1" applyBorder="1" applyAlignment="1">
      <alignment horizontal="center" vertical="center" wrapText="1"/>
    </xf>
    <xf numFmtId="0" fontId="18" fillId="0" borderId="11" xfId="20" applyFont="1" applyBorder="1" applyAlignment="1">
      <alignment horizontal="left" vertical="center" wrapText="1"/>
    </xf>
    <xf numFmtId="0" fontId="18" fillId="0" borderId="9" xfId="20" applyFont="1" applyBorder="1" applyAlignment="1">
      <alignment horizontal="left" vertical="center" wrapText="1"/>
    </xf>
    <xf numFmtId="0" fontId="18" fillId="0" borderId="12" xfId="20" applyFont="1" applyBorder="1" applyAlignment="1">
      <alignment horizontal="left" vertical="center" wrapText="1"/>
    </xf>
    <xf numFmtId="0" fontId="46" fillId="0" borderId="11" xfId="20" applyFont="1" applyBorder="1" applyAlignment="1">
      <alignment horizontal="center" vertical="center" wrapText="1"/>
    </xf>
    <xf numFmtId="0" fontId="46" fillId="0" borderId="12" xfId="20" applyFont="1" applyBorder="1" applyAlignment="1">
      <alignment horizontal="center" vertical="center" wrapText="1"/>
    </xf>
    <xf numFmtId="0" fontId="46" fillId="0" borderId="9" xfId="20" applyFont="1" applyBorder="1" applyAlignment="1">
      <alignment horizontal="center" vertical="center" wrapText="1"/>
    </xf>
    <xf numFmtId="9" fontId="46" fillId="0" borderId="11" xfId="1" applyFont="1" applyFill="1" applyBorder="1" applyAlignment="1">
      <alignment horizontal="center" vertical="center" shrinkToFit="1"/>
    </xf>
    <xf numFmtId="9" fontId="46" fillId="0" borderId="9" xfId="1" applyFont="1" applyFill="1" applyBorder="1" applyAlignment="1">
      <alignment horizontal="center" vertical="center" shrinkToFit="1"/>
    </xf>
    <xf numFmtId="9" fontId="46" fillId="0" borderId="12" xfId="1" applyFont="1" applyFill="1" applyBorder="1" applyAlignment="1">
      <alignment horizontal="center" vertical="center" shrinkToFit="1"/>
    </xf>
    <xf numFmtId="0" fontId="46" fillId="0" borderId="11" xfId="20" applyFont="1" applyBorder="1" applyAlignment="1">
      <alignment horizontal="left" vertical="center" wrapText="1"/>
    </xf>
    <xf numFmtId="0" fontId="46" fillId="0" borderId="9" xfId="20" applyFont="1" applyBorder="1" applyAlignment="1">
      <alignment horizontal="left" vertical="center" wrapText="1"/>
    </xf>
    <xf numFmtId="0" fontId="46" fillId="0" borderId="12" xfId="20" applyFont="1" applyBorder="1" applyAlignment="1">
      <alignment horizontal="left" vertical="center" wrapText="1"/>
    </xf>
    <xf numFmtId="0" fontId="47" fillId="3" borderId="90" xfId="20" applyFont="1" applyFill="1" applyBorder="1" applyAlignment="1">
      <alignment horizontal="center" vertical="center" wrapText="1"/>
    </xf>
    <xf numFmtId="0" fontId="47" fillId="3" borderId="91" xfId="20" applyFont="1" applyFill="1" applyBorder="1" applyAlignment="1">
      <alignment horizontal="center" vertical="center" wrapText="1"/>
    </xf>
    <xf numFmtId="0" fontId="47" fillId="3" borderId="92" xfId="20" applyFont="1" applyFill="1" applyBorder="1" applyAlignment="1">
      <alignment horizontal="center" vertical="center" wrapText="1"/>
    </xf>
    <xf numFmtId="0" fontId="47" fillId="3" borderId="62" xfId="20" applyFont="1" applyFill="1" applyBorder="1" applyAlignment="1">
      <alignment horizontal="center" vertical="center" wrapText="1"/>
    </xf>
    <xf numFmtId="0" fontId="18" fillId="0" borderId="13" xfId="20" applyFont="1" applyBorder="1" applyAlignment="1">
      <alignment horizontal="left" vertical="center" wrapText="1"/>
    </xf>
    <xf numFmtId="0" fontId="18" fillId="0" borderId="14" xfId="20" applyFont="1" applyBorder="1" applyAlignment="1">
      <alignment horizontal="left" vertical="center" wrapText="1"/>
    </xf>
    <xf numFmtId="0" fontId="18" fillId="0" borderId="37" xfId="20" applyFont="1" applyBorder="1" applyAlignment="1">
      <alignment horizontal="center" vertical="center" wrapText="1"/>
    </xf>
    <xf numFmtId="0" fontId="18" fillId="0" borderId="39" xfId="20" applyFont="1" applyBorder="1" applyAlignment="1">
      <alignment horizontal="center" vertical="center" wrapText="1"/>
    </xf>
    <xf numFmtId="0" fontId="18" fillId="14" borderId="11" xfId="20" applyFont="1" applyFill="1" applyBorder="1" applyAlignment="1">
      <alignment horizontal="center" vertical="center" wrapText="1"/>
    </xf>
    <xf numFmtId="0" fontId="18" fillId="14" borderId="9" xfId="20" applyFont="1" applyFill="1" applyBorder="1" applyAlignment="1">
      <alignment horizontal="center" vertical="center" wrapText="1"/>
    </xf>
    <xf numFmtId="0" fontId="18" fillId="14" borderId="12" xfId="20" applyFont="1" applyFill="1" applyBorder="1" applyAlignment="1">
      <alignment horizontal="center" vertical="center" wrapText="1"/>
    </xf>
    <xf numFmtId="0" fontId="18" fillId="0" borderId="15" xfId="20" applyFont="1" applyBorder="1" applyAlignment="1">
      <alignment horizontal="center" vertical="center" wrapText="1"/>
    </xf>
    <xf numFmtId="0" fontId="18" fillId="0" borderId="13" xfId="20" applyFont="1" applyBorder="1" applyAlignment="1">
      <alignment horizontal="center" vertical="center" wrapText="1"/>
    </xf>
    <xf numFmtId="0" fontId="47" fillId="3" borderId="36" xfId="20" applyFont="1" applyFill="1" applyBorder="1" applyAlignment="1">
      <alignment horizontal="center" vertical="center" wrapText="1"/>
    </xf>
    <xf numFmtId="0" fontId="12" fillId="0" borderId="16" xfId="2" applyFont="1" applyBorder="1" applyAlignment="1">
      <alignment horizontal="left" vertical="center" wrapText="1"/>
    </xf>
    <xf numFmtId="0" fontId="12" fillId="0" borderId="32" xfId="2" applyFont="1" applyBorder="1" applyAlignment="1">
      <alignment horizontal="left" vertical="center" wrapText="1"/>
    </xf>
    <xf numFmtId="0" fontId="12" fillId="0" borderId="31" xfId="2" applyFont="1" applyBorder="1" applyAlignment="1">
      <alignment horizontal="left" vertical="center" wrapText="1"/>
    </xf>
    <xf numFmtId="0" fontId="12" fillId="0" borderId="22" xfId="2" applyFont="1" applyBorder="1" applyAlignment="1">
      <alignment horizontal="left" vertical="center" wrapText="1"/>
    </xf>
    <xf numFmtId="0" fontId="12" fillId="0" borderId="8" xfId="2" applyFont="1" applyAlignment="1">
      <alignment horizontal="left" vertical="center" wrapText="1"/>
    </xf>
    <xf numFmtId="0" fontId="12" fillId="0" borderId="30" xfId="2" applyFont="1" applyBorder="1" applyAlignment="1">
      <alignment horizontal="left" vertical="center" wrapText="1"/>
    </xf>
    <xf numFmtId="0" fontId="12" fillId="0" borderId="25" xfId="2" applyFont="1" applyBorder="1" applyAlignment="1">
      <alignment horizontal="left" vertical="center" wrapText="1"/>
    </xf>
    <xf numFmtId="0" fontId="12" fillId="0" borderId="34" xfId="2" applyFont="1" applyBorder="1" applyAlignment="1">
      <alignment horizontal="left" vertical="center" wrapText="1"/>
    </xf>
    <xf numFmtId="0" fontId="12" fillId="0" borderId="33" xfId="2" applyFont="1" applyBorder="1" applyAlignment="1">
      <alignment horizontal="left" vertical="center" wrapText="1"/>
    </xf>
    <xf numFmtId="0" fontId="21" fillId="0" borderId="19" xfId="3" applyFont="1" applyBorder="1" applyAlignment="1">
      <alignment horizontal="left" vertical="center"/>
    </xf>
    <xf numFmtId="0" fontId="21" fillId="0" borderId="20" xfId="3" applyFont="1" applyBorder="1" applyAlignment="1">
      <alignment horizontal="left" vertical="center"/>
    </xf>
    <xf numFmtId="0" fontId="21" fillId="0" borderId="21" xfId="3" applyFont="1" applyBorder="1" applyAlignment="1">
      <alignment horizontal="left" vertical="center"/>
    </xf>
    <xf numFmtId="0" fontId="21" fillId="0" borderId="40" xfId="3" applyFont="1" applyBorder="1" applyAlignment="1">
      <alignment horizontal="center" vertical="center"/>
    </xf>
    <xf numFmtId="0" fontId="20" fillId="4" borderId="19" xfId="3" applyFont="1" applyFill="1" applyBorder="1" applyAlignment="1">
      <alignment horizontal="center" vertical="center" wrapText="1"/>
    </xf>
    <xf numFmtId="0" fontId="20" fillId="4" borderId="21" xfId="3" applyFont="1" applyFill="1" applyBorder="1" applyAlignment="1">
      <alignment horizontal="center" vertical="center" wrapText="1"/>
    </xf>
    <xf numFmtId="0" fontId="20" fillId="4" borderId="39" xfId="3" applyFont="1" applyFill="1" applyBorder="1" applyAlignment="1">
      <alignment horizontal="center" vertical="center" wrapText="1"/>
    </xf>
    <xf numFmtId="0" fontId="26" fillId="2" borderId="37" xfId="0" applyFont="1" applyFill="1" applyBorder="1" applyAlignment="1">
      <alignment horizontal="center" vertical="center" wrapText="1"/>
    </xf>
    <xf numFmtId="0" fontId="32" fillId="0" borderId="39" xfId="3" applyFont="1" applyBorder="1" applyAlignment="1">
      <alignment horizontal="center" vertical="center" wrapText="1"/>
    </xf>
    <xf numFmtId="0" fontId="18" fillId="14" borderId="11" xfId="20" applyFont="1" applyFill="1" applyBorder="1" applyAlignment="1">
      <alignment horizontal="left" vertical="center" wrapText="1"/>
    </xf>
    <xf numFmtId="0" fontId="18" fillId="14" borderId="9" xfId="20" applyFont="1" applyFill="1" applyBorder="1" applyAlignment="1">
      <alignment horizontal="left" vertical="center" wrapText="1"/>
    </xf>
    <xf numFmtId="0" fontId="18" fillId="14" borderId="12" xfId="20" applyFont="1" applyFill="1" applyBorder="1" applyAlignment="1">
      <alignment horizontal="left" vertical="center" wrapText="1"/>
    </xf>
    <xf numFmtId="9" fontId="46" fillId="0" borderId="11" xfId="1" applyFont="1" applyBorder="1" applyAlignment="1">
      <alignment horizontal="center" vertical="center" shrinkToFit="1"/>
    </xf>
    <xf numFmtId="9" fontId="46" fillId="0" borderId="9" xfId="1" applyFont="1" applyBorder="1" applyAlignment="1">
      <alignment horizontal="center" vertical="center" shrinkToFit="1"/>
    </xf>
    <xf numFmtId="9" fontId="46" fillId="0" borderId="12" xfId="1" applyFont="1" applyBorder="1" applyAlignment="1">
      <alignment horizontal="center" vertical="center" shrinkToFit="1"/>
    </xf>
    <xf numFmtId="0" fontId="47" fillId="3" borderId="7" xfId="20" applyFont="1" applyFill="1" applyBorder="1" applyAlignment="1">
      <alignment horizontal="center" vertical="center" wrapText="1"/>
    </xf>
    <xf numFmtId="0" fontId="47" fillId="3" borderId="10" xfId="20" applyFont="1" applyFill="1" applyBorder="1" applyAlignment="1">
      <alignment horizontal="center" vertical="center" wrapText="1"/>
    </xf>
    <xf numFmtId="0" fontId="18" fillId="0" borderId="36" xfId="20" applyFont="1" applyBorder="1" applyAlignment="1">
      <alignment horizontal="left" vertical="center" wrapText="1"/>
    </xf>
    <xf numFmtId="0" fontId="18" fillId="0" borderId="15" xfId="20" applyFont="1" applyBorder="1" applyAlignment="1">
      <alignment horizontal="left" vertical="center" wrapText="1"/>
    </xf>
    <xf numFmtId="1" fontId="12" fillId="0" borderId="36" xfId="2" applyNumberFormat="1" applyFont="1" applyBorder="1" applyAlignment="1">
      <alignment horizontal="center" vertical="center" wrapText="1"/>
    </xf>
    <xf numFmtId="0" fontId="12" fillId="0" borderId="36" xfId="2" applyFont="1" applyBorder="1" applyAlignment="1">
      <alignment horizontal="center" vertical="center" wrapText="1"/>
    </xf>
    <xf numFmtId="0" fontId="29" fillId="0" borderId="46" xfId="3" applyFont="1" applyBorder="1" applyAlignment="1">
      <alignment horizontal="center" vertical="center"/>
    </xf>
    <xf numFmtId="0" fontId="12" fillId="5" borderId="43" xfId="3" applyFont="1" applyFill="1" applyBorder="1" applyAlignment="1">
      <alignment horizontal="center" vertical="center" wrapText="1"/>
    </xf>
    <xf numFmtId="0" fontId="12" fillId="5" borderId="42"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12" fillId="5" borderId="21" xfId="3" applyFont="1" applyFill="1" applyBorder="1" applyAlignment="1">
      <alignment horizontal="center" vertical="center" wrapText="1"/>
    </xf>
    <xf numFmtId="0" fontId="13" fillId="0" borderId="19" xfId="3" applyFont="1" applyBorder="1" applyAlignment="1">
      <alignment horizontal="center" vertical="center"/>
    </xf>
    <xf numFmtId="0" fontId="13" fillId="0" borderId="21" xfId="3" applyFont="1" applyBorder="1" applyAlignment="1">
      <alignment horizontal="center" vertical="center"/>
    </xf>
    <xf numFmtId="0" fontId="13" fillId="0" borderId="20" xfId="3" applyFont="1" applyBorder="1" applyAlignment="1">
      <alignment horizontal="center" vertical="center"/>
    </xf>
    <xf numFmtId="0" fontId="45" fillId="0" borderId="19" xfId="3" applyFont="1" applyBorder="1" applyAlignment="1">
      <alignment horizontal="center" vertical="center" wrapText="1"/>
    </xf>
    <xf numFmtId="0" fontId="45" fillId="0" borderId="21" xfId="3" applyFont="1" applyBorder="1" applyAlignment="1">
      <alignment horizontal="center" vertical="center" wrapText="1"/>
    </xf>
    <xf numFmtId="0" fontId="13" fillId="0" borderId="19" xfId="3" applyFont="1" applyBorder="1" applyAlignment="1">
      <alignment horizontal="center" vertical="center" wrapText="1"/>
    </xf>
    <xf numFmtId="0" fontId="13" fillId="0" borderId="21" xfId="3" applyFont="1" applyBorder="1" applyAlignment="1">
      <alignment horizontal="center" vertical="center" wrapText="1"/>
    </xf>
    <xf numFmtId="0" fontId="13" fillId="0" borderId="43" xfId="3" applyFont="1" applyBorder="1" applyAlignment="1">
      <alignment horizontal="center" vertical="center"/>
    </xf>
    <xf numFmtId="0" fontId="13" fillId="0" borderId="41" xfId="3" applyFont="1" applyBorder="1" applyAlignment="1">
      <alignment horizontal="center" vertical="center"/>
    </xf>
    <xf numFmtId="0" fontId="13" fillId="0" borderId="42" xfId="3" applyFont="1" applyBorder="1" applyAlignment="1">
      <alignment horizontal="center" vertical="center"/>
    </xf>
    <xf numFmtId="0" fontId="13" fillId="0" borderId="20" xfId="3" applyFont="1" applyBorder="1" applyAlignment="1">
      <alignment horizontal="center" vertical="center" wrapText="1"/>
    </xf>
    <xf numFmtId="0" fontId="12" fillId="5" borderId="16" xfId="2" applyFont="1" applyFill="1" applyBorder="1" applyAlignment="1">
      <alignment horizontal="center" vertical="center" wrapText="1"/>
    </xf>
    <xf numFmtId="0" fontId="12" fillId="5" borderId="22" xfId="2" applyFont="1" applyFill="1" applyBorder="1" applyAlignment="1">
      <alignment horizontal="center" vertical="center" wrapText="1"/>
    </xf>
    <xf numFmtId="0" fontId="12" fillId="5" borderId="25" xfId="2" applyFont="1" applyFill="1" applyBorder="1" applyAlignment="1">
      <alignment horizontal="center" vertical="center" wrapText="1"/>
    </xf>
    <xf numFmtId="0" fontId="13" fillId="4" borderId="19" xfId="3" applyFont="1" applyFill="1" applyBorder="1" applyAlignment="1">
      <alignment horizontal="center" vertical="center" wrapText="1"/>
    </xf>
    <xf numFmtId="0" fontId="13" fillId="4" borderId="20" xfId="3" applyFont="1" applyFill="1" applyBorder="1" applyAlignment="1">
      <alignment horizontal="center" vertical="center" wrapText="1"/>
    </xf>
    <xf numFmtId="0" fontId="13" fillId="4" borderId="21" xfId="3" applyFont="1" applyFill="1" applyBorder="1" applyAlignment="1">
      <alignment horizontal="center" vertical="center" wrapText="1"/>
    </xf>
    <xf numFmtId="0" fontId="6" fillId="5" borderId="40" xfId="3" applyFont="1" applyFill="1" applyBorder="1" applyAlignment="1">
      <alignment horizontal="center" vertical="center"/>
    </xf>
    <xf numFmtId="0" fontId="12" fillId="5" borderId="36" xfId="2" applyFont="1" applyFill="1" applyBorder="1" applyAlignment="1">
      <alignment horizontal="center" vertical="center" wrapText="1"/>
    </xf>
    <xf numFmtId="0" fontId="6" fillId="5" borderId="19" xfId="3" applyFont="1" applyFill="1" applyBorder="1" applyAlignment="1">
      <alignment horizontal="center" vertical="center" wrapText="1"/>
    </xf>
    <xf numFmtId="0" fontId="6" fillId="5" borderId="20" xfId="3" applyFont="1" applyFill="1" applyBorder="1" applyAlignment="1">
      <alignment horizontal="center" vertical="center" wrapText="1"/>
    </xf>
    <xf numFmtId="0" fontId="6" fillId="5" borderId="21" xfId="3" applyFont="1" applyFill="1" applyBorder="1" applyAlignment="1">
      <alignment horizontal="center" vertical="center" wrapText="1"/>
    </xf>
    <xf numFmtId="0" fontId="6" fillId="0" borderId="19" xfId="3" applyFont="1" applyBorder="1" applyAlignment="1">
      <alignment horizontal="center" vertical="center"/>
    </xf>
    <xf numFmtId="0" fontId="6" fillId="0" borderId="20" xfId="3" applyFont="1" applyBorder="1" applyAlignment="1">
      <alignment horizontal="center" vertical="center"/>
    </xf>
    <xf numFmtId="0" fontId="6" fillId="0" borderId="21" xfId="3" applyFont="1" applyBorder="1" applyAlignment="1">
      <alignment horizontal="center" vertical="center"/>
    </xf>
    <xf numFmtId="0" fontId="6" fillId="0" borderId="40" xfId="3" applyFont="1" applyBorder="1" applyAlignment="1">
      <alignment horizontal="left" vertical="center" wrapText="1"/>
    </xf>
    <xf numFmtId="0" fontId="6" fillId="0" borderId="40" xfId="3" applyFont="1" applyBorder="1" applyAlignment="1">
      <alignment horizontal="left" vertical="center"/>
    </xf>
    <xf numFmtId="0" fontId="12" fillId="5" borderId="51" xfId="2" applyFont="1" applyFill="1" applyBorder="1" applyAlignment="1">
      <alignment horizontal="center" vertical="center" wrapText="1"/>
    </xf>
    <xf numFmtId="0" fontId="12" fillId="5" borderId="52" xfId="2" applyFont="1" applyFill="1" applyBorder="1" applyAlignment="1">
      <alignment horizontal="center" vertical="center" wrapText="1"/>
    </xf>
    <xf numFmtId="0" fontId="12" fillId="5" borderId="53" xfId="2" applyFont="1" applyFill="1" applyBorder="1" applyAlignment="1">
      <alignment horizontal="center" vertical="center" wrapText="1"/>
    </xf>
    <xf numFmtId="0" fontId="12" fillId="5" borderId="70" xfId="2" applyFont="1" applyFill="1" applyBorder="1" applyAlignment="1">
      <alignment horizontal="center" vertical="center" wrapText="1"/>
    </xf>
    <xf numFmtId="0" fontId="12" fillId="5" borderId="26" xfId="2" applyFont="1" applyFill="1" applyBorder="1" applyAlignment="1">
      <alignment horizontal="center" vertical="center" wrapText="1"/>
    </xf>
    <xf numFmtId="0" fontId="12" fillId="5" borderId="23" xfId="2" applyFont="1" applyFill="1" applyBorder="1" applyAlignment="1">
      <alignment horizontal="center" vertical="center" wrapText="1"/>
    </xf>
    <xf numFmtId="0" fontId="12" fillId="5" borderId="27" xfId="2" applyFont="1" applyFill="1" applyBorder="1" applyAlignment="1">
      <alignment horizontal="center" vertical="center" wrapText="1"/>
    </xf>
    <xf numFmtId="0" fontId="12" fillId="5" borderId="77" xfId="2" applyFont="1" applyFill="1" applyBorder="1" applyAlignment="1">
      <alignment horizontal="center" vertical="center" wrapText="1"/>
    </xf>
    <xf numFmtId="0" fontId="12" fillId="5" borderId="78" xfId="2" applyFont="1" applyFill="1" applyBorder="1" applyAlignment="1">
      <alignment horizontal="center" vertical="center" wrapText="1"/>
    </xf>
    <xf numFmtId="0" fontId="12" fillId="3" borderId="19" xfId="2" applyFont="1" applyFill="1" applyBorder="1" applyAlignment="1">
      <alignment horizontal="center" vertical="center" wrapText="1"/>
    </xf>
    <xf numFmtId="0" fontId="12" fillId="3" borderId="20" xfId="2" applyFont="1" applyFill="1" applyBorder="1" applyAlignment="1">
      <alignment horizontal="center" vertical="center" wrapText="1"/>
    </xf>
    <xf numFmtId="0" fontId="12" fillId="3" borderId="21" xfId="2" applyFont="1" applyFill="1" applyBorder="1" applyAlignment="1">
      <alignment horizontal="center" vertical="center" wrapText="1"/>
    </xf>
    <xf numFmtId="0" fontId="12" fillId="3" borderId="19" xfId="2" applyFont="1" applyFill="1" applyBorder="1" applyAlignment="1">
      <alignment horizontal="center" vertical="center"/>
    </xf>
    <xf numFmtId="0" fontId="12" fillId="3" borderId="20" xfId="2" applyFont="1" applyFill="1" applyBorder="1" applyAlignment="1">
      <alignment horizontal="center" vertical="center"/>
    </xf>
    <xf numFmtId="0" fontId="12" fillId="3" borderId="21" xfId="2" applyFont="1" applyFill="1" applyBorder="1" applyAlignment="1">
      <alignment horizontal="center" vertical="center"/>
    </xf>
    <xf numFmtId="0" fontId="12" fillId="0" borderId="77" xfId="0" applyFont="1" applyBorder="1" applyAlignment="1">
      <alignment vertical="center" wrapText="1"/>
    </xf>
    <xf numFmtId="0" fontId="12" fillId="0" borderId="50" xfId="0" applyFont="1" applyBorder="1" applyAlignment="1">
      <alignment vertical="center" wrapText="1"/>
    </xf>
    <xf numFmtId="0" fontId="12" fillId="0" borderId="78" xfId="0" applyFont="1" applyBorder="1" applyAlignment="1">
      <alignment vertical="center" wrapText="1"/>
    </xf>
    <xf numFmtId="0" fontId="12" fillId="0" borderId="82" xfId="0" applyFont="1" applyBorder="1" applyAlignment="1">
      <alignment vertical="center" wrapText="1"/>
    </xf>
    <xf numFmtId="0" fontId="12" fillId="0" borderId="48" xfId="0" applyFont="1" applyBorder="1" applyAlignment="1">
      <alignment vertical="center" wrapText="1"/>
    </xf>
    <xf numFmtId="0" fontId="12" fillId="0" borderId="79" xfId="0" applyFont="1" applyBorder="1" applyAlignment="1">
      <alignment vertical="center" wrapText="1"/>
    </xf>
    <xf numFmtId="0" fontId="12" fillId="3" borderId="40" xfId="2" applyFont="1" applyFill="1" applyBorder="1" applyAlignment="1">
      <alignment horizontal="left" vertical="center" wrapText="1"/>
    </xf>
    <xf numFmtId="0" fontId="12" fillId="3" borderId="40" xfId="2" applyFont="1" applyFill="1" applyBorder="1" applyAlignment="1">
      <alignment horizontal="center" vertical="center" wrapText="1"/>
    </xf>
    <xf numFmtId="170" fontId="13" fillId="0" borderId="77" xfId="5" applyNumberFormat="1" applyFont="1" applyBorder="1" applyAlignment="1">
      <alignment horizontal="center" vertical="center"/>
    </xf>
    <xf numFmtId="170" fontId="13" fillId="0" borderId="50" xfId="5" applyNumberFormat="1" applyFont="1" applyBorder="1" applyAlignment="1">
      <alignment horizontal="center" vertical="center"/>
    </xf>
    <xf numFmtId="170" fontId="13" fillId="0" borderId="78" xfId="5" applyNumberFormat="1" applyFont="1" applyBorder="1" applyAlignment="1">
      <alignment horizontal="center" vertical="center"/>
    </xf>
    <xf numFmtId="0" fontId="12" fillId="0" borderId="8" xfId="0" applyFont="1" applyBorder="1" applyAlignment="1">
      <alignment horizontal="center" vertical="center" wrapText="1"/>
    </xf>
    <xf numFmtId="0" fontId="12" fillId="3" borderId="19"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21" xfId="3" applyFont="1" applyFill="1" applyBorder="1" applyAlignment="1">
      <alignment horizontal="center" vertical="center" wrapText="1"/>
    </xf>
    <xf numFmtId="0" fontId="12" fillId="3" borderId="25" xfId="3" applyFont="1" applyFill="1" applyBorder="1" applyAlignment="1">
      <alignment horizontal="center" vertical="center" wrapText="1"/>
    </xf>
    <xf numFmtId="0" fontId="12" fillId="3" borderId="34" xfId="3" applyFont="1" applyFill="1" applyBorder="1" applyAlignment="1">
      <alignment horizontal="center" vertical="center" wrapText="1"/>
    </xf>
    <xf numFmtId="0" fontId="12" fillId="3" borderId="33" xfId="3" applyFont="1" applyFill="1" applyBorder="1" applyAlignment="1">
      <alignment horizontal="center" vertical="center" wrapText="1"/>
    </xf>
    <xf numFmtId="0" fontId="12" fillId="5" borderId="25" xfId="3" applyFont="1" applyFill="1" applyBorder="1" applyAlignment="1">
      <alignment horizontal="center" vertical="center" wrapText="1"/>
    </xf>
    <xf numFmtId="0" fontId="12" fillId="5" borderId="33" xfId="3" applyFont="1" applyFill="1" applyBorder="1" applyAlignment="1">
      <alignment horizontal="center" vertical="center" wrapText="1"/>
    </xf>
    <xf numFmtId="0" fontId="33" fillId="5" borderId="41" xfId="3" applyFont="1" applyFill="1" applyBorder="1" applyAlignment="1">
      <alignment horizontal="center" vertical="center" wrapText="1"/>
    </xf>
    <xf numFmtId="0" fontId="33" fillId="5" borderId="40" xfId="3" applyFont="1" applyFill="1" applyBorder="1" applyAlignment="1">
      <alignment horizontal="center" vertical="center" wrapText="1"/>
    </xf>
    <xf numFmtId="0" fontId="12" fillId="5" borderId="20" xfId="3" applyFont="1" applyFill="1" applyBorder="1" applyAlignment="1">
      <alignment horizontal="center" vertical="center" wrapText="1"/>
    </xf>
    <xf numFmtId="0" fontId="20" fillId="5" borderId="20" xfId="3" applyFont="1" applyFill="1" applyBorder="1" applyAlignment="1">
      <alignment horizontal="center" vertical="center" wrapText="1"/>
    </xf>
    <xf numFmtId="0" fontId="20" fillId="5" borderId="21" xfId="3" applyFont="1" applyFill="1" applyBorder="1" applyAlignment="1">
      <alignment horizontal="center" vertical="center" wrapText="1"/>
    </xf>
    <xf numFmtId="0" fontId="37" fillId="10" borderId="16" xfId="2" applyFont="1" applyFill="1" applyBorder="1" applyAlignment="1">
      <alignment horizontal="center" vertical="center" wrapText="1"/>
    </xf>
    <xf numFmtId="0" fontId="37" fillId="10" borderId="32" xfId="2" applyFont="1" applyFill="1" applyBorder="1" applyAlignment="1">
      <alignment horizontal="center" vertical="center" wrapText="1"/>
    </xf>
    <xf numFmtId="0" fontId="37" fillId="10" borderId="31" xfId="2" applyFont="1" applyFill="1" applyBorder="1" applyAlignment="1">
      <alignment horizontal="center" vertical="center" wrapText="1"/>
    </xf>
    <xf numFmtId="0" fontId="37" fillId="10" borderId="22" xfId="2" applyFont="1" applyFill="1" applyBorder="1" applyAlignment="1">
      <alignment horizontal="center" vertical="center" wrapText="1"/>
    </xf>
    <xf numFmtId="0" fontId="37" fillId="10" borderId="8" xfId="2" applyFont="1" applyFill="1" applyAlignment="1">
      <alignment horizontal="center" vertical="center" wrapText="1"/>
    </xf>
    <xf numFmtId="0" fontId="37" fillId="10" borderId="30" xfId="2" applyFont="1" applyFill="1" applyBorder="1" applyAlignment="1">
      <alignment horizontal="center" vertical="center" wrapText="1"/>
    </xf>
    <xf numFmtId="0" fontId="37" fillId="10" borderId="25" xfId="2" applyFont="1" applyFill="1" applyBorder="1" applyAlignment="1">
      <alignment horizontal="center" vertical="center" wrapText="1"/>
    </xf>
    <xf numFmtId="0" fontId="37" fillId="10" borderId="34" xfId="2" applyFont="1" applyFill="1" applyBorder="1" applyAlignment="1">
      <alignment horizontal="center" vertical="center" wrapText="1"/>
    </xf>
    <xf numFmtId="0" fontId="37" fillId="10" borderId="33" xfId="2" applyFont="1" applyFill="1" applyBorder="1" applyAlignment="1">
      <alignment horizontal="center" vertical="center" wrapText="1"/>
    </xf>
    <xf numFmtId="0" fontId="12" fillId="5" borderId="19" xfId="2" applyFont="1" applyFill="1" applyBorder="1" applyAlignment="1">
      <alignment horizontal="left" vertical="center" wrapText="1"/>
    </xf>
    <xf numFmtId="0" fontId="12" fillId="5" borderId="21" xfId="2" applyFont="1" applyFill="1" applyBorder="1" applyAlignment="1">
      <alignment horizontal="left" vertical="center" wrapText="1"/>
    </xf>
    <xf numFmtId="0" fontId="11" fillId="0" borderId="40" xfId="0" applyFont="1" applyBorder="1" applyAlignment="1">
      <alignment horizontal="left" vertical="center" wrapText="1"/>
    </xf>
    <xf numFmtId="0" fontId="41" fillId="0" borderId="16" xfId="2" applyFont="1" applyBorder="1" applyAlignment="1">
      <alignment horizontal="center" vertical="center" wrapText="1"/>
    </xf>
    <xf numFmtId="0" fontId="41" fillId="0" borderId="32" xfId="2" applyFont="1" applyBorder="1" applyAlignment="1">
      <alignment horizontal="center" vertical="center" wrapText="1"/>
    </xf>
    <xf numFmtId="0" fontId="41" fillId="0" borderId="31" xfId="2" applyFont="1" applyBorder="1" applyAlignment="1">
      <alignment horizontal="center" vertical="center" wrapText="1"/>
    </xf>
    <xf numFmtId="0" fontId="41" fillId="0" borderId="22" xfId="2" applyFont="1" applyBorder="1" applyAlignment="1">
      <alignment horizontal="center" vertical="center" wrapText="1"/>
    </xf>
    <xf numFmtId="0" fontId="41" fillId="0" borderId="8" xfId="2" applyFont="1" applyAlignment="1">
      <alignment horizontal="center" vertical="center" wrapText="1"/>
    </xf>
    <xf numFmtId="0" fontId="41" fillId="0" borderId="30" xfId="2" applyFont="1" applyBorder="1" applyAlignment="1">
      <alignment horizontal="center" vertical="center" wrapText="1"/>
    </xf>
    <xf numFmtId="0" fontId="41" fillId="0" borderId="25" xfId="2" applyFont="1" applyBorder="1" applyAlignment="1">
      <alignment horizontal="center" vertical="center" wrapText="1"/>
    </xf>
    <xf numFmtId="0" fontId="41" fillId="0" borderId="34" xfId="2" applyFont="1" applyBorder="1" applyAlignment="1">
      <alignment horizontal="center" vertical="center" wrapText="1"/>
    </xf>
    <xf numFmtId="0" fontId="41" fillId="0" borderId="33" xfId="2" applyFont="1" applyBorder="1" applyAlignment="1">
      <alignment horizontal="center" vertical="center" wrapText="1"/>
    </xf>
    <xf numFmtId="0" fontId="12" fillId="13" borderId="74" xfId="3" applyFont="1" applyFill="1" applyBorder="1" applyAlignment="1">
      <alignment horizontal="center" vertical="center" wrapText="1"/>
    </xf>
    <xf numFmtId="0" fontId="12" fillId="13" borderId="71" xfId="3" applyFont="1" applyFill="1" applyBorder="1" applyAlignment="1">
      <alignment horizontal="center" vertical="center" wrapText="1"/>
    </xf>
    <xf numFmtId="0" fontId="33" fillId="13" borderId="19" xfId="3" applyFont="1" applyFill="1" applyBorder="1" applyAlignment="1">
      <alignment horizontal="center" vertical="center" wrapText="1"/>
    </xf>
    <xf numFmtId="0" fontId="33" fillId="13" borderId="21" xfId="3" applyFont="1" applyFill="1" applyBorder="1" applyAlignment="1">
      <alignment horizontal="center" vertical="center" wrapText="1"/>
    </xf>
    <xf numFmtId="0" fontId="20" fillId="13" borderId="19" xfId="3" applyFont="1" applyFill="1" applyBorder="1" applyAlignment="1">
      <alignment horizontal="center" vertical="center" wrapText="1"/>
    </xf>
    <xf numFmtId="0" fontId="20" fillId="13" borderId="20" xfId="3" applyFont="1" applyFill="1" applyBorder="1" applyAlignment="1">
      <alignment horizontal="center" vertical="center" wrapText="1"/>
    </xf>
    <xf numFmtId="0" fontId="20" fillId="13" borderId="21" xfId="3" applyFont="1" applyFill="1" applyBorder="1" applyAlignment="1">
      <alignment horizontal="center" vertical="center" wrapText="1"/>
    </xf>
    <xf numFmtId="0" fontId="33" fillId="5" borderId="31" xfId="3" applyFont="1" applyFill="1" applyBorder="1" applyAlignment="1">
      <alignment horizontal="center" vertical="center" wrapText="1"/>
    </xf>
    <xf numFmtId="0" fontId="33" fillId="5" borderId="8" xfId="3" applyFont="1" applyFill="1" applyAlignment="1">
      <alignment horizontal="center" vertical="center" wrapText="1"/>
    </xf>
    <xf numFmtId="0" fontId="33" fillId="5" borderId="34" xfId="3" applyFont="1" applyFill="1" applyBorder="1" applyAlignment="1">
      <alignment horizontal="center" vertical="center" wrapText="1"/>
    </xf>
    <xf numFmtId="0" fontId="33" fillId="5" borderId="25" xfId="3" applyFont="1" applyFill="1" applyBorder="1" applyAlignment="1">
      <alignment horizontal="center" vertical="center" wrapText="1"/>
    </xf>
    <xf numFmtId="0" fontId="33" fillId="13" borderId="47" xfId="3" applyFont="1" applyFill="1" applyBorder="1" applyAlignment="1">
      <alignment horizontal="center" vertical="center" wrapText="1"/>
    </xf>
    <xf numFmtId="0" fontId="33" fillId="13" borderId="62" xfId="3" applyFont="1" applyFill="1" applyBorder="1" applyAlignment="1">
      <alignment horizontal="center" vertical="center" wrapText="1"/>
    </xf>
    <xf numFmtId="0" fontId="33" fillId="13" borderId="49" xfId="3" applyFont="1" applyFill="1" applyBorder="1" applyAlignment="1">
      <alignment horizontal="center" vertical="center" wrapText="1"/>
    </xf>
    <xf numFmtId="0" fontId="12" fillId="13" borderId="36" xfId="3" applyFont="1" applyFill="1" applyBorder="1" applyAlignment="1">
      <alignment horizontal="center" vertical="center" wrapText="1"/>
    </xf>
    <xf numFmtId="0" fontId="41" fillId="5" borderId="36" xfId="2" applyFont="1" applyFill="1" applyBorder="1" applyAlignment="1">
      <alignment horizontal="center" vertical="center" wrapText="1"/>
    </xf>
    <xf numFmtId="0" fontId="12" fillId="4" borderId="36" xfId="2" applyFont="1" applyFill="1" applyBorder="1" applyAlignment="1">
      <alignment horizontal="center" vertical="center" wrapText="1"/>
    </xf>
    <xf numFmtId="0" fontId="11" fillId="0" borderId="8" xfId="2" applyFont="1" applyAlignment="1">
      <alignment horizontal="center" vertical="center" wrapText="1"/>
    </xf>
    <xf numFmtId="0" fontId="11" fillId="0" borderId="34" xfId="2" applyFont="1" applyBorder="1" applyAlignment="1">
      <alignment horizontal="center" vertical="center" wrapText="1"/>
    </xf>
    <xf numFmtId="0" fontId="12" fillId="10" borderId="25" xfId="2" applyFont="1" applyFill="1" applyBorder="1" applyAlignment="1">
      <alignment horizontal="center" vertical="center"/>
    </xf>
    <xf numFmtId="0" fontId="12" fillId="10" borderId="34" xfId="2" applyFont="1" applyFill="1" applyBorder="1" applyAlignment="1">
      <alignment horizontal="center" vertical="center"/>
    </xf>
    <xf numFmtId="0" fontId="12" fillId="10" borderId="33" xfId="2" applyFont="1" applyFill="1" applyBorder="1" applyAlignment="1">
      <alignment horizontal="center" vertical="center"/>
    </xf>
    <xf numFmtId="0" fontId="37" fillId="0" borderId="40" xfId="0" applyFont="1" applyBorder="1" applyAlignment="1">
      <alignment horizontal="left" vertical="center" wrapText="1"/>
    </xf>
    <xf numFmtId="0" fontId="12" fillId="10" borderId="43" xfId="2" applyFont="1" applyFill="1" applyBorder="1" applyAlignment="1">
      <alignment horizontal="center" vertical="center"/>
    </xf>
    <xf numFmtId="0" fontId="12" fillId="10" borderId="41" xfId="2" applyFont="1" applyFill="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12" fillId="3" borderId="16"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33" xfId="0" applyFont="1" applyFill="1" applyBorder="1" applyAlignment="1">
      <alignment horizontal="center" vertical="center"/>
    </xf>
    <xf numFmtId="1" fontId="5" fillId="4" borderId="36" xfId="22" applyNumberFormat="1" applyFont="1" applyFill="1" applyBorder="1" applyAlignment="1">
      <alignment horizontal="center" vertical="center"/>
    </xf>
    <xf numFmtId="0" fontId="25" fillId="11" borderId="23" xfId="14" applyNumberFormat="1" applyFill="1" applyBorder="1" applyAlignment="1">
      <alignment horizontal="center" vertical="center" wrapText="1"/>
    </xf>
    <xf numFmtId="0" fontId="25" fillId="11" borderId="27" xfId="14" applyNumberFormat="1" applyFill="1" applyBorder="1" applyAlignment="1">
      <alignment horizontal="center" vertical="center" wrapText="1"/>
    </xf>
    <xf numFmtId="0" fontId="25" fillId="11" borderId="23" xfId="14" quotePrefix="1" applyNumberFormat="1" applyFill="1" applyBorder="1" applyAlignment="1">
      <alignment horizontal="center" vertical="center" wrapText="1"/>
    </xf>
    <xf numFmtId="0" fontId="25" fillId="11" borderId="27" xfId="14" quotePrefix="1" applyNumberFormat="1" applyFill="1" applyBorder="1" applyAlignment="1">
      <alignment horizontal="center" vertical="center" wrapText="1"/>
    </xf>
    <xf numFmtId="0" fontId="25" fillId="3" borderId="23" xfId="12" quotePrefix="1" applyNumberFormat="1" applyFont="1" applyFill="1" applyBorder="1" applyAlignment="1">
      <alignment horizontal="center" vertical="center" wrapText="1"/>
    </xf>
    <xf numFmtId="0" fontId="25" fillId="3" borderId="27" xfId="12" quotePrefix="1" applyNumberFormat="1" applyFont="1" applyFill="1" applyBorder="1" applyAlignment="1">
      <alignment horizontal="center" vertical="center" wrapText="1"/>
    </xf>
    <xf numFmtId="0" fontId="44" fillId="5" borderId="47" xfId="19" applyFont="1" applyFill="1" applyBorder="1" applyAlignment="1">
      <alignment horizontal="center" vertical="center" wrapText="1"/>
    </xf>
    <xf numFmtId="0" fontId="44" fillId="5" borderId="75" xfId="19" applyFont="1" applyFill="1" applyBorder="1" applyAlignment="1">
      <alignment horizontal="center" vertical="center" wrapText="1"/>
    </xf>
    <xf numFmtId="0" fontId="44" fillId="5" borderId="51" xfId="19" applyFont="1" applyFill="1" applyBorder="1" applyAlignment="1">
      <alignment horizontal="center" vertical="center"/>
    </xf>
    <xf numFmtId="0" fontId="44" fillId="5" borderId="52" xfId="19" applyFont="1" applyFill="1" applyBorder="1" applyAlignment="1">
      <alignment horizontal="center" vertical="center"/>
    </xf>
    <xf numFmtId="0" fontId="44" fillId="5" borderId="71" xfId="19" applyFont="1" applyFill="1" applyBorder="1" applyAlignment="1">
      <alignment horizontal="center" vertical="center"/>
    </xf>
    <xf numFmtId="0" fontId="44" fillId="5" borderId="74" xfId="19" applyFont="1" applyFill="1" applyBorder="1" applyAlignment="1">
      <alignment horizontal="center" vertical="center"/>
    </xf>
    <xf numFmtId="0" fontId="40" fillId="3" borderId="24" xfId="19" applyFont="1" applyFill="1" applyBorder="1" applyAlignment="1">
      <alignment horizontal="center" vertical="center" wrapText="1"/>
    </xf>
    <xf numFmtId="0" fontId="40" fillId="3" borderId="28" xfId="19" applyFont="1" applyFill="1" applyBorder="1" applyAlignment="1">
      <alignment horizontal="center" vertical="center" wrapText="1"/>
    </xf>
    <xf numFmtId="0" fontId="25" fillId="11" borderId="70" xfId="14" quotePrefix="1" applyNumberFormat="1" applyFill="1" applyBorder="1" applyAlignment="1">
      <alignment horizontal="center" vertical="center" wrapText="1"/>
    </xf>
    <xf numFmtId="0" fontId="25" fillId="11" borderId="26" xfId="14" quotePrefix="1" applyNumberFormat="1" applyFill="1" applyBorder="1" applyAlignment="1">
      <alignment horizontal="center" vertical="center" wrapText="1"/>
    </xf>
    <xf numFmtId="0" fontId="2" fillId="10" borderId="8" xfId="19" applyFill="1" applyAlignment="1">
      <alignment horizontal="center"/>
    </xf>
    <xf numFmtId="0" fontId="44" fillId="5" borderId="23" xfId="19" applyFont="1" applyFill="1" applyBorder="1" applyAlignment="1">
      <alignment horizontal="center" vertical="center" wrapText="1"/>
    </xf>
    <xf numFmtId="0" fontId="44" fillId="5" borderId="27" xfId="19" applyFont="1" applyFill="1" applyBorder="1" applyAlignment="1">
      <alignment horizontal="center" vertical="center" wrapText="1"/>
    </xf>
    <xf numFmtId="0" fontId="44" fillId="5" borderId="24" xfId="19" applyFont="1" applyFill="1" applyBorder="1" applyAlignment="1">
      <alignment horizontal="center" vertical="center" wrapText="1"/>
    </xf>
    <xf numFmtId="0" fontId="44" fillId="5" borderId="28" xfId="19" applyFont="1" applyFill="1" applyBorder="1" applyAlignment="1">
      <alignment horizontal="center" vertical="center" wrapText="1"/>
    </xf>
    <xf numFmtId="0" fontId="12" fillId="5" borderId="59" xfId="2" applyFont="1" applyFill="1" applyBorder="1" applyAlignment="1">
      <alignment horizontal="center" vertical="center" wrapText="1"/>
    </xf>
    <xf numFmtId="0" fontId="12" fillId="5" borderId="60" xfId="2" applyFont="1" applyFill="1" applyBorder="1" applyAlignment="1">
      <alignment horizontal="center" vertical="center" wrapText="1"/>
    </xf>
    <xf numFmtId="0" fontId="11" fillId="0" borderId="40" xfId="2" applyFont="1" applyBorder="1" applyAlignment="1">
      <alignment horizontal="center" vertical="center" wrapText="1"/>
    </xf>
    <xf numFmtId="0" fontId="12" fillId="0" borderId="43" xfId="2" applyFont="1" applyBorder="1" applyAlignment="1">
      <alignment horizontal="center" vertical="center"/>
    </xf>
    <xf numFmtId="0" fontId="12" fillId="0" borderId="41" xfId="2" applyFont="1" applyBorder="1" applyAlignment="1">
      <alignment horizontal="center" vertical="center"/>
    </xf>
    <xf numFmtId="0" fontId="12" fillId="0" borderId="22" xfId="2" applyFont="1" applyBorder="1" applyAlignment="1">
      <alignment horizontal="center" vertical="center" wrapText="1"/>
    </xf>
    <xf numFmtId="0" fontId="12" fillId="0" borderId="8" xfId="2" applyFont="1" applyAlignment="1">
      <alignment horizontal="center" vertical="center" wrapText="1"/>
    </xf>
    <xf numFmtId="0" fontId="12" fillId="0" borderId="30"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34" xfId="2" applyFont="1" applyBorder="1" applyAlignment="1">
      <alignment horizontal="center" vertical="center" wrapText="1"/>
    </xf>
    <xf numFmtId="0" fontId="12" fillId="0" borderId="33" xfId="2" applyFont="1" applyBorder="1" applyAlignment="1">
      <alignment horizontal="center" vertical="center" wrapText="1"/>
    </xf>
    <xf numFmtId="0" fontId="13" fillId="0" borderId="74" xfId="0" applyFont="1" applyBorder="1" applyAlignment="1">
      <alignment horizontal="left" vertical="center" wrapText="1"/>
    </xf>
    <xf numFmtId="0" fontId="13" fillId="0" borderId="53" xfId="0" applyFont="1" applyBorder="1" applyAlignment="1">
      <alignment horizontal="left" vertical="center" wrapText="1"/>
    </xf>
    <xf numFmtId="0" fontId="13" fillId="0" borderId="36"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69" xfId="0" applyFont="1" applyBorder="1" applyAlignment="1">
      <alignment horizontal="left" vertical="center" wrapText="1"/>
    </xf>
    <xf numFmtId="0" fontId="13" fillId="0" borderId="56" xfId="0" applyFont="1" applyBorder="1" applyAlignment="1">
      <alignment horizontal="left"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41" fontId="46" fillId="14" borderId="11" xfId="21" applyFont="1" applyFill="1" applyBorder="1" applyAlignment="1">
      <alignment horizontal="center" vertical="center" shrinkToFit="1"/>
    </xf>
    <xf numFmtId="41" fontId="46" fillId="14" borderId="9" xfId="21" applyFont="1" applyFill="1" applyBorder="1" applyAlignment="1">
      <alignment horizontal="center" vertical="center" shrinkToFit="1"/>
    </xf>
    <xf numFmtId="41" fontId="46" fillId="14" borderId="12" xfId="21" applyFont="1" applyFill="1" applyBorder="1" applyAlignment="1">
      <alignment horizontal="center" vertical="center" shrinkToFit="1"/>
    </xf>
    <xf numFmtId="0" fontId="18" fillId="14" borderId="37" xfId="20" applyFont="1" applyFill="1" applyBorder="1" applyAlignment="1">
      <alignment horizontal="center" vertical="center" wrapText="1"/>
    </xf>
    <xf numFmtId="0" fontId="18" fillId="14" borderId="39" xfId="20" applyFont="1" applyFill="1" applyBorder="1" applyAlignment="1">
      <alignment horizontal="center" vertical="center" wrapText="1"/>
    </xf>
    <xf numFmtId="0" fontId="18" fillId="14" borderId="13" xfId="20" applyFont="1" applyFill="1" applyBorder="1" applyAlignment="1">
      <alignment horizontal="left" vertical="center" wrapText="1"/>
    </xf>
    <xf numFmtId="0" fontId="18" fillId="14" borderId="14" xfId="20" applyFont="1" applyFill="1" applyBorder="1" applyAlignment="1">
      <alignment horizontal="left" vertical="center" wrapText="1"/>
    </xf>
    <xf numFmtId="175" fontId="51" fillId="0" borderId="23" xfId="18" applyNumberFormat="1" applyFont="1" applyFill="1" applyBorder="1" applyAlignment="1">
      <alignment vertical="center"/>
    </xf>
    <xf numFmtId="3" fontId="51" fillId="0" borderId="24" xfId="0" applyNumberFormat="1" applyFont="1" applyFill="1" applyBorder="1" applyAlignment="1">
      <alignment vertical="center"/>
    </xf>
    <xf numFmtId="3" fontId="51" fillId="0" borderId="38" xfId="0" applyNumberFormat="1" applyFont="1" applyFill="1" applyBorder="1" applyAlignment="1">
      <alignment vertical="center"/>
    </xf>
    <xf numFmtId="175" fontId="51" fillId="0" borderId="27" xfId="18" applyNumberFormat="1" applyFont="1" applyFill="1" applyBorder="1" applyAlignment="1">
      <alignment vertical="center"/>
    </xf>
    <xf numFmtId="3" fontId="51" fillId="0" borderId="28" xfId="0" applyNumberFormat="1" applyFont="1" applyFill="1" applyBorder="1" applyAlignment="1">
      <alignment vertical="center"/>
    </xf>
    <xf numFmtId="175" fontId="50" fillId="0" borderId="27" xfId="18" applyNumberFormat="1" applyFont="1" applyFill="1" applyBorder="1" applyAlignment="1">
      <alignment vertical="center"/>
    </xf>
    <xf numFmtId="2" fontId="13" fillId="0" borderId="22" xfId="3" applyNumberFormat="1" applyFont="1" applyFill="1" applyBorder="1" applyAlignment="1">
      <alignment horizontal="center" vertical="center"/>
    </xf>
    <xf numFmtId="0" fontId="13" fillId="0" borderId="41" xfId="3" applyFont="1" applyFill="1" applyBorder="1" applyAlignment="1">
      <alignment horizontal="center" vertical="center"/>
    </xf>
  </cellXfs>
  <cellStyles count="24">
    <cellStyle name="Hipervínculo" xfId="23" builtinId="8"/>
    <cellStyle name="Hyperlink" xfId="16" xr:uid="{FF327CB4-B363-4859-B3D4-FEC05C720CF9}"/>
    <cellStyle name="Millares" xfId="18" builtinId="3"/>
    <cellStyle name="Millares [0]" xfId="21" builtinId="6"/>
    <cellStyle name="Millares [0] 2" xfId="7" xr:uid="{00000000-0005-0000-0000-000001000000}"/>
    <cellStyle name="Millares 2" xfId="5" xr:uid="{00000000-0005-0000-0000-000002000000}"/>
    <cellStyle name="Moneda [0] 2" xfId="8" xr:uid="{00000000-0005-0000-0000-000003000000}"/>
    <cellStyle name="Moneda 2" xfId="4" xr:uid="{00000000-0005-0000-0000-000004000000}"/>
    <cellStyle name="Normal" xfId="0" builtinId="0"/>
    <cellStyle name="Normal 2" xfId="2" xr:uid="{00000000-0005-0000-0000-000006000000}"/>
    <cellStyle name="Normal 3" xfId="3" xr:uid="{00000000-0005-0000-0000-000007000000}"/>
    <cellStyle name="Normal 3 2" xfId="22" xr:uid="{F743E3C6-A331-4745-9D97-7BB697ACD732}"/>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36" Type="http://schemas.openxmlformats.org/officeDocument/2006/relationships/customXml" Target="../customXml/item1.xml"/><Relationship Id="rId10" Type="http://schemas.openxmlformats.org/officeDocument/2006/relationships/worksheet" Target="worksheets/sheet10.xml"/><Relationship Id="rId31"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1E72D656-D929-4045-A693-11DC966038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48C1CA2E-66A1-4AF4-A0FB-DFB42AF519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950" y="44451"/>
          <a:ext cx="1073150" cy="8128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54B69BE-6041-BA47-AFBB-AA00DA145A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234950</xdr:colOff>
      <xdr:row>0</xdr:row>
      <xdr:rowOff>44452</xdr:rowOff>
    </xdr:from>
    <xdr:to>
      <xdr:col>2</xdr:col>
      <xdr:colOff>411703</xdr:colOff>
      <xdr:row>3</xdr:row>
      <xdr:rowOff>195386</xdr:rowOff>
    </xdr:to>
    <xdr:pic>
      <xdr:nvPicPr>
        <xdr:cNvPr id="3" name="Imagen 2">
          <a:extLst>
            <a:ext uri="{FF2B5EF4-FFF2-40B4-BE49-F238E27FC236}">
              <a16:creationId xmlns:a16="http://schemas.microsoft.com/office/drawing/2014/main" id="{787C2B49-2976-444F-A012-C63AB555ECD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357" y="44452"/>
          <a:ext cx="1000159" cy="84175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44F7442-1629-9C41-8D7F-636AF316EE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227435</xdr:colOff>
      <xdr:row>0</xdr:row>
      <xdr:rowOff>224807</xdr:rowOff>
    </xdr:from>
    <xdr:to>
      <xdr:col>2</xdr:col>
      <xdr:colOff>404188</xdr:colOff>
      <xdr:row>3</xdr:row>
      <xdr:rowOff>404748</xdr:rowOff>
    </xdr:to>
    <xdr:pic>
      <xdr:nvPicPr>
        <xdr:cNvPr id="2" name="Imagen 1">
          <a:extLst>
            <a:ext uri="{FF2B5EF4-FFF2-40B4-BE49-F238E27FC236}">
              <a16:creationId xmlns:a16="http://schemas.microsoft.com/office/drawing/2014/main" id="{896CAB5C-7638-C948-BCB8-3269CD483E0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062" y="224807"/>
          <a:ext cx="1003380" cy="976509"/>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8" Type="http://schemas.openxmlformats.org/officeDocument/2006/relationships/hyperlink" Target="file:///C:/:f:/g/personal/kforero_sdmujer_gov_co/EiKPeoHAC1dJtF6FqeG_SIEBxgYXv-4TIgLdWjaWZLf-6A" TargetMode="External"/><Relationship Id="rId3" Type="http://schemas.openxmlformats.org/officeDocument/2006/relationships/hyperlink" Target="file:///C:/:f:/g/personal/kforero_sdmujer_gov_co/EvWy3B7icE1KrT6ht-ZuAFUB1t6PAfakD_QmvIY-KP8smQ" TargetMode="External"/><Relationship Id="rId7" Type="http://schemas.openxmlformats.org/officeDocument/2006/relationships/hyperlink" Target="file:///C:/:f:/g/personal/kforero_sdmujer_gov_co/ErMAos_8G1xFm8FqQa9DHF0Bta5ZINmOZ9uNzfCIVvpfwg" TargetMode="External"/><Relationship Id="rId12" Type="http://schemas.openxmlformats.org/officeDocument/2006/relationships/comments" Target="../comments1.xml"/><Relationship Id="rId2" Type="http://schemas.openxmlformats.org/officeDocument/2006/relationships/hyperlink" Target="file:///C:/:f:/g/personal/kforero_sdmujer_gov_co/ErMAos_8G1xFm8FqQa9DHF0Bta5ZINmOZ9uNzfCIVvpfwg" TargetMode="External"/><Relationship Id="rId1" Type="http://schemas.openxmlformats.org/officeDocument/2006/relationships/hyperlink" Target="file:///C:/:f:/g/personal/kforero_sdmujer_gov_co/EvWy3B7icE1KrT6ht-ZuAFUB1t6PAfakD_QmvIY-KP8smQ" TargetMode="External"/><Relationship Id="rId6" Type="http://schemas.openxmlformats.org/officeDocument/2006/relationships/hyperlink" Target="file:///C:/:f:/g/personal/kforero_sdmujer_gov_co/EsP7DYg_8mxBlP0OYZfJNU8BU3l6JnOFvuzH_zxx3zVBRw" TargetMode="External"/><Relationship Id="rId11" Type="http://schemas.openxmlformats.org/officeDocument/2006/relationships/vmlDrawing" Target="../drawings/vmlDrawing1.vml"/><Relationship Id="rId5" Type="http://schemas.openxmlformats.org/officeDocument/2006/relationships/hyperlink" Target="file:///C:/:f:/g/personal/kforero_sdmujer_gov_co/Ev1e58VUAs1NpWoPvcAcByUBPRW-GFvz7s-K1CV04OPuhg" TargetMode="External"/><Relationship Id="rId10" Type="http://schemas.openxmlformats.org/officeDocument/2006/relationships/drawing" Target="../drawings/drawing1.xml"/><Relationship Id="rId4" Type="http://schemas.openxmlformats.org/officeDocument/2006/relationships/hyperlink" Target="file:///C:/:f:/g/personal/kforero_sdmujer_gov_co/ErMAos_8G1xFm8FqQa9DHF0Bta5ZINmOZ9uNzfCIVvpfwg"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file:///C:/:f:/g/personal/kforero_sdmujer_gov_co/EjKuEDRcM81HkBu1AHf14MIBX7asdnTrQPRKeV-WE-1NcQ" TargetMode="External"/><Relationship Id="rId7" Type="http://schemas.openxmlformats.org/officeDocument/2006/relationships/vmlDrawing" Target="../drawings/vmlDrawing2.vml"/><Relationship Id="rId2" Type="http://schemas.openxmlformats.org/officeDocument/2006/relationships/hyperlink" Target="file:///C:/:f:/g/personal/kforero_sdmujer_gov_co/EjKuEDRcM81HkBu1AHf14MIBX7asdnTrQPRKeV-WE-1NcQ" TargetMode="External"/><Relationship Id="rId1" Type="http://schemas.openxmlformats.org/officeDocument/2006/relationships/hyperlink" Target="file:///C:/:f:/g/personal/kforero_sdmujer_gov_co/EjKuEDRcM81HkBu1AHf14MIBX7asdnTrQPRKeV-WE-1NcQ" TargetMode="External"/><Relationship Id="rId6" Type="http://schemas.openxmlformats.org/officeDocument/2006/relationships/drawing" Target="../drawings/drawing3.xml"/><Relationship Id="rId5" Type="http://schemas.openxmlformats.org/officeDocument/2006/relationships/hyperlink" Target="file:///C:/:f:/g/personal/kforero_sdmujer_gov_co/EkRYMmWj2dJPt0UFC3FC5igBGB2wx4WK-sgXRZLf-7iBlA" TargetMode="External"/><Relationship Id="rId4" Type="http://schemas.openxmlformats.org/officeDocument/2006/relationships/hyperlink" Target="file:///C:/:f:/g/personal/kforero_sdmujer_gov_co/ErIRsLgTbUJDh1Mo_IPnMDwB2QweQU0PwgfcAxPr_MtnwA"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file:///C:/:f:/g/personal/kforero_sdmujer_gov_co/EpV7YDWB_yNPr6J-sFjSxsUBNToX9E2Gnec0IOJdI0umPw" TargetMode="External"/><Relationship Id="rId3" Type="http://schemas.openxmlformats.org/officeDocument/2006/relationships/hyperlink" Target="file:///C:/:f:/g/personal/kforero_sdmujer_gov_co/EoDqldR0RbdIjz2ljA8taZABZkefvhWKLXwQSNHpJLGboA" TargetMode="External"/><Relationship Id="rId7" Type="http://schemas.openxmlformats.org/officeDocument/2006/relationships/hyperlink" Target="file:///C:/:f:/g/personal/kforero_sdmujer_gov_co/EoPapn9l5mRFhlUGYtO7s14BwuIWtZbPLx-UK-E9ZmXA7w" TargetMode="External"/><Relationship Id="rId2" Type="http://schemas.openxmlformats.org/officeDocument/2006/relationships/hyperlink" Target="file:///C:/:f:/g/personal/kforero_sdmujer_gov_co/Ep1jFU8n70RNqxQj6AzW0mwBrxlf5h-_LWT6_zQFmTxU7Q" TargetMode="External"/><Relationship Id="rId1" Type="http://schemas.openxmlformats.org/officeDocument/2006/relationships/hyperlink" Target="file:///C:/:f:/g/personal/kforero_sdmujer_gov_co/EqW8WE3RfmFOmHQtCD5FUcoB6yl1KUdtKdVeIqj1I9GjQw" TargetMode="External"/><Relationship Id="rId6" Type="http://schemas.openxmlformats.org/officeDocument/2006/relationships/hyperlink" Target="file:///C:/:f:/g/personal/kforero_sdmujer_gov_co/ErxBoPncp6FCnlboLiQ5HwYBN4dipTtEzdYWgZimYWFakg" TargetMode="External"/><Relationship Id="rId11" Type="http://schemas.openxmlformats.org/officeDocument/2006/relationships/comments" Target="../comments3.xml"/><Relationship Id="rId5" Type="http://schemas.openxmlformats.org/officeDocument/2006/relationships/hyperlink" Target="file:///C:/:f:/g/personal/kforero_sdmujer_gov_co/EqW8WE3RfmFOmHQtCD5FUcoB6yl1KUdtKdVeIqj1I9GjQw" TargetMode="External"/><Relationship Id="rId10" Type="http://schemas.openxmlformats.org/officeDocument/2006/relationships/vmlDrawing" Target="../drawings/vmlDrawing3.vml"/><Relationship Id="rId4" Type="http://schemas.openxmlformats.org/officeDocument/2006/relationships/hyperlink" Target="file:///C:/:f:/g/personal/kforero_sdmujer_gov_co/EuUz8zA1WopPmiE6pmoW0eUB9M_NXsqTIu5ag2VFi-Ei0w" TargetMode="External"/><Relationship Id="rId9"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hyperlink" Target="file:///C:/:f:/g/personal/kforero_sdmujer_gov_co/ErMAos_8G1xFm8FqQa9DHF0Bta5ZINmOZ9uNzfCIVvpfwg" TargetMode="External"/><Relationship Id="rId7" Type="http://schemas.openxmlformats.org/officeDocument/2006/relationships/comments" Target="../comments4.xml"/><Relationship Id="rId2" Type="http://schemas.openxmlformats.org/officeDocument/2006/relationships/hyperlink" Target="file:///C:/:f:/g/personal/kforero_sdmujer_gov_co/EttKawPFTW5IuAvQqzmEXGUB1Jvqyond9OxpZcI-TVU5_Q" TargetMode="External"/><Relationship Id="rId1" Type="http://schemas.openxmlformats.org/officeDocument/2006/relationships/hyperlink" Target="file:///C:/:f:/g/personal/kforero_sdmujer_gov_co/EttKawPFTW5IuAvQqzmEXGUB1Jvqyond9OxpZcI-TVU5_Q" TargetMode="External"/><Relationship Id="rId6" Type="http://schemas.openxmlformats.org/officeDocument/2006/relationships/vmlDrawing" Target="../drawings/vmlDrawing4.vml"/><Relationship Id="rId5" Type="http://schemas.openxmlformats.org/officeDocument/2006/relationships/drawing" Target="../drawings/drawing7.xml"/><Relationship Id="rId4"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003F0-2A79-448F-A0A9-A5C8667C9C57}">
  <dimension ref="A1:L23"/>
  <sheetViews>
    <sheetView workbookViewId="0">
      <selection activeCell="H22" sqref="H22"/>
    </sheetView>
  </sheetViews>
  <sheetFormatPr baseColWidth="10" defaultColWidth="12" defaultRowHeight="12.75" x14ac:dyDescent="0.25"/>
  <cols>
    <col min="1" max="4" width="15.7109375" style="225" customWidth="1"/>
    <col min="5" max="5" width="34.28515625" style="220" customWidth="1"/>
    <col min="6" max="6" width="31" style="220" customWidth="1"/>
    <col min="7" max="7" width="20.140625" style="220" customWidth="1"/>
    <col min="8" max="8" width="19.140625" style="220" customWidth="1"/>
    <col min="9" max="9" width="24" style="220" customWidth="1"/>
    <col min="10" max="10" width="18.7109375" style="220" customWidth="1"/>
    <col min="11" max="11" width="21.7109375" style="220" customWidth="1"/>
    <col min="12" max="16384" width="12" style="220"/>
  </cols>
  <sheetData>
    <row r="1" spans="1:12" x14ac:dyDescent="0.25">
      <c r="A1" s="223" t="s">
        <v>358</v>
      </c>
      <c r="B1" s="223" t="s">
        <v>359</v>
      </c>
      <c r="C1" s="223" t="s">
        <v>360</v>
      </c>
      <c r="D1" s="223" t="s">
        <v>361</v>
      </c>
      <c r="E1" s="224" t="s">
        <v>362</v>
      </c>
      <c r="F1" s="224" t="s">
        <v>363</v>
      </c>
      <c r="G1" s="224" t="s">
        <v>364</v>
      </c>
      <c r="H1" s="224" t="s">
        <v>365</v>
      </c>
      <c r="I1" s="224" t="s">
        <v>366</v>
      </c>
      <c r="J1" s="224" t="s">
        <v>367</v>
      </c>
      <c r="K1" s="224" t="s">
        <v>368</v>
      </c>
      <c r="L1" s="224" t="s">
        <v>369</v>
      </c>
    </row>
    <row r="2" spans="1:12" ht="25.5" x14ac:dyDescent="0.25">
      <c r="A2" s="225" t="s">
        <v>370</v>
      </c>
      <c r="B2" s="225" t="s">
        <v>371</v>
      </c>
      <c r="C2" s="225" t="s">
        <v>372</v>
      </c>
      <c r="D2" s="225" t="s">
        <v>12</v>
      </c>
      <c r="E2" s="220" t="s">
        <v>373</v>
      </c>
      <c r="F2" s="220" t="s">
        <v>374</v>
      </c>
      <c r="G2" s="225" t="s">
        <v>375</v>
      </c>
      <c r="H2" s="220" t="s">
        <v>376</v>
      </c>
      <c r="I2" s="220" t="s">
        <v>16</v>
      </c>
      <c r="J2" s="220" t="s">
        <v>3</v>
      </c>
      <c r="K2" s="220" t="s">
        <v>15</v>
      </c>
      <c r="L2" s="220" t="s">
        <v>5</v>
      </c>
    </row>
    <row r="3" spans="1:12" ht="25.5" x14ac:dyDescent="0.25">
      <c r="A3" s="225" t="s">
        <v>377</v>
      </c>
      <c r="B3" s="225" t="s">
        <v>378</v>
      </c>
      <c r="C3" s="225" t="s">
        <v>40</v>
      </c>
      <c r="D3" s="225" t="s">
        <v>13</v>
      </c>
      <c r="E3" s="220" t="s">
        <v>379</v>
      </c>
      <c r="F3" s="220" t="s">
        <v>380</v>
      </c>
      <c r="G3" s="225" t="s">
        <v>381</v>
      </c>
      <c r="H3" s="220" t="s">
        <v>382</v>
      </c>
      <c r="I3" s="220" t="s">
        <v>432</v>
      </c>
      <c r="J3" s="220" t="s">
        <v>6</v>
      </c>
      <c r="K3" s="220" t="s">
        <v>17</v>
      </c>
      <c r="L3" s="220" t="s">
        <v>383</v>
      </c>
    </row>
    <row r="4" spans="1:12" ht="25.5" x14ac:dyDescent="0.25">
      <c r="A4" s="225" t="s">
        <v>384</v>
      </c>
      <c r="B4" s="225" t="s">
        <v>385</v>
      </c>
      <c r="D4" s="225" t="s">
        <v>386</v>
      </c>
      <c r="E4" s="220" t="s">
        <v>387</v>
      </c>
      <c r="F4" s="220" t="s">
        <v>388</v>
      </c>
      <c r="G4" s="225" t="s">
        <v>389</v>
      </c>
      <c r="I4" s="220" t="s">
        <v>41</v>
      </c>
      <c r="J4" s="220" t="s">
        <v>5</v>
      </c>
      <c r="K4" s="220" t="s">
        <v>390</v>
      </c>
      <c r="L4" s="220" t="s">
        <v>40</v>
      </c>
    </row>
    <row r="5" spans="1:12" ht="25.5" x14ac:dyDescent="0.25">
      <c r="A5" s="225" t="s">
        <v>391</v>
      </c>
      <c r="B5" s="225" t="s">
        <v>392</v>
      </c>
      <c r="D5" s="225" t="s">
        <v>14</v>
      </c>
      <c r="E5" s="220" t="s">
        <v>393</v>
      </c>
      <c r="F5" s="220" t="s">
        <v>394</v>
      </c>
      <c r="G5" s="225" t="s">
        <v>395</v>
      </c>
      <c r="I5" s="220" t="s">
        <v>227</v>
      </c>
      <c r="J5" s="220" t="s">
        <v>218</v>
      </c>
    </row>
    <row r="6" spans="1:12" ht="25.5" x14ac:dyDescent="0.25">
      <c r="B6" s="225" t="s">
        <v>396</v>
      </c>
      <c r="D6" s="225" t="s">
        <v>238</v>
      </c>
      <c r="E6" s="220" t="s">
        <v>397</v>
      </c>
      <c r="F6" s="220" t="s">
        <v>398</v>
      </c>
      <c r="G6" s="225" t="s">
        <v>399</v>
      </c>
      <c r="I6" s="220" t="s">
        <v>45</v>
      </c>
    </row>
    <row r="7" spans="1:12" ht="25.5" x14ac:dyDescent="0.25">
      <c r="D7" s="225" t="s">
        <v>400</v>
      </c>
      <c r="E7" s="220" t="s">
        <v>401</v>
      </c>
      <c r="F7" s="220" t="s">
        <v>402</v>
      </c>
      <c r="G7" s="225" t="s">
        <v>403</v>
      </c>
      <c r="I7" s="220" t="s">
        <v>49</v>
      </c>
    </row>
    <row r="8" spans="1:12" x14ac:dyDescent="0.25">
      <c r="E8" s="220" t="s">
        <v>404</v>
      </c>
      <c r="F8" s="220" t="s">
        <v>405</v>
      </c>
      <c r="G8" s="220" t="s">
        <v>406</v>
      </c>
    </row>
    <row r="9" spans="1:12" x14ac:dyDescent="0.25">
      <c r="E9" s="220" t="s">
        <v>407</v>
      </c>
      <c r="F9" s="220" t="s">
        <v>408</v>
      </c>
    </row>
    <row r="10" spans="1:12" x14ac:dyDescent="0.25">
      <c r="E10" s="220" t="s">
        <v>409</v>
      </c>
      <c r="F10" s="220" t="s">
        <v>410</v>
      </c>
    </row>
    <row r="11" spans="1:12" x14ac:dyDescent="0.25">
      <c r="E11" s="220" t="s">
        <v>411</v>
      </c>
      <c r="F11" s="220" t="s">
        <v>412</v>
      </c>
    </row>
    <row r="12" spans="1:12" x14ac:dyDescent="0.25">
      <c r="E12" s="220" t="s">
        <v>413</v>
      </c>
      <c r="F12" s="220" t="s">
        <v>414</v>
      </c>
    </row>
    <row r="13" spans="1:12" x14ac:dyDescent="0.25">
      <c r="E13" s="220" t="s">
        <v>415</v>
      </c>
      <c r="F13" s="220" t="s">
        <v>416</v>
      </c>
    </row>
    <row r="14" spans="1:12" x14ac:dyDescent="0.25">
      <c r="E14" s="220" t="s">
        <v>417</v>
      </c>
      <c r="F14" s="220" t="s">
        <v>418</v>
      </c>
    </row>
    <row r="15" spans="1:12" x14ac:dyDescent="0.25">
      <c r="E15" s="220" t="s">
        <v>419</v>
      </c>
      <c r="F15" s="220" t="s">
        <v>420</v>
      </c>
    </row>
    <row r="16" spans="1:12" x14ac:dyDescent="0.25">
      <c r="E16" s="220" t="s">
        <v>421</v>
      </c>
      <c r="F16" s="220" t="s">
        <v>422</v>
      </c>
    </row>
    <row r="17" spans="5:6" x14ac:dyDescent="0.25">
      <c r="E17" s="220" t="s">
        <v>423</v>
      </c>
      <c r="F17" s="220" t="s">
        <v>424</v>
      </c>
    </row>
    <row r="18" spans="5:6" x14ac:dyDescent="0.25">
      <c r="E18" s="220" t="s">
        <v>425</v>
      </c>
      <c r="F18" s="220" t="s">
        <v>426</v>
      </c>
    </row>
    <row r="19" spans="5:6" x14ac:dyDescent="0.25">
      <c r="E19" s="220" t="s">
        <v>427</v>
      </c>
    </row>
    <row r="20" spans="5:6" x14ac:dyDescent="0.25">
      <c r="E20" s="220" t="s">
        <v>428</v>
      </c>
    </row>
    <row r="21" spans="5:6" x14ac:dyDescent="0.25">
      <c r="E21" s="220" t="s">
        <v>429</v>
      </c>
    </row>
    <row r="22" spans="5:6" x14ac:dyDescent="0.25">
      <c r="E22" s="220" t="s">
        <v>430</v>
      </c>
    </row>
    <row r="23" spans="5:6" x14ac:dyDescent="0.25">
      <c r="E23" s="220" t="s">
        <v>431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149"/>
  <sheetViews>
    <sheetView zoomScale="55" zoomScaleNormal="55" workbookViewId="0">
      <selection activeCell="C169" sqref="C169"/>
    </sheetView>
  </sheetViews>
  <sheetFormatPr baseColWidth="10" defaultColWidth="10.85546875" defaultRowHeight="14.25" x14ac:dyDescent="0.25"/>
  <cols>
    <col min="1" max="1" width="25.42578125" style="83" customWidth="1"/>
    <col min="2" max="2" width="29.85546875" style="83" customWidth="1"/>
    <col min="3" max="3" width="21.42578125" style="83" customWidth="1"/>
    <col min="4" max="4" width="21.7109375" style="83" customWidth="1"/>
    <col min="5" max="5" width="20.7109375" style="83" bestFit="1" customWidth="1"/>
    <col min="6" max="6" width="21.85546875" style="83" customWidth="1"/>
    <col min="7" max="7" width="20.7109375" style="83" bestFit="1" customWidth="1"/>
    <col min="8" max="8" width="21.42578125" style="83" customWidth="1"/>
    <col min="9" max="9" width="20.7109375" style="83" bestFit="1" customWidth="1"/>
    <col min="10" max="10" width="22.28515625" style="83" customWidth="1"/>
    <col min="11" max="11" width="20.7109375" style="83" bestFit="1" customWidth="1"/>
    <col min="12" max="12" width="23" style="83" customWidth="1"/>
    <col min="13" max="13" width="20.7109375" style="83" bestFit="1" customWidth="1"/>
    <col min="14" max="14" width="22.28515625" style="83" customWidth="1"/>
    <col min="15" max="15" width="20.7109375" style="83" bestFit="1" customWidth="1"/>
    <col min="16" max="17" width="20.42578125" style="83" customWidth="1"/>
    <col min="18" max="18" width="17.28515625" style="83" bestFit="1" customWidth="1"/>
    <col min="19" max="19" width="20.7109375" style="83" bestFit="1" customWidth="1"/>
    <col min="20" max="20" width="21.140625" style="83" customWidth="1"/>
    <col min="21" max="21" width="20.7109375" style="83" bestFit="1" customWidth="1"/>
    <col min="22" max="22" width="19.85546875" style="83" bestFit="1" customWidth="1"/>
    <col min="23" max="23" width="21.85546875" style="83" customWidth="1"/>
    <col min="24" max="24" width="17.28515625" style="83" bestFit="1" customWidth="1"/>
    <col min="25" max="25" width="20.7109375" style="83" bestFit="1" customWidth="1"/>
    <col min="26" max="26" width="20.42578125" style="83" customWidth="1"/>
    <col min="27" max="27" width="17.42578125" style="83" customWidth="1"/>
    <col min="28" max="28" width="19.85546875" style="83" bestFit="1" customWidth="1"/>
    <col min="29" max="29" width="22.85546875" style="83" customWidth="1"/>
    <col min="30" max="30" width="17" style="83" customWidth="1"/>
    <col min="31" max="31" width="19.85546875" style="83" bestFit="1" customWidth="1"/>
    <col min="32" max="32" width="22" style="83" customWidth="1"/>
    <col min="33" max="36" width="20.42578125" style="83" bestFit="1" customWidth="1"/>
    <col min="37" max="16384" width="10.85546875" style="83"/>
  </cols>
  <sheetData>
    <row r="1" spans="1:62" s="3" customFormat="1" ht="20.25" customHeight="1" x14ac:dyDescent="0.25">
      <c r="A1" s="532"/>
      <c r="B1" s="592" t="s">
        <v>310</v>
      </c>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4"/>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1:62" s="3" customFormat="1" ht="18.75" customHeight="1" x14ac:dyDescent="0.25">
      <c r="A2" s="533"/>
      <c r="B2" s="595"/>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7"/>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row>
    <row r="3" spans="1:62" s="3" customFormat="1" ht="14.25" customHeight="1" x14ac:dyDescent="0.25">
      <c r="A3" s="533"/>
      <c r="B3" s="595"/>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7"/>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row>
    <row r="4" spans="1:62" s="3" customFormat="1" ht="33" customHeight="1" thickBot="1" x14ac:dyDescent="0.3">
      <c r="A4" s="534"/>
      <c r="B4" s="598"/>
      <c r="C4" s="599"/>
      <c r="D4" s="599"/>
      <c r="E4" s="599"/>
      <c r="F4" s="599"/>
      <c r="G4" s="599"/>
      <c r="H4" s="599"/>
      <c r="I4" s="599"/>
      <c r="J4" s="599"/>
      <c r="K4" s="599"/>
      <c r="L4" s="599"/>
      <c r="M4" s="599"/>
      <c r="N4" s="599"/>
      <c r="O4" s="599"/>
      <c r="P4" s="599"/>
      <c r="Q4" s="599"/>
      <c r="R4" s="599"/>
      <c r="S4" s="599"/>
      <c r="T4" s="599"/>
      <c r="U4" s="599"/>
      <c r="V4" s="599"/>
      <c r="W4" s="599"/>
      <c r="X4" s="599"/>
      <c r="Y4" s="599"/>
      <c r="Z4" s="599"/>
      <c r="AA4" s="599"/>
      <c r="AB4" s="599"/>
      <c r="AC4" s="599"/>
      <c r="AD4" s="599"/>
      <c r="AE4" s="599"/>
      <c r="AF4" s="600"/>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row>
    <row r="5" spans="1:62" s="3" customFormat="1" ht="15" x14ac:dyDescent="0.25">
      <c r="B5" s="105"/>
      <c r="C5" s="105"/>
      <c r="D5" s="105"/>
      <c r="E5" s="105"/>
      <c r="F5" s="105"/>
      <c r="G5" s="105"/>
      <c r="H5" s="105"/>
      <c r="I5" s="105"/>
      <c r="J5" s="105"/>
      <c r="K5" s="104"/>
      <c r="L5" s="104"/>
      <c r="M5" s="104"/>
      <c r="N5" s="104"/>
      <c r="O5" s="104"/>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row>
    <row r="6" spans="1:62" s="3" customFormat="1" ht="9" customHeight="1" x14ac:dyDescent="0.25">
      <c r="A6" s="7"/>
      <c r="B6" s="105"/>
      <c r="C6" s="105"/>
      <c r="D6" s="105"/>
      <c r="E6" s="105"/>
      <c r="F6" s="105"/>
      <c r="G6" s="105"/>
      <c r="H6" s="105"/>
      <c r="I6" s="105"/>
      <c r="J6" s="105"/>
      <c r="K6" s="105"/>
      <c r="L6" s="105"/>
      <c r="M6" s="105"/>
      <c r="N6" s="105"/>
      <c r="O6" s="105"/>
      <c r="P6" s="4"/>
      <c r="Q6" s="4"/>
      <c r="R6" s="5"/>
      <c r="S6" s="5"/>
      <c r="T6" s="4"/>
      <c r="U6" s="4"/>
      <c r="V6" s="4"/>
      <c r="W6" s="83"/>
      <c r="X6" s="6"/>
      <c r="Y6" s="6"/>
      <c r="Z6" s="6"/>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row>
    <row r="7" spans="1:62" s="3" customFormat="1" ht="15" customHeight="1" thickBot="1" x14ac:dyDescent="0.3">
      <c r="A7" s="8"/>
      <c r="B7" s="105"/>
      <c r="C7" s="105"/>
      <c r="D7" s="105"/>
      <c r="E7" s="105"/>
      <c r="F7" s="105"/>
      <c r="G7" s="105"/>
      <c r="H7" s="105"/>
      <c r="I7" s="105"/>
      <c r="J7" s="105"/>
      <c r="K7" s="105"/>
      <c r="L7" s="105"/>
      <c r="M7" s="105"/>
      <c r="N7" s="105"/>
      <c r="O7" s="105"/>
      <c r="P7" s="4"/>
      <c r="Q7" s="4"/>
      <c r="R7" s="5"/>
      <c r="S7" s="5"/>
      <c r="T7" s="4"/>
      <c r="U7" s="4"/>
      <c r="V7" s="4"/>
      <c r="W7" s="83"/>
      <c r="X7" s="6"/>
      <c r="Y7" s="6"/>
      <c r="Z7" s="151"/>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row>
    <row r="8" spans="1:62" s="3" customFormat="1" ht="15" customHeight="1" thickBot="1" x14ac:dyDescent="0.3">
      <c r="A8" s="536" t="s">
        <v>111</v>
      </c>
      <c r="B8" s="604" t="s">
        <v>170</v>
      </c>
      <c r="C8" s="605"/>
      <c r="D8" s="605"/>
      <c r="E8" s="605"/>
      <c r="F8" s="605"/>
      <c r="G8" s="605"/>
      <c r="H8" s="605"/>
      <c r="I8" s="605"/>
      <c r="J8" s="605"/>
      <c r="K8" s="605"/>
      <c r="L8" s="605"/>
      <c r="M8" s="605"/>
      <c r="N8" s="605"/>
      <c r="O8" s="605"/>
      <c r="P8" s="605"/>
      <c r="Q8" s="605"/>
      <c r="R8" s="605"/>
      <c r="S8" s="605"/>
      <c r="T8" s="605"/>
      <c r="U8" s="605"/>
      <c r="V8" s="605"/>
      <c r="W8" s="605"/>
      <c r="X8" s="605"/>
      <c r="Y8" s="605"/>
      <c r="Z8" s="605"/>
      <c r="AA8" s="606"/>
      <c r="AB8" s="217"/>
      <c r="AC8" s="601" t="s">
        <v>9</v>
      </c>
      <c r="AD8" s="602"/>
      <c r="AE8" s="216"/>
      <c r="AF8" s="56"/>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row>
    <row r="9" spans="1:62" s="3" customFormat="1" ht="15" customHeight="1" thickBot="1" x14ac:dyDescent="0.3">
      <c r="A9" s="537"/>
      <c r="B9" s="607"/>
      <c r="C9" s="608"/>
      <c r="D9" s="608"/>
      <c r="E9" s="608"/>
      <c r="F9" s="608"/>
      <c r="G9" s="608"/>
      <c r="H9" s="608"/>
      <c r="I9" s="608"/>
      <c r="J9" s="608"/>
      <c r="K9" s="608"/>
      <c r="L9" s="608"/>
      <c r="M9" s="608"/>
      <c r="N9" s="608"/>
      <c r="O9" s="608"/>
      <c r="P9" s="608"/>
      <c r="Q9" s="608"/>
      <c r="R9" s="608"/>
      <c r="S9" s="608"/>
      <c r="T9" s="608"/>
      <c r="U9" s="608"/>
      <c r="V9" s="608"/>
      <c r="W9" s="608"/>
      <c r="X9" s="608"/>
      <c r="Y9" s="608"/>
      <c r="Z9" s="608"/>
      <c r="AA9" s="609"/>
      <c r="AB9" s="226"/>
      <c r="AC9" s="601" t="s">
        <v>10</v>
      </c>
      <c r="AD9" s="602"/>
      <c r="AE9" s="216"/>
      <c r="AF9" s="56"/>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row>
    <row r="10" spans="1:62" s="3" customFormat="1" ht="15" customHeight="1" thickBot="1" x14ac:dyDescent="0.3">
      <c r="A10" s="537"/>
      <c r="B10" s="607"/>
      <c r="C10" s="608"/>
      <c r="D10" s="608"/>
      <c r="E10" s="608"/>
      <c r="F10" s="608"/>
      <c r="G10" s="608"/>
      <c r="H10" s="608"/>
      <c r="I10" s="608"/>
      <c r="J10" s="608"/>
      <c r="K10" s="608"/>
      <c r="L10" s="608"/>
      <c r="M10" s="608"/>
      <c r="N10" s="608"/>
      <c r="O10" s="608"/>
      <c r="P10" s="608"/>
      <c r="Q10" s="608"/>
      <c r="R10" s="608"/>
      <c r="S10" s="608"/>
      <c r="T10" s="608"/>
      <c r="U10" s="608"/>
      <c r="V10" s="608"/>
      <c r="W10" s="608"/>
      <c r="X10" s="608"/>
      <c r="Y10" s="608"/>
      <c r="Z10" s="608"/>
      <c r="AA10" s="609"/>
      <c r="AB10" s="226"/>
      <c r="AC10" s="601" t="s">
        <v>171</v>
      </c>
      <c r="AD10" s="602"/>
      <c r="AE10" s="216"/>
      <c r="AF10" s="56"/>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row>
    <row r="11" spans="1:62" s="3" customFormat="1" ht="15" customHeight="1" thickBot="1" x14ac:dyDescent="0.3">
      <c r="A11" s="538"/>
      <c r="B11" s="610"/>
      <c r="C11" s="611"/>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2"/>
      <c r="AB11" s="218"/>
      <c r="AC11" s="601" t="s">
        <v>172</v>
      </c>
      <c r="AD11" s="602"/>
      <c r="AE11" s="216"/>
      <c r="AF11" s="56"/>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row>
    <row r="12" spans="1:62" s="3" customFormat="1" ht="9" customHeight="1" x14ac:dyDescent="0.25">
      <c r="A12" s="17"/>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row>
    <row r="13" spans="1:62" s="26" customFormat="1" ht="16.5" customHeight="1" thickBot="1" x14ac:dyDescent="0.25">
      <c r="C13" s="107"/>
      <c r="D13" s="107"/>
      <c r="E13" s="107"/>
      <c r="F13" s="107"/>
      <c r="G13" s="107"/>
      <c r="H13" s="107"/>
      <c r="I13" s="107"/>
      <c r="J13" s="107"/>
      <c r="K13" s="106"/>
      <c r="L13" s="106"/>
      <c r="M13" s="106"/>
      <c r="N13" s="106"/>
      <c r="O13" s="106"/>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row>
    <row r="14" spans="1:62" s="85" customFormat="1" ht="21.75" customHeight="1" thickBot="1" x14ac:dyDescent="0.3">
      <c r="A14" s="417" t="s">
        <v>210</v>
      </c>
      <c r="B14" s="198" t="s">
        <v>143</v>
      </c>
      <c r="C14" s="153"/>
      <c r="D14" s="198" t="s">
        <v>144</v>
      </c>
      <c r="E14" s="154"/>
      <c r="F14" s="198" t="s">
        <v>145</v>
      </c>
      <c r="G14" s="154"/>
      <c r="H14" s="198" t="s">
        <v>146</v>
      </c>
      <c r="I14" s="155"/>
      <c r="J14" s="108"/>
      <c r="K14" s="416" t="s">
        <v>169</v>
      </c>
      <c r="L14" s="416"/>
      <c r="M14" s="603" t="s">
        <v>211</v>
      </c>
      <c r="N14" s="603"/>
      <c r="O14" s="603"/>
      <c r="P14" s="158"/>
      <c r="Q14" s="228"/>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row>
    <row r="15" spans="1:62" s="85" customFormat="1" ht="21.75" customHeight="1" thickBot="1" x14ac:dyDescent="0.3">
      <c r="A15" s="417"/>
      <c r="B15" s="199" t="s">
        <v>147</v>
      </c>
      <c r="C15" s="156"/>
      <c r="D15" s="198" t="s">
        <v>148</v>
      </c>
      <c r="E15" s="157"/>
      <c r="F15" s="198" t="s">
        <v>149</v>
      </c>
      <c r="G15" s="157"/>
      <c r="H15" s="198" t="s">
        <v>150</v>
      </c>
      <c r="I15" s="155"/>
      <c r="J15" s="108"/>
      <c r="K15" s="416"/>
      <c r="L15" s="416"/>
      <c r="M15" s="603" t="s">
        <v>212</v>
      </c>
      <c r="N15" s="603"/>
      <c r="O15" s="603"/>
      <c r="P15" s="158"/>
      <c r="Q15" s="228"/>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row>
    <row r="16" spans="1:62" s="85" customFormat="1" ht="21.75" customHeight="1" thickBot="1" x14ac:dyDescent="0.3">
      <c r="A16" s="417"/>
      <c r="B16" s="198" t="s">
        <v>151</v>
      </c>
      <c r="C16" s="153"/>
      <c r="D16" s="198" t="s">
        <v>152</v>
      </c>
      <c r="E16" s="157"/>
      <c r="F16" s="198" t="s">
        <v>153</v>
      </c>
      <c r="G16" s="157"/>
      <c r="H16" s="198" t="s">
        <v>154</v>
      </c>
      <c r="I16" s="155"/>
      <c r="K16" s="416"/>
      <c r="L16" s="416"/>
      <c r="M16" s="603" t="s">
        <v>213</v>
      </c>
      <c r="N16" s="603"/>
      <c r="O16" s="603"/>
      <c r="P16" s="158"/>
      <c r="Q16" s="228"/>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row>
    <row r="17" spans="1:62" s="85" customFormat="1" ht="21.75" customHeight="1" x14ac:dyDescent="0.25">
      <c r="A17" s="3"/>
      <c r="B17" s="3"/>
      <c r="C17" s="3"/>
      <c r="D17" s="3"/>
      <c r="E17" s="3"/>
      <c r="F17" s="3"/>
      <c r="G17" s="108"/>
      <c r="H17" s="108"/>
      <c r="I17" s="108"/>
      <c r="J17" s="108"/>
      <c r="K17" s="109"/>
      <c r="L17" s="109"/>
      <c r="M17" s="107"/>
      <c r="N17" s="107"/>
      <c r="O17" s="107"/>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row>
    <row r="18" spans="1:62" s="26" customFormat="1" ht="17.25" customHeight="1" thickBot="1" x14ac:dyDescent="0.25">
      <c r="E18" s="108"/>
      <c r="G18" s="108"/>
      <c r="H18" s="108"/>
      <c r="I18" s="108"/>
      <c r="J18" s="108"/>
      <c r="K18" s="106"/>
      <c r="L18" s="106"/>
      <c r="M18" s="106"/>
      <c r="N18" s="106"/>
      <c r="O18" s="106"/>
      <c r="AG18" s="144"/>
      <c r="AH18" s="144"/>
      <c r="AI18" s="144"/>
      <c r="AJ18" s="144"/>
      <c r="AK18" s="144"/>
      <c r="AL18" s="144"/>
      <c r="AM18" s="144"/>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row>
    <row r="19" spans="1:62" s="3" customFormat="1" ht="48" customHeight="1" thickBot="1" x14ac:dyDescent="0.3">
      <c r="A19" s="370" t="s">
        <v>208</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2"/>
      <c r="AG19" s="144"/>
      <c r="AH19" s="144"/>
      <c r="AI19" s="144"/>
      <c r="AJ19" s="144"/>
      <c r="AK19" s="144"/>
      <c r="AL19" s="144"/>
      <c r="AM19" s="144"/>
      <c r="AN19" s="83"/>
      <c r="AO19" s="83"/>
      <c r="AP19" s="83"/>
      <c r="AQ19" s="83"/>
      <c r="AR19" s="83"/>
      <c r="AS19" s="83"/>
      <c r="AT19" s="83"/>
      <c r="AU19" s="83"/>
      <c r="AV19" s="83"/>
      <c r="AW19" s="83"/>
      <c r="AX19" s="83"/>
      <c r="AY19" s="83"/>
      <c r="AZ19" s="83"/>
      <c r="BA19" s="83"/>
      <c r="BB19" s="83"/>
      <c r="BC19" s="83"/>
      <c r="BD19" s="83"/>
      <c r="BE19" s="83"/>
      <c r="BF19" s="83"/>
      <c r="BG19" s="83"/>
      <c r="BH19" s="83"/>
      <c r="BI19" s="83"/>
      <c r="BJ19" s="83"/>
    </row>
    <row r="20" spans="1:62" s="3" customFormat="1" ht="50.25" customHeight="1" thickBot="1" x14ac:dyDescent="0.3">
      <c r="A20" s="348" t="s">
        <v>440</v>
      </c>
      <c r="B20" s="349"/>
      <c r="C20" s="590" t="s">
        <v>441</v>
      </c>
      <c r="D20" s="590"/>
      <c r="E20" s="590"/>
      <c r="F20" s="590"/>
      <c r="G20" s="590"/>
      <c r="H20" s="590"/>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1"/>
      <c r="AG20" s="144"/>
      <c r="AH20" s="144"/>
      <c r="AI20" s="144"/>
      <c r="AJ20" s="144"/>
      <c r="AK20" s="144"/>
      <c r="AL20" s="144"/>
      <c r="AM20" s="144"/>
      <c r="AN20" s="83"/>
      <c r="AO20" s="83"/>
      <c r="AP20" s="83"/>
      <c r="AQ20" s="83"/>
      <c r="AR20" s="83"/>
      <c r="AS20" s="83"/>
      <c r="AT20" s="83"/>
      <c r="AU20" s="83"/>
      <c r="AV20" s="83"/>
      <c r="AW20" s="83"/>
      <c r="AX20" s="83"/>
      <c r="AY20" s="83"/>
      <c r="AZ20" s="83"/>
      <c r="BA20" s="83"/>
      <c r="BB20" s="83"/>
      <c r="BC20" s="83"/>
      <c r="BD20" s="83"/>
      <c r="BE20" s="83"/>
      <c r="BF20" s="83"/>
      <c r="BG20" s="83"/>
      <c r="BH20" s="83"/>
      <c r="BI20" s="83"/>
      <c r="BJ20" s="83"/>
    </row>
    <row r="21" spans="1:62" s="29" customFormat="1" ht="21.75" customHeight="1" thickBot="1" x14ac:dyDescent="0.3">
      <c r="A21" s="364" t="s">
        <v>231</v>
      </c>
      <c r="B21" s="588" t="s">
        <v>185</v>
      </c>
      <c r="C21" s="523" t="s">
        <v>2</v>
      </c>
      <c r="D21" s="589"/>
      <c r="E21" s="589"/>
      <c r="F21" s="589"/>
      <c r="G21" s="589"/>
      <c r="H21" s="589"/>
      <c r="I21" s="589"/>
      <c r="J21" s="589"/>
      <c r="K21" s="589"/>
      <c r="L21" s="589"/>
      <c r="M21" s="589"/>
      <c r="N21" s="524"/>
      <c r="O21" s="579" t="s">
        <v>124</v>
      </c>
      <c r="P21" s="580"/>
      <c r="Q21" s="580"/>
      <c r="R21" s="580"/>
      <c r="S21" s="580"/>
      <c r="T21" s="580"/>
      <c r="U21" s="580"/>
      <c r="V21" s="580"/>
      <c r="W21" s="580"/>
      <c r="X21" s="580"/>
      <c r="Y21" s="580"/>
      <c r="Z21" s="580"/>
      <c r="AA21" s="580"/>
      <c r="AB21" s="580"/>
      <c r="AC21" s="580"/>
      <c r="AD21" s="580"/>
      <c r="AE21" s="580"/>
      <c r="AF21" s="581"/>
      <c r="AG21" s="144"/>
      <c r="AH21" s="144"/>
      <c r="AI21" s="144"/>
      <c r="AJ21" s="144"/>
      <c r="AK21" s="144"/>
      <c r="AL21" s="144"/>
      <c r="AM21" s="144"/>
      <c r="AN21" s="145"/>
      <c r="AO21" s="145"/>
      <c r="AP21" s="145"/>
      <c r="AQ21" s="145"/>
      <c r="AR21" s="145"/>
      <c r="AS21" s="145"/>
      <c r="AT21" s="145"/>
      <c r="AU21" s="145"/>
      <c r="AV21" s="145"/>
      <c r="AW21" s="145"/>
      <c r="AX21" s="145"/>
      <c r="AY21" s="145"/>
      <c r="AZ21" s="145"/>
      <c r="BA21" s="145"/>
      <c r="BB21" s="145"/>
      <c r="BC21" s="145"/>
      <c r="BD21" s="145"/>
      <c r="BE21" s="145"/>
      <c r="BF21" s="145"/>
      <c r="BG21" s="145"/>
      <c r="BH21" s="145"/>
      <c r="BI21" s="145"/>
      <c r="BJ21" s="145"/>
    </row>
    <row r="22" spans="1:62" s="29" customFormat="1" ht="21.75" customHeight="1" thickBot="1" x14ac:dyDescent="0.3">
      <c r="A22" s="587"/>
      <c r="B22" s="588"/>
      <c r="C22" s="585" t="s">
        <v>156</v>
      </c>
      <c r="D22" s="586"/>
      <c r="E22" s="585" t="s">
        <v>157</v>
      </c>
      <c r="F22" s="586"/>
      <c r="G22" s="585" t="s">
        <v>158</v>
      </c>
      <c r="H22" s="586"/>
      <c r="I22" s="585" t="s">
        <v>159</v>
      </c>
      <c r="J22" s="586"/>
      <c r="K22" s="585" t="s">
        <v>160</v>
      </c>
      <c r="L22" s="586"/>
      <c r="M22" s="585" t="s">
        <v>142</v>
      </c>
      <c r="N22" s="586"/>
      <c r="O22" s="579" t="s">
        <v>156</v>
      </c>
      <c r="P22" s="580"/>
      <c r="Q22" s="581"/>
      <c r="R22" s="582" t="s">
        <v>157</v>
      </c>
      <c r="S22" s="583"/>
      <c r="T22" s="584"/>
      <c r="U22" s="582" t="s">
        <v>158</v>
      </c>
      <c r="V22" s="583"/>
      <c r="W22" s="584"/>
      <c r="X22" s="582" t="s">
        <v>159</v>
      </c>
      <c r="Y22" s="583"/>
      <c r="Z22" s="584"/>
      <c r="AA22" s="582" t="s">
        <v>160</v>
      </c>
      <c r="AB22" s="583"/>
      <c r="AC22" s="584"/>
      <c r="AD22" s="582" t="s">
        <v>142</v>
      </c>
      <c r="AE22" s="583"/>
      <c r="AF22" s="584"/>
      <c r="AG22" s="144"/>
      <c r="AH22" s="144"/>
      <c r="AI22" s="144"/>
      <c r="AJ22" s="144"/>
      <c r="AK22" s="144"/>
      <c r="AL22" s="144"/>
      <c r="AM22" s="144"/>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row>
    <row r="23" spans="1:62" s="29" customFormat="1" ht="28.5" customHeight="1" thickBot="1" x14ac:dyDescent="0.3">
      <c r="A23" s="587"/>
      <c r="B23" s="588"/>
      <c r="C23" s="149" t="s">
        <v>4</v>
      </c>
      <c r="D23" s="149" t="s">
        <v>206</v>
      </c>
      <c r="E23" s="149" t="s">
        <v>4</v>
      </c>
      <c r="F23" s="149" t="s">
        <v>206</v>
      </c>
      <c r="G23" s="149" t="s">
        <v>4</v>
      </c>
      <c r="H23" s="149" t="s">
        <v>206</v>
      </c>
      <c r="I23" s="149" t="s">
        <v>4</v>
      </c>
      <c r="J23" s="149" t="s">
        <v>206</v>
      </c>
      <c r="K23" s="149" t="s">
        <v>4</v>
      </c>
      <c r="L23" s="149" t="s">
        <v>206</v>
      </c>
      <c r="M23" s="149" t="s">
        <v>4</v>
      </c>
      <c r="N23" s="149" t="s">
        <v>206</v>
      </c>
      <c r="O23" s="150" t="s">
        <v>4</v>
      </c>
      <c r="P23" s="150" t="s">
        <v>433</v>
      </c>
      <c r="Q23" s="150" t="s">
        <v>119</v>
      </c>
      <c r="R23" s="150" t="s">
        <v>4</v>
      </c>
      <c r="S23" s="150" t="s">
        <v>433</v>
      </c>
      <c r="T23" s="150" t="s">
        <v>119</v>
      </c>
      <c r="U23" s="150" t="s">
        <v>4</v>
      </c>
      <c r="V23" s="150" t="s">
        <v>433</v>
      </c>
      <c r="W23" s="150" t="s">
        <v>119</v>
      </c>
      <c r="X23" s="150" t="s">
        <v>4</v>
      </c>
      <c r="Y23" s="150" t="s">
        <v>433</v>
      </c>
      <c r="Z23" s="150" t="s">
        <v>119</v>
      </c>
      <c r="AA23" s="150" t="s">
        <v>4</v>
      </c>
      <c r="AB23" s="150" t="s">
        <v>433</v>
      </c>
      <c r="AC23" s="150" t="s">
        <v>119</v>
      </c>
      <c r="AD23" s="150" t="s">
        <v>4</v>
      </c>
      <c r="AE23" s="150" t="s">
        <v>433</v>
      </c>
      <c r="AF23" s="150" t="s">
        <v>119</v>
      </c>
      <c r="AG23" s="144"/>
      <c r="AH23" s="144"/>
      <c r="AI23" s="144"/>
      <c r="AJ23" s="144"/>
      <c r="AK23" s="144"/>
      <c r="AL23" s="144"/>
      <c r="AM23" s="144"/>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row>
    <row r="24" spans="1:62" s="29" customFormat="1" ht="15.75" customHeight="1" x14ac:dyDescent="0.25">
      <c r="A24" s="587"/>
      <c r="B24" s="80" t="s">
        <v>186</v>
      </c>
      <c r="C24" s="162"/>
      <c r="D24" s="160"/>
      <c r="E24" s="162"/>
      <c r="F24" s="160"/>
      <c r="G24" s="162"/>
      <c r="H24" s="160"/>
      <c r="I24" s="162"/>
      <c r="J24" s="160"/>
      <c r="K24" s="162"/>
      <c r="L24" s="160"/>
      <c r="M24" s="162"/>
      <c r="N24" s="160"/>
      <c r="O24" s="162"/>
      <c r="P24" s="160"/>
      <c r="Q24" s="160"/>
      <c r="R24" s="162"/>
      <c r="S24" s="160"/>
      <c r="T24" s="160"/>
      <c r="U24" s="162"/>
      <c r="V24" s="160"/>
      <c r="W24" s="160"/>
      <c r="X24" s="162"/>
      <c r="Y24" s="160"/>
      <c r="Z24" s="160"/>
      <c r="AA24" s="162"/>
      <c r="AB24" s="160"/>
      <c r="AC24" s="160"/>
      <c r="AD24" s="162"/>
      <c r="AE24" s="229"/>
      <c r="AF24" s="163"/>
      <c r="AG24" s="144"/>
      <c r="AH24" s="144"/>
      <c r="AI24" s="144"/>
      <c r="AJ24" s="144"/>
      <c r="AK24" s="144"/>
      <c r="AL24" s="144"/>
      <c r="AM24" s="144"/>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row>
    <row r="25" spans="1:62" s="29" customFormat="1" ht="15.75" customHeight="1" x14ac:dyDescent="0.25">
      <c r="A25" s="587"/>
      <c r="B25" s="81" t="s">
        <v>187</v>
      </c>
      <c r="C25" s="78"/>
      <c r="D25" s="160"/>
      <c r="E25" s="78"/>
      <c r="F25" s="160"/>
      <c r="G25" s="78"/>
      <c r="H25" s="160"/>
      <c r="I25" s="78"/>
      <c r="J25" s="160"/>
      <c r="K25" s="78"/>
      <c r="L25" s="160"/>
      <c r="M25" s="78"/>
      <c r="N25" s="160"/>
      <c r="O25" s="78"/>
      <c r="P25" s="160"/>
      <c r="Q25" s="160"/>
      <c r="R25" s="78"/>
      <c r="S25" s="160"/>
      <c r="T25" s="160"/>
      <c r="U25" s="78"/>
      <c r="V25" s="160"/>
      <c r="W25" s="160"/>
      <c r="X25" s="78"/>
      <c r="Y25" s="160"/>
      <c r="Z25" s="160"/>
      <c r="AA25" s="78"/>
      <c r="AB25" s="160"/>
      <c r="AC25" s="160"/>
      <c r="AD25" s="78"/>
      <c r="AE25" s="229"/>
      <c r="AF25" s="163"/>
      <c r="AG25" s="144"/>
      <c r="AH25" s="144"/>
      <c r="AI25" s="144"/>
      <c r="AJ25" s="144"/>
      <c r="AK25" s="144"/>
      <c r="AL25" s="144"/>
      <c r="AM25" s="144"/>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row>
    <row r="26" spans="1:62" s="29" customFormat="1" ht="15.75" customHeight="1" x14ac:dyDescent="0.25">
      <c r="A26" s="587"/>
      <c r="B26" s="81" t="s">
        <v>188</v>
      </c>
      <c r="C26" s="78"/>
      <c r="D26" s="160"/>
      <c r="E26" s="78"/>
      <c r="F26" s="160"/>
      <c r="G26" s="78"/>
      <c r="H26" s="160"/>
      <c r="I26" s="78"/>
      <c r="J26" s="160"/>
      <c r="K26" s="78"/>
      <c r="L26" s="160"/>
      <c r="M26" s="78"/>
      <c r="N26" s="160"/>
      <c r="O26" s="78"/>
      <c r="P26" s="160"/>
      <c r="Q26" s="160"/>
      <c r="R26" s="78"/>
      <c r="S26" s="160"/>
      <c r="T26" s="160"/>
      <c r="U26" s="78"/>
      <c r="V26" s="160"/>
      <c r="W26" s="160"/>
      <c r="X26" s="78"/>
      <c r="Y26" s="160"/>
      <c r="Z26" s="160"/>
      <c r="AA26" s="78"/>
      <c r="AB26" s="160"/>
      <c r="AC26" s="160"/>
      <c r="AD26" s="78"/>
      <c r="AE26" s="229"/>
      <c r="AF26" s="163"/>
      <c r="AG26" s="144"/>
      <c r="AH26" s="144"/>
      <c r="AI26" s="144"/>
      <c r="AJ26" s="144"/>
      <c r="AK26" s="144"/>
      <c r="AL26" s="144"/>
      <c r="AM26" s="144"/>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row>
    <row r="27" spans="1:62" s="29" customFormat="1" ht="15.75" customHeight="1" x14ac:dyDescent="0.25">
      <c r="A27" s="587"/>
      <c r="B27" s="81" t="s">
        <v>189</v>
      </c>
      <c r="C27" s="78"/>
      <c r="D27" s="160"/>
      <c r="E27" s="78"/>
      <c r="F27" s="160"/>
      <c r="G27" s="78"/>
      <c r="H27" s="160"/>
      <c r="I27" s="78"/>
      <c r="J27" s="160"/>
      <c r="K27" s="78"/>
      <c r="L27" s="160"/>
      <c r="M27" s="78"/>
      <c r="N27" s="160"/>
      <c r="O27" s="78"/>
      <c r="P27" s="160"/>
      <c r="Q27" s="160"/>
      <c r="R27" s="78"/>
      <c r="S27" s="160"/>
      <c r="T27" s="160"/>
      <c r="U27" s="78"/>
      <c r="V27" s="160"/>
      <c r="W27" s="160"/>
      <c r="X27" s="78"/>
      <c r="Y27" s="160"/>
      <c r="Z27" s="160"/>
      <c r="AA27" s="78"/>
      <c r="AB27" s="160"/>
      <c r="AC27" s="160"/>
      <c r="AD27" s="78"/>
      <c r="AE27" s="229"/>
      <c r="AF27" s="163"/>
      <c r="AG27" s="144"/>
      <c r="AH27" s="144"/>
      <c r="AI27" s="144"/>
      <c r="AJ27" s="144"/>
      <c r="AK27" s="144"/>
      <c r="AL27" s="144"/>
      <c r="AM27" s="144"/>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row>
    <row r="28" spans="1:62" s="29" customFormat="1" ht="15.75" customHeight="1" x14ac:dyDescent="0.25">
      <c r="A28" s="587"/>
      <c r="B28" s="81" t="s">
        <v>190</v>
      </c>
      <c r="C28" s="78"/>
      <c r="D28" s="160"/>
      <c r="E28" s="78"/>
      <c r="F28" s="160"/>
      <c r="G28" s="78"/>
      <c r="H28" s="160"/>
      <c r="I28" s="78"/>
      <c r="J28" s="160"/>
      <c r="K28" s="78"/>
      <c r="L28" s="160"/>
      <c r="M28" s="78"/>
      <c r="N28" s="160"/>
      <c r="O28" s="78"/>
      <c r="P28" s="160"/>
      <c r="Q28" s="160"/>
      <c r="R28" s="78"/>
      <c r="S28" s="160"/>
      <c r="T28" s="160"/>
      <c r="U28" s="78"/>
      <c r="V28" s="160"/>
      <c r="W28" s="160"/>
      <c r="X28" s="78"/>
      <c r="Y28" s="160"/>
      <c r="Z28" s="160"/>
      <c r="AA28" s="78"/>
      <c r="AB28" s="160"/>
      <c r="AC28" s="160"/>
      <c r="AD28" s="78"/>
      <c r="AE28" s="229"/>
      <c r="AF28" s="163"/>
      <c r="AG28" s="144"/>
      <c r="AH28" s="144"/>
      <c r="AI28" s="144"/>
      <c r="AJ28" s="144"/>
      <c r="AK28" s="144"/>
      <c r="AL28" s="144"/>
      <c r="AM28" s="144"/>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row>
    <row r="29" spans="1:62" s="29" customFormat="1" ht="15.75" customHeight="1" x14ac:dyDescent="0.25">
      <c r="A29" s="587"/>
      <c r="B29" s="81" t="s">
        <v>191</v>
      </c>
      <c r="C29" s="78"/>
      <c r="D29" s="160"/>
      <c r="E29" s="78"/>
      <c r="F29" s="160"/>
      <c r="G29" s="78"/>
      <c r="H29" s="160"/>
      <c r="I29" s="78"/>
      <c r="J29" s="160"/>
      <c r="K29" s="78"/>
      <c r="L29" s="160"/>
      <c r="M29" s="78"/>
      <c r="N29" s="160"/>
      <c r="O29" s="78"/>
      <c r="P29" s="160"/>
      <c r="Q29" s="160"/>
      <c r="R29" s="78"/>
      <c r="S29" s="160"/>
      <c r="T29" s="160"/>
      <c r="U29" s="78"/>
      <c r="V29" s="160"/>
      <c r="W29" s="160"/>
      <c r="X29" s="78"/>
      <c r="Y29" s="160"/>
      <c r="Z29" s="160"/>
      <c r="AA29" s="78"/>
      <c r="AB29" s="160"/>
      <c r="AC29" s="160"/>
      <c r="AD29" s="78"/>
      <c r="AE29" s="229"/>
      <c r="AF29" s="163"/>
      <c r="AG29" s="144"/>
      <c r="AH29" s="144"/>
      <c r="AI29" s="144"/>
      <c r="AJ29" s="144"/>
      <c r="AK29" s="144"/>
      <c r="AL29" s="144"/>
      <c r="AM29" s="144"/>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row>
    <row r="30" spans="1:62" s="29" customFormat="1" ht="15.75" customHeight="1" x14ac:dyDescent="0.25">
      <c r="A30" s="587"/>
      <c r="B30" s="81" t="s">
        <v>192</v>
      </c>
      <c r="C30" s="78"/>
      <c r="D30" s="160"/>
      <c r="E30" s="78"/>
      <c r="F30" s="160"/>
      <c r="G30" s="78"/>
      <c r="H30" s="160"/>
      <c r="I30" s="78"/>
      <c r="J30" s="160"/>
      <c r="K30" s="78"/>
      <c r="L30" s="160"/>
      <c r="M30" s="78"/>
      <c r="N30" s="160"/>
      <c r="O30" s="78"/>
      <c r="P30" s="160"/>
      <c r="Q30" s="160"/>
      <c r="R30" s="78"/>
      <c r="S30" s="160"/>
      <c r="T30" s="160"/>
      <c r="U30" s="78"/>
      <c r="V30" s="160"/>
      <c r="W30" s="160"/>
      <c r="X30" s="78"/>
      <c r="Y30" s="160"/>
      <c r="Z30" s="160"/>
      <c r="AA30" s="78"/>
      <c r="AB30" s="160"/>
      <c r="AC30" s="160"/>
      <c r="AD30" s="78"/>
      <c r="AE30" s="229"/>
      <c r="AF30" s="163"/>
      <c r="AG30" s="144"/>
      <c r="AH30" s="144"/>
      <c r="AI30" s="144"/>
      <c r="AJ30" s="144"/>
      <c r="AK30" s="144"/>
      <c r="AL30" s="144"/>
      <c r="AM30" s="144"/>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row>
    <row r="31" spans="1:62" s="29" customFormat="1" ht="15.75" customHeight="1" x14ac:dyDescent="0.25">
      <c r="A31" s="587"/>
      <c r="B31" s="81" t="s">
        <v>193</v>
      </c>
      <c r="C31" s="78"/>
      <c r="D31" s="160"/>
      <c r="E31" s="78"/>
      <c r="F31" s="160"/>
      <c r="G31" s="78"/>
      <c r="H31" s="160"/>
      <c r="I31" s="78"/>
      <c r="J31" s="160"/>
      <c r="K31" s="78"/>
      <c r="L31" s="160"/>
      <c r="M31" s="78"/>
      <c r="N31" s="160"/>
      <c r="O31" s="78"/>
      <c r="P31" s="160"/>
      <c r="Q31" s="160"/>
      <c r="R31" s="78"/>
      <c r="S31" s="160"/>
      <c r="T31" s="160"/>
      <c r="U31" s="78"/>
      <c r="V31" s="160"/>
      <c r="W31" s="160"/>
      <c r="X31" s="78"/>
      <c r="Y31" s="160"/>
      <c r="Z31" s="160"/>
      <c r="AA31" s="78"/>
      <c r="AB31" s="160"/>
      <c r="AC31" s="160"/>
      <c r="AD31" s="78"/>
      <c r="AE31" s="229"/>
      <c r="AF31" s="163"/>
      <c r="AG31" s="144"/>
      <c r="AH31" s="144"/>
      <c r="AI31" s="144"/>
      <c r="AJ31" s="144"/>
      <c r="AK31" s="144"/>
      <c r="AL31" s="144"/>
      <c r="AM31" s="144"/>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row>
    <row r="32" spans="1:62" s="29" customFormat="1" ht="15.75" customHeight="1" x14ac:dyDescent="0.25">
      <c r="A32" s="587"/>
      <c r="B32" s="81" t="s">
        <v>194</v>
      </c>
      <c r="C32" s="78"/>
      <c r="D32" s="160"/>
      <c r="E32" s="78"/>
      <c r="F32" s="160"/>
      <c r="G32" s="78"/>
      <c r="H32" s="160"/>
      <c r="I32" s="78"/>
      <c r="J32" s="160"/>
      <c r="K32" s="78"/>
      <c r="L32" s="160"/>
      <c r="M32" s="78"/>
      <c r="N32" s="160"/>
      <c r="O32" s="78"/>
      <c r="P32" s="160"/>
      <c r="Q32" s="160"/>
      <c r="R32" s="78"/>
      <c r="S32" s="160"/>
      <c r="T32" s="160"/>
      <c r="U32" s="78"/>
      <c r="V32" s="160"/>
      <c r="W32" s="160"/>
      <c r="X32" s="78"/>
      <c r="Y32" s="160"/>
      <c r="Z32" s="160"/>
      <c r="AA32" s="78"/>
      <c r="AB32" s="160"/>
      <c r="AC32" s="160"/>
      <c r="AD32" s="78"/>
      <c r="AE32" s="229"/>
      <c r="AF32" s="163"/>
      <c r="AG32" s="144"/>
      <c r="AH32" s="144"/>
      <c r="AI32" s="144"/>
      <c r="AJ32" s="144"/>
      <c r="AK32" s="144"/>
      <c r="AL32" s="144"/>
      <c r="AM32" s="144"/>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row>
    <row r="33" spans="1:62" s="29" customFormat="1" ht="15.75" customHeight="1" x14ac:dyDescent="0.25">
      <c r="A33" s="587"/>
      <c r="B33" s="81" t="s">
        <v>195</v>
      </c>
      <c r="C33" s="78"/>
      <c r="D33" s="160"/>
      <c r="E33" s="78"/>
      <c r="F33" s="160"/>
      <c r="G33" s="78"/>
      <c r="H33" s="160"/>
      <c r="I33" s="78"/>
      <c r="J33" s="160"/>
      <c r="K33" s="78"/>
      <c r="L33" s="160"/>
      <c r="M33" s="78"/>
      <c r="N33" s="160"/>
      <c r="O33" s="78"/>
      <c r="P33" s="160"/>
      <c r="Q33" s="160"/>
      <c r="R33" s="78"/>
      <c r="S33" s="160"/>
      <c r="T33" s="160"/>
      <c r="U33" s="78"/>
      <c r="V33" s="160"/>
      <c r="W33" s="160"/>
      <c r="X33" s="78"/>
      <c r="Y33" s="160"/>
      <c r="Z33" s="160"/>
      <c r="AA33" s="78"/>
      <c r="AB33" s="160"/>
      <c r="AC33" s="160"/>
      <c r="AD33" s="78"/>
      <c r="AE33" s="229"/>
      <c r="AF33" s="163"/>
      <c r="AG33" s="144"/>
      <c r="AH33" s="144"/>
      <c r="AI33" s="144"/>
      <c r="AJ33" s="144"/>
      <c r="AK33" s="144"/>
      <c r="AL33" s="144"/>
      <c r="AM33" s="144"/>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row>
    <row r="34" spans="1:62" s="29" customFormat="1" ht="15.75" customHeight="1" x14ac:dyDescent="0.25">
      <c r="A34" s="587"/>
      <c r="B34" s="81" t="s">
        <v>196</v>
      </c>
      <c r="C34" s="78"/>
      <c r="D34" s="160"/>
      <c r="E34" s="78"/>
      <c r="F34" s="160"/>
      <c r="G34" s="78"/>
      <c r="H34" s="160"/>
      <c r="I34" s="78"/>
      <c r="J34" s="160"/>
      <c r="K34" s="78"/>
      <c r="L34" s="160"/>
      <c r="M34" s="78"/>
      <c r="N34" s="160"/>
      <c r="O34" s="78"/>
      <c r="P34" s="160"/>
      <c r="Q34" s="160"/>
      <c r="R34" s="78"/>
      <c r="S34" s="160"/>
      <c r="T34" s="160"/>
      <c r="U34" s="78"/>
      <c r="V34" s="160"/>
      <c r="W34" s="160"/>
      <c r="X34" s="78"/>
      <c r="Y34" s="160"/>
      <c r="Z34" s="160"/>
      <c r="AA34" s="78"/>
      <c r="AB34" s="160"/>
      <c r="AC34" s="160"/>
      <c r="AD34" s="78"/>
      <c r="AE34" s="229"/>
      <c r="AF34" s="163"/>
      <c r="AG34" s="144"/>
      <c r="AH34" s="144"/>
      <c r="AI34" s="144"/>
      <c r="AJ34" s="144"/>
      <c r="AK34" s="144"/>
      <c r="AL34" s="144"/>
      <c r="AM34" s="144"/>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row>
    <row r="35" spans="1:62" s="29" customFormat="1" ht="15.75" customHeight="1" x14ac:dyDescent="0.25">
      <c r="A35" s="587"/>
      <c r="B35" s="81" t="s">
        <v>197</v>
      </c>
      <c r="C35" s="78"/>
      <c r="D35" s="160"/>
      <c r="E35" s="78"/>
      <c r="F35" s="160"/>
      <c r="G35" s="78"/>
      <c r="H35" s="160"/>
      <c r="I35" s="78"/>
      <c r="J35" s="160"/>
      <c r="K35" s="78"/>
      <c r="L35" s="160"/>
      <c r="M35" s="78"/>
      <c r="N35" s="160"/>
      <c r="O35" s="78"/>
      <c r="P35" s="160"/>
      <c r="Q35" s="160"/>
      <c r="R35" s="78"/>
      <c r="S35" s="160"/>
      <c r="T35" s="160"/>
      <c r="U35" s="78"/>
      <c r="V35" s="160"/>
      <c r="W35" s="160"/>
      <c r="X35" s="78"/>
      <c r="Y35" s="160"/>
      <c r="Z35" s="160"/>
      <c r="AA35" s="78"/>
      <c r="AB35" s="160"/>
      <c r="AC35" s="160"/>
      <c r="AD35" s="78"/>
      <c r="AE35" s="229"/>
      <c r="AF35" s="163"/>
      <c r="AG35" s="144"/>
      <c r="AH35" s="144"/>
      <c r="AI35" s="144"/>
      <c r="AJ35" s="144"/>
      <c r="AK35" s="144"/>
      <c r="AL35" s="144"/>
      <c r="AM35" s="144"/>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row>
    <row r="36" spans="1:62" s="29" customFormat="1" ht="15.75" customHeight="1" x14ac:dyDescent="0.25">
      <c r="A36" s="587"/>
      <c r="B36" s="81" t="s">
        <v>198</v>
      </c>
      <c r="C36" s="78"/>
      <c r="D36" s="160"/>
      <c r="E36" s="78"/>
      <c r="F36" s="160"/>
      <c r="G36" s="78"/>
      <c r="H36" s="160"/>
      <c r="I36" s="78"/>
      <c r="J36" s="160"/>
      <c r="K36" s="78"/>
      <c r="L36" s="160"/>
      <c r="M36" s="78"/>
      <c r="N36" s="160"/>
      <c r="O36" s="78"/>
      <c r="P36" s="160"/>
      <c r="Q36" s="160"/>
      <c r="R36" s="78"/>
      <c r="S36" s="160"/>
      <c r="T36" s="160"/>
      <c r="U36" s="78"/>
      <c r="V36" s="160"/>
      <c r="W36" s="160"/>
      <c r="X36" s="78"/>
      <c r="Y36" s="160"/>
      <c r="Z36" s="160"/>
      <c r="AA36" s="78"/>
      <c r="AB36" s="160"/>
      <c r="AC36" s="160"/>
      <c r="AD36" s="78"/>
      <c r="AE36" s="229"/>
      <c r="AF36" s="163"/>
      <c r="AG36" s="144"/>
      <c r="AH36" s="144"/>
      <c r="AI36" s="144"/>
      <c r="AJ36" s="144"/>
      <c r="AK36" s="144"/>
      <c r="AL36" s="144"/>
      <c r="AM36" s="144"/>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row>
    <row r="37" spans="1:62" s="29" customFormat="1" ht="15.75" customHeight="1" x14ac:dyDescent="0.25">
      <c r="A37" s="587"/>
      <c r="B37" s="81" t="s">
        <v>199</v>
      </c>
      <c r="C37" s="78"/>
      <c r="D37" s="160"/>
      <c r="E37" s="78"/>
      <c r="F37" s="160"/>
      <c r="G37" s="78"/>
      <c r="H37" s="160"/>
      <c r="I37" s="78"/>
      <c r="J37" s="160"/>
      <c r="K37" s="78"/>
      <c r="L37" s="160"/>
      <c r="M37" s="78"/>
      <c r="N37" s="160"/>
      <c r="O37" s="78"/>
      <c r="P37" s="160"/>
      <c r="Q37" s="160"/>
      <c r="R37" s="78"/>
      <c r="S37" s="160"/>
      <c r="T37" s="160"/>
      <c r="U37" s="78"/>
      <c r="V37" s="160"/>
      <c r="W37" s="160"/>
      <c r="X37" s="78"/>
      <c r="Y37" s="160"/>
      <c r="Z37" s="160"/>
      <c r="AA37" s="78"/>
      <c r="AB37" s="160"/>
      <c r="AC37" s="160"/>
      <c r="AD37" s="78"/>
      <c r="AE37" s="229"/>
      <c r="AF37" s="163"/>
      <c r="AG37" s="144"/>
      <c r="AH37" s="144"/>
      <c r="AI37" s="144"/>
      <c r="AJ37" s="144"/>
      <c r="AK37" s="144"/>
      <c r="AL37" s="144"/>
      <c r="AM37" s="144"/>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row>
    <row r="38" spans="1:62" s="29" customFormat="1" ht="15.75" customHeight="1" x14ac:dyDescent="0.25">
      <c r="A38" s="587"/>
      <c r="B38" s="81" t="s">
        <v>200</v>
      </c>
      <c r="C38" s="78"/>
      <c r="D38" s="160"/>
      <c r="E38" s="78"/>
      <c r="F38" s="160"/>
      <c r="G38" s="78"/>
      <c r="H38" s="160"/>
      <c r="I38" s="78"/>
      <c r="J38" s="160"/>
      <c r="K38" s="78"/>
      <c r="L38" s="160"/>
      <c r="M38" s="78"/>
      <c r="N38" s="160"/>
      <c r="O38" s="78"/>
      <c r="P38" s="160"/>
      <c r="Q38" s="160"/>
      <c r="R38" s="78"/>
      <c r="S38" s="160"/>
      <c r="T38" s="160"/>
      <c r="U38" s="78"/>
      <c r="V38" s="160"/>
      <c r="W38" s="160"/>
      <c r="X38" s="78"/>
      <c r="Y38" s="160"/>
      <c r="Z38" s="160"/>
      <c r="AA38" s="78"/>
      <c r="AB38" s="160"/>
      <c r="AC38" s="160"/>
      <c r="AD38" s="78"/>
      <c r="AE38" s="229"/>
      <c r="AF38" s="163"/>
      <c r="AG38" s="144"/>
      <c r="AH38" s="144"/>
      <c r="AI38" s="144"/>
      <c r="AJ38" s="144"/>
      <c r="AK38" s="144"/>
      <c r="AL38" s="144"/>
      <c r="AM38" s="144"/>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row>
    <row r="39" spans="1:62" s="29" customFormat="1" ht="15.75" customHeight="1" x14ac:dyDescent="0.25">
      <c r="A39" s="587"/>
      <c r="B39" s="81" t="s">
        <v>201</v>
      </c>
      <c r="C39" s="78"/>
      <c r="D39" s="160"/>
      <c r="E39" s="78"/>
      <c r="F39" s="160"/>
      <c r="G39" s="78"/>
      <c r="H39" s="160"/>
      <c r="I39" s="78"/>
      <c r="J39" s="160"/>
      <c r="K39" s="78"/>
      <c r="L39" s="160"/>
      <c r="M39" s="78"/>
      <c r="N39" s="160"/>
      <c r="O39" s="78"/>
      <c r="P39" s="160"/>
      <c r="Q39" s="160"/>
      <c r="R39" s="78"/>
      <c r="S39" s="160"/>
      <c r="T39" s="160"/>
      <c r="U39" s="78"/>
      <c r="V39" s="160"/>
      <c r="W39" s="160"/>
      <c r="X39" s="78"/>
      <c r="Y39" s="160"/>
      <c r="Z39" s="160"/>
      <c r="AA39" s="78"/>
      <c r="AB39" s="160"/>
      <c r="AC39" s="160"/>
      <c r="AD39" s="78"/>
      <c r="AE39" s="229"/>
      <c r="AF39" s="163"/>
      <c r="AG39" s="144"/>
      <c r="AH39" s="144"/>
      <c r="AI39" s="144"/>
      <c r="AJ39" s="144"/>
      <c r="AK39" s="144"/>
      <c r="AL39" s="144"/>
      <c r="AM39" s="144"/>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row>
    <row r="40" spans="1:62" s="29" customFormat="1" ht="15.75" customHeight="1" x14ac:dyDescent="0.25">
      <c r="A40" s="587"/>
      <c r="B40" s="81" t="s">
        <v>202</v>
      </c>
      <c r="C40" s="78"/>
      <c r="D40" s="160"/>
      <c r="E40" s="78"/>
      <c r="F40" s="160"/>
      <c r="G40" s="78"/>
      <c r="H40" s="160"/>
      <c r="I40" s="78"/>
      <c r="J40" s="160"/>
      <c r="K40" s="78"/>
      <c r="L40" s="160"/>
      <c r="M40" s="78"/>
      <c r="N40" s="160"/>
      <c r="O40" s="78"/>
      <c r="P40" s="160"/>
      <c r="Q40" s="160"/>
      <c r="R40" s="78"/>
      <c r="S40" s="160"/>
      <c r="T40" s="160"/>
      <c r="U40" s="78"/>
      <c r="V40" s="160"/>
      <c r="W40" s="160"/>
      <c r="X40" s="78"/>
      <c r="Y40" s="160"/>
      <c r="Z40" s="160"/>
      <c r="AA40" s="78"/>
      <c r="AB40" s="160"/>
      <c r="AC40" s="160"/>
      <c r="AD40" s="78"/>
      <c r="AE40" s="229"/>
      <c r="AF40" s="163"/>
      <c r="AG40" s="144"/>
      <c r="AH40" s="144"/>
      <c r="AI40" s="144"/>
      <c r="AJ40" s="144"/>
      <c r="AK40" s="144"/>
      <c r="AL40" s="144"/>
      <c r="AM40" s="144"/>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row>
    <row r="41" spans="1:62" s="29" customFormat="1" ht="15.75" customHeight="1" x14ac:dyDescent="0.25">
      <c r="A41" s="587"/>
      <c r="B41" s="81" t="s">
        <v>203</v>
      </c>
      <c r="C41" s="78"/>
      <c r="D41" s="160"/>
      <c r="E41" s="78"/>
      <c r="F41" s="160"/>
      <c r="G41" s="78"/>
      <c r="H41" s="160"/>
      <c r="I41" s="78"/>
      <c r="J41" s="160"/>
      <c r="K41" s="78"/>
      <c r="L41" s="160"/>
      <c r="M41" s="78"/>
      <c r="N41" s="160"/>
      <c r="O41" s="78"/>
      <c r="P41" s="160"/>
      <c r="Q41" s="160"/>
      <c r="R41" s="78"/>
      <c r="S41" s="160"/>
      <c r="T41" s="160"/>
      <c r="U41" s="78"/>
      <c r="V41" s="160"/>
      <c r="W41" s="160"/>
      <c r="X41" s="78"/>
      <c r="Y41" s="160"/>
      <c r="Z41" s="160"/>
      <c r="AA41" s="78"/>
      <c r="AB41" s="160"/>
      <c r="AC41" s="160"/>
      <c r="AD41" s="78"/>
      <c r="AE41" s="229"/>
      <c r="AF41" s="163"/>
      <c r="AG41" s="144"/>
      <c r="AH41" s="144"/>
      <c r="AI41" s="144"/>
      <c r="AJ41" s="144"/>
      <c r="AK41" s="144"/>
      <c r="AL41" s="144"/>
      <c r="AM41" s="144"/>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row>
    <row r="42" spans="1:62" s="29" customFormat="1" ht="15.75" customHeight="1" x14ac:dyDescent="0.25">
      <c r="A42" s="587"/>
      <c r="B42" s="81" t="s">
        <v>204</v>
      </c>
      <c r="C42" s="78"/>
      <c r="D42" s="160"/>
      <c r="E42" s="78"/>
      <c r="F42" s="160"/>
      <c r="G42" s="78"/>
      <c r="H42" s="160"/>
      <c r="I42" s="78"/>
      <c r="J42" s="160"/>
      <c r="K42" s="78"/>
      <c r="L42" s="160"/>
      <c r="M42" s="78"/>
      <c r="N42" s="160"/>
      <c r="O42" s="78"/>
      <c r="P42" s="160"/>
      <c r="Q42" s="160"/>
      <c r="R42" s="78"/>
      <c r="S42" s="160"/>
      <c r="T42" s="160"/>
      <c r="U42" s="78"/>
      <c r="V42" s="160"/>
      <c r="W42" s="160"/>
      <c r="X42" s="78"/>
      <c r="Y42" s="160"/>
      <c r="Z42" s="160"/>
      <c r="AA42" s="78"/>
      <c r="AB42" s="160"/>
      <c r="AC42" s="160"/>
      <c r="AD42" s="78"/>
      <c r="AE42" s="229"/>
      <c r="AF42" s="163"/>
      <c r="AG42" s="144"/>
      <c r="AH42" s="144"/>
      <c r="AI42" s="144"/>
      <c r="AJ42" s="144"/>
      <c r="AK42" s="144"/>
      <c r="AL42" s="144"/>
      <c r="AM42" s="144"/>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row>
    <row r="43" spans="1:62" s="29" customFormat="1" ht="15.75" customHeight="1" x14ac:dyDescent="0.25">
      <c r="A43" s="587"/>
      <c r="B43" s="81" t="s">
        <v>205</v>
      </c>
      <c r="C43" s="78"/>
      <c r="D43" s="160"/>
      <c r="E43" s="78"/>
      <c r="F43" s="160"/>
      <c r="G43" s="78"/>
      <c r="H43" s="160"/>
      <c r="I43" s="78"/>
      <c r="J43" s="160"/>
      <c r="K43" s="78"/>
      <c r="L43" s="160"/>
      <c r="M43" s="78"/>
      <c r="N43" s="160"/>
      <c r="O43" s="78"/>
      <c r="P43" s="160"/>
      <c r="Q43" s="160"/>
      <c r="R43" s="78"/>
      <c r="S43" s="160"/>
      <c r="T43" s="160"/>
      <c r="U43" s="78"/>
      <c r="V43" s="160"/>
      <c r="W43" s="160"/>
      <c r="X43" s="78"/>
      <c r="Y43" s="160"/>
      <c r="Z43" s="160"/>
      <c r="AA43" s="78"/>
      <c r="AB43" s="160"/>
      <c r="AC43" s="160"/>
      <c r="AD43" s="78"/>
      <c r="AE43" s="229"/>
      <c r="AF43" s="163"/>
      <c r="AG43" s="144"/>
      <c r="AH43" s="144"/>
      <c r="AI43" s="144"/>
      <c r="AJ43" s="144"/>
      <c r="AK43" s="144"/>
      <c r="AL43" s="144"/>
      <c r="AM43" s="144"/>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row>
    <row r="44" spans="1:62" s="29" customFormat="1" ht="29.25" customHeight="1" thickBot="1" x14ac:dyDescent="0.3">
      <c r="A44" s="365"/>
      <c r="B44" s="79" t="s">
        <v>0</v>
      </c>
      <c r="C44" s="159"/>
      <c r="D44" s="161"/>
      <c r="E44" s="159"/>
      <c r="F44" s="161"/>
      <c r="G44" s="159"/>
      <c r="H44" s="161"/>
      <c r="I44" s="159"/>
      <c r="J44" s="161"/>
      <c r="K44" s="159"/>
      <c r="L44" s="161"/>
      <c r="M44" s="159"/>
      <c r="N44" s="161"/>
      <c r="O44" s="159"/>
      <c r="P44" s="161"/>
      <c r="Q44" s="161"/>
      <c r="R44" s="159"/>
      <c r="S44" s="161"/>
      <c r="T44" s="161"/>
      <c r="U44" s="159"/>
      <c r="V44" s="161"/>
      <c r="W44" s="161"/>
      <c r="X44" s="159"/>
      <c r="Y44" s="161"/>
      <c r="Z44" s="161"/>
      <c r="AA44" s="159"/>
      <c r="AB44" s="161"/>
      <c r="AC44" s="161"/>
      <c r="AD44" s="159"/>
      <c r="AE44" s="230"/>
      <c r="AF44" s="164"/>
      <c r="AG44" s="144"/>
      <c r="AH44" s="144"/>
      <c r="AI44" s="144"/>
      <c r="AJ44" s="144"/>
      <c r="AK44" s="144"/>
      <c r="AL44" s="144"/>
      <c r="AM44" s="144"/>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row>
    <row r="45" spans="1:62" s="3" customFormat="1" ht="24" customHeight="1" thickBot="1" x14ac:dyDescent="0.3">
      <c r="K45" s="104"/>
      <c r="L45" s="104"/>
      <c r="M45" s="104"/>
      <c r="N45" s="104"/>
      <c r="O45" s="104"/>
      <c r="AG45" s="144"/>
      <c r="AH45" s="144"/>
      <c r="AI45" s="144"/>
      <c r="AJ45" s="144"/>
      <c r="AK45" s="144"/>
      <c r="AL45" s="144"/>
      <c r="AM45" s="144"/>
      <c r="AN45" s="83"/>
      <c r="AO45" s="83"/>
      <c r="AP45" s="83"/>
      <c r="AQ45" s="83"/>
      <c r="AR45" s="83"/>
      <c r="AS45" s="83"/>
      <c r="AT45" s="83"/>
      <c r="AU45" s="83"/>
      <c r="AV45" s="83"/>
      <c r="AW45" s="83"/>
      <c r="AX45" s="83"/>
      <c r="AY45" s="83"/>
      <c r="AZ45" s="83"/>
      <c r="BA45" s="83"/>
      <c r="BB45" s="83"/>
      <c r="BC45" s="83"/>
      <c r="BD45" s="83"/>
      <c r="BE45" s="83"/>
      <c r="BF45" s="83"/>
      <c r="BG45" s="83"/>
      <c r="BH45" s="83"/>
      <c r="BI45" s="83"/>
      <c r="BJ45" s="83"/>
    </row>
    <row r="46" spans="1:62" s="3" customFormat="1" ht="24" customHeight="1" thickBot="1" x14ac:dyDescent="0.3">
      <c r="A46" s="364" t="s">
        <v>232</v>
      </c>
      <c r="B46" s="620" t="s">
        <v>185</v>
      </c>
      <c r="C46" s="523" t="s">
        <v>2</v>
      </c>
      <c r="D46" s="589"/>
      <c r="E46" s="589"/>
      <c r="F46" s="589"/>
      <c r="G46" s="589"/>
      <c r="H46" s="589"/>
      <c r="I46" s="589"/>
      <c r="J46" s="589"/>
      <c r="K46" s="589"/>
      <c r="L46" s="589"/>
      <c r="M46" s="589"/>
      <c r="N46" s="524"/>
      <c r="O46" s="579" t="s">
        <v>124</v>
      </c>
      <c r="P46" s="580"/>
      <c r="Q46" s="580"/>
      <c r="R46" s="580"/>
      <c r="S46" s="580"/>
      <c r="T46" s="580"/>
      <c r="U46" s="580"/>
      <c r="V46" s="580"/>
      <c r="W46" s="580"/>
      <c r="X46" s="580"/>
      <c r="Y46" s="580"/>
      <c r="Z46" s="580"/>
      <c r="AA46" s="580"/>
      <c r="AB46" s="580"/>
      <c r="AC46" s="580"/>
      <c r="AD46" s="580"/>
      <c r="AE46" s="580"/>
      <c r="AF46" s="581"/>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row>
    <row r="47" spans="1:62" s="3" customFormat="1" ht="24" customHeight="1" thickBot="1" x14ac:dyDescent="0.3">
      <c r="A47" s="587"/>
      <c r="B47" s="621"/>
      <c r="C47" s="523" t="s">
        <v>125</v>
      </c>
      <c r="D47" s="524"/>
      <c r="E47" s="523" t="s">
        <v>126</v>
      </c>
      <c r="F47" s="524"/>
      <c r="G47" s="523" t="s">
        <v>127</v>
      </c>
      <c r="H47" s="524"/>
      <c r="I47" s="523" t="s">
        <v>128</v>
      </c>
      <c r="J47" s="524"/>
      <c r="K47" s="523" t="s">
        <v>207</v>
      </c>
      <c r="L47" s="524"/>
      <c r="M47" s="523" t="s">
        <v>129</v>
      </c>
      <c r="N47" s="524"/>
      <c r="O47" s="579" t="s">
        <v>125</v>
      </c>
      <c r="P47" s="580"/>
      <c r="Q47" s="581"/>
      <c r="R47" s="579" t="s">
        <v>126</v>
      </c>
      <c r="S47" s="580"/>
      <c r="T47" s="581"/>
      <c r="U47" s="579" t="s">
        <v>127</v>
      </c>
      <c r="V47" s="580"/>
      <c r="W47" s="581"/>
      <c r="X47" s="579" t="s">
        <v>128</v>
      </c>
      <c r="Y47" s="580"/>
      <c r="Z47" s="581"/>
      <c r="AA47" s="579" t="s">
        <v>207</v>
      </c>
      <c r="AB47" s="580"/>
      <c r="AC47" s="581"/>
      <c r="AD47" s="579" t="s">
        <v>129</v>
      </c>
      <c r="AE47" s="580"/>
      <c r="AF47" s="581"/>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row>
    <row r="48" spans="1:62" s="3" customFormat="1" ht="29.25" customHeight="1" thickBot="1" x14ac:dyDescent="0.3">
      <c r="A48" s="587"/>
      <c r="B48" s="622"/>
      <c r="C48" s="165" t="s">
        <v>4</v>
      </c>
      <c r="D48" s="147" t="s">
        <v>206</v>
      </c>
      <c r="E48" s="165" t="s">
        <v>4</v>
      </c>
      <c r="F48" s="147" t="s">
        <v>206</v>
      </c>
      <c r="G48" s="165" t="s">
        <v>4</v>
      </c>
      <c r="H48" s="147" t="s">
        <v>206</v>
      </c>
      <c r="I48" s="165" t="s">
        <v>4</v>
      </c>
      <c r="J48" s="147" t="s">
        <v>206</v>
      </c>
      <c r="K48" s="165" t="s">
        <v>4</v>
      </c>
      <c r="L48" s="147" t="s">
        <v>206</v>
      </c>
      <c r="M48" s="165" t="s">
        <v>4</v>
      </c>
      <c r="N48" s="147" t="s">
        <v>206</v>
      </c>
      <c r="O48" s="150" t="s">
        <v>4</v>
      </c>
      <c r="P48" s="150" t="s">
        <v>433</v>
      </c>
      <c r="Q48" s="150" t="s">
        <v>119</v>
      </c>
      <c r="R48" s="150" t="s">
        <v>4</v>
      </c>
      <c r="S48" s="150" t="s">
        <v>433</v>
      </c>
      <c r="T48" s="150" t="s">
        <v>119</v>
      </c>
      <c r="U48" s="150" t="s">
        <v>4</v>
      </c>
      <c r="V48" s="150" t="s">
        <v>433</v>
      </c>
      <c r="W48" s="150" t="s">
        <v>119</v>
      </c>
      <c r="X48" s="150" t="s">
        <v>4</v>
      </c>
      <c r="Y48" s="150" t="s">
        <v>433</v>
      </c>
      <c r="Z48" s="150" t="s">
        <v>119</v>
      </c>
      <c r="AA48" s="150" t="s">
        <v>4</v>
      </c>
      <c r="AB48" s="150" t="s">
        <v>433</v>
      </c>
      <c r="AC48" s="150" t="s">
        <v>119</v>
      </c>
      <c r="AD48" s="150" t="s">
        <v>4</v>
      </c>
      <c r="AE48" s="150" t="s">
        <v>433</v>
      </c>
      <c r="AF48" s="150" t="s">
        <v>119</v>
      </c>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row>
    <row r="49" spans="1:62" s="3" customFormat="1" ht="16.5" x14ac:dyDescent="0.25">
      <c r="A49" s="587"/>
      <c r="B49" s="244" t="s">
        <v>186</v>
      </c>
      <c r="C49" s="78"/>
      <c r="D49" s="163"/>
      <c r="E49" s="78"/>
      <c r="F49" s="163"/>
      <c r="G49" s="78"/>
      <c r="H49" s="163"/>
      <c r="I49" s="78"/>
      <c r="J49" s="163"/>
      <c r="K49" s="78"/>
      <c r="L49" s="163"/>
      <c r="M49" s="78"/>
      <c r="N49" s="163"/>
      <c r="O49" s="78"/>
      <c r="P49" s="160"/>
      <c r="Q49" s="163"/>
      <c r="R49" s="78"/>
      <c r="S49" s="160"/>
      <c r="T49" s="163"/>
      <c r="U49" s="78"/>
      <c r="V49" s="160"/>
      <c r="W49" s="163"/>
      <c r="X49" s="78"/>
      <c r="Y49" s="160"/>
      <c r="Z49" s="163"/>
      <c r="AA49" s="78"/>
      <c r="AB49" s="160"/>
      <c r="AC49" s="163"/>
      <c r="AD49" s="78"/>
      <c r="AE49" s="229"/>
      <c r="AF49" s="16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row>
    <row r="50" spans="1:62" s="3" customFormat="1" ht="16.5" x14ac:dyDescent="0.25">
      <c r="A50" s="587"/>
      <c r="B50" s="245" t="s">
        <v>187</v>
      </c>
      <c r="C50" s="78"/>
      <c r="D50" s="163"/>
      <c r="E50" s="78"/>
      <c r="F50" s="163"/>
      <c r="G50" s="78"/>
      <c r="H50" s="163"/>
      <c r="I50" s="78"/>
      <c r="J50" s="163"/>
      <c r="K50" s="78"/>
      <c r="L50" s="163"/>
      <c r="M50" s="78"/>
      <c r="N50" s="163"/>
      <c r="O50" s="78"/>
      <c r="P50" s="160"/>
      <c r="Q50" s="163"/>
      <c r="R50" s="78"/>
      <c r="S50" s="160"/>
      <c r="T50" s="163"/>
      <c r="U50" s="78"/>
      <c r="V50" s="160"/>
      <c r="W50" s="163"/>
      <c r="X50" s="78"/>
      <c r="Y50" s="160"/>
      <c r="Z50" s="163"/>
      <c r="AA50" s="78"/>
      <c r="AB50" s="160"/>
      <c r="AC50" s="163"/>
      <c r="AD50" s="78"/>
      <c r="AE50" s="229"/>
      <c r="AF50" s="16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row>
    <row r="51" spans="1:62" s="3" customFormat="1" ht="16.5" x14ac:dyDescent="0.25">
      <c r="A51" s="587"/>
      <c r="B51" s="245" t="s">
        <v>188</v>
      </c>
      <c r="C51" s="78"/>
      <c r="D51" s="163"/>
      <c r="E51" s="78"/>
      <c r="F51" s="163"/>
      <c r="G51" s="78"/>
      <c r="H51" s="163"/>
      <c r="I51" s="78"/>
      <c r="J51" s="163"/>
      <c r="K51" s="78"/>
      <c r="L51" s="163"/>
      <c r="M51" s="78"/>
      <c r="N51" s="163"/>
      <c r="O51" s="78"/>
      <c r="P51" s="160"/>
      <c r="Q51" s="163"/>
      <c r="R51" s="78"/>
      <c r="S51" s="160"/>
      <c r="T51" s="163"/>
      <c r="U51" s="78"/>
      <c r="V51" s="160"/>
      <c r="W51" s="163"/>
      <c r="X51" s="78"/>
      <c r="Y51" s="160"/>
      <c r="Z51" s="163"/>
      <c r="AA51" s="78"/>
      <c r="AB51" s="160"/>
      <c r="AC51" s="163"/>
      <c r="AD51" s="78"/>
      <c r="AE51" s="229"/>
      <c r="AF51" s="16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row>
    <row r="52" spans="1:62" s="3" customFormat="1" ht="16.5" x14ac:dyDescent="0.25">
      <c r="A52" s="587"/>
      <c r="B52" s="245" t="s">
        <v>189</v>
      </c>
      <c r="C52" s="78"/>
      <c r="D52" s="163"/>
      <c r="E52" s="78"/>
      <c r="F52" s="163"/>
      <c r="G52" s="78"/>
      <c r="H52" s="163"/>
      <c r="I52" s="78"/>
      <c r="J52" s="163"/>
      <c r="K52" s="78"/>
      <c r="L52" s="163"/>
      <c r="M52" s="78"/>
      <c r="N52" s="163"/>
      <c r="O52" s="78"/>
      <c r="P52" s="160"/>
      <c r="Q52" s="163"/>
      <c r="R52" s="78"/>
      <c r="S52" s="160"/>
      <c r="T52" s="163"/>
      <c r="U52" s="78"/>
      <c r="V52" s="160"/>
      <c r="W52" s="163"/>
      <c r="X52" s="78"/>
      <c r="Y52" s="160"/>
      <c r="Z52" s="163"/>
      <c r="AA52" s="78"/>
      <c r="AB52" s="160"/>
      <c r="AC52" s="163"/>
      <c r="AD52" s="78"/>
      <c r="AE52" s="229"/>
      <c r="AF52" s="16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row>
    <row r="53" spans="1:62" s="3" customFormat="1" ht="16.5" x14ac:dyDescent="0.25">
      <c r="A53" s="587"/>
      <c r="B53" s="245" t="s">
        <v>190</v>
      </c>
      <c r="C53" s="78"/>
      <c r="D53" s="163"/>
      <c r="E53" s="78"/>
      <c r="F53" s="163"/>
      <c r="G53" s="78"/>
      <c r="H53" s="163"/>
      <c r="I53" s="78"/>
      <c r="J53" s="163"/>
      <c r="K53" s="78"/>
      <c r="L53" s="163"/>
      <c r="M53" s="78"/>
      <c r="N53" s="163"/>
      <c r="O53" s="78"/>
      <c r="P53" s="160"/>
      <c r="Q53" s="163"/>
      <c r="R53" s="78"/>
      <c r="S53" s="160"/>
      <c r="T53" s="163"/>
      <c r="U53" s="78"/>
      <c r="V53" s="160"/>
      <c r="W53" s="163"/>
      <c r="X53" s="78"/>
      <c r="Y53" s="160"/>
      <c r="Z53" s="163"/>
      <c r="AA53" s="78"/>
      <c r="AB53" s="160"/>
      <c r="AC53" s="163"/>
      <c r="AD53" s="78"/>
      <c r="AE53" s="229"/>
      <c r="AF53" s="16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row>
    <row r="54" spans="1:62" s="3" customFormat="1" ht="16.5" x14ac:dyDescent="0.25">
      <c r="A54" s="587"/>
      <c r="B54" s="245" t="s">
        <v>191</v>
      </c>
      <c r="C54" s="78"/>
      <c r="D54" s="163"/>
      <c r="E54" s="78"/>
      <c r="F54" s="163"/>
      <c r="G54" s="78"/>
      <c r="H54" s="163"/>
      <c r="I54" s="78"/>
      <c r="J54" s="163"/>
      <c r="K54" s="78"/>
      <c r="L54" s="163"/>
      <c r="M54" s="78"/>
      <c r="N54" s="163"/>
      <c r="O54" s="78"/>
      <c r="P54" s="160"/>
      <c r="Q54" s="163"/>
      <c r="R54" s="78"/>
      <c r="S54" s="160"/>
      <c r="T54" s="163"/>
      <c r="U54" s="78"/>
      <c r="V54" s="160"/>
      <c r="W54" s="163"/>
      <c r="X54" s="78"/>
      <c r="Y54" s="160"/>
      <c r="Z54" s="163"/>
      <c r="AA54" s="78"/>
      <c r="AB54" s="160"/>
      <c r="AC54" s="163"/>
      <c r="AD54" s="78"/>
      <c r="AE54" s="229"/>
      <c r="AF54" s="16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row>
    <row r="55" spans="1:62" s="3" customFormat="1" ht="16.5" x14ac:dyDescent="0.25">
      <c r="A55" s="587"/>
      <c r="B55" s="245" t="s">
        <v>192</v>
      </c>
      <c r="C55" s="78"/>
      <c r="D55" s="163"/>
      <c r="E55" s="78"/>
      <c r="F55" s="163"/>
      <c r="G55" s="78"/>
      <c r="H55" s="163"/>
      <c r="I55" s="78"/>
      <c r="J55" s="163"/>
      <c r="K55" s="78"/>
      <c r="L55" s="163"/>
      <c r="M55" s="78"/>
      <c r="N55" s="163"/>
      <c r="O55" s="78"/>
      <c r="P55" s="160"/>
      <c r="Q55" s="163"/>
      <c r="R55" s="78"/>
      <c r="S55" s="160"/>
      <c r="T55" s="163"/>
      <c r="U55" s="78"/>
      <c r="V55" s="160"/>
      <c r="W55" s="163"/>
      <c r="X55" s="78"/>
      <c r="Y55" s="160"/>
      <c r="Z55" s="163"/>
      <c r="AA55" s="78"/>
      <c r="AB55" s="160"/>
      <c r="AC55" s="163"/>
      <c r="AD55" s="78"/>
      <c r="AE55" s="229"/>
      <c r="AF55" s="16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row>
    <row r="56" spans="1:62" s="3" customFormat="1" ht="16.5" x14ac:dyDescent="0.25">
      <c r="A56" s="587"/>
      <c r="B56" s="245" t="s">
        <v>193</v>
      </c>
      <c r="C56" s="78"/>
      <c r="D56" s="163"/>
      <c r="E56" s="78"/>
      <c r="F56" s="163"/>
      <c r="G56" s="78"/>
      <c r="H56" s="163"/>
      <c r="I56" s="78"/>
      <c r="J56" s="163"/>
      <c r="K56" s="78"/>
      <c r="L56" s="163"/>
      <c r="M56" s="78"/>
      <c r="N56" s="163"/>
      <c r="O56" s="78"/>
      <c r="P56" s="160"/>
      <c r="Q56" s="163"/>
      <c r="R56" s="78"/>
      <c r="S56" s="160"/>
      <c r="T56" s="163"/>
      <c r="U56" s="78"/>
      <c r="V56" s="160"/>
      <c r="W56" s="163"/>
      <c r="X56" s="78"/>
      <c r="Y56" s="160"/>
      <c r="Z56" s="163"/>
      <c r="AA56" s="78"/>
      <c r="AB56" s="160"/>
      <c r="AC56" s="163"/>
      <c r="AD56" s="78"/>
      <c r="AE56" s="229"/>
      <c r="AF56" s="16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row>
    <row r="57" spans="1:62" s="3" customFormat="1" ht="16.5" x14ac:dyDescent="0.25">
      <c r="A57" s="587"/>
      <c r="B57" s="245" t="s">
        <v>194</v>
      </c>
      <c r="C57" s="78"/>
      <c r="D57" s="163"/>
      <c r="E57" s="78"/>
      <c r="F57" s="163"/>
      <c r="G57" s="78"/>
      <c r="H57" s="163"/>
      <c r="I57" s="78"/>
      <c r="J57" s="163"/>
      <c r="K57" s="78"/>
      <c r="L57" s="163"/>
      <c r="M57" s="78"/>
      <c r="N57" s="163"/>
      <c r="O57" s="78"/>
      <c r="P57" s="160"/>
      <c r="Q57" s="163"/>
      <c r="R57" s="78"/>
      <c r="S57" s="160"/>
      <c r="T57" s="163"/>
      <c r="U57" s="78"/>
      <c r="V57" s="160"/>
      <c r="W57" s="163"/>
      <c r="X57" s="78"/>
      <c r="Y57" s="160"/>
      <c r="Z57" s="163"/>
      <c r="AA57" s="78"/>
      <c r="AB57" s="160"/>
      <c r="AC57" s="163"/>
      <c r="AD57" s="78"/>
      <c r="AE57" s="229"/>
      <c r="AF57" s="16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row>
    <row r="58" spans="1:62" s="3" customFormat="1" ht="16.5" x14ac:dyDescent="0.25">
      <c r="A58" s="587"/>
      <c r="B58" s="245" t="s">
        <v>195</v>
      </c>
      <c r="C58" s="78"/>
      <c r="D58" s="163"/>
      <c r="E58" s="78"/>
      <c r="F58" s="163"/>
      <c r="G58" s="78"/>
      <c r="H58" s="163"/>
      <c r="I58" s="78"/>
      <c r="J58" s="163"/>
      <c r="K58" s="78"/>
      <c r="L58" s="163"/>
      <c r="M58" s="78"/>
      <c r="N58" s="163"/>
      <c r="O58" s="78"/>
      <c r="P58" s="160"/>
      <c r="Q58" s="163"/>
      <c r="R58" s="78"/>
      <c r="S58" s="160"/>
      <c r="T58" s="163"/>
      <c r="U58" s="78"/>
      <c r="V58" s="160"/>
      <c r="W58" s="163"/>
      <c r="X58" s="78"/>
      <c r="Y58" s="160"/>
      <c r="Z58" s="163"/>
      <c r="AA58" s="78"/>
      <c r="AB58" s="160"/>
      <c r="AC58" s="163"/>
      <c r="AD58" s="78"/>
      <c r="AE58" s="229"/>
      <c r="AF58" s="16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row>
    <row r="59" spans="1:62" s="3" customFormat="1" ht="16.5" x14ac:dyDescent="0.25">
      <c r="A59" s="587"/>
      <c r="B59" s="245" t="s">
        <v>196</v>
      </c>
      <c r="C59" s="78"/>
      <c r="D59" s="163"/>
      <c r="E59" s="78"/>
      <c r="F59" s="163"/>
      <c r="G59" s="78"/>
      <c r="H59" s="163"/>
      <c r="I59" s="78"/>
      <c r="J59" s="163"/>
      <c r="K59" s="78"/>
      <c r="L59" s="163"/>
      <c r="M59" s="78"/>
      <c r="N59" s="163"/>
      <c r="O59" s="78"/>
      <c r="P59" s="160"/>
      <c r="Q59" s="163"/>
      <c r="R59" s="78"/>
      <c r="S59" s="160"/>
      <c r="T59" s="163"/>
      <c r="U59" s="78"/>
      <c r="V59" s="160"/>
      <c r="W59" s="163"/>
      <c r="X59" s="78"/>
      <c r="Y59" s="160"/>
      <c r="Z59" s="163"/>
      <c r="AA59" s="78"/>
      <c r="AB59" s="160"/>
      <c r="AC59" s="163"/>
      <c r="AD59" s="78"/>
      <c r="AE59" s="229"/>
      <c r="AF59" s="16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row>
    <row r="60" spans="1:62" s="3" customFormat="1" ht="16.5" x14ac:dyDescent="0.25">
      <c r="A60" s="587"/>
      <c r="B60" s="245" t="s">
        <v>197</v>
      </c>
      <c r="C60" s="78"/>
      <c r="D60" s="163"/>
      <c r="E60" s="78"/>
      <c r="F60" s="163"/>
      <c r="G60" s="78"/>
      <c r="H60" s="163"/>
      <c r="I60" s="78"/>
      <c r="J60" s="163"/>
      <c r="K60" s="78"/>
      <c r="L60" s="163"/>
      <c r="M60" s="78"/>
      <c r="N60" s="163"/>
      <c r="O60" s="78"/>
      <c r="P60" s="160"/>
      <c r="Q60" s="163"/>
      <c r="R60" s="78"/>
      <c r="S60" s="160"/>
      <c r="T60" s="163"/>
      <c r="U60" s="78"/>
      <c r="V60" s="160"/>
      <c r="W60" s="163"/>
      <c r="X60" s="78"/>
      <c r="Y60" s="160"/>
      <c r="Z60" s="163"/>
      <c r="AA60" s="78"/>
      <c r="AB60" s="160"/>
      <c r="AC60" s="163"/>
      <c r="AD60" s="78"/>
      <c r="AE60" s="229"/>
      <c r="AF60" s="16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row>
    <row r="61" spans="1:62" s="3" customFormat="1" ht="16.5" x14ac:dyDescent="0.25">
      <c r="A61" s="587"/>
      <c r="B61" s="245" t="s">
        <v>198</v>
      </c>
      <c r="C61" s="78"/>
      <c r="D61" s="163"/>
      <c r="E61" s="78"/>
      <c r="F61" s="163"/>
      <c r="G61" s="78"/>
      <c r="H61" s="163"/>
      <c r="I61" s="78"/>
      <c r="J61" s="163"/>
      <c r="K61" s="78"/>
      <c r="L61" s="163"/>
      <c r="M61" s="78"/>
      <c r="N61" s="163"/>
      <c r="O61" s="78"/>
      <c r="P61" s="160"/>
      <c r="Q61" s="163"/>
      <c r="R61" s="78"/>
      <c r="S61" s="160"/>
      <c r="T61" s="163"/>
      <c r="U61" s="78"/>
      <c r="V61" s="160"/>
      <c r="W61" s="163"/>
      <c r="X61" s="78"/>
      <c r="Y61" s="160"/>
      <c r="Z61" s="163"/>
      <c r="AA61" s="78"/>
      <c r="AB61" s="160"/>
      <c r="AC61" s="163"/>
      <c r="AD61" s="78"/>
      <c r="AE61" s="229"/>
      <c r="AF61" s="16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row>
    <row r="62" spans="1:62" s="3" customFormat="1" ht="16.5" x14ac:dyDescent="0.25">
      <c r="A62" s="587"/>
      <c r="B62" s="245" t="s">
        <v>199</v>
      </c>
      <c r="C62" s="78"/>
      <c r="D62" s="163"/>
      <c r="E62" s="78"/>
      <c r="F62" s="163"/>
      <c r="G62" s="78"/>
      <c r="H62" s="163"/>
      <c r="I62" s="78"/>
      <c r="J62" s="163"/>
      <c r="K62" s="78"/>
      <c r="L62" s="163"/>
      <c r="M62" s="78"/>
      <c r="N62" s="163"/>
      <c r="O62" s="78"/>
      <c r="P62" s="160"/>
      <c r="Q62" s="163"/>
      <c r="R62" s="78"/>
      <c r="S62" s="160"/>
      <c r="T62" s="163"/>
      <c r="U62" s="78"/>
      <c r="V62" s="160"/>
      <c r="W62" s="163"/>
      <c r="X62" s="78"/>
      <c r="Y62" s="160"/>
      <c r="Z62" s="163"/>
      <c r="AA62" s="78"/>
      <c r="AB62" s="160"/>
      <c r="AC62" s="163"/>
      <c r="AD62" s="78"/>
      <c r="AE62" s="229"/>
      <c r="AF62" s="16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row>
    <row r="63" spans="1:62" s="3" customFormat="1" ht="16.5" x14ac:dyDescent="0.25">
      <c r="A63" s="587"/>
      <c r="B63" s="245" t="s">
        <v>200</v>
      </c>
      <c r="C63" s="78"/>
      <c r="D63" s="163"/>
      <c r="E63" s="78"/>
      <c r="F63" s="163"/>
      <c r="G63" s="78"/>
      <c r="H63" s="163"/>
      <c r="I63" s="78"/>
      <c r="J63" s="163"/>
      <c r="K63" s="78"/>
      <c r="L63" s="163"/>
      <c r="M63" s="78"/>
      <c r="N63" s="163"/>
      <c r="O63" s="78"/>
      <c r="P63" s="160"/>
      <c r="Q63" s="163"/>
      <c r="R63" s="78"/>
      <c r="S63" s="160"/>
      <c r="T63" s="163"/>
      <c r="U63" s="78"/>
      <c r="V63" s="160"/>
      <c r="W63" s="163"/>
      <c r="X63" s="78"/>
      <c r="Y63" s="160"/>
      <c r="Z63" s="163"/>
      <c r="AA63" s="78"/>
      <c r="AB63" s="160"/>
      <c r="AC63" s="163"/>
      <c r="AD63" s="78"/>
      <c r="AE63" s="229"/>
      <c r="AF63" s="16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row>
    <row r="64" spans="1:62" s="3" customFormat="1" ht="16.5" x14ac:dyDescent="0.25">
      <c r="A64" s="587"/>
      <c r="B64" s="245" t="s">
        <v>201</v>
      </c>
      <c r="C64" s="78"/>
      <c r="D64" s="163"/>
      <c r="E64" s="78"/>
      <c r="F64" s="163"/>
      <c r="G64" s="78"/>
      <c r="H64" s="163"/>
      <c r="I64" s="78"/>
      <c r="J64" s="163"/>
      <c r="K64" s="78"/>
      <c r="L64" s="163"/>
      <c r="M64" s="78"/>
      <c r="N64" s="163"/>
      <c r="O64" s="78"/>
      <c r="P64" s="160"/>
      <c r="Q64" s="163"/>
      <c r="R64" s="78"/>
      <c r="S64" s="160"/>
      <c r="T64" s="163"/>
      <c r="U64" s="78"/>
      <c r="V64" s="160"/>
      <c r="W64" s="163"/>
      <c r="X64" s="78"/>
      <c r="Y64" s="160"/>
      <c r="Z64" s="163"/>
      <c r="AA64" s="78"/>
      <c r="AB64" s="160"/>
      <c r="AC64" s="163"/>
      <c r="AD64" s="78"/>
      <c r="AE64" s="229"/>
      <c r="AF64" s="16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row>
    <row r="65" spans="1:62" s="3" customFormat="1" ht="16.5" x14ac:dyDescent="0.25">
      <c r="A65" s="587"/>
      <c r="B65" s="245" t="s">
        <v>202</v>
      </c>
      <c r="C65" s="78"/>
      <c r="D65" s="163"/>
      <c r="E65" s="78"/>
      <c r="F65" s="163"/>
      <c r="G65" s="78"/>
      <c r="H65" s="163"/>
      <c r="I65" s="78"/>
      <c r="J65" s="163"/>
      <c r="K65" s="78"/>
      <c r="L65" s="163"/>
      <c r="M65" s="78"/>
      <c r="N65" s="163"/>
      <c r="O65" s="78"/>
      <c r="P65" s="160"/>
      <c r="Q65" s="163"/>
      <c r="R65" s="78"/>
      <c r="S65" s="160"/>
      <c r="T65" s="163"/>
      <c r="U65" s="78"/>
      <c r="V65" s="160"/>
      <c r="W65" s="163"/>
      <c r="X65" s="78"/>
      <c r="Y65" s="160"/>
      <c r="Z65" s="163"/>
      <c r="AA65" s="78"/>
      <c r="AB65" s="160"/>
      <c r="AC65" s="163"/>
      <c r="AD65" s="78"/>
      <c r="AE65" s="229"/>
      <c r="AF65" s="16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row>
    <row r="66" spans="1:62" s="3" customFormat="1" ht="16.5" x14ac:dyDescent="0.25">
      <c r="A66" s="587"/>
      <c r="B66" s="245" t="s">
        <v>203</v>
      </c>
      <c r="C66" s="78"/>
      <c r="D66" s="163"/>
      <c r="E66" s="78"/>
      <c r="F66" s="163"/>
      <c r="G66" s="78"/>
      <c r="H66" s="163"/>
      <c r="I66" s="78"/>
      <c r="J66" s="163"/>
      <c r="K66" s="78"/>
      <c r="L66" s="163"/>
      <c r="M66" s="78"/>
      <c r="N66" s="163"/>
      <c r="O66" s="78"/>
      <c r="P66" s="160"/>
      <c r="Q66" s="163"/>
      <c r="R66" s="78"/>
      <c r="S66" s="160"/>
      <c r="T66" s="163"/>
      <c r="U66" s="78"/>
      <c r="V66" s="160"/>
      <c r="W66" s="163"/>
      <c r="X66" s="78"/>
      <c r="Y66" s="160"/>
      <c r="Z66" s="163"/>
      <c r="AA66" s="78"/>
      <c r="AB66" s="160"/>
      <c r="AC66" s="163"/>
      <c r="AD66" s="78"/>
      <c r="AE66" s="229"/>
      <c r="AF66" s="16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row>
    <row r="67" spans="1:62" s="3" customFormat="1" ht="16.5" x14ac:dyDescent="0.25">
      <c r="A67" s="587"/>
      <c r="B67" s="245" t="s">
        <v>204</v>
      </c>
      <c r="C67" s="78"/>
      <c r="D67" s="163"/>
      <c r="E67" s="78"/>
      <c r="F67" s="163"/>
      <c r="G67" s="78"/>
      <c r="H67" s="163"/>
      <c r="I67" s="78"/>
      <c r="J67" s="163"/>
      <c r="K67" s="78"/>
      <c r="L67" s="163"/>
      <c r="M67" s="78"/>
      <c r="N67" s="163"/>
      <c r="O67" s="78"/>
      <c r="P67" s="160"/>
      <c r="Q67" s="163"/>
      <c r="R67" s="78"/>
      <c r="S67" s="160"/>
      <c r="T67" s="163"/>
      <c r="U67" s="78"/>
      <c r="V67" s="160"/>
      <c r="W67" s="163"/>
      <c r="X67" s="78"/>
      <c r="Y67" s="160"/>
      <c r="Z67" s="163"/>
      <c r="AA67" s="78"/>
      <c r="AB67" s="160"/>
      <c r="AC67" s="163"/>
      <c r="AD67" s="78"/>
      <c r="AE67" s="229"/>
      <c r="AF67" s="16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row>
    <row r="68" spans="1:62" s="3" customFormat="1" ht="16.5" x14ac:dyDescent="0.25">
      <c r="A68" s="587"/>
      <c r="B68" s="246" t="s">
        <v>205</v>
      </c>
      <c r="C68" s="236"/>
      <c r="D68" s="240"/>
      <c r="E68" s="236"/>
      <c r="F68" s="240"/>
      <c r="G68" s="236"/>
      <c r="H68" s="240"/>
      <c r="I68" s="236"/>
      <c r="J68" s="240"/>
      <c r="K68" s="236"/>
      <c r="L68" s="240"/>
      <c r="M68" s="236"/>
      <c r="N68" s="240"/>
      <c r="O68" s="236"/>
      <c r="P68" s="237"/>
      <c r="Q68" s="240"/>
      <c r="R68" s="236"/>
      <c r="S68" s="237"/>
      <c r="T68" s="240"/>
      <c r="U68" s="236"/>
      <c r="V68" s="237"/>
      <c r="W68" s="240"/>
      <c r="X68" s="236"/>
      <c r="Y68" s="237"/>
      <c r="Z68" s="240"/>
      <c r="AA68" s="236"/>
      <c r="AB68" s="237"/>
      <c r="AC68" s="240"/>
      <c r="AD68" s="236"/>
      <c r="AE68" s="237"/>
      <c r="AF68" s="240"/>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row>
    <row r="69" spans="1:62" s="3" customFormat="1" ht="17.25" thickBot="1" x14ac:dyDescent="0.3">
      <c r="A69" s="365"/>
      <c r="B69" s="230" t="s">
        <v>0</v>
      </c>
      <c r="C69" s="136"/>
      <c r="D69" s="241"/>
      <c r="E69" s="136"/>
      <c r="F69" s="241"/>
      <c r="G69" s="136"/>
      <c r="H69" s="241"/>
      <c r="I69" s="136"/>
      <c r="J69" s="241"/>
      <c r="K69" s="242"/>
      <c r="L69" s="243"/>
      <c r="M69" s="242"/>
      <c r="N69" s="243"/>
      <c r="O69" s="242"/>
      <c r="P69" s="137"/>
      <c r="Q69" s="241"/>
      <c r="R69" s="136"/>
      <c r="S69" s="137"/>
      <c r="T69" s="241"/>
      <c r="U69" s="136"/>
      <c r="V69" s="137"/>
      <c r="W69" s="241"/>
      <c r="X69" s="136"/>
      <c r="Y69" s="137"/>
      <c r="Z69" s="241"/>
      <c r="AA69" s="136"/>
      <c r="AB69" s="137"/>
      <c r="AC69" s="241"/>
      <c r="AD69" s="136"/>
      <c r="AE69" s="137"/>
      <c r="AF69" s="241"/>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row>
    <row r="71" spans="1:62" ht="15" thickBot="1" x14ac:dyDescent="0.3"/>
    <row r="72" spans="1:62" s="3" customFormat="1" ht="50.25" customHeight="1" thickBot="1" x14ac:dyDescent="0.3">
      <c r="A72" s="348" t="s">
        <v>440</v>
      </c>
      <c r="B72" s="349"/>
      <c r="C72" s="590" t="s">
        <v>442</v>
      </c>
      <c r="D72" s="590"/>
      <c r="E72" s="590"/>
      <c r="F72" s="590"/>
      <c r="G72" s="590"/>
      <c r="H72" s="590"/>
      <c r="I72" s="590"/>
      <c r="J72" s="590"/>
      <c r="K72" s="590"/>
      <c r="L72" s="590"/>
      <c r="M72" s="590"/>
      <c r="N72" s="590"/>
      <c r="O72" s="590"/>
      <c r="P72" s="590"/>
      <c r="Q72" s="590"/>
      <c r="R72" s="590"/>
      <c r="S72" s="590"/>
      <c r="T72" s="590"/>
      <c r="U72" s="590"/>
      <c r="V72" s="590"/>
      <c r="W72" s="590"/>
      <c r="X72" s="590"/>
      <c r="Y72" s="590"/>
      <c r="Z72" s="590"/>
      <c r="AA72" s="590"/>
      <c r="AB72" s="590"/>
      <c r="AC72" s="590"/>
      <c r="AD72" s="590"/>
      <c r="AE72" s="590"/>
      <c r="AF72" s="591"/>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row>
    <row r="73" spans="1:62" s="29" customFormat="1" ht="21.75" customHeight="1" thickBot="1" x14ac:dyDescent="0.3">
      <c r="A73" s="364" t="s">
        <v>231</v>
      </c>
      <c r="B73" s="588" t="s">
        <v>185</v>
      </c>
      <c r="C73" s="523" t="s">
        <v>2</v>
      </c>
      <c r="D73" s="589"/>
      <c r="E73" s="589"/>
      <c r="F73" s="589"/>
      <c r="G73" s="589"/>
      <c r="H73" s="589"/>
      <c r="I73" s="589"/>
      <c r="J73" s="589"/>
      <c r="K73" s="589"/>
      <c r="L73" s="589"/>
      <c r="M73" s="589"/>
      <c r="N73" s="524"/>
      <c r="O73" s="579" t="s">
        <v>124</v>
      </c>
      <c r="P73" s="580"/>
      <c r="Q73" s="580"/>
      <c r="R73" s="580"/>
      <c r="S73" s="580"/>
      <c r="T73" s="580"/>
      <c r="U73" s="580"/>
      <c r="V73" s="580"/>
      <c r="W73" s="580"/>
      <c r="X73" s="580"/>
      <c r="Y73" s="580"/>
      <c r="Z73" s="580"/>
      <c r="AA73" s="580"/>
      <c r="AB73" s="580"/>
      <c r="AC73" s="580"/>
      <c r="AD73" s="580"/>
      <c r="AE73" s="580"/>
      <c r="AF73" s="581"/>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row>
    <row r="74" spans="1:62" s="29" customFormat="1" ht="21.75" customHeight="1" thickBot="1" x14ac:dyDescent="0.3">
      <c r="A74" s="587"/>
      <c r="B74" s="588"/>
      <c r="C74" s="585" t="s">
        <v>156</v>
      </c>
      <c r="D74" s="586"/>
      <c r="E74" s="585" t="s">
        <v>157</v>
      </c>
      <c r="F74" s="586"/>
      <c r="G74" s="585" t="s">
        <v>158</v>
      </c>
      <c r="H74" s="586"/>
      <c r="I74" s="585" t="s">
        <v>159</v>
      </c>
      <c r="J74" s="586"/>
      <c r="K74" s="585" t="s">
        <v>160</v>
      </c>
      <c r="L74" s="586"/>
      <c r="M74" s="585" t="s">
        <v>142</v>
      </c>
      <c r="N74" s="586"/>
      <c r="O74" s="579" t="s">
        <v>156</v>
      </c>
      <c r="P74" s="580"/>
      <c r="Q74" s="581"/>
      <c r="R74" s="582" t="s">
        <v>157</v>
      </c>
      <c r="S74" s="583"/>
      <c r="T74" s="584"/>
      <c r="U74" s="582" t="s">
        <v>158</v>
      </c>
      <c r="V74" s="583"/>
      <c r="W74" s="584"/>
      <c r="X74" s="582" t="s">
        <v>159</v>
      </c>
      <c r="Y74" s="583"/>
      <c r="Z74" s="584"/>
      <c r="AA74" s="582" t="s">
        <v>160</v>
      </c>
      <c r="AB74" s="583"/>
      <c r="AC74" s="584"/>
      <c r="AD74" s="582" t="s">
        <v>142</v>
      </c>
      <c r="AE74" s="583"/>
      <c r="AF74" s="584"/>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c r="BI74" s="145"/>
      <c r="BJ74" s="145"/>
    </row>
    <row r="75" spans="1:62" s="29" customFormat="1" ht="28.5" customHeight="1" thickBot="1" x14ac:dyDescent="0.3">
      <c r="A75" s="587"/>
      <c r="B75" s="588"/>
      <c r="C75" s="149" t="s">
        <v>4</v>
      </c>
      <c r="D75" s="149" t="s">
        <v>206</v>
      </c>
      <c r="E75" s="149" t="s">
        <v>4</v>
      </c>
      <c r="F75" s="149" t="s">
        <v>206</v>
      </c>
      <c r="G75" s="149" t="s">
        <v>4</v>
      </c>
      <c r="H75" s="149" t="s">
        <v>206</v>
      </c>
      <c r="I75" s="149" t="s">
        <v>4</v>
      </c>
      <c r="J75" s="149" t="s">
        <v>206</v>
      </c>
      <c r="K75" s="149" t="s">
        <v>4</v>
      </c>
      <c r="L75" s="149" t="s">
        <v>206</v>
      </c>
      <c r="M75" s="149" t="s">
        <v>4</v>
      </c>
      <c r="N75" s="149" t="s">
        <v>206</v>
      </c>
      <c r="O75" s="150" t="s">
        <v>4</v>
      </c>
      <c r="P75" s="150" t="s">
        <v>433</v>
      </c>
      <c r="Q75" s="150" t="s">
        <v>119</v>
      </c>
      <c r="R75" s="150" t="s">
        <v>4</v>
      </c>
      <c r="S75" s="150" t="s">
        <v>433</v>
      </c>
      <c r="T75" s="150" t="s">
        <v>119</v>
      </c>
      <c r="U75" s="150" t="s">
        <v>4</v>
      </c>
      <c r="V75" s="150" t="s">
        <v>433</v>
      </c>
      <c r="W75" s="150" t="s">
        <v>119</v>
      </c>
      <c r="X75" s="150" t="s">
        <v>4</v>
      </c>
      <c r="Y75" s="150" t="s">
        <v>433</v>
      </c>
      <c r="Z75" s="150" t="s">
        <v>119</v>
      </c>
      <c r="AA75" s="150" t="s">
        <v>4</v>
      </c>
      <c r="AB75" s="150" t="s">
        <v>433</v>
      </c>
      <c r="AC75" s="150" t="s">
        <v>119</v>
      </c>
      <c r="AD75" s="150" t="s">
        <v>4</v>
      </c>
      <c r="AE75" s="150" t="s">
        <v>433</v>
      </c>
      <c r="AF75" s="150" t="s">
        <v>119</v>
      </c>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c r="BI75" s="145"/>
      <c r="BJ75" s="145"/>
    </row>
    <row r="76" spans="1:62" s="29" customFormat="1" ht="15.75" customHeight="1" x14ac:dyDescent="0.25">
      <c r="A76" s="587"/>
      <c r="B76" s="80" t="s">
        <v>186</v>
      </c>
      <c r="C76" s="162"/>
      <c r="D76" s="160"/>
      <c r="E76" s="162"/>
      <c r="F76" s="160"/>
      <c r="G76" s="162"/>
      <c r="H76" s="160"/>
      <c r="I76" s="162"/>
      <c r="J76" s="160"/>
      <c r="K76" s="162"/>
      <c r="L76" s="160"/>
      <c r="M76" s="162"/>
      <c r="N76" s="160"/>
      <c r="O76" s="162"/>
      <c r="P76" s="160"/>
      <c r="Q76" s="160"/>
      <c r="R76" s="162"/>
      <c r="S76" s="160"/>
      <c r="T76" s="160"/>
      <c r="U76" s="162"/>
      <c r="V76" s="160"/>
      <c r="W76" s="160"/>
      <c r="X76" s="162"/>
      <c r="Y76" s="160"/>
      <c r="Z76" s="160"/>
      <c r="AA76" s="162"/>
      <c r="AB76" s="160"/>
      <c r="AC76" s="160"/>
      <c r="AD76" s="162"/>
      <c r="AE76" s="229"/>
      <c r="AF76" s="163"/>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row>
    <row r="77" spans="1:62" s="29" customFormat="1" ht="15.75" customHeight="1" x14ac:dyDescent="0.25">
      <c r="A77" s="587"/>
      <c r="B77" s="81" t="s">
        <v>187</v>
      </c>
      <c r="C77" s="78"/>
      <c r="D77" s="160"/>
      <c r="E77" s="78"/>
      <c r="F77" s="160"/>
      <c r="G77" s="78"/>
      <c r="H77" s="160"/>
      <c r="I77" s="78"/>
      <c r="J77" s="160"/>
      <c r="K77" s="78"/>
      <c r="L77" s="160"/>
      <c r="M77" s="78"/>
      <c r="N77" s="160"/>
      <c r="O77" s="78"/>
      <c r="P77" s="160"/>
      <c r="Q77" s="160"/>
      <c r="R77" s="78"/>
      <c r="S77" s="160"/>
      <c r="T77" s="160"/>
      <c r="U77" s="78"/>
      <c r="V77" s="160"/>
      <c r="W77" s="160"/>
      <c r="X77" s="78"/>
      <c r="Y77" s="160"/>
      <c r="Z77" s="160"/>
      <c r="AA77" s="78"/>
      <c r="AB77" s="160"/>
      <c r="AC77" s="160"/>
      <c r="AD77" s="78"/>
      <c r="AE77" s="229"/>
      <c r="AF77" s="163"/>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row>
    <row r="78" spans="1:62" s="29" customFormat="1" ht="15.75" customHeight="1" x14ac:dyDescent="0.25">
      <c r="A78" s="587"/>
      <c r="B78" s="81" t="s">
        <v>188</v>
      </c>
      <c r="C78" s="78"/>
      <c r="D78" s="160"/>
      <c r="E78" s="78"/>
      <c r="F78" s="160"/>
      <c r="G78" s="78"/>
      <c r="H78" s="160"/>
      <c r="I78" s="78"/>
      <c r="J78" s="160"/>
      <c r="K78" s="78"/>
      <c r="L78" s="160"/>
      <c r="M78" s="78"/>
      <c r="N78" s="160"/>
      <c r="O78" s="78"/>
      <c r="P78" s="160"/>
      <c r="Q78" s="160"/>
      <c r="R78" s="78"/>
      <c r="S78" s="160"/>
      <c r="T78" s="160"/>
      <c r="U78" s="78"/>
      <c r="V78" s="160"/>
      <c r="W78" s="160"/>
      <c r="X78" s="78"/>
      <c r="Y78" s="160"/>
      <c r="Z78" s="160"/>
      <c r="AA78" s="78"/>
      <c r="AB78" s="160"/>
      <c r="AC78" s="160"/>
      <c r="AD78" s="78"/>
      <c r="AE78" s="229"/>
      <c r="AF78" s="163"/>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row>
    <row r="79" spans="1:62" s="29" customFormat="1" ht="15.75" customHeight="1" x14ac:dyDescent="0.25">
      <c r="A79" s="587"/>
      <c r="B79" s="81" t="s">
        <v>189</v>
      </c>
      <c r="C79" s="78"/>
      <c r="D79" s="160"/>
      <c r="E79" s="78"/>
      <c r="F79" s="160"/>
      <c r="G79" s="78"/>
      <c r="H79" s="160"/>
      <c r="I79" s="78"/>
      <c r="J79" s="160"/>
      <c r="K79" s="78"/>
      <c r="L79" s="160"/>
      <c r="M79" s="78"/>
      <c r="N79" s="160"/>
      <c r="O79" s="78"/>
      <c r="P79" s="160"/>
      <c r="Q79" s="160"/>
      <c r="R79" s="78"/>
      <c r="S79" s="160"/>
      <c r="T79" s="160"/>
      <c r="U79" s="78"/>
      <c r="V79" s="160"/>
      <c r="W79" s="160"/>
      <c r="X79" s="78"/>
      <c r="Y79" s="160"/>
      <c r="Z79" s="160"/>
      <c r="AA79" s="78"/>
      <c r="AB79" s="160"/>
      <c r="AC79" s="160"/>
      <c r="AD79" s="78"/>
      <c r="AE79" s="229"/>
      <c r="AF79" s="163"/>
      <c r="AG79" s="145"/>
      <c r="AH79" s="145"/>
      <c r="AI79" s="145"/>
      <c r="AJ79" s="145"/>
      <c r="AK79" s="145"/>
      <c r="AL79" s="145"/>
      <c r="AM79" s="145"/>
      <c r="AN79" s="145"/>
      <c r="AO79" s="145"/>
      <c r="AP79" s="145"/>
      <c r="AQ79" s="145"/>
      <c r="AR79" s="145"/>
      <c r="AS79" s="145"/>
      <c r="AT79" s="145"/>
      <c r="AU79" s="145"/>
      <c r="AV79" s="145"/>
      <c r="AW79" s="145"/>
      <c r="AX79" s="145"/>
      <c r="AY79" s="145"/>
      <c r="AZ79" s="145"/>
      <c r="BA79" s="145"/>
      <c r="BB79" s="145"/>
      <c r="BC79" s="145"/>
      <c r="BD79" s="145"/>
      <c r="BE79" s="145"/>
      <c r="BF79" s="145"/>
      <c r="BG79" s="145"/>
      <c r="BH79" s="145"/>
      <c r="BI79" s="145"/>
      <c r="BJ79" s="145"/>
    </row>
    <row r="80" spans="1:62" s="29" customFormat="1" ht="15.75" customHeight="1" x14ac:dyDescent="0.25">
      <c r="A80" s="587"/>
      <c r="B80" s="81" t="s">
        <v>190</v>
      </c>
      <c r="C80" s="78"/>
      <c r="D80" s="160"/>
      <c r="E80" s="78"/>
      <c r="F80" s="160"/>
      <c r="G80" s="78"/>
      <c r="H80" s="160"/>
      <c r="I80" s="78"/>
      <c r="J80" s="160"/>
      <c r="K80" s="78"/>
      <c r="L80" s="160"/>
      <c r="M80" s="78"/>
      <c r="N80" s="160"/>
      <c r="O80" s="78"/>
      <c r="P80" s="160"/>
      <c r="Q80" s="160"/>
      <c r="R80" s="78"/>
      <c r="S80" s="160"/>
      <c r="T80" s="160"/>
      <c r="U80" s="78"/>
      <c r="V80" s="160"/>
      <c r="W80" s="160"/>
      <c r="X80" s="78"/>
      <c r="Y80" s="160"/>
      <c r="Z80" s="160"/>
      <c r="AA80" s="78"/>
      <c r="AB80" s="160"/>
      <c r="AC80" s="160"/>
      <c r="AD80" s="78"/>
      <c r="AE80" s="229"/>
      <c r="AF80" s="163"/>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5"/>
      <c r="BC80" s="145"/>
      <c r="BD80" s="145"/>
      <c r="BE80" s="145"/>
      <c r="BF80" s="145"/>
      <c r="BG80" s="145"/>
      <c r="BH80" s="145"/>
      <c r="BI80" s="145"/>
      <c r="BJ80" s="145"/>
    </row>
    <row r="81" spans="1:62" s="29" customFormat="1" ht="15.75" customHeight="1" x14ac:dyDescent="0.25">
      <c r="A81" s="587"/>
      <c r="B81" s="81" t="s">
        <v>191</v>
      </c>
      <c r="C81" s="78"/>
      <c r="D81" s="160"/>
      <c r="E81" s="78"/>
      <c r="F81" s="160"/>
      <c r="G81" s="78"/>
      <c r="H81" s="160"/>
      <c r="I81" s="78"/>
      <c r="J81" s="160"/>
      <c r="K81" s="78"/>
      <c r="L81" s="160"/>
      <c r="M81" s="78"/>
      <c r="N81" s="160"/>
      <c r="O81" s="78"/>
      <c r="P81" s="160"/>
      <c r="Q81" s="160"/>
      <c r="R81" s="78"/>
      <c r="S81" s="160"/>
      <c r="T81" s="160"/>
      <c r="U81" s="78"/>
      <c r="V81" s="160"/>
      <c r="W81" s="160"/>
      <c r="X81" s="78"/>
      <c r="Y81" s="160"/>
      <c r="Z81" s="160"/>
      <c r="AA81" s="78"/>
      <c r="AB81" s="160"/>
      <c r="AC81" s="160"/>
      <c r="AD81" s="78"/>
      <c r="AE81" s="229"/>
      <c r="AF81" s="163"/>
      <c r="AG81" s="145"/>
      <c r="AH81" s="145"/>
      <c r="AI81" s="145"/>
      <c r="AJ81" s="145"/>
      <c r="AK81" s="145"/>
      <c r="AL81" s="145"/>
      <c r="AM81" s="145"/>
      <c r="AN81" s="145"/>
      <c r="AO81" s="145"/>
      <c r="AP81" s="145"/>
      <c r="AQ81" s="145"/>
      <c r="AR81" s="145"/>
      <c r="AS81" s="145"/>
      <c r="AT81" s="145"/>
      <c r="AU81" s="145"/>
      <c r="AV81" s="145"/>
      <c r="AW81" s="145"/>
      <c r="AX81" s="145"/>
      <c r="AY81" s="145"/>
      <c r="AZ81" s="145"/>
      <c r="BA81" s="145"/>
      <c r="BB81" s="145"/>
      <c r="BC81" s="145"/>
      <c r="BD81" s="145"/>
      <c r="BE81" s="145"/>
      <c r="BF81" s="145"/>
      <c r="BG81" s="145"/>
      <c r="BH81" s="145"/>
      <c r="BI81" s="145"/>
      <c r="BJ81" s="145"/>
    </row>
    <row r="82" spans="1:62" s="29" customFormat="1" ht="15.75" customHeight="1" x14ac:dyDescent="0.25">
      <c r="A82" s="587"/>
      <c r="B82" s="81" t="s">
        <v>192</v>
      </c>
      <c r="C82" s="78"/>
      <c r="D82" s="160"/>
      <c r="E82" s="78"/>
      <c r="F82" s="160"/>
      <c r="G82" s="78"/>
      <c r="H82" s="160"/>
      <c r="I82" s="78"/>
      <c r="J82" s="160"/>
      <c r="K82" s="78"/>
      <c r="L82" s="160"/>
      <c r="M82" s="78"/>
      <c r="N82" s="160"/>
      <c r="O82" s="78"/>
      <c r="P82" s="160"/>
      <c r="Q82" s="160"/>
      <c r="R82" s="78"/>
      <c r="S82" s="160"/>
      <c r="T82" s="160"/>
      <c r="U82" s="78"/>
      <c r="V82" s="160"/>
      <c r="W82" s="160"/>
      <c r="X82" s="78"/>
      <c r="Y82" s="160"/>
      <c r="Z82" s="160"/>
      <c r="AA82" s="78"/>
      <c r="AB82" s="160"/>
      <c r="AC82" s="160"/>
      <c r="AD82" s="78"/>
      <c r="AE82" s="229"/>
      <c r="AF82" s="163"/>
      <c r="AG82" s="145"/>
      <c r="AH82" s="145"/>
      <c r="AI82" s="145"/>
      <c r="AJ82" s="145"/>
      <c r="AK82" s="145"/>
      <c r="AL82" s="145"/>
      <c r="AM82" s="145"/>
      <c r="AN82" s="145"/>
      <c r="AO82" s="145"/>
      <c r="AP82" s="145"/>
      <c r="AQ82" s="145"/>
      <c r="AR82" s="145"/>
      <c r="AS82" s="145"/>
      <c r="AT82" s="145"/>
      <c r="AU82" s="145"/>
      <c r="AV82" s="145"/>
      <c r="AW82" s="145"/>
      <c r="AX82" s="145"/>
      <c r="AY82" s="145"/>
      <c r="AZ82" s="145"/>
      <c r="BA82" s="145"/>
      <c r="BB82" s="145"/>
      <c r="BC82" s="145"/>
      <c r="BD82" s="145"/>
      <c r="BE82" s="145"/>
      <c r="BF82" s="145"/>
      <c r="BG82" s="145"/>
      <c r="BH82" s="145"/>
      <c r="BI82" s="145"/>
      <c r="BJ82" s="145"/>
    </row>
    <row r="83" spans="1:62" s="29" customFormat="1" ht="15.75" customHeight="1" x14ac:dyDescent="0.25">
      <c r="A83" s="587"/>
      <c r="B83" s="81" t="s">
        <v>193</v>
      </c>
      <c r="C83" s="78"/>
      <c r="D83" s="160"/>
      <c r="E83" s="78"/>
      <c r="F83" s="160"/>
      <c r="G83" s="78"/>
      <c r="H83" s="160"/>
      <c r="I83" s="78"/>
      <c r="J83" s="160"/>
      <c r="K83" s="78"/>
      <c r="L83" s="160"/>
      <c r="M83" s="78"/>
      <c r="N83" s="160"/>
      <c r="O83" s="78"/>
      <c r="P83" s="160"/>
      <c r="Q83" s="160"/>
      <c r="R83" s="78"/>
      <c r="S83" s="160"/>
      <c r="T83" s="160"/>
      <c r="U83" s="78"/>
      <c r="V83" s="160"/>
      <c r="W83" s="160"/>
      <c r="X83" s="78"/>
      <c r="Y83" s="160"/>
      <c r="Z83" s="160"/>
      <c r="AA83" s="78"/>
      <c r="AB83" s="160"/>
      <c r="AC83" s="160"/>
      <c r="AD83" s="78"/>
      <c r="AE83" s="229"/>
      <c r="AF83" s="163"/>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row>
    <row r="84" spans="1:62" s="29" customFormat="1" ht="15.75" customHeight="1" x14ac:dyDescent="0.25">
      <c r="A84" s="587"/>
      <c r="B84" s="81" t="s">
        <v>194</v>
      </c>
      <c r="C84" s="78"/>
      <c r="D84" s="160"/>
      <c r="E84" s="78"/>
      <c r="F84" s="160"/>
      <c r="G84" s="78"/>
      <c r="H84" s="160"/>
      <c r="I84" s="78"/>
      <c r="J84" s="160"/>
      <c r="K84" s="78"/>
      <c r="L84" s="160"/>
      <c r="M84" s="78"/>
      <c r="N84" s="160"/>
      <c r="O84" s="78"/>
      <c r="P84" s="160"/>
      <c r="Q84" s="160"/>
      <c r="R84" s="78"/>
      <c r="S84" s="160"/>
      <c r="T84" s="160"/>
      <c r="U84" s="78"/>
      <c r="V84" s="160"/>
      <c r="W84" s="160"/>
      <c r="X84" s="78"/>
      <c r="Y84" s="160"/>
      <c r="Z84" s="160"/>
      <c r="AA84" s="78"/>
      <c r="AB84" s="160"/>
      <c r="AC84" s="160"/>
      <c r="AD84" s="78"/>
      <c r="AE84" s="229"/>
      <c r="AF84" s="163"/>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row>
    <row r="85" spans="1:62" s="29" customFormat="1" ht="15.75" customHeight="1" x14ac:dyDescent="0.25">
      <c r="A85" s="587"/>
      <c r="B85" s="81" t="s">
        <v>195</v>
      </c>
      <c r="C85" s="78"/>
      <c r="D85" s="160"/>
      <c r="E85" s="78"/>
      <c r="F85" s="160"/>
      <c r="G85" s="78"/>
      <c r="H85" s="160"/>
      <c r="I85" s="78"/>
      <c r="J85" s="160"/>
      <c r="K85" s="78"/>
      <c r="L85" s="160"/>
      <c r="M85" s="78"/>
      <c r="N85" s="160"/>
      <c r="O85" s="78"/>
      <c r="P85" s="160"/>
      <c r="Q85" s="160"/>
      <c r="R85" s="78"/>
      <c r="S85" s="160"/>
      <c r="T85" s="160"/>
      <c r="U85" s="78"/>
      <c r="V85" s="160"/>
      <c r="W85" s="160"/>
      <c r="X85" s="78"/>
      <c r="Y85" s="160"/>
      <c r="Z85" s="160"/>
      <c r="AA85" s="78"/>
      <c r="AB85" s="160"/>
      <c r="AC85" s="160"/>
      <c r="AD85" s="78"/>
      <c r="AE85" s="229"/>
      <c r="AF85" s="163"/>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row>
    <row r="86" spans="1:62" s="29" customFormat="1" ht="15.75" customHeight="1" x14ac:dyDescent="0.25">
      <c r="A86" s="587"/>
      <c r="B86" s="81" t="s">
        <v>196</v>
      </c>
      <c r="C86" s="78"/>
      <c r="D86" s="160"/>
      <c r="E86" s="78"/>
      <c r="F86" s="160"/>
      <c r="G86" s="78"/>
      <c r="H86" s="160"/>
      <c r="I86" s="78"/>
      <c r="J86" s="160"/>
      <c r="K86" s="78"/>
      <c r="L86" s="160"/>
      <c r="M86" s="78"/>
      <c r="N86" s="160"/>
      <c r="O86" s="78"/>
      <c r="P86" s="160"/>
      <c r="Q86" s="160"/>
      <c r="R86" s="78"/>
      <c r="S86" s="160"/>
      <c r="T86" s="160"/>
      <c r="U86" s="78"/>
      <c r="V86" s="160"/>
      <c r="W86" s="160"/>
      <c r="X86" s="78"/>
      <c r="Y86" s="160"/>
      <c r="Z86" s="160"/>
      <c r="AA86" s="78"/>
      <c r="AB86" s="160"/>
      <c r="AC86" s="160"/>
      <c r="AD86" s="78"/>
      <c r="AE86" s="229"/>
      <c r="AF86" s="163"/>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row>
    <row r="87" spans="1:62" s="29" customFormat="1" ht="15.75" customHeight="1" x14ac:dyDescent="0.25">
      <c r="A87" s="587"/>
      <c r="B87" s="81" t="s">
        <v>197</v>
      </c>
      <c r="C87" s="78"/>
      <c r="D87" s="160"/>
      <c r="E87" s="78"/>
      <c r="F87" s="160"/>
      <c r="G87" s="78"/>
      <c r="H87" s="160"/>
      <c r="I87" s="78"/>
      <c r="J87" s="160"/>
      <c r="K87" s="78"/>
      <c r="L87" s="160"/>
      <c r="M87" s="78"/>
      <c r="N87" s="160"/>
      <c r="O87" s="78"/>
      <c r="P87" s="160"/>
      <c r="Q87" s="160"/>
      <c r="R87" s="78"/>
      <c r="S87" s="160"/>
      <c r="T87" s="160"/>
      <c r="U87" s="78"/>
      <c r="V87" s="160"/>
      <c r="W87" s="160"/>
      <c r="X87" s="78"/>
      <c r="Y87" s="160"/>
      <c r="Z87" s="160"/>
      <c r="AA87" s="78"/>
      <c r="AB87" s="160"/>
      <c r="AC87" s="160"/>
      <c r="AD87" s="78"/>
      <c r="AE87" s="229"/>
      <c r="AF87" s="163"/>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5"/>
      <c r="BH87" s="145"/>
      <c r="BI87" s="145"/>
      <c r="BJ87" s="145"/>
    </row>
    <row r="88" spans="1:62" s="29" customFormat="1" ht="15.75" customHeight="1" x14ac:dyDescent="0.25">
      <c r="A88" s="587"/>
      <c r="B88" s="81" t="s">
        <v>198</v>
      </c>
      <c r="C88" s="78"/>
      <c r="D88" s="160"/>
      <c r="E88" s="78"/>
      <c r="F88" s="160"/>
      <c r="G88" s="78"/>
      <c r="H88" s="160"/>
      <c r="I88" s="78"/>
      <c r="J88" s="160"/>
      <c r="K88" s="78"/>
      <c r="L88" s="160"/>
      <c r="M88" s="78"/>
      <c r="N88" s="160"/>
      <c r="O88" s="78"/>
      <c r="P88" s="160"/>
      <c r="Q88" s="160"/>
      <c r="R88" s="78"/>
      <c r="S88" s="160"/>
      <c r="T88" s="160"/>
      <c r="U88" s="78"/>
      <c r="V88" s="160"/>
      <c r="W88" s="160"/>
      <c r="X88" s="78"/>
      <c r="Y88" s="160"/>
      <c r="Z88" s="160"/>
      <c r="AA88" s="78"/>
      <c r="AB88" s="160"/>
      <c r="AC88" s="160"/>
      <c r="AD88" s="78"/>
      <c r="AE88" s="229"/>
      <c r="AF88" s="163"/>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45"/>
      <c r="BC88" s="145"/>
      <c r="BD88" s="145"/>
      <c r="BE88" s="145"/>
      <c r="BF88" s="145"/>
      <c r="BG88" s="145"/>
      <c r="BH88" s="145"/>
      <c r="BI88" s="145"/>
      <c r="BJ88" s="145"/>
    </row>
    <row r="89" spans="1:62" s="29" customFormat="1" ht="15.75" customHeight="1" x14ac:dyDescent="0.25">
      <c r="A89" s="587"/>
      <c r="B89" s="81" t="s">
        <v>199</v>
      </c>
      <c r="C89" s="78"/>
      <c r="D89" s="160"/>
      <c r="E89" s="78"/>
      <c r="F89" s="160"/>
      <c r="G89" s="78"/>
      <c r="H89" s="160"/>
      <c r="I89" s="78"/>
      <c r="J89" s="160"/>
      <c r="K89" s="78"/>
      <c r="L89" s="160"/>
      <c r="M89" s="78"/>
      <c r="N89" s="160"/>
      <c r="O89" s="78"/>
      <c r="P89" s="160"/>
      <c r="Q89" s="160"/>
      <c r="R89" s="78"/>
      <c r="S89" s="160"/>
      <c r="T89" s="160"/>
      <c r="U89" s="78"/>
      <c r="V89" s="160"/>
      <c r="W89" s="160"/>
      <c r="X89" s="78"/>
      <c r="Y89" s="160"/>
      <c r="Z89" s="160"/>
      <c r="AA89" s="78"/>
      <c r="AB89" s="160"/>
      <c r="AC89" s="160"/>
      <c r="AD89" s="78"/>
      <c r="AE89" s="229"/>
      <c r="AF89" s="163"/>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c r="BF89" s="145"/>
      <c r="BG89" s="145"/>
      <c r="BH89" s="145"/>
      <c r="BI89" s="145"/>
      <c r="BJ89" s="145"/>
    </row>
    <row r="90" spans="1:62" s="29" customFormat="1" ht="15.75" customHeight="1" x14ac:dyDescent="0.25">
      <c r="A90" s="587"/>
      <c r="B90" s="81" t="s">
        <v>200</v>
      </c>
      <c r="C90" s="78"/>
      <c r="D90" s="160"/>
      <c r="E90" s="78"/>
      <c r="F90" s="160"/>
      <c r="G90" s="78"/>
      <c r="H90" s="160"/>
      <c r="I90" s="78"/>
      <c r="J90" s="160"/>
      <c r="K90" s="78"/>
      <c r="L90" s="160"/>
      <c r="M90" s="78"/>
      <c r="N90" s="160"/>
      <c r="O90" s="78"/>
      <c r="P90" s="160"/>
      <c r="Q90" s="160"/>
      <c r="R90" s="78"/>
      <c r="S90" s="160"/>
      <c r="T90" s="160"/>
      <c r="U90" s="78"/>
      <c r="V90" s="160"/>
      <c r="W90" s="160"/>
      <c r="X90" s="78"/>
      <c r="Y90" s="160"/>
      <c r="Z90" s="160"/>
      <c r="AA90" s="78"/>
      <c r="AB90" s="160"/>
      <c r="AC90" s="160"/>
      <c r="AD90" s="78"/>
      <c r="AE90" s="229"/>
      <c r="AF90" s="163"/>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c r="BF90" s="145"/>
      <c r="BG90" s="145"/>
      <c r="BH90" s="145"/>
      <c r="BI90" s="145"/>
      <c r="BJ90" s="145"/>
    </row>
    <row r="91" spans="1:62" s="29" customFormat="1" ht="15.75" customHeight="1" x14ac:dyDescent="0.25">
      <c r="A91" s="587"/>
      <c r="B91" s="81" t="s">
        <v>201</v>
      </c>
      <c r="C91" s="78"/>
      <c r="D91" s="160"/>
      <c r="E91" s="78"/>
      <c r="F91" s="160"/>
      <c r="G91" s="78"/>
      <c r="H91" s="160"/>
      <c r="I91" s="78"/>
      <c r="J91" s="160"/>
      <c r="K91" s="78"/>
      <c r="L91" s="160"/>
      <c r="M91" s="78"/>
      <c r="N91" s="160"/>
      <c r="O91" s="78"/>
      <c r="P91" s="160"/>
      <c r="Q91" s="160"/>
      <c r="R91" s="78"/>
      <c r="S91" s="160"/>
      <c r="T91" s="160"/>
      <c r="U91" s="78"/>
      <c r="V91" s="160"/>
      <c r="W91" s="160"/>
      <c r="X91" s="78"/>
      <c r="Y91" s="160"/>
      <c r="Z91" s="160"/>
      <c r="AA91" s="78"/>
      <c r="AB91" s="160"/>
      <c r="AC91" s="160"/>
      <c r="AD91" s="78"/>
      <c r="AE91" s="229"/>
      <c r="AF91" s="163"/>
      <c r="AG91" s="145"/>
      <c r="AH91" s="145"/>
      <c r="AI91" s="145"/>
      <c r="AJ91" s="145"/>
      <c r="AK91" s="145"/>
      <c r="AL91" s="145"/>
      <c r="AM91" s="145"/>
      <c r="AN91" s="145"/>
      <c r="AO91" s="145"/>
      <c r="AP91" s="145"/>
      <c r="AQ91" s="145"/>
      <c r="AR91" s="145"/>
      <c r="AS91" s="145"/>
      <c r="AT91" s="145"/>
      <c r="AU91" s="145"/>
      <c r="AV91" s="145"/>
      <c r="AW91" s="145"/>
      <c r="AX91" s="145"/>
      <c r="AY91" s="145"/>
      <c r="AZ91" s="145"/>
      <c r="BA91" s="145"/>
      <c r="BB91" s="145"/>
      <c r="BC91" s="145"/>
      <c r="BD91" s="145"/>
      <c r="BE91" s="145"/>
      <c r="BF91" s="145"/>
      <c r="BG91" s="145"/>
      <c r="BH91" s="145"/>
      <c r="BI91" s="145"/>
      <c r="BJ91" s="145"/>
    </row>
    <row r="92" spans="1:62" s="29" customFormat="1" ht="15.75" customHeight="1" x14ac:dyDescent="0.25">
      <c r="A92" s="587"/>
      <c r="B92" s="81" t="s">
        <v>202</v>
      </c>
      <c r="C92" s="78"/>
      <c r="D92" s="160"/>
      <c r="E92" s="78"/>
      <c r="F92" s="160"/>
      <c r="G92" s="78"/>
      <c r="H92" s="160"/>
      <c r="I92" s="78"/>
      <c r="J92" s="160"/>
      <c r="K92" s="78"/>
      <c r="L92" s="160"/>
      <c r="M92" s="78"/>
      <c r="N92" s="160"/>
      <c r="O92" s="78"/>
      <c r="P92" s="160"/>
      <c r="Q92" s="160"/>
      <c r="R92" s="78"/>
      <c r="S92" s="160"/>
      <c r="T92" s="160"/>
      <c r="U92" s="78"/>
      <c r="V92" s="160"/>
      <c r="W92" s="160"/>
      <c r="X92" s="78"/>
      <c r="Y92" s="160"/>
      <c r="Z92" s="160"/>
      <c r="AA92" s="78"/>
      <c r="AB92" s="160"/>
      <c r="AC92" s="160"/>
      <c r="AD92" s="78"/>
      <c r="AE92" s="229"/>
      <c r="AF92" s="163"/>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row>
    <row r="93" spans="1:62" s="29" customFormat="1" ht="15.75" customHeight="1" x14ac:dyDescent="0.25">
      <c r="A93" s="587"/>
      <c r="B93" s="81" t="s">
        <v>203</v>
      </c>
      <c r="C93" s="78"/>
      <c r="D93" s="160"/>
      <c r="E93" s="78"/>
      <c r="F93" s="160"/>
      <c r="G93" s="78"/>
      <c r="H93" s="160"/>
      <c r="I93" s="78"/>
      <c r="J93" s="160"/>
      <c r="K93" s="78"/>
      <c r="L93" s="160"/>
      <c r="M93" s="78"/>
      <c r="N93" s="160"/>
      <c r="O93" s="78"/>
      <c r="P93" s="160"/>
      <c r="Q93" s="160"/>
      <c r="R93" s="78"/>
      <c r="S93" s="160"/>
      <c r="T93" s="160"/>
      <c r="U93" s="78"/>
      <c r="V93" s="160"/>
      <c r="W93" s="160"/>
      <c r="X93" s="78"/>
      <c r="Y93" s="160"/>
      <c r="Z93" s="160"/>
      <c r="AA93" s="78"/>
      <c r="AB93" s="160"/>
      <c r="AC93" s="160"/>
      <c r="AD93" s="78"/>
      <c r="AE93" s="229"/>
      <c r="AF93" s="163"/>
      <c r="AG93" s="145"/>
      <c r="AH93" s="145"/>
      <c r="AI93" s="145"/>
      <c r="AJ93" s="145"/>
      <c r="AK93" s="145"/>
      <c r="AL93" s="145"/>
      <c r="AM93" s="145"/>
      <c r="AN93" s="145"/>
      <c r="AO93" s="145"/>
      <c r="AP93" s="145"/>
      <c r="AQ93" s="145"/>
      <c r="AR93" s="145"/>
      <c r="AS93" s="145"/>
      <c r="AT93" s="145"/>
      <c r="AU93" s="145"/>
      <c r="AV93" s="145"/>
      <c r="AW93" s="145"/>
      <c r="AX93" s="145"/>
      <c r="AY93" s="145"/>
      <c r="AZ93" s="145"/>
      <c r="BA93" s="145"/>
      <c r="BB93" s="145"/>
      <c r="BC93" s="145"/>
      <c r="BD93" s="145"/>
      <c r="BE93" s="145"/>
      <c r="BF93" s="145"/>
      <c r="BG93" s="145"/>
      <c r="BH93" s="145"/>
      <c r="BI93" s="145"/>
      <c r="BJ93" s="145"/>
    </row>
    <row r="94" spans="1:62" s="29" customFormat="1" ht="15.75" customHeight="1" x14ac:dyDescent="0.25">
      <c r="A94" s="587"/>
      <c r="B94" s="81" t="s">
        <v>204</v>
      </c>
      <c r="C94" s="78"/>
      <c r="D94" s="160"/>
      <c r="E94" s="78"/>
      <c r="F94" s="160"/>
      <c r="G94" s="78"/>
      <c r="H94" s="160"/>
      <c r="I94" s="78"/>
      <c r="J94" s="160"/>
      <c r="K94" s="78"/>
      <c r="L94" s="160"/>
      <c r="M94" s="78"/>
      <c r="N94" s="160"/>
      <c r="O94" s="78"/>
      <c r="P94" s="160"/>
      <c r="Q94" s="160"/>
      <c r="R94" s="78"/>
      <c r="S94" s="160"/>
      <c r="T94" s="160"/>
      <c r="U94" s="78"/>
      <c r="V94" s="160"/>
      <c r="W94" s="160"/>
      <c r="X94" s="78"/>
      <c r="Y94" s="160"/>
      <c r="Z94" s="160"/>
      <c r="AA94" s="78"/>
      <c r="AB94" s="160"/>
      <c r="AC94" s="160"/>
      <c r="AD94" s="78"/>
      <c r="AE94" s="229"/>
      <c r="AF94" s="163"/>
      <c r="AG94" s="145"/>
      <c r="AH94" s="145"/>
      <c r="AI94" s="145"/>
      <c r="AJ94" s="145"/>
      <c r="AK94" s="145"/>
      <c r="AL94" s="145"/>
      <c r="AM94" s="145"/>
      <c r="AN94" s="145"/>
      <c r="AO94" s="145"/>
      <c r="AP94" s="145"/>
      <c r="AQ94" s="145"/>
      <c r="AR94" s="145"/>
      <c r="AS94" s="145"/>
      <c r="AT94" s="145"/>
      <c r="AU94" s="145"/>
      <c r="AV94" s="145"/>
      <c r="AW94" s="145"/>
      <c r="AX94" s="145"/>
      <c r="AY94" s="145"/>
      <c r="AZ94" s="145"/>
      <c r="BA94" s="145"/>
      <c r="BB94" s="145"/>
      <c r="BC94" s="145"/>
      <c r="BD94" s="145"/>
      <c r="BE94" s="145"/>
      <c r="BF94" s="145"/>
      <c r="BG94" s="145"/>
      <c r="BH94" s="145"/>
      <c r="BI94" s="145"/>
      <c r="BJ94" s="145"/>
    </row>
    <row r="95" spans="1:62" s="29" customFormat="1" ht="15.75" customHeight="1" x14ac:dyDescent="0.25">
      <c r="A95" s="587"/>
      <c r="B95" s="81" t="s">
        <v>205</v>
      </c>
      <c r="C95" s="78"/>
      <c r="D95" s="160"/>
      <c r="E95" s="78"/>
      <c r="F95" s="160"/>
      <c r="G95" s="78"/>
      <c r="H95" s="160"/>
      <c r="I95" s="78"/>
      <c r="J95" s="160"/>
      <c r="K95" s="78"/>
      <c r="L95" s="160"/>
      <c r="M95" s="78"/>
      <c r="N95" s="160"/>
      <c r="O95" s="78"/>
      <c r="P95" s="160"/>
      <c r="Q95" s="160"/>
      <c r="R95" s="78"/>
      <c r="S95" s="160"/>
      <c r="T95" s="160"/>
      <c r="U95" s="78"/>
      <c r="V95" s="160"/>
      <c r="W95" s="160"/>
      <c r="X95" s="78"/>
      <c r="Y95" s="160"/>
      <c r="Z95" s="160"/>
      <c r="AA95" s="78"/>
      <c r="AB95" s="160"/>
      <c r="AC95" s="160"/>
      <c r="AD95" s="78"/>
      <c r="AE95" s="229"/>
      <c r="AF95" s="163"/>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5"/>
      <c r="BC95" s="145"/>
      <c r="BD95" s="145"/>
      <c r="BE95" s="145"/>
      <c r="BF95" s="145"/>
      <c r="BG95" s="145"/>
      <c r="BH95" s="145"/>
      <c r="BI95" s="145"/>
      <c r="BJ95" s="145"/>
    </row>
    <row r="96" spans="1:62" s="29" customFormat="1" ht="29.25" customHeight="1" thickBot="1" x14ac:dyDescent="0.3">
      <c r="A96" s="365"/>
      <c r="B96" s="79" t="s">
        <v>0</v>
      </c>
      <c r="C96" s="159"/>
      <c r="D96" s="161"/>
      <c r="E96" s="159"/>
      <c r="F96" s="161"/>
      <c r="G96" s="159"/>
      <c r="H96" s="161"/>
      <c r="I96" s="159"/>
      <c r="J96" s="161"/>
      <c r="K96" s="159"/>
      <c r="L96" s="161"/>
      <c r="M96" s="159"/>
      <c r="N96" s="161"/>
      <c r="O96" s="159"/>
      <c r="P96" s="161"/>
      <c r="Q96" s="161"/>
      <c r="R96" s="159"/>
      <c r="S96" s="161"/>
      <c r="T96" s="161"/>
      <c r="U96" s="159"/>
      <c r="V96" s="161"/>
      <c r="W96" s="161"/>
      <c r="X96" s="159"/>
      <c r="Y96" s="161"/>
      <c r="Z96" s="161"/>
      <c r="AA96" s="159"/>
      <c r="AB96" s="161"/>
      <c r="AC96" s="161"/>
      <c r="AD96" s="159"/>
      <c r="AE96" s="230"/>
      <c r="AF96" s="164"/>
      <c r="AG96" s="145"/>
      <c r="AH96" s="145"/>
      <c r="AI96" s="145"/>
      <c r="AJ96" s="145"/>
      <c r="AK96" s="145"/>
      <c r="AL96" s="145"/>
      <c r="AM96" s="145"/>
      <c r="AN96" s="145"/>
      <c r="AO96" s="145"/>
      <c r="AP96" s="145"/>
      <c r="AQ96" s="145"/>
      <c r="AR96" s="145"/>
      <c r="AS96" s="145"/>
      <c r="AT96" s="145"/>
      <c r="AU96" s="145"/>
      <c r="AV96" s="145"/>
      <c r="AW96" s="145"/>
      <c r="AX96" s="145"/>
      <c r="AY96" s="145"/>
      <c r="AZ96" s="145"/>
      <c r="BA96" s="145"/>
      <c r="BB96" s="145"/>
      <c r="BC96" s="145"/>
      <c r="BD96" s="145"/>
      <c r="BE96" s="145"/>
      <c r="BF96" s="145"/>
      <c r="BG96" s="145"/>
      <c r="BH96" s="145"/>
      <c r="BI96" s="145"/>
      <c r="BJ96" s="145"/>
    </row>
    <row r="97" spans="1:62" s="3" customFormat="1" ht="24" customHeight="1" thickBot="1" x14ac:dyDescent="0.3">
      <c r="K97" s="104"/>
      <c r="L97" s="104"/>
      <c r="M97" s="104"/>
      <c r="N97" s="104"/>
      <c r="O97" s="104"/>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row>
    <row r="98" spans="1:62" s="3" customFormat="1" ht="24" customHeight="1" thickBot="1" x14ac:dyDescent="0.3">
      <c r="A98" s="364" t="s">
        <v>232</v>
      </c>
      <c r="B98" s="364" t="s">
        <v>185</v>
      </c>
      <c r="C98" s="523" t="s">
        <v>2</v>
      </c>
      <c r="D98" s="589"/>
      <c r="E98" s="589"/>
      <c r="F98" s="589"/>
      <c r="G98" s="589"/>
      <c r="H98" s="589"/>
      <c r="I98" s="589"/>
      <c r="J98" s="589"/>
      <c r="K98" s="589"/>
      <c r="L98" s="589"/>
      <c r="M98" s="589"/>
      <c r="N98" s="524"/>
      <c r="O98" s="579" t="s">
        <v>124</v>
      </c>
      <c r="P98" s="580"/>
      <c r="Q98" s="580"/>
      <c r="R98" s="580"/>
      <c r="S98" s="580"/>
      <c r="T98" s="580"/>
      <c r="U98" s="580"/>
      <c r="V98" s="580"/>
      <c r="W98" s="580"/>
      <c r="X98" s="580"/>
      <c r="Y98" s="580"/>
      <c r="Z98" s="580"/>
      <c r="AA98" s="580"/>
      <c r="AB98" s="580"/>
      <c r="AC98" s="580"/>
      <c r="AD98" s="580"/>
      <c r="AE98" s="580"/>
      <c r="AF98" s="581"/>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row>
    <row r="99" spans="1:62" s="3" customFormat="1" ht="24" customHeight="1" thickBot="1" x14ac:dyDescent="0.3">
      <c r="A99" s="587"/>
      <c r="B99" s="587"/>
      <c r="C99" s="523" t="s">
        <v>125</v>
      </c>
      <c r="D99" s="524"/>
      <c r="E99" s="523" t="s">
        <v>126</v>
      </c>
      <c r="F99" s="524"/>
      <c r="G99" s="523" t="s">
        <v>127</v>
      </c>
      <c r="H99" s="524"/>
      <c r="I99" s="523" t="s">
        <v>128</v>
      </c>
      <c r="J99" s="524"/>
      <c r="K99" s="523" t="s">
        <v>207</v>
      </c>
      <c r="L99" s="524"/>
      <c r="M99" s="523" t="s">
        <v>129</v>
      </c>
      <c r="N99" s="524"/>
      <c r="O99" s="579" t="s">
        <v>125</v>
      </c>
      <c r="P99" s="580"/>
      <c r="Q99" s="581"/>
      <c r="R99" s="579" t="s">
        <v>126</v>
      </c>
      <c r="S99" s="580"/>
      <c r="T99" s="581"/>
      <c r="U99" s="579" t="s">
        <v>127</v>
      </c>
      <c r="V99" s="580"/>
      <c r="W99" s="581"/>
      <c r="X99" s="579" t="s">
        <v>128</v>
      </c>
      <c r="Y99" s="580"/>
      <c r="Z99" s="581"/>
      <c r="AA99" s="579" t="s">
        <v>207</v>
      </c>
      <c r="AB99" s="580"/>
      <c r="AC99" s="581"/>
      <c r="AD99" s="579" t="s">
        <v>129</v>
      </c>
      <c r="AE99" s="580"/>
      <c r="AF99" s="581"/>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row>
    <row r="100" spans="1:62" s="3" customFormat="1" ht="29.25" customHeight="1" thickBot="1" x14ac:dyDescent="0.3">
      <c r="A100" s="587"/>
      <c r="B100" s="365"/>
      <c r="C100" s="165" t="s">
        <v>4</v>
      </c>
      <c r="D100" s="147" t="s">
        <v>206</v>
      </c>
      <c r="E100" s="165" t="s">
        <v>4</v>
      </c>
      <c r="F100" s="147" t="s">
        <v>206</v>
      </c>
      <c r="G100" s="165" t="s">
        <v>4</v>
      </c>
      <c r="H100" s="147" t="s">
        <v>206</v>
      </c>
      <c r="I100" s="165" t="s">
        <v>4</v>
      </c>
      <c r="J100" s="147" t="s">
        <v>206</v>
      </c>
      <c r="K100" s="165" t="s">
        <v>4</v>
      </c>
      <c r="L100" s="147" t="s">
        <v>206</v>
      </c>
      <c r="M100" s="165" t="s">
        <v>4</v>
      </c>
      <c r="N100" s="147" t="s">
        <v>206</v>
      </c>
      <c r="O100" s="150" t="s">
        <v>4</v>
      </c>
      <c r="P100" s="150" t="s">
        <v>433</v>
      </c>
      <c r="Q100" s="150" t="s">
        <v>119</v>
      </c>
      <c r="R100" s="150" t="s">
        <v>4</v>
      </c>
      <c r="S100" s="150" t="s">
        <v>433</v>
      </c>
      <c r="T100" s="150" t="s">
        <v>119</v>
      </c>
      <c r="U100" s="150" t="s">
        <v>4</v>
      </c>
      <c r="V100" s="150" t="s">
        <v>433</v>
      </c>
      <c r="W100" s="150" t="s">
        <v>119</v>
      </c>
      <c r="X100" s="150" t="s">
        <v>4</v>
      </c>
      <c r="Y100" s="150" t="s">
        <v>433</v>
      </c>
      <c r="Z100" s="150" t="s">
        <v>119</v>
      </c>
      <c r="AA100" s="150" t="s">
        <v>4</v>
      </c>
      <c r="AB100" s="150" t="s">
        <v>433</v>
      </c>
      <c r="AC100" s="150" t="s">
        <v>119</v>
      </c>
      <c r="AD100" s="150" t="s">
        <v>4</v>
      </c>
      <c r="AE100" s="150" t="s">
        <v>433</v>
      </c>
      <c r="AF100" s="150" t="s">
        <v>119</v>
      </c>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row>
    <row r="101" spans="1:62" s="3" customFormat="1" ht="16.5" x14ac:dyDescent="0.25">
      <c r="A101" s="587"/>
      <c r="B101" s="80" t="s">
        <v>186</v>
      </c>
      <c r="C101" s="78"/>
      <c r="D101" s="160"/>
      <c r="E101" s="78"/>
      <c r="F101" s="160"/>
      <c r="G101" s="78"/>
      <c r="H101" s="160"/>
      <c r="I101" s="78"/>
      <c r="J101" s="160"/>
      <c r="K101" s="78"/>
      <c r="L101" s="160"/>
      <c r="M101" s="78"/>
      <c r="N101" s="160"/>
      <c r="O101" s="78"/>
      <c r="P101" s="160"/>
      <c r="Q101" s="160"/>
      <c r="R101" s="78"/>
      <c r="S101" s="160"/>
      <c r="T101" s="160"/>
      <c r="U101" s="78"/>
      <c r="V101" s="160"/>
      <c r="W101" s="160"/>
      <c r="X101" s="78"/>
      <c r="Y101" s="160"/>
      <c r="Z101" s="160"/>
      <c r="AA101" s="78"/>
      <c r="AB101" s="160"/>
      <c r="AC101" s="160"/>
      <c r="AD101" s="78"/>
      <c r="AE101" s="229"/>
      <c r="AF101" s="16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row>
    <row r="102" spans="1:62" s="3" customFormat="1" ht="16.5" x14ac:dyDescent="0.25">
      <c r="A102" s="587"/>
      <c r="B102" s="81" t="s">
        <v>187</v>
      </c>
      <c r="C102" s="78"/>
      <c r="D102" s="160"/>
      <c r="E102" s="78"/>
      <c r="F102" s="160"/>
      <c r="G102" s="78"/>
      <c r="H102" s="160"/>
      <c r="I102" s="78"/>
      <c r="J102" s="160"/>
      <c r="K102" s="78"/>
      <c r="L102" s="160"/>
      <c r="M102" s="78"/>
      <c r="N102" s="160"/>
      <c r="O102" s="78"/>
      <c r="P102" s="160"/>
      <c r="Q102" s="160"/>
      <c r="R102" s="78"/>
      <c r="S102" s="160"/>
      <c r="T102" s="160"/>
      <c r="U102" s="78"/>
      <c r="V102" s="160"/>
      <c r="W102" s="160"/>
      <c r="X102" s="78"/>
      <c r="Y102" s="160"/>
      <c r="Z102" s="160"/>
      <c r="AA102" s="78"/>
      <c r="AB102" s="160"/>
      <c r="AC102" s="160"/>
      <c r="AD102" s="78"/>
      <c r="AE102" s="229"/>
      <c r="AF102" s="16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row>
    <row r="103" spans="1:62" s="3" customFormat="1" ht="16.5" x14ac:dyDescent="0.25">
      <c r="A103" s="587"/>
      <c r="B103" s="81" t="s">
        <v>188</v>
      </c>
      <c r="C103" s="78"/>
      <c r="D103" s="160"/>
      <c r="E103" s="78"/>
      <c r="F103" s="160"/>
      <c r="G103" s="78"/>
      <c r="H103" s="160"/>
      <c r="I103" s="78"/>
      <c r="J103" s="160"/>
      <c r="K103" s="78"/>
      <c r="L103" s="160"/>
      <c r="M103" s="78"/>
      <c r="N103" s="160"/>
      <c r="O103" s="78"/>
      <c r="P103" s="160"/>
      <c r="Q103" s="160"/>
      <c r="R103" s="78"/>
      <c r="S103" s="160"/>
      <c r="T103" s="160"/>
      <c r="U103" s="78"/>
      <c r="V103" s="160"/>
      <c r="W103" s="160"/>
      <c r="X103" s="78"/>
      <c r="Y103" s="160"/>
      <c r="Z103" s="160"/>
      <c r="AA103" s="78"/>
      <c r="AB103" s="160"/>
      <c r="AC103" s="160"/>
      <c r="AD103" s="78"/>
      <c r="AE103" s="229"/>
      <c r="AF103" s="16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row>
    <row r="104" spans="1:62" s="3" customFormat="1" ht="16.5" x14ac:dyDescent="0.25">
      <c r="A104" s="587"/>
      <c r="B104" s="81" t="s">
        <v>189</v>
      </c>
      <c r="C104" s="78"/>
      <c r="D104" s="160"/>
      <c r="E104" s="78"/>
      <c r="F104" s="160"/>
      <c r="G104" s="78"/>
      <c r="H104" s="160"/>
      <c r="I104" s="78"/>
      <c r="J104" s="160"/>
      <c r="K104" s="78"/>
      <c r="L104" s="160"/>
      <c r="M104" s="78"/>
      <c r="N104" s="160"/>
      <c r="O104" s="78"/>
      <c r="P104" s="160"/>
      <c r="Q104" s="160"/>
      <c r="R104" s="78"/>
      <c r="S104" s="160"/>
      <c r="T104" s="160"/>
      <c r="U104" s="78"/>
      <c r="V104" s="160"/>
      <c r="W104" s="160"/>
      <c r="X104" s="78"/>
      <c r="Y104" s="160"/>
      <c r="Z104" s="160"/>
      <c r="AA104" s="78"/>
      <c r="AB104" s="160"/>
      <c r="AC104" s="160"/>
      <c r="AD104" s="78"/>
      <c r="AE104" s="229"/>
      <c r="AF104" s="16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row>
    <row r="105" spans="1:62" s="3" customFormat="1" ht="16.5" x14ac:dyDescent="0.25">
      <c r="A105" s="587"/>
      <c r="B105" s="81" t="s">
        <v>190</v>
      </c>
      <c r="C105" s="78"/>
      <c r="D105" s="160"/>
      <c r="E105" s="78"/>
      <c r="F105" s="160"/>
      <c r="G105" s="78"/>
      <c r="H105" s="160"/>
      <c r="I105" s="78"/>
      <c r="J105" s="160"/>
      <c r="K105" s="78"/>
      <c r="L105" s="160"/>
      <c r="M105" s="78"/>
      <c r="N105" s="160"/>
      <c r="O105" s="78"/>
      <c r="P105" s="160"/>
      <c r="Q105" s="160"/>
      <c r="R105" s="78"/>
      <c r="S105" s="160"/>
      <c r="T105" s="160"/>
      <c r="U105" s="78"/>
      <c r="V105" s="160"/>
      <c r="W105" s="160"/>
      <c r="X105" s="78"/>
      <c r="Y105" s="160"/>
      <c r="Z105" s="160"/>
      <c r="AA105" s="78"/>
      <c r="AB105" s="160"/>
      <c r="AC105" s="160"/>
      <c r="AD105" s="78"/>
      <c r="AE105" s="229"/>
      <c r="AF105" s="16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row>
    <row r="106" spans="1:62" s="3" customFormat="1" ht="16.5" x14ac:dyDescent="0.25">
      <c r="A106" s="587"/>
      <c r="B106" s="81" t="s">
        <v>191</v>
      </c>
      <c r="C106" s="78"/>
      <c r="D106" s="160"/>
      <c r="E106" s="78"/>
      <c r="F106" s="160"/>
      <c r="G106" s="78"/>
      <c r="H106" s="160"/>
      <c r="I106" s="78"/>
      <c r="J106" s="160"/>
      <c r="K106" s="78"/>
      <c r="L106" s="160"/>
      <c r="M106" s="78"/>
      <c r="N106" s="160"/>
      <c r="O106" s="78"/>
      <c r="P106" s="160"/>
      <c r="Q106" s="160"/>
      <c r="R106" s="78"/>
      <c r="S106" s="160"/>
      <c r="T106" s="160"/>
      <c r="U106" s="78"/>
      <c r="V106" s="160"/>
      <c r="W106" s="160"/>
      <c r="X106" s="78"/>
      <c r="Y106" s="160"/>
      <c r="Z106" s="160"/>
      <c r="AA106" s="78"/>
      <c r="AB106" s="160"/>
      <c r="AC106" s="160"/>
      <c r="AD106" s="78"/>
      <c r="AE106" s="229"/>
      <c r="AF106" s="16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row>
    <row r="107" spans="1:62" s="3" customFormat="1" ht="16.5" x14ac:dyDescent="0.25">
      <c r="A107" s="587"/>
      <c r="B107" s="81" t="s">
        <v>192</v>
      </c>
      <c r="C107" s="78"/>
      <c r="D107" s="160"/>
      <c r="E107" s="78"/>
      <c r="F107" s="160"/>
      <c r="G107" s="78"/>
      <c r="H107" s="160"/>
      <c r="I107" s="78"/>
      <c r="J107" s="160"/>
      <c r="K107" s="78"/>
      <c r="L107" s="160"/>
      <c r="M107" s="78"/>
      <c r="N107" s="160"/>
      <c r="O107" s="78"/>
      <c r="P107" s="160"/>
      <c r="Q107" s="160"/>
      <c r="R107" s="78"/>
      <c r="S107" s="160"/>
      <c r="T107" s="160"/>
      <c r="U107" s="78"/>
      <c r="V107" s="160"/>
      <c r="W107" s="160"/>
      <c r="X107" s="78"/>
      <c r="Y107" s="160"/>
      <c r="Z107" s="160"/>
      <c r="AA107" s="78"/>
      <c r="AB107" s="160"/>
      <c r="AC107" s="160"/>
      <c r="AD107" s="78"/>
      <c r="AE107" s="229"/>
      <c r="AF107" s="16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row>
    <row r="108" spans="1:62" s="3" customFormat="1" ht="16.5" x14ac:dyDescent="0.25">
      <c r="A108" s="587"/>
      <c r="B108" s="81" t="s">
        <v>193</v>
      </c>
      <c r="C108" s="78"/>
      <c r="D108" s="160"/>
      <c r="E108" s="78"/>
      <c r="F108" s="160"/>
      <c r="G108" s="78"/>
      <c r="H108" s="160"/>
      <c r="I108" s="78"/>
      <c r="J108" s="160"/>
      <c r="K108" s="78"/>
      <c r="L108" s="160"/>
      <c r="M108" s="78"/>
      <c r="N108" s="160"/>
      <c r="O108" s="78"/>
      <c r="P108" s="160"/>
      <c r="Q108" s="160"/>
      <c r="R108" s="78"/>
      <c r="S108" s="160"/>
      <c r="T108" s="160"/>
      <c r="U108" s="78"/>
      <c r="V108" s="160"/>
      <c r="W108" s="160"/>
      <c r="X108" s="78"/>
      <c r="Y108" s="160"/>
      <c r="Z108" s="160"/>
      <c r="AA108" s="78"/>
      <c r="AB108" s="160"/>
      <c r="AC108" s="160"/>
      <c r="AD108" s="78"/>
      <c r="AE108" s="229"/>
      <c r="AF108" s="16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row>
    <row r="109" spans="1:62" s="3" customFormat="1" ht="16.5" x14ac:dyDescent="0.25">
      <c r="A109" s="587"/>
      <c r="B109" s="81" t="s">
        <v>194</v>
      </c>
      <c r="C109" s="78"/>
      <c r="D109" s="160"/>
      <c r="E109" s="78"/>
      <c r="F109" s="160"/>
      <c r="G109" s="78"/>
      <c r="H109" s="160"/>
      <c r="I109" s="78"/>
      <c r="J109" s="160"/>
      <c r="K109" s="78"/>
      <c r="L109" s="160"/>
      <c r="M109" s="78"/>
      <c r="N109" s="160"/>
      <c r="O109" s="78"/>
      <c r="P109" s="160"/>
      <c r="Q109" s="160"/>
      <c r="R109" s="78"/>
      <c r="S109" s="160"/>
      <c r="T109" s="160"/>
      <c r="U109" s="78"/>
      <c r="V109" s="160"/>
      <c r="W109" s="160"/>
      <c r="X109" s="78"/>
      <c r="Y109" s="160"/>
      <c r="Z109" s="160"/>
      <c r="AA109" s="78"/>
      <c r="AB109" s="160"/>
      <c r="AC109" s="160"/>
      <c r="AD109" s="78"/>
      <c r="AE109" s="229"/>
      <c r="AF109" s="16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row>
    <row r="110" spans="1:62" s="3" customFormat="1" ht="16.5" x14ac:dyDescent="0.25">
      <c r="A110" s="587"/>
      <c r="B110" s="81" t="s">
        <v>195</v>
      </c>
      <c r="C110" s="78"/>
      <c r="D110" s="160"/>
      <c r="E110" s="78"/>
      <c r="F110" s="160"/>
      <c r="G110" s="78"/>
      <c r="H110" s="160"/>
      <c r="I110" s="78"/>
      <c r="J110" s="160"/>
      <c r="K110" s="78"/>
      <c r="L110" s="160"/>
      <c r="M110" s="78"/>
      <c r="N110" s="160"/>
      <c r="O110" s="78"/>
      <c r="P110" s="160"/>
      <c r="Q110" s="160"/>
      <c r="R110" s="78"/>
      <c r="S110" s="160"/>
      <c r="T110" s="160"/>
      <c r="U110" s="78"/>
      <c r="V110" s="160"/>
      <c r="W110" s="160"/>
      <c r="X110" s="78"/>
      <c r="Y110" s="160"/>
      <c r="Z110" s="160"/>
      <c r="AA110" s="78"/>
      <c r="AB110" s="160"/>
      <c r="AC110" s="160"/>
      <c r="AD110" s="78"/>
      <c r="AE110" s="229"/>
      <c r="AF110" s="16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row>
    <row r="111" spans="1:62" s="3" customFormat="1" ht="16.5" x14ac:dyDescent="0.25">
      <c r="A111" s="587"/>
      <c r="B111" s="81" t="s">
        <v>196</v>
      </c>
      <c r="C111" s="78"/>
      <c r="D111" s="160"/>
      <c r="E111" s="78"/>
      <c r="F111" s="160"/>
      <c r="G111" s="78"/>
      <c r="H111" s="160"/>
      <c r="I111" s="78"/>
      <c r="J111" s="160"/>
      <c r="K111" s="78"/>
      <c r="L111" s="160"/>
      <c r="M111" s="78"/>
      <c r="N111" s="160"/>
      <c r="O111" s="78"/>
      <c r="P111" s="160"/>
      <c r="Q111" s="160"/>
      <c r="R111" s="78"/>
      <c r="S111" s="160"/>
      <c r="T111" s="160"/>
      <c r="U111" s="78"/>
      <c r="V111" s="160"/>
      <c r="W111" s="160"/>
      <c r="X111" s="78"/>
      <c r="Y111" s="160"/>
      <c r="Z111" s="160"/>
      <c r="AA111" s="78"/>
      <c r="AB111" s="160"/>
      <c r="AC111" s="160"/>
      <c r="AD111" s="78"/>
      <c r="AE111" s="229"/>
      <c r="AF111" s="16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row>
    <row r="112" spans="1:62" s="3" customFormat="1" ht="16.5" x14ac:dyDescent="0.25">
      <c r="A112" s="587"/>
      <c r="B112" s="81" t="s">
        <v>197</v>
      </c>
      <c r="C112" s="78"/>
      <c r="D112" s="160"/>
      <c r="E112" s="78"/>
      <c r="F112" s="160"/>
      <c r="G112" s="78"/>
      <c r="H112" s="160"/>
      <c r="I112" s="78"/>
      <c r="J112" s="160"/>
      <c r="K112" s="78"/>
      <c r="L112" s="160"/>
      <c r="M112" s="78"/>
      <c r="N112" s="160"/>
      <c r="O112" s="78"/>
      <c r="P112" s="160"/>
      <c r="Q112" s="160"/>
      <c r="R112" s="78"/>
      <c r="S112" s="160"/>
      <c r="T112" s="160"/>
      <c r="U112" s="78"/>
      <c r="V112" s="160"/>
      <c r="W112" s="160"/>
      <c r="X112" s="78"/>
      <c r="Y112" s="160"/>
      <c r="Z112" s="160"/>
      <c r="AA112" s="78"/>
      <c r="AB112" s="160"/>
      <c r="AC112" s="160"/>
      <c r="AD112" s="78"/>
      <c r="AE112" s="229"/>
      <c r="AF112" s="16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row>
    <row r="113" spans="1:62" s="3" customFormat="1" ht="16.5" x14ac:dyDescent="0.25">
      <c r="A113" s="587"/>
      <c r="B113" s="81" t="s">
        <v>198</v>
      </c>
      <c r="C113" s="78"/>
      <c r="D113" s="160"/>
      <c r="E113" s="78"/>
      <c r="F113" s="160"/>
      <c r="G113" s="78"/>
      <c r="H113" s="160"/>
      <c r="I113" s="78"/>
      <c r="J113" s="160"/>
      <c r="K113" s="78"/>
      <c r="L113" s="160"/>
      <c r="M113" s="78"/>
      <c r="N113" s="160"/>
      <c r="O113" s="78"/>
      <c r="P113" s="160"/>
      <c r="Q113" s="160"/>
      <c r="R113" s="78"/>
      <c r="S113" s="160"/>
      <c r="T113" s="160"/>
      <c r="U113" s="78"/>
      <c r="V113" s="160"/>
      <c r="W113" s="160"/>
      <c r="X113" s="78"/>
      <c r="Y113" s="160"/>
      <c r="Z113" s="160"/>
      <c r="AA113" s="78"/>
      <c r="AB113" s="160"/>
      <c r="AC113" s="160"/>
      <c r="AD113" s="78"/>
      <c r="AE113" s="229"/>
      <c r="AF113" s="16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row>
    <row r="114" spans="1:62" s="3" customFormat="1" ht="16.5" x14ac:dyDescent="0.25">
      <c r="A114" s="587"/>
      <c r="B114" s="81" t="s">
        <v>199</v>
      </c>
      <c r="C114" s="78"/>
      <c r="D114" s="160"/>
      <c r="E114" s="78"/>
      <c r="F114" s="160"/>
      <c r="G114" s="78"/>
      <c r="H114" s="160"/>
      <c r="I114" s="78"/>
      <c r="J114" s="160"/>
      <c r="K114" s="78"/>
      <c r="L114" s="160"/>
      <c r="M114" s="78"/>
      <c r="N114" s="160"/>
      <c r="O114" s="78"/>
      <c r="P114" s="160"/>
      <c r="Q114" s="160"/>
      <c r="R114" s="78"/>
      <c r="S114" s="160"/>
      <c r="T114" s="160"/>
      <c r="U114" s="78"/>
      <c r="V114" s="160"/>
      <c r="W114" s="160"/>
      <c r="X114" s="78"/>
      <c r="Y114" s="160"/>
      <c r="Z114" s="160"/>
      <c r="AA114" s="78"/>
      <c r="AB114" s="160"/>
      <c r="AC114" s="160"/>
      <c r="AD114" s="78"/>
      <c r="AE114" s="229"/>
      <c r="AF114" s="16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row>
    <row r="115" spans="1:62" s="3" customFormat="1" ht="16.5" x14ac:dyDescent="0.25">
      <c r="A115" s="587"/>
      <c r="B115" s="81" t="s">
        <v>200</v>
      </c>
      <c r="C115" s="78"/>
      <c r="D115" s="160"/>
      <c r="E115" s="78"/>
      <c r="F115" s="160"/>
      <c r="G115" s="78"/>
      <c r="H115" s="160"/>
      <c r="I115" s="78"/>
      <c r="J115" s="160"/>
      <c r="K115" s="78"/>
      <c r="L115" s="160"/>
      <c r="M115" s="78"/>
      <c r="N115" s="160"/>
      <c r="O115" s="78"/>
      <c r="P115" s="160"/>
      <c r="Q115" s="160"/>
      <c r="R115" s="78"/>
      <c r="S115" s="160"/>
      <c r="T115" s="160"/>
      <c r="U115" s="78"/>
      <c r="V115" s="160"/>
      <c r="W115" s="160"/>
      <c r="X115" s="78"/>
      <c r="Y115" s="160"/>
      <c r="Z115" s="160"/>
      <c r="AA115" s="78"/>
      <c r="AB115" s="160"/>
      <c r="AC115" s="160"/>
      <c r="AD115" s="78"/>
      <c r="AE115" s="229"/>
      <c r="AF115" s="16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row>
    <row r="116" spans="1:62" s="3" customFormat="1" ht="16.5" x14ac:dyDescent="0.25">
      <c r="A116" s="587"/>
      <c r="B116" s="81" t="s">
        <v>201</v>
      </c>
      <c r="C116" s="78"/>
      <c r="D116" s="160"/>
      <c r="E116" s="78"/>
      <c r="F116" s="160"/>
      <c r="G116" s="78"/>
      <c r="H116" s="160"/>
      <c r="I116" s="78"/>
      <c r="J116" s="160"/>
      <c r="K116" s="78"/>
      <c r="L116" s="160"/>
      <c r="M116" s="78"/>
      <c r="N116" s="160"/>
      <c r="O116" s="78"/>
      <c r="P116" s="160"/>
      <c r="Q116" s="160"/>
      <c r="R116" s="78"/>
      <c r="S116" s="160"/>
      <c r="T116" s="160"/>
      <c r="U116" s="78"/>
      <c r="V116" s="160"/>
      <c r="W116" s="160"/>
      <c r="X116" s="78"/>
      <c r="Y116" s="160"/>
      <c r="Z116" s="160"/>
      <c r="AA116" s="78"/>
      <c r="AB116" s="160"/>
      <c r="AC116" s="160"/>
      <c r="AD116" s="78"/>
      <c r="AE116" s="229"/>
      <c r="AF116" s="16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row>
    <row r="117" spans="1:62" s="3" customFormat="1" ht="16.5" x14ac:dyDescent="0.25">
      <c r="A117" s="587"/>
      <c r="B117" s="81" t="s">
        <v>202</v>
      </c>
      <c r="C117" s="78"/>
      <c r="D117" s="160"/>
      <c r="E117" s="78"/>
      <c r="F117" s="160"/>
      <c r="G117" s="78"/>
      <c r="H117" s="160"/>
      <c r="I117" s="78"/>
      <c r="J117" s="160"/>
      <c r="K117" s="78"/>
      <c r="L117" s="160"/>
      <c r="M117" s="78"/>
      <c r="N117" s="160"/>
      <c r="O117" s="78"/>
      <c r="P117" s="160"/>
      <c r="Q117" s="160"/>
      <c r="R117" s="78"/>
      <c r="S117" s="160"/>
      <c r="T117" s="160"/>
      <c r="U117" s="78"/>
      <c r="V117" s="160"/>
      <c r="W117" s="160"/>
      <c r="X117" s="78"/>
      <c r="Y117" s="160"/>
      <c r="Z117" s="160"/>
      <c r="AA117" s="78"/>
      <c r="AB117" s="160"/>
      <c r="AC117" s="160"/>
      <c r="AD117" s="78"/>
      <c r="AE117" s="229"/>
      <c r="AF117" s="16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row>
    <row r="118" spans="1:62" s="3" customFormat="1" ht="16.5" x14ac:dyDescent="0.25">
      <c r="A118" s="587"/>
      <c r="B118" s="81" t="s">
        <v>203</v>
      </c>
      <c r="C118" s="78"/>
      <c r="D118" s="160"/>
      <c r="E118" s="78"/>
      <c r="F118" s="160"/>
      <c r="G118" s="78"/>
      <c r="H118" s="160"/>
      <c r="I118" s="78"/>
      <c r="J118" s="160"/>
      <c r="K118" s="78"/>
      <c r="L118" s="160"/>
      <c r="M118" s="78"/>
      <c r="N118" s="160"/>
      <c r="O118" s="78"/>
      <c r="P118" s="160"/>
      <c r="Q118" s="160"/>
      <c r="R118" s="78"/>
      <c r="S118" s="160"/>
      <c r="T118" s="160"/>
      <c r="U118" s="78"/>
      <c r="V118" s="160"/>
      <c r="W118" s="160"/>
      <c r="X118" s="78"/>
      <c r="Y118" s="160"/>
      <c r="Z118" s="160"/>
      <c r="AA118" s="78"/>
      <c r="AB118" s="160"/>
      <c r="AC118" s="160"/>
      <c r="AD118" s="78"/>
      <c r="AE118" s="229"/>
      <c r="AF118" s="16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row>
    <row r="119" spans="1:62" s="3" customFormat="1" ht="16.5" x14ac:dyDescent="0.25">
      <c r="A119" s="587"/>
      <c r="B119" s="81" t="s">
        <v>204</v>
      </c>
      <c r="C119" s="78"/>
      <c r="D119" s="160"/>
      <c r="E119" s="78"/>
      <c r="F119" s="160"/>
      <c r="G119" s="78"/>
      <c r="H119" s="160"/>
      <c r="I119" s="78"/>
      <c r="J119" s="160"/>
      <c r="K119" s="78"/>
      <c r="L119" s="160"/>
      <c r="M119" s="78"/>
      <c r="N119" s="160"/>
      <c r="O119" s="78"/>
      <c r="P119" s="160"/>
      <c r="Q119" s="160"/>
      <c r="R119" s="78"/>
      <c r="S119" s="160"/>
      <c r="T119" s="160"/>
      <c r="U119" s="78"/>
      <c r="V119" s="160"/>
      <c r="W119" s="160"/>
      <c r="X119" s="78"/>
      <c r="Y119" s="160"/>
      <c r="Z119" s="160"/>
      <c r="AA119" s="78"/>
      <c r="AB119" s="160"/>
      <c r="AC119" s="160"/>
      <c r="AD119" s="78"/>
      <c r="AE119" s="229"/>
      <c r="AF119" s="16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row>
    <row r="120" spans="1:62" s="3" customFormat="1" ht="16.5" x14ac:dyDescent="0.25">
      <c r="A120" s="587"/>
      <c r="B120" s="235" t="s">
        <v>205</v>
      </c>
      <c r="C120" s="236"/>
      <c r="D120" s="237"/>
      <c r="E120" s="236"/>
      <c r="F120" s="237"/>
      <c r="G120" s="236"/>
      <c r="H120" s="237"/>
      <c r="I120" s="236"/>
      <c r="J120" s="237"/>
      <c r="K120" s="236"/>
      <c r="L120" s="237"/>
      <c r="M120" s="236"/>
      <c r="N120" s="237"/>
      <c r="O120" s="236"/>
      <c r="P120" s="237"/>
      <c r="Q120" s="237"/>
      <c r="R120" s="236"/>
      <c r="S120" s="237"/>
      <c r="T120" s="237"/>
      <c r="U120" s="236"/>
      <c r="V120" s="237"/>
      <c r="W120" s="237"/>
      <c r="X120" s="236"/>
      <c r="Y120" s="237"/>
      <c r="Z120" s="237"/>
      <c r="AA120" s="236"/>
      <c r="AB120" s="237"/>
      <c r="AC120" s="237"/>
      <c r="AD120" s="236"/>
      <c r="AE120" s="237"/>
      <c r="AF120" s="240"/>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row>
    <row r="121" spans="1:62" s="3" customFormat="1" ht="17.25" thickBot="1" x14ac:dyDescent="0.3">
      <c r="A121" s="623"/>
      <c r="B121" s="248" t="s">
        <v>0</v>
      </c>
      <c r="C121" s="248"/>
      <c r="D121" s="248"/>
      <c r="E121" s="248"/>
      <c r="F121" s="248"/>
      <c r="G121" s="248"/>
      <c r="H121" s="248"/>
      <c r="I121" s="248"/>
      <c r="J121" s="248"/>
      <c r="K121" s="248"/>
      <c r="L121" s="248"/>
      <c r="M121" s="248"/>
      <c r="N121" s="248"/>
      <c r="O121" s="248"/>
      <c r="P121" s="248"/>
      <c r="Q121" s="248"/>
      <c r="R121" s="248"/>
      <c r="S121" s="248"/>
      <c r="T121" s="248"/>
      <c r="U121" s="248"/>
      <c r="V121" s="248"/>
      <c r="W121" s="248"/>
      <c r="X121" s="248"/>
      <c r="Y121" s="248"/>
      <c r="Z121" s="248"/>
      <c r="AA121" s="248"/>
      <c r="AB121" s="248"/>
      <c r="AC121" s="248"/>
      <c r="AD121" s="248"/>
      <c r="AE121" s="248"/>
      <c r="AF121" s="249"/>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row>
    <row r="122" spans="1:62" ht="16.5" x14ac:dyDescent="0.25">
      <c r="A122" s="247"/>
      <c r="B122" s="247"/>
      <c r="C122" s="247"/>
      <c r="D122" s="247"/>
      <c r="E122" s="247"/>
      <c r="F122" s="247"/>
      <c r="G122" s="247"/>
      <c r="H122" s="247"/>
      <c r="I122" s="247"/>
      <c r="J122" s="247"/>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row>
    <row r="125" spans="1:62" ht="15" thickBot="1" x14ac:dyDescent="0.3"/>
    <row r="126" spans="1:62" s="3" customFormat="1" ht="50.25" customHeight="1" thickBot="1" x14ac:dyDescent="0.3">
      <c r="A126" s="615" t="s">
        <v>443</v>
      </c>
      <c r="B126" s="616"/>
      <c r="C126" s="617" t="s">
        <v>216</v>
      </c>
      <c r="D126" s="618"/>
      <c r="E126" s="618"/>
      <c r="F126" s="618"/>
      <c r="G126" s="618"/>
      <c r="H126" s="618"/>
      <c r="I126" s="618"/>
      <c r="J126" s="618"/>
      <c r="K126" s="618"/>
      <c r="L126" s="618"/>
      <c r="M126" s="618"/>
      <c r="N126" s="618"/>
      <c r="O126" s="618"/>
      <c r="P126" s="618"/>
      <c r="Q126" s="618"/>
      <c r="R126" s="618"/>
      <c r="S126" s="618"/>
      <c r="T126" s="618"/>
      <c r="U126" s="618"/>
      <c r="V126" s="618"/>
      <c r="W126" s="618"/>
      <c r="X126" s="618"/>
      <c r="Y126" s="618"/>
      <c r="Z126" s="619"/>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row>
    <row r="127" spans="1:62" s="3" customFormat="1" ht="24" customHeight="1" x14ac:dyDescent="0.25">
      <c r="A127" s="624" t="s">
        <v>232</v>
      </c>
      <c r="B127" s="624" t="s">
        <v>185</v>
      </c>
      <c r="C127" s="627" t="s">
        <v>156</v>
      </c>
      <c r="D127" s="627"/>
      <c r="E127" s="627" t="s">
        <v>157</v>
      </c>
      <c r="F127" s="627"/>
      <c r="G127" s="627" t="s">
        <v>158</v>
      </c>
      <c r="H127" s="627"/>
      <c r="I127" s="627" t="s">
        <v>159</v>
      </c>
      <c r="J127" s="627"/>
      <c r="K127" s="627" t="s">
        <v>160</v>
      </c>
      <c r="L127" s="627"/>
      <c r="M127" s="627" t="s">
        <v>142</v>
      </c>
      <c r="N127" s="627"/>
      <c r="O127" s="613" t="s">
        <v>125</v>
      </c>
      <c r="P127" s="614"/>
      <c r="Q127" s="613" t="s">
        <v>126</v>
      </c>
      <c r="R127" s="614"/>
      <c r="S127" s="613" t="s">
        <v>127</v>
      </c>
      <c r="T127" s="614"/>
      <c r="U127" s="613" t="s">
        <v>128</v>
      </c>
      <c r="V127" s="614"/>
      <c r="W127" s="613" t="s">
        <v>207</v>
      </c>
      <c r="X127" s="614"/>
      <c r="Y127" s="613" t="s">
        <v>129</v>
      </c>
      <c r="Z127" s="614"/>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row>
    <row r="128" spans="1:62" s="3" customFormat="1" ht="29.25" customHeight="1" x14ac:dyDescent="0.25">
      <c r="A128" s="626"/>
      <c r="B128" s="625"/>
      <c r="C128" s="251" t="s">
        <v>445</v>
      </c>
      <c r="D128" s="251" t="s">
        <v>444</v>
      </c>
      <c r="E128" s="251" t="s">
        <v>445</v>
      </c>
      <c r="F128" s="251" t="s">
        <v>444</v>
      </c>
      <c r="G128" s="251" t="s">
        <v>445</v>
      </c>
      <c r="H128" s="251" t="s">
        <v>444</v>
      </c>
      <c r="I128" s="251" t="s">
        <v>445</v>
      </c>
      <c r="J128" s="251" t="s">
        <v>444</v>
      </c>
      <c r="K128" s="251" t="s">
        <v>445</v>
      </c>
      <c r="L128" s="251" t="s">
        <v>444</v>
      </c>
      <c r="M128" s="251" t="s">
        <v>445</v>
      </c>
      <c r="N128" s="251" t="s">
        <v>444</v>
      </c>
      <c r="O128" s="251" t="s">
        <v>445</v>
      </c>
      <c r="P128" s="251" t="s">
        <v>444</v>
      </c>
      <c r="Q128" s="251" t="s">
        <v>445</v>
      </c>
      <c r="R128" s="251" t="s">
        <v>444</v>
      </c>
      <c r="S128" s="251" t="s">
        <v>445</v>
      </c>
      <c r="T128" s="251" t="s">
        <v>444</v>
      </c>
      <c r="U128" s="251" t="s">
        <v>445</v>
      </c>
      <c r="V128" s="251" t="s">
        <v>444</v>
      </c>
      <c r="W128" s="251" t="s">
        <v>445</v>
      </c>
      <c r="X128" s="251" t="s">
        <v>444</v>
      </c>
      <c r="Y128" s="251" t="s">
        <v>445</v>
      </c>
      <c r="Z128" s="251" t="s">
        <v>444</v>
      </c>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row>
    <row r="129" spans="1:62" s="3" customFormat="1" ht="16.5" x14ac:dyDescent="0.25">
      <c r="A129" s="626"/>
      <c r="B129" s="250" t="s">
        <v>186</v>
      </c>
      <c r="C129" s="238"/>
      <c r="D129" s="238"/>
      <c r="E129" s="238"/>
      <c r="F129" s="238"/>
      <c r="G129" s="238"/>
      <c r="H129" s="238"/>
      <c r="I129" s="238"/>
      <c r="J129" s="238"/>
      <c r="K129" s="238"/>
      <c r="L129" s="238"/>
      <c r="M129" s="238"/>
      <c r="N129" s="238"/>
      <c r="O129" s="238"/>
      <c r="P129" s="238"/>
      <c r="Q129" s="238"/>
      <c r="R129" s="238"/>
      <c r="S129" s="238"/>
      <c r="T129" s="238"/>
      <c r="U129" s="238"/>
      <c r="V129" s="238"/>
      <c r="W129" s="238"/>
      <c r="X129" s="238"/>
      <c r="Y129" s="238"/>
      <c r="Z129" s="238"/>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row>
    <row r="130" spans="1:62" s="3" customFormat="1" ht="16.5" x14ac:dyDescent="0.25">
      <c r="A130" s="626"/>
      <c r="B130" s="250" t="s">
        <v>187</v>
      </c>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row>
    <row r="131" spans="1:62" s="3" customFormat="1" ht="16.5" x14ac:dyDescent="0.25">
      <c r="A131" s="626"/>
      <c r="B131" s="250" t="s">
        <v>188</v>
      </c>
      <c r="C131" s="238"/>
      <c r="D131" s="238"/>
      <c r="E131" s="238"/>
      <c r="F131" s="238"/>
      <c r="G131" s="238"/>
      <c r="H131" s="238"/>
      <c r="I131" s="238"/>
      <c r="J131" s="238"/>
      <c r="K131" s="238"/>
      <c r="L131" s="238"/>
      <c r="M131" s="238"/>
      <c r="N131" s="238"/>
      <c r="O131" s="238"/>
      <c r="P131" s="238"/>
      <c r="Q131" s="238"/>
      <c r="R131" s="238"/>
      <c r="S131" s="238"/>
      <c r="T131" s="238"/>
      <c r="U131" s="238"/>
      <c r="V131" s="238"/>
      <c r="W131" s="238"/>
      <c r="X131" s="238"/>
      <c r="Y131" s="238"/>
      <c r="Z131" s="238"/>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row>
    <row r="132" spans="1:62" s="3" customFormat="1" ht="16.5" x14ac:dyDescent="0.25">
      <c r="A132" s="626"/>
      <c r="B132" s="250" t="s">
        <v>189</v>
      </c>
      <c r="C132" s="238"/>
      <c r="D132" s="238"/>
      <c r="E132" s="238"/>
      <c r="F132" s="238"/>
      <c r="G132" s="238"/>
      <c r="H132" s="238"/>
      <c r="I132" s="238"/>
      <c r="J132" s="238"/>
      <c r="K132" s="238"/>
      <c r="L132" s="238"/>
      <c r="M132" s="238"/>
      <c r="N132" s="238"/>
      <c r="O132" s="238"/>
      <c r="P132" s="238"/>
      <c r="Q132" s="238"/>
      <c r="R132" s="238"/>
      <c r="S132" s="238"/>
      <c r="T132" s="238"/>
      <c r="U132" s="238"/>
      <c r="V132" s="238"/>
      <c r="W132" s="238"/>
      <c r="X132" s="238"/>
      <c r="Y132" s="238"/>
      <c r="Z132" s="238"/>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row>
    <row r="133" spans="1:62" s="3" customFormat="1" ht="16.5" x14ac:dyDescent="0.25">
      <c r="A133" s="626"/>
      <c r="B133" s="250" t="s">
        <v>190</v>
      </c>
      <c r="C133" s="238"/>
      <c r="D133" s="238"/>
      <c r="E133" s="238"/>
      <c r="F133" s="238"/>
      <c r="G133" s="238"/>
      <c r="H133" s="238"/>
      <c r="I133" s="238"/>
      <c r="J133" s="238"/>
      <c r="K133" s="238"/>
      <c r="L133" s="238"/>
      <c r="M133" s="238"/>
      <c r="N133" s="238"/>
      <c r="O133" s="238"/>
      <c r="P133" s="238"/>
      <c r="Q133" s="238"/>
      <c r="R133" s="238"/>
      <c r="S133" s="238"/>
      <c r="T133" s="238"/>
      <c r="U133" s="238"/>
      <c r="V133" s="238"/>
      <c r="W133" s="238"/>
      <c r="X133" s="238"/>
      <c r="Y133" s="238"/>
      <c r="Z133" s="238"/>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row>
    <row r="134" spans="1:62" s="3" customFormat="1" ht="16.5" x14ac:dyDescent="0.25">
      <c r="A134" s="626"/>
      <c r="B134" s="250" t="s">
        <v>191</v>
      </c>
      <c r="C134" s="238"/>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row>
    <row r="135" spans="1:62" s="3" customFormat="1" ht="16.5" x14ac:dyDescent="0.25">
      <c r="A135" s="626"/>
      <c r="B135" s="250" t="s">
        <v>192</v>
      </c>
      <c r="C135" s="238"/>
      <c r="D135" s="238"/>
      <c r="E135" s="238"/>
      <c r="F135" s="238"/>
      <c r="G135" s="238"/>
      <c r="H135" s="238"/>
      <c r="I135" s="238"/>
      <c r="J135" s="238"/>
      <c r="K135" s="238"/>
      <c r="L135" s="238"/>
      <c r="M135" s="238"/>
      <c r="N135" s="238"/>
      <c r="O135" s="238"/>
      <c r="P135" s="238"/>
      <c r="Q135" s="238"/>
      <c r="R135" s="238"/>
      <c r="S135" s="238"/>
      <c r="T135" s="238"/>
      <c r="U135" s="238"/>
      <c r="V135" s="238"/>
      <c r="W135" s="238"/>
      <c r="X135" s="238"/>
      <c r="Y135" s="238"/>
      <c r="Z135" s="238"/>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row>
    <row r="136" spans="1:62" s="3" customFormat="1" ht="16.5" x14ac:dyDescent="0.25">
      <c r="A136" s="626"/>
      <c r="B136" s="250" t="s">
        <v>193</v>
      </c>
      <c r="C136" s="238"/>
      <c r="D136" s="238"/>
      <c r="E136" s="238"/>
      <c r="F136" s="238"/>
      <c r="G136" s="238"/>
      <c r="H136" s="238"/>
      <c r="I136" s="238"/>
      <c r="J136" s="238"/>
      <c r="K136" s="238"/>
      <c r="L136" s="238"/>
      <c r="M136" s="238"/>
      <c r="N136" s="238"/>
      <c r="O136" s="238"/>
      <c r="P136" s="238"/>
      <c r="Q136" s="238"/>
      <c r="R136" s="238"/>
      <c r="S136" s="238"/>
      <c r="T136" s="238"/>
      <c r="U136" s="238"/>
      <c r="V136" s="238"/>
      <c r="W136" s="238"/>
      <c r="X136" s="238"/>
      <c r="Y136" s="238"/>
      <c r="Z136" s="238"/>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row>
    <row r="137" spans="1:62" s="3" customFormat="1" ht="16.5" x14ac:dyDescent="0.25">
      <c r="A137" s="626"/>
      <c r="B137" s="250" t="s">
        <v>194</v>
      </c>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c r="BI137" s="83"/>
      <c r="BJ137" s="83"/>
    </row>
    <row r="138" spans="1:62" s="3" customFormat="1" ht="16.5" x14ac:dyDescent="0.25">
      <c r="A138" s="626"/>
      <c r="B138" s="250" t="s">
        <v>195</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c r="BI138" s="83"/>
      <c r="BJ138" s="83"/>
    </row>
    <row r="139" spans="1:62" s="3" customFormat="1" ht="16.5" x14ac:dyDescent="0.25">
      <c r="A139" s="626"/>
      <c r="B139" s="250" t="s">
        <v>196</v>
      </c>
      <c r="C139" s="238"/>
      <c r="D139" s="238"/>
      <c r="E139" s="238"/>
      <c r="F139" s="238"/>
      <c r="G139" s="238"/>
      <c r="H139" s="238"/>
      <c r="I139" s="238"/>
      <c r="J139" s="238"/>
      <c r="K139" s="238"/>
      <c r="L139" s="238"/>
      <c r="M139" s="238"/>
      <c r="N139" s="238"/>
      <c r="O139" s="238"/>
      <c r="P139" s="238"/>
      <c r="Q139" s="238"/>
      <c r="R139" s="238"/>
      <c r="S139" s="238"/>
      <c r="T139" s="238"/>
      <c r="U139" s="238"/>
      <c r="V139" s="238"/>
      <c r="W139" s="238"/>
      <c r="X139" s="238"/>
      <c r="Y139" s="238"/>
      <c r="Z139" s="238"/>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c r="BI139" s="83"/>
      <c r="BJ139" s="83"/>
    </row>
    <row r="140" spans="1:62" s="3" customFormat="1" ht="16.5" x14ac:dyDescent="0.25">
      <c r="A140" s="626"/>
      <c r="B140" s="250" t="s">
        <v>197</v>
      </c>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8"/>
      <c r="Z140" s="238"/>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c r="BI140" s="83"/>
      <c r="BJ140" s="83"/>
    </row>
    <row r="141" spans="1:62" s="3" customFormat="1" ht="16.5" x14ac:dyDescent="0.25">
      <c r="A141" s="626"/>
      <c r="B141" s="250" t="s">
        <v>198</v>
      </c>
      <c r="C141" s="238"/>
      <c r="D141" s="238"/>
      <c r="E141" s="238"/>
      <c r="F141" s="238"/>
      <c r="G141" s="238"/>
      <c r="H141" s="238"/>
      <c r="I141" s="238"/>
      <c r="J141" s="238"/>
      <c r="K141" s="238"/>
      <c r="L141" s="238"/>
      <c r="M141" s="238"/>
      <c r="N141" s="238"/>
      <c r="O141" s="238"/>
      <c r="P141" s="238"/>
      <c r="Q141" s="238"/>
      <c r="R141" s="238"/>
      <c r="S141" s="238"/>
      <c r="T141" s="238"/>
      <c r="U141" s="238"/>
      <c r="V141" s="238"/>
      <c r="W141" s="238"/>
      <c r="X141" s="238"/>
      <c r="Y141" s="238"/>
      <c r="Z141" s="238"/>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c r="BI141" s="83"/>
      <c r="BJ141" s="83"/>
    </row>
    <row r="142" spans="1:62" s="3" customFormat="1" ht="16.5" x14ac:dyDescent="0.25">
      <c r="A142" s="626"/>
      <c r="B142" s="250" t="s">
        <v>199</v>
      </c>
      <c r="C142" s="238"/>
      <c r="D142" s="238"/>
      <c r="E142" s="238"/>
      <c r="F142" s="238"/>
      <c r="G142" s="238"/>
      <c r="H142" s="238"/>
      <c r="I142" s="238"/>
      <c r="J142" s="238"/>
      <c r="K142" s="238"/>
      <c r="L142" s="238"/>
      <c r="M142" s="238"/>
      <c r="N142" s="238"/>
      <c r="O142" s="238"/>
      <c r="P142" s="238"/>
      <c r="Q142" s="238"/>
      <c r="R142" s="238"/>
      <c r="S142" s="238"/>
      <c r="T142" s="238"/>
      <c r="U142" s="238"/>
      <c r="V142" s="238"/>
      <c r="W142" s="238"/>
      <c r="X142" s="238"/>
      <c r="Y142" s="238"/>
      <c r="Z142" s="238"/>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c r="BI142" s="83"/>
      <c r="BJ142" s="83"/>
    </row>
    <row r="143" spans="1:62" s="3" customFormat="1" ht="16.5" x14ac:dyDescent="0.25">
      <c r="A143" s="626"/>
      <c r="B143" s="250" t="s">
        <v>200</v>
      </c>
      <c r="C143" s="238"/>
      <c r="D143" s="238"/>
      <c r="E143" s="238"/>
      <c r="F143" s="238"/>
      <c r="G143" s="238"/>
      <c r="H143" s="238"/>
      <c r="I143" s="238"/>
      <c r="J143" s="238"/>
      <c r="K143" s="238"/>
      <c r="L143" s="238"/>
      <c r="M143" s="238"/>
      <c r="N143" s="238"/>
      <c r="O143" s="238"/>
      <c r="P143" s="238"/>
      <c r="Q143" s="238"/>
      <c r="R143" s="238"/>
      <c r="S143" s="238"/>
      <c r="T143" s="238"/>
      <c r="U143" s="238"/>
      <c r="V143" s="238"/>
      <c r="W143" s="238"/>
      <c r="X143" s="238"/>
      <c r="Y143" s="238"/>
      <c r="Z143" s="238"/>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c r="BI143" s="83"/>
      <c r="BJ143" s="83"/>
    </row>
    <row r="144" spans="1:62" s="3" customFormat="1" ht="16.5" x14ac:dyDescent="0.25">
      <c r="A144" s="626"/>
      <c r="B144" s="250" t="s">
        <v>201</v>
      </c>
      <c r="C144" s="238"/>
      <c r="D144" s="238"/>
      <c r="E144" s="238"/>
      <c r="F144" s="238"/>
      <c r="G144" s="238"/>
      <c r="H144" s="238"/>
      <c r="I144" s="238"/>
      <c r="J144" s="238"/>
      <c r="K144" s="238"/>
      <c r="L144" s="238"/>
      <c r="M144" s="238"/>
      <c r="N144" s="238"/>
      <c r="O144" s="238"/>
      <c r="P144" s="238"/>
      <c r="Q144" s="238"/>
      <c r="R144" s="238"/>
      <c r="S144" s="238"/>
      <c r="T144" s="238"/>
      <c r="U144" s="238"/>
      <c r="V144" s="238"/>
      <c r="W144" s="238"/>
      <c r="X144" s="238"/>
      <c r="Y144" s="238"/>
      <c r="Z144" s="238"/>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c r="BI144" s="83"/>
      <c r="BJ144" s="83"/>
    </row>
    <row r="145" spans="1:62" s="3" customFormat="1" ht="16.5" x14ac:dyDescent="0.25">
      <c r="A145" s="626"/>
      <c r="B145" s="250" t="s">
        <v>202</v>
      </c>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c r="BI145" s="83"/>
      <c r="BJ145" s="83"/>
    </row>
    <row r="146" spans="1:62" s="3" customFormat="1" ht="16.5" x14ac:dyDescent="0.25">
      <c r="A146" s="626"/>
      <c r="B146" s="250" t="s">
        <v>203</v>
      </c>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c r="BI146" s="83"/>
      <c r="BJ146" s="83"/>
    </row>
    <row r="147" spans="1:62" s="3" customFormat="1" ht="16.5" x14ac:dyDescent="0.25">
      <c r="A147" s="626"/>
      <c r="B147" s="250" t="s">
        <v>204</v>
      </c>
      <c r="C147" s="238"/>
      <c r="D147" s="238"/>
      <c r="E147" s="238"/>
      <c r="F147" s="238"/>
      <c r="G147" s="238"/>
      <c r="H147" s="238"/>
      <c r="I147" s="238"/>
      <c r="J147" s="238"/>
      <c r="K147" s="238"/>
      <c r="L147" s="238"/>
      <c r="M147" s="238"/>
      <c r="N147" s="238"/>
      <c r="O147" s="238"/>
      <c r="P147" s="238"/>
      <c r="Q147" s="238"/>
      <c r="R147" s="238"/>
      <c r="S147" s="238"/>
      <c r="T147" s="238"/>
      <c r="U147" s="238"/>
      <c r="V147" s="238"/>
      <c r="W147" s="238"/>
      <c r="X147" s="238"/>
      <c r="Y147" s="238"/>
      <c r="Z147" s="238"/>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c r="BI147" s="83"/>
      <c r="BJ147" s="83"/>
    </row>
    <row r="148" spans="1:62" s="3" customFormat="1" ht="16.5" x14ac:dyDescent="0.25">
      <c r="A148" s="626"/>
      <c r="B148" s="250" t="s">
        <v>205</v>
      </c>
      <c r="C148" s="238"/>
      <c r="D148" s="238"/>
      <c r="E148" s="238"/>
      <c r="F148" s="238"/>
      <c r="G148" s="238"/>
      <c r="H148" s="238"/>
      <c r="I148" s="238"/>
      <c r="J148" s="238"/>
      <c r="K148" s="238"/>
      <c r="L148" s="238"/>
      <c r="M148" s="238"/>
      <c r="N148" s="238"/>
      <c r="O148" s="238"/>
      <c r="P148" s="238"/>
      <c r="Q148" s="238"/>
      <c r="R148" s="238"/>
      <c r="S148" s="238"/>
      <c r="T148" s="238"/>
      <c r="U148" s="238"/>
      <c r="V148" s="238"/>
      <c r="W148" s="238"/>
      <c r="X148" s="238"/>
      <c r="Y148" s="238"/>
      <c r="Z148" s="238"/>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c r="BI148" s="83"/>
      <c r="BJ148" s="83"/>
    </row>
    <row r="149" spans="1:62" s="3" customFormat="1" ht="16.5" x14ac:dyDescent="0.25">
      <c r="A149" s="625"/>
      <c r="B149" s="238" t="s">
        <v>0</v>
      </c>
      <c r="C149" s="135"/>
      <c r="D149" s="135"/>
      <c r="E149" s="135"/>
      <c r="F149" s="135"/>
      <c r="G149" s="135"/>
      <c r="H149" s="135"/>
      <c r="I149" s="135"/>
      <c r="J149" s="135"/>
      <c r="K149" s="239"/>
      <c r="L149" s="239"/>
      <c r="M149" s="239"/>
      <c r="N149" s="239"/>
      <c r="O149" s="239"/>
      <c r="P149" s="135"/>
      <c r="Q149" s="135"/>
      <c r="R149" s="135"/>
      <c r="S149" s="135"/>
      <c r="T149" s="135"/>
      <c r="U149" s="135"/>
      <c r="V149" s="135"/>
      <c r="W149" s="135"/>
      <c r="X149" s="135"/>
      <c r="Y149" s="135"/>
      <c r="Z149" s="135"/>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c r="BI149" s="83"/>
      <c r="BJ149" s="83"/>
    </row>
  </sheetData>
  <mergeCells count="98">
    <mergeCell ref="W127:X127"/>
    <mergeCell ref="Y127:Z127"/>
    <mergeCell ref="C126:Z126"/>
    <mergeCell ref="A46:A69"/>
    <mergeCell ref="B46:B48"/>
    <mergeCell ref="A98:A121"/>
    <mergeCell ref="B98:B100"/>
    <mergeCell ref="B127:B128"/>
    <mergeCell ref="A127:A149"/>
    <mergeCell ref="O127:P127"/>
    <mergeCell ref="C127:D127"/>
    <mergeCell ref="E127:F127"/>
    <mergeCell ref="G127:H127"/>
    <mergeCell ref="I127:J127"/>
    <mergeCell ref="K127:L127"/>
    <mergeCell ref="M127:N127"/>
    <mergeCell ref="Q127:R127"/>
    <mergeCell ref="S127:T127"/>
    <mergeCell ref="U127:V127"/>
    <mergeCell ref="A126:B126"/>
    <mergeCell ref="C98:N98"/>
    <mergeCell ref="C99:D99"/>
    <mergeCell ref="E99:F99"/>
    <mergeCell ref="G99:H99"/>
    <mergeCell ref="I99:J99"/>
    <mergeCell ref="K99:L99"/>
    <mergeCell ref="A72:B72"/>
    <mergeCell ref="C72:AF72"/>
    <mergeCell ref="M99:N99"/>
    <mergeCell ref="R99:T99"/>
    <mergeCell ref="U99:W99"/>
    <mergeCell ref="X99:Z99"/>
    <mergeCell ref="AA99:AC99"/>
    <mergeCell ref="AD99:AF99"/>
    <mergeCell ref="O98:AF98"/>
    <mergeCell ref="A73:A96"/>
    <mergeCell ref="B73:B75"/>
    <mergeCell ref="C73:N73"/>
    <mergeCell ref="C74:D74"/>
    <mergeCell ref="E74:F74"/>
    <mergeCell ref="G74:H74"/>
    <mergeCell ref="I74:J74"/>
    <mergeCell ref="K74:L74"/>
    <mergeCell ref="M74:N74"/>
    <mergeCell ref="O73:AF73"/>
    <mergeCell ref="AC10:AD10"/>
    <mergeCell ref="AC11:AD11"/>
    <mergeCell ref="M14:O14"/>
    <mergeCell ref="M15:O15"/>
    <mergeCell ref="M16:O16"/>
    <mergeCell ref="B8:AA11"/>
    <mergeCell ref="C46:N46"/>
    <mergeCell ref="O46:AF46"/>
    <mergeCell ref="X47:Z47"/>
    <mergeCell ref="AA47:AC47"/>
    <mergeCell ref="AD47:AF47"/>
    <mergeCell ref="M47:N47"/>
    <mergeCell ref="K47:L47"/>
    <mergeCell ref="A1:A4"/>
    <mergeCell ref="B1:AF4"/>
    <mergeCell ref="AC8:AD8"/>
    <mergeCell ref="AC9:AD9"/>
    <mergeCell ref="A8:A11"/>
    <mergeCell ref="A14:A16"/>
    <mergeCell ref="K14:L16"/>
    <mergeCell ref="X22:Z22"/>
    <mergeCell ref="AA22:AC22"/>
    <mergeCell ref="AD22:AF22"/>
    <mergeCell ref="K22:L22"/>
    <mergeCell ref="M22:N22"/>
    <mergeCell ref="C21:N21"/>
    <mergeCell ref="R22:T22"/>
    <mergeCell ref="U22:W22"/>
    <mergeCell ref="O21:AF21"/>
    <mergeCell ref="A20:B20"/>
    <mergeCell ref="C20:AF20"/>
    <mergeCell ref="I47:J47"/>
    <mergeCell ref="G47:H47"/>
    <mergeCell ref="E47:F47"/>
    <mergeCell ref="C47:D47"/>
    <mergeCell ref="O22:Q22"/>
    <mergeCell ref="O47:Q47"/>
    <mergeCell ref="R47:T47"/>
    <mergeCell ref="U47:W47"/>
    <mergeCell ref="O74:Q74"/>
    <mergeCell ref="O99:Q99"/>
    <mergeCell ref="A19:AF19"/>
    <mergeCell ref="R74:T74"/>
    <mergeCell ref="U74:W74"/>
    <mergeCell ref="X74:Z74"/>
    <mergeCell ref="AA74:AC74"/>
    <mergeCell ref="AD74:AF74"/>
    <mergeCell ref="I22:J22"/>
    <mergeCell ref="A21:A44"/>
    <mergeCell ref="B21:B23"/>
    <mergeCell ref="E22:F22"/>
    <mergeCell ref="C22:D22"/>
    <mergeCell ref="G22:H22"/>
  </mergeCells>
  <phoneticPr fontId="36" type="noConversion"/>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filterMode="1">
    <tabColor theme="9"/>
  </sheetPr>
  <dimension ref="A1:CM38"/>
  <sheetViews>
    <sheetView topLeftCell="O1" zoomScale="70" zoomScaleNormal="70" workbookViewId="0">
      <selection activeCell="C6" sqref="C6:M6"/>
    </sheetView>
  </sheetViews>
  <sheetFormatPr baseColWidth="10" defaultColWidth="11.42578125" defaultRowHeight="15" x14ac:dyDescent="0.25"/>
  <cols>
    <col min="1" max="1" width="9.28515625" style="111" customWidth="1"/>
    <col min="2" max="2" width="35.42578125" style="111" customWidth="1"/>
    <col min="3" max="3" width="27.85546875" style="111" customWidth="1"/>
    <col min="4" max="4" width="12" style="111" customWidth="1"/>
    <col min="5" max="5" width="35" style="111" customWidth="1"/>
    <col min="6" max="6" width="17.28515625" style="111" customWidth="1"/>
    <col min="7" max="7" width="13.7109375" style="111" customWidth="1"/>
    <col min="8" max="8" width="13.42578125" style="111" customWidth="1"/>
    <col min="9" max="9" width="13.7109375" style="112" customWidth="1"/>
    <col min="10" max="10" width="11.42578125" style="112" customWidth="1"/>
    <col min="11" max="11" width="11.42578125" style="112"/>
    <col min="12" max="12" width="10.140625" style="112" customWidth="1"/>
    <col min="13" max="13" width="10.140625" style="111" customWidth="1"/>
    <col min="14" max="14" width="42.28515625" style="111" customWidth="1"/>
    <col min="15" max="16" width="10.140625" style="111" customWidth="1"/>
    <col min="17" max="17" width="46" style="111" customWidth="1"/>
    <col min="18" max="19" width="10.140625" style="111" customWidth="1"/>
    <col min="20" max="20" width="34.28515625" style="111" customWidth="1"/>
    <col min="21" max="22" width="10.140625" style="111" customWidth="1"/>
    <col min="23" max="23" width="12.85546875" style="111" customWidth="1"/>
    <col min="24" max="25" width="10.28515625" style="111" customWidth="1"/>
    <col min="26" max="26" width="12.85546875" style="111" customWidth="1"/>
    <col min="27" max="28" width="10.28515625" style="111" customWidth="1"/>
    <col min="29" max="29" width="12.85546875" style="111" customWidth="1"/>
    <col min="30" max="31" width="10.28515625" style="111" customWidth="1"/>
    <col min="32" max="32" width="13.42578125" style="111" customWidth="1"/>
    <col min="33" max="34" width="10.28515625" style="111" customWidth="1"/>
    <col min="35" max="35" width="13.42578125" style="111" customWidth="1"/>
    <col min="36" max="37" width="10.28515625" style="111" customWidth="1"/>
    <col min="38" max="38" width="13.42578125" style="111" customWidth="1"/>
    <col min="39" max="40" width="10.28515625" style="111" customWidth="1"/>
    <col min="41" max="41" width="13.42578125" style="111" customWidth="1"/>
    <col min="42" max="43" width="10.28515625" style="111" customWidth="1"/>
    <col min="44" max="44" width="12" style="111" customWidth="1"/>
    <col min="45" max="46" width="10.28515625" style="111" customWidth="1"/>
    <col min="47" max="47" width="12.42578125" style="111" customWidth="1"/>
    <col min="48" max="48" width="14" style="111" customWidth="1"/>
    <col min="49" max="50" width="12" style="111" customWidth="1"/>
    <col min="51" max="91" width="11.42578125" style="132"/>
    <col min="92" max="16384" width="11.42578125" style="111"/>
  </cols>
  <sheetData>
    <row r="1" spans="1:91" s="85" customFormat="1" ht="25.5" customHeight="1" thickBot="1" x14ac:dyDescent="0.3">
      <c r="A1" s="414"/>
      <c r="B1" s="630"/>
      <c r="C1" s="636" t="s">
        <v>173</v>
      </c>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6"/>
      <c r="AJ1" s="636"/>
      <c r="AK1" s="636"/>
      <c r="AL1" s="636"/>
      <c r="AM1" s="636"/>
      <c r="AN1" s="636"/>
      <c r="AO1" s="636"/>
      <c r="AP1" s="636"/>
      <c r="AQ1" s="636"/>
      <c r="AR1" s="636"/>
      <c r="AS1" s="636"/>
      <c r="AT1" s="636"/>
      <c r="AU1" s="636"/>
      <c r="AV1" s="635" t="s">
        <v>214</v>
      </c>
      <c r="AW1" s="635"/>
      <c r="AX1" s="635"/>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07"/>
      <c r="CB1" s="107"/>
      <c r="CC1" s="107"/>
      <c r="CD1" s="107"/>
      <c r="CE1" s="107"/>
      <c r="CF1" s="107"/>
      <c r="CG1" s="107"/>
      <c r="CH1" s="107"/>
      <c r="CI1" s="107"/>
      <c r="CJ1" s="107"/>
      <c r="CK1" s="107"/>
      <c r="CL1" s="107"/>
      <c r="CM1" s="107"/>
    </row>
    <row r="2" spans="1:91" s="85" customFormat="1" ht="25.5" customHeight="1" thickBot="1" x14ac:dyDescent="0.3">
      <c r="A2" s="414"/>
      <c r="B2" s="630"/>
      <c r="C2" s="637" t="s">
        <v>174</v>
      </c>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c r="AM2" s="637"/>
      <c r="AN2" s="637"/>
      <c r="AO2" s="637"/>
      <c r="AP2" s="637"/>
      <c r="AQ2" s="637"/>
      <c r="AR2" s="637"/>
      <c r="AS2" s="637"/>
      <c r="AT2" s="637"/>
      <c r="AU2" s="637"/>
      <c r="AV2" s="635" t="s">
        <v>180</v>
      </c>
      <c r="AW2" s="635"/>
      <c r="AX2" s="635"/>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07"/>
      <c r="CB2" s="107"/>
      <c r="CC2" s="107"/>
      <c r="CD2" s="107"/>
      <c r="CE2" s="107"/>
      <c r="CF2" s="107"/>
      <c r="CG2" s="107"/>
      <c r="CH2" s="107"/>
      <c r="CI2" s="107"/>
      <c r="CJ2" s="107"/>
      <c r="CK2" s="107"/>
      <c r="CL2" s="107"/>
      <c r="CM2" s="107"/>
    </row>
    <row r="3" spans="1:91" s="85" customFormat="1" ht="25.5" customHeight="1" thickBot="1" x14ac:dyDescent="0.3">
      <c r="A3" s="414"/>
      <c r="B3" s="630"/>
      <c r="C3" s="637" t="s">
        <v>175</v>
      </c>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637"/>
      <c r="AL3" s="637"/>
      <c r="AM3" s="637"/>
      <c r="AN3" s="637"/>
      <c r="AO3" s="637"/>
      <c r="AP3" s="637"/>
      <c r="AQ3" s="637"/>
      <c r="AR3" s="637"/>
      <c r="AS3" s="637"/>
      <c r="AT3" s="637"/>
      <c r="AU3" s="637"/>
      <c r="AV3" s="635" t="s">
        <v>181</v>
      </c>
      <c r="AW3" s="635"/>
      <c r="AX3" s="635"/>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07"/>
      <c r="CB3" s="107"/>
      <c r="CC3" s="107"/>
      <c r="CD3" s="107"/>
      <c r="CE3" s="107"/>
      <c r="CF3" s="107"/>
      <c r="CG3" s="107"/>
      <c r="CH3" s="107"/>
      <c r="CI3" s="107"/>
      <c r="CJ3" s="107"/>
      <c r="CK3" s="107"/>
      <c r="CL3" s="107"/>
      <c r="CM3" s="107"/>
    </row>
    <row r="4" spans="1:91" s="85" customFormat="1" ht="25.5" customHeight="1" thickBot="1" x14ac:dyDescent="0.3">
      <c r="A4" s="415"/>
      <c r="B4" s="631"/>
      <c r="C4" s="632" t="s">
        <v>316</v>
      </c>
      <c r="D4" s="633"/>
      <c r="E4" s="633"/>
      <c r="F4" s="633"/>
      <c r="G4" s="633"/>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3"/>
      <c r="AG4" s="633"/>
      <c r="AH4" s="633"/>
      <c r="AI4" s="633"/>
      <c r="AJ4" s="633"/>
      <c r="AK4" s="633"/>
      <c r="AL4" s="633"/>
      <c r="AM4" s="633"/>
      <c r="AN4" s="633"/>
      <c r="AO4" s="633"/>
      <c r="AP4" s="633"/>
      <c r="AQ4" s="633"/>
      <c r="AR4" s="633"/>
      <c r="AS4" s="633"/>
      <c r="AT4" s="633"/>
      <c r="AU4" s="634"/>
      <c r="AV4" s="635" t="s">
        <v>172</v>
      </c>
      <c r="AW4" s="635"/>
      <c r="AX4" s="635"/>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07"/>
      <c r="CB4" s="107"/>
      <c r="CC4" s="107"/>
      <c r="CD4" s="107"/>
      <c r="CE4" s="107"/>
      <c r="CF4" s="107"/>
      <c r="CG4" s="107"/>
      <c r="CH4" s="107"/>
      <c r="CI4" s="107"/>
      <c r="CJ4" s="107"/>
      <c r="CK4" s="107"/>
      <c r="CL4" s="107"/>
      <c r="CM4" s="107"/>
    </row>
    <row r="5" spans="1:91" s="85" customFormat="1" ht="25.5" customHeight="1" x14ac:dyDescent="0.25">
      <c r="A5" s="86"/>
      <c r="B5" s="33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88"/>
      <c r="AW5" s="88"/>
      <c r="AX5" s="88"/>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07"/>
      <c r="CB5" s="107"/>
      <c r="CC5" s="107"/>
      <c r="CD5" s="107"/>
      <c r="CE5" s="107"/>
      <c r="CF5" s="107"/>
      <c r="CG5" s="107"/>
      <c r="CH5" s="107"/>
      <c r="CI5" s="107"/>
      <c r="CJ5" s="107"/>
      <c r="CK5" s="107"/>
      <c r="CL5" s="107"/>
      <c r="CM5" s="107"/>
    </row>
    <row r="6" spans="1:91" s="85" customFormat="1" ht="36.75" customHeight="1" x14ac:dyDescent="0.25">
      <c r="A6" s="543" t="s">
        <v>485</v>
      </c>
      <c r="B6" s="543"/>
      <c r="C6" s="629" t="s">
        <v>462</v>
      </c>
      <c r="D6" s="629"/>
      <c r="E6" s="629"/>
      <c r="F6" s="629"/>
      <c r="G6" s="629"/>
      <c r="H6" s="629"/>
      <c r="I6" s="629"/>
      <c r="J6" s="629"/>
      <c r="K6" s="629"/>
      <c r="L6" s="629"/>
      <c r="M6" s="629"/>
      <c r="N6" s="628" t="s">
        <v>486</v>
      </c>
      <c r="O6" s="628"/>
      <c r="P6" s="651">
        <v>2024110010308</v>
      </c>
      <c r="Q6" s="651"/>
      <c r="R6" s="651"/>
    </row>
    <row r="7" spans="1:91" s="107" customFormat="1" ht="21.75" customHeight="1" thickBot="1" x14ac:dyDescent="0.3">
      <c r="A7" s="133"/>
      <c r="B7" s="110"/>
      <c r="C7" s="110"/>
      <c r="D7" s="110"/>
      <c r="E7" s="110"/>
      <c r="F7" s="110"/>
      <c r="G7" s="110"/>
      <c r="H7" s="110"/>
      <c r="I7" s="110"/>
      <c r="J7" s="110"/>
      <c r="K7" s="110"/>
      <c r="L7" s="110"/>
      <c r="M7" s="134"/>
      <c r="N7" s="134"/>
      <c r="O7" s="134"/>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row>
    <row r="8" spans="1:91" s="85" customFormat="1" ht="21.75" customHeight="1" thickBot="1" x14ac:dyDescent="0.25">
      <c r="A8" s="573" t="s">
        <v>210</v>
      </c>
      <c r="B8" s="573"/>
      <c r="C8" s="180" t="s">
        <v>143</v>
      </c>
      <c r="D8" s="313">
        <v>45688</v>
      </c>
      <c r="E8" s="180" t="s">
        <v>144</v>
      </c>
      <c r="F8" s="313">
        <v>45716</v>
      </c>
      <c r="G8" s="180" t="s">
        <v>145</v>
      </c>
      <c r="H8" s="313">
        <v>45747</v>
      </c>
      <c r="I8" s="204" t="s">
        <v>146</v>
      </c>
      <c r="J8" s="181"/>
      <c r="K8" s="205"/>
      <c r="L8" s="206"/>
      <c r="M8" s="184"/>
      <c r="N8" s="642" t="s">
        <v>169</v>
      </c>
      <c r="O8" s="643"/>
      <c r="P8" s="644"/>
      <c r="Q8" s="603" t="s">
        <v>211</v>
      </c>
      <c r="R8" s="603"/>
      <c r="S8" s="603"/>
      <c r="T8" s="638"/>
      <c r="U8" s="639"/>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07"/>
      <c r="CB8" s="107"/>
      <c r="CC8" s="107"/>
      <c r="CD8" s="107"/>
      <c r="CE8" s="107"/>
      <c r="CF8" s="107"/>
      <c r="CG8" s="107"/>
      <c r="CH8" s="107"/>
      <c r="CI8" s="107"/>
      <c r="CJ8" s="107"/>
      <c r="CK8" s="107"/>
      <c r="CL8" s="107"/>
      <c r="CM8" s="107"/>
    </row>
    <row r="9" spans="1:91" s="85" customFormat="1" ht="21.75" customHeight="1" thickBot="1" x14ac:dyDescent="0.25">
      <c r="A9" s="573"/>
      <c r="B9" s="573"/>
      <c r="C9" s="182" t="s">
        <v>147</v>
      </c>
      <c r="D9" s="183"/>
      <c r="E9" s="180" t="s">
        <v>148</v>
      </c>
      <c r="F9" s="167"/>
      <c r="G9" s="180" t="s">
        <v>149</v>
      </c>
      <c r="H9" s="183"/>
      <c r="I9" s="204" t="s">
        <v>150</v>
      </c>
      <c r="J9" s="181"/>
      <c r="K9" s="205"/>
      <c r="L9" s="206"/>
      <c r="M9" s="184"/>
      <c r="N9" s="645"/>
      <c r="O9" s="646"/>
      <c r="P9" s="647"/>
      <c r="Q9" s="603" t="s">
        <v>212</v>
      </c>
      <c r="R9" s="603"/>
      <c r="S9" s="603"/>
      <c r="T9" s="640"/>
      <c r="U9" s="641"/>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07"/>
      <c r="CB9" s="107"/>
      <c r="CC9" s="107"/>
      <c r="CD9" s="107"/>
      <c r="CE9" s="107"/>
      <c r="CF9" s="107"/>
      <c r="CG9" s="107"/>
      <c r="CH9" s="107"/>
      <c r="CI9" s="107"/>
      <c r="CJ9" s="107"/>
      <c r="CK9" s="107"/>
      <c r="CL9" s="107"/>
      <c r="CM9" s="107"/>
    </row>
    <row r="10" spans="1:91" s="85" customFormat="1" ht="21.75" customHeight="1" thickBot="1" x14ac:dyDescent="0.25">
      <c r="A10" s="573"/>
      <c r="B10" s="573"/>
      <c r="C10" s="180" t="s">
        <v>151</v>
      </c>
      <c r="D10" s="167"/>
      <c r="E10" s="180" t="s">
        <v>152</v>
      </c>
      <c r="F10" s="167"/>
      <c r="G10" s="180" t="s">
        <v>153</v>
      </c>
      <c r="H10" s="183"/>
      <c r="I10" s="204" t="s">
        <v>154</v>
      </c>
      <c r="J10" s="181"/>
      <c r="K10" s="205"/>
      <c r="L10" s="206"/>
      <c r="M10" s="184"/>
      <c r="N10" s="648"/>
      <c r="O10" s="649"/>
      <c r="P10" s="650"/>
      <c r="Q10" s="603" t="s">
        <v>213</v>
      </c>
      <c r="R10" s="603"/>
      <c r="S10" s="603"/>
      <c r="T10" s="640" t="s">
        <v>446</v>
      </c>
      <c r="U10" s="641"/>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166"/>
      <c r="BZ10" s="166"/>
      <c r="CA10" s="107"/>
      <c r="CB10" s="107"/>
      <c r="CC10" s="107"/>
      <c r="CD10" s="107"/>
      <c r="CE10" s="107"/>
      <c r="CF10" s="107"/>
      <c r="CG10" s="107"/>
      <c r="CH10" s="107"/>
      <c r="CI10" s="107"/>
      <c r="CJ10" s="107"/>
      <c r="CK10" s="107"/>
      <c r="CL10" s="107"/>
      <c r="CM10" s="107"/>
    </row>
    <row r="11" spans="1:91" s="107" customFormat="1" ht="21.75" customHeight="1" x14ac:dyDescent="0.25">
      <c r="I11" s="207"/>
      <c r="J11" s="207"/>
      <c r="K11" s="207"/>
      <c r="L11" s="207"/>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c r="BZ11" s="166"/>
    </row>
    <row r="12" spans="1:91" s="107" customFormat="1" ht="21.75" customHeight="1" thickBot="1" x14ac:dyDescent="0.3">
      <c r="I12" s="207"/>
      <c r="J12" s="207"/>
      <c r="K12" s="207"/>
      <c r="L12" s="207"/>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66"/>
    </row>
    <row r="13" spans="1:91" ht="23.45" customHeight="1" x14ac:dyDescent="0.25">
      <c r="A13" s="666" t="s">
        <v>299</v>
      </c>
      <c r="B13" s="654" t="s">
        <v>237</v>
      </c>
      <c r="C13" s="652" t="s">
        <v>238</v>
      </c>
      <c r="D13" s="652" t="s">
        <v>288</v>
      </c>
      <c r="E13" s="652" t="s">
        <v>239</v>
      </c>
      <c r="F13" s="652" t="s">
        <v>357</v>
      </c>
      <c r="G13" s="654" t="s">
        <v>240</v>
      </c>
      <c r="H13" s="654" t="s">
        <v>241</v>
      </c>
      <c r="I13" s="656" t="s">
        <v>234</v>
      </c>
      <c r="J13" s="656" t="s">
        <v>233</v>
      </c>
      <c r="K13" s="664" t="s">
        <v>235</v>
      </c>
      <c r="L13" s="660" t="s">
        <v>143</v>
      </c>
      <c r="M13" s="661"/>
      <c r="N13" s="662"/>
      <c r="O13" s="663" t="s">
        <v>144</v>
      </c>
      <c r="P13" s="661"/>
      <c r="Q13" s="662"/>
      <c r="R13" s="663" t="s">
        <v>145</v>
      </c>
      <c r="S13" s="661"/>
      <c r="T13" s="662"/>
      <c r="U13" s="663" t="s">
        <v>146</v>
      </c>
      <c r="V13" s="661"/>
      <c r="W13" s="662"/>
      <c r="X13" s="663" t="s">
        <v>147</v>
      </c>
      <c r="Y13" s="661"/>
      <c r="Z13" s="662"/>
      <c r="AA13" s="663" t="s">
        <v>148</v>
      </c>
      <c r="AB13" s="661"/>
      <c r="AC13" s="662"/>
      <c r="AD13" s="663" t="s">
        <v>149</v>
      </c>
      <c r="AE13" s="661"/>
      <c r="AF13" s="662"/>
      <c r="AG13" s="663" t="s">
        <v>150</v>
      </c>
      <c r="AH13" s="661"/>
      <c r="AI13" s="662"/>
      <c r="AJ13" s="663" t="s">
        <v>151</v>
      </c>
      <c r="AK13" s="661"/>
      <c r="AL13" s="662"/>
      <c r="AM13" s="663" t="s">
        <v>152</v>
      </c>
      <c r="AN13" s="661"/>
      <c r="AO13" s="662"/>
      <c r="AP13" s="663" t="s">
        <v>153</v>
      </c>
      <c r="AQ13" s="661"/>
      <c r="AR13" s="662"/>
      <c r="AS13" s="663" t="s">
        <v>154</v>
      </c>
      <c r="AT13" s="661"/>
      <c r="AU13" s="662"/>
      <c r="AV13" s="658" t="s">
        <v>236</v>
      </c>
      <c r="AW13" s="669" t="s">
        <v>300</v>
      </c>
      <c r="AX13" s="671" t="s">
        <v>301</v>
      </c>
      <c r="AY13" s="668"/>
      <c r="AZ13" s="668"/>
      <c r="BA13" s="668"/>
      <c r="BB13" s="668"/>
      <c r="BC13" s="668"/>
      <c r="BD13" s="668"/>
      <c r="BE13" s="668"/>
      <c r="BF13" s="668"/>
      <c r="BG13" s="668"/>
    </row>
    <row r="14" spans="1:91" s="112" customFormat="1" ht="36.75" hidden="1" customHeight="1" thickBot="1" x14ac:dyDescent="0.3">
      <c r="A14" s="667"/>
      <c r="B14" s="655"/>
      <c r="C14" s="653"/>
      <c r="D14" s="653"/>
      <c r="E14" s="653"/>
      <c r="F14" s="653"/>
      <c r="G14" s="655"/>
      <c r="H14" s="655"/>
      <c r="I14" s="657"/>
      <c r="J14" s="657"/>
      <c r="K14" s="665"/>
      <c r="L14" s="185" t="s">
        <v>311</v>
      </c>
      <c r="M14" s="168" t="s">
        <v>312</v>
      </c>
      <c r="N14" s="168" t="s">
        <v>290</v>
      </c>
      <c r="O14" s="185" t="s">
        <v>311</v>
      </c>
      <c r="P14" s="168" t="s">
        <v>312</v>
      </c>
      <c r="Q14" s="168" t="s">
        <v>290</v>
      </c>
      <c r="R14" s="185" t="s">
        <v>311</v>
      </c>
      <c r="S14" s="168" t="s">
        <v>312</v>
      </c>
      <c r="T14" s="168" t="s">
        <v>290</v>
      </c>
      <c r="U14" s="185" t="s">
        <v>311</v>
      </c>
      <c r="V14" s="168" t="s">
        <v>312</v>
      </c>
      <c r="W14" s="168" t="s">
        <v>290</v>
      </c>
      <c r="X14" s="185" t="s">
        <v>311</v>
      </c>
      <c r="Y14" s="168" t="s">
        <v>312</v>
      </c>
      <c r="Z14" s="168" t="s">
        <v>290</v>
      </c>
      <c r="AA14" s="185" t="s">
        <v>311</v>
      </c>
      <c r="AB14" s="168" t="s">
        <v>312</v>
      </c>
      <c r="AC14" s="168" t="s">
        <v>290</v>
      </c>
      <c r="AD14" s="185" t="s">
        <v>311</v>
      </c>
      <c r="AE14" s="168" t="s">
        <v>312</v>
      </c>
      <c r="AF14" s="168" t="s">
        <v>290</v>
      </c>
      <c r="AG14" s="185" t="s">
        <v>311</v>
      </c>
      <c r="AH14" s="168" t="s">
        <v>312</v>
      </c>
      <c r="AI14" s="168" t="s">
        <v>290</v>
      </c>
      <c r="AJ14" s="185" t="s">
        <v>311</v>
      </c>
      <c r="AK14" s="168" t="s">
        <v>312</v>
      </c>
      <c r="AL14" s="168" t="s">
        <v>290</v>
      </c>
      <c r="AM14" s="185" t="s">
        <v>311</v>
      </c>
      <c r="AN14" s="168" t="s">
        <v>312</v>
      </c>
      <c r="AO14" s="168" t="s">
        <v>290</v>
      </c>
      <c r="AP14" s="185" t="s">
        <v>311</v>
      </c>
      <c r="AQ14" s="168" t="s">
        <v>312</v>
      </c>
      <c r="AR14" s="168" t="s">
        <v>290</v>
      </c>
      <c r="AS14" s="185" t="s">
        <v>311</v>
      </c>
      <c r="AT14" s="168" t="s">
        <v>312</v>
      </c>
      <c r="AU14" s="168" t="s">
        <v>290</v>
      </c>
      <c r="AV14" s="659"/>
      <c r="AW14" s="670"/>
      <c r="AX14" s="672"/>
      <c r="AY14" s="668"/>
      <c r="AZ14" s="668"/>
      <c r="BA14" s="668"/>
      <c r="BB14" s="668"/>
      <c r="BC14" s="668"/>
      <c r="BD14" s="668"/>
      <c r="BE14" s="668"/>
      <c r="BF14" s="668"/>
      <c r="BG14" s="668"/>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row>
    <row r="15" spans="1:91" ht="51.75" hidden="1" customHeight="1" x14ac:dyDescent="0.25">
      <c r="A15" s="122" t="s">
        <v>242</v>
      </c>
      <c r="B15" s="123" t="s">
        <v>243</v>
      </c>
      <c r="C15" s="123" t="s">
        <v>244</v>
      </c>
      <c r="D15" s="124">
        <v>1</v>
      </c>
      <c r="E15" s="123" t="s">
        <v>245</v>
      </c>
      <c r="F15" s="123"/>
      <c r="G15" s="124" t="s">
        <v>31</v>
      </c>
      <c r="H15" s="124" t="s">
        <v>246</v>
      </c>
      <c r="I15" s="208">
        <v>3520</v>
      </c>
      <c r="J15" s="208">
        <v>9846</v>
      </c>
      <c r="K15" s="209">
        <v>1000</v>
      </c>
      <c r="L15" s="210">
        <v>42</v>
      </c>
      <c r="M15" s="169"/>
      <c r="N15" s="169"/>
      <c r="O15" s="170">
        <v>84</v>
      </c>
      <c r="P15" s="171"/>
      <c r="Q15" s="171"/>
      <c r="R15" s="170">
        <v>104</v>
      </c>
      <c r="S15" s="171"/>
      <c r="T15" s="171"/>
      <c r="U15" s="170">
        <v>104</v>
      </c>
      <c r="V15" s="171"/>
      <c r="W15" s="171"/>
      <c r="X15" s="170">
        <v>104</v>
      </c>
      <c r="Y15" s="171"/>
      <c r="Z15" s="171"/>
      <c r="AA15" s="170">
        <v>104</v>
      </c>
      <c r="AB15" s="171"/>
      <c r="AC15" s="171"/>
      <c r="AD15" s="170">
        <v>104</v>
      </c>
      <c r="AE15" s="171"/>
      <c r="AF15" s="171"/>
      <c r="AG15" s="170">
        <v>104</v>
      </c>
      <c r="AH15" s="171"/>
      <c r="AI15" s="171"/>
      <c r="AJ15" s="170">
        <v>104</v>
      </c>
      <c r="AK15" s="171"/>
      <c r="AL15" s="171"/>
      <c r="AM15" s="170">
        <v>104</v>
      </c>
      <c r="AN15" s="171"/>
      <c r="AO15" s="171"/>
      <c r="AP15" s="170">
        <v>42</v>
      </c>
      <c r="AQ15" s="171"/>
      <c r="AR15" s="171"/>
      <c r="AS15" s="170">
        <v>0</v>
      </c>
      <c r="AT15" s="171"/>
      <c r="AU15" s="171"/>
      <c r="AV15" s="125">
        <f>+L15+O15+R15+U15+X15+AA15+AD15+AG15+AJ15+AM15+AP15+AS15</f>
        <v>1000</v>
      </c>
      <c r="AW15" s="172">
        <f>+M15+P15+S15+V15+Y15+AB15+AE15+AH15+AK15+AN15+AQ15+AT15</f>
        <v>0</v>
      </c>
      <c r="AX15" s="126" t="s">
        <v>291</v>
      </c>
    </row>
    <row r="16" spans="1:91" ht="51.75" hidden="1" customHeight="1" x14ac:dyDescent="0.25">
      <c r="A16" s="116" t="s">
        <v>242</v>
      </c>
      <c r="B16" s="114" t="s">
        <v>243</v>
      </c>
      <c r="C16" s="114" t="s">
        <v>244</v>
      </c>
      <c r="D16" s="113">
        <v>2</v>
      </c>
      <c r="E16" s="114" t="s">
        <v>247</v>
      </c>
      <c r="F16" s="114"/>
      <c r="G16" s="113" t="s">
        <v>31</v>
      </c>
      <c r="H16" s="113" t="s">
        <v>246</v>
      </c>
      <c r="I16" s="115">
        <v>111340</v>
      </c>
      <c r="J16" s="115">
        <v>350292</v>
      </c>
      <c r="K16" s="211">
        <v>35000</v>
      </c>
      <c r="L16" s="212">
        <v>2916</v>
      </c>
      <c r="M16" s="173"/>
      <c r="N16" s="173"/>
      <c r="O16" s="174">
        <v>2916</v>
      </c>
      <c r="P16" s="175"/>
      <c r="Q16" s="175"/>
      <c r="R16" s="174">
        <v>2916</v>
      </c>
      <c r="S16" s="175"/>
      <c r="T16" s="175"/>
      <c r="U16" s="174">
        <v>2916</v>
      </c>
      <c r="V16" s="175"/>
      <c r="W16" s="175"/>
      <c r="X16" s="174">
        <v>2917</v>
      </c>
      <c r="Y16" s="175"/>
      <c r="Z16" s="175"/>
      <c r="AA16" s="174">
        <v>2917</v>
      </c>
      <c r="AB16" s="175"/>
      <c r="AC16" s="175"/>
      <c r="AD16" s="174">
        <v>2917</v>
      </c>
      <c r="AE16" s="175"/>
      <c r="AF16" s="175"/>
      <c r="AG16" s="174">
        <v>2917</v>
      </c>
      <c r="AH16" s="175"/>
      <c r="AI16" s="175"/>
      <c r="AJ16" s="174">
        <v>2917</v>
      </c>
      <c r="AK16" s="175"/>
      <c r="AL16" s="175"/>
      <c r="AM16" s="174">
        <v>2917</v>
      </c>
      <c r="AN16" s="175"/>
      <c r="AO16" s="175"/>
      <c r="AP16" s="174">
        <v>2917</v>
      </c>
      <c r="AQ16" s="175"/>
      <c r="AR16" s="175"/>
      <c r="AS16" s="174">
        <v>2917</v>
      </c>
      <c r="AT16" s="175"/>
      <c r="AU16" s="175"/>
      <c r="AV16" s="125">
        <f t="shared" ref="AV16:AV37" si="0">+L16+O16+R16+U16+X16+AA16+AD16+AG16+AJ16+AM16+AP16+AS16</f>
        <v>35000</v>
      </c>
      <c r="AW16" s="172">
        <f t="shared" ref="AW16:AW38" si="1">+M16+P16+S16+V16+Y16+AB16+AE16+AH16+AK16+AN16+AQ16+AT16</f>
        <v>0</v>
      </c>
      <c r="AX16" s="127" t="s">
        <v>292</v>
      </c>
    </row>
    <row r="17" spans="1:50" ht="51.75" hidden="1" customHeight="1" x14ac:dyDescent="0.25">
      <c r="A17" s="116" t="s">
        <v>242</v>
      </c>
      <c r="B17" s="114" t="s">
        <v>243</v>
      </c>
      <c r="C17" s="114" t="s">
        <v>244</v>
      </c>
      <c r="D17" s="113">
        <v>3</v>
      </c>
      <c r="E17" s="114" t="s">
        <v>248</v>
      </c>
      <c r="F17" s="114"/>
      <c r="G17" s="113" t="s">
        <v>31</v>
      </c>
      <c r="H17" s="113" t="s">
        <v>246</v>
      </c>
      <c r="I17" s="115">
        <v>196518110</v>
      </c>
      <c r="J17" s="115">
        <v>56451000</v>
      </c>
      <c r="K17" s="117">
        <v>5020000</v>
      </c>
      <c r="L17" s="212">
        <v>418000</v>
      </c>
      <c r="M17" s="173"/>
      <c r="N17" s="173"/>
      <c r="O17" s="174">
        <v>418000</v>
      </c>
      <c r="P17" s="175"/>
      <c r="Q17" s="175"/>
      <c r="R17" s="174">
        <v>418000</v>
      </c>
      <c r="S17" s="175"/>
      <c r="T17" s="175"/>
      <c r="U17" s="174">
        <v>550000</v>
      </c>
      <c r="V17" s="175"/>
      <c r="W17" s="175"/>
      <c r="X17" s="174">
        <v>418000</v>
      </c>
      <c r="Y17" s="175"/>
      <c r="Z17" s="175"/>
      <c r="AA17" s="174">
        <v>418000</v>
      </c>
      <c r="AB17" s="175"/>
      <c r="AC17" s="175"/>
      <c r="AD17" s="174">
        <v>418000</v>
      </c>
      <c r="AE17" s="175"/>
      <c r="AF17" s="175"/>
      <c r="AG17" s="174">
        <v>418000</v>
      </c>
      <c r="AH17" s="175"/>
      <c r="AI17" s="175"/>
      <c r="AJ17" s="174">
        <v>418000</v>
      </c>
      <c r="AK17" s="175"/>
      <c r="AL17" s="175"/>
      <c r="AM17" s="174">
        <v>418000</v>
      </c>
      <c r="AN17" s="175"/>
      <c r="AO17" s="175"/>
      <c r="AP17" s="174">
        <v>500000</v>
      </c>
      <c r="AQ17" s="175"/>
      <c r="AR17" s="175"/>
      <c r="AS17" s="174">
        <v>208000</v>
      </c>
      <c r="AT17" s="175"/>
      <c r="AU17" s="175"/>
      <c r="AV17" s="125">
        <f t="shared" si="0"/>
        <v>5020000</v>
      </c>
      <c r="AW17" s="172">
        <f t="shared" si="1"/>
        <v>0</v>
      </c>
      <c r="AX17" s="127" t="s">
        <v>293</v>
      </c>
    </row>
    <row r="18" spans="1:50" ht="51.75" hidden="1" customHeight="1" x14ac:dyDescent="0.25">
      <c r="A18" s="116" t="s">
        <v>242</v>
      </c>
      <c r="B18" s="114" t="s">
        <v>243</v>
      </c>
      <c r="C18" s="114" t="s">
        <v>244</v>
      </c>
      <c r="D18" s="113">
        <v>4</v>
      </c>
      <c r="E18" s="114" t="s">
        <v>249</v>
      </c>
      <c r="F18" s="114"/>
      <c r="G18" s="113" t="s">
        <v>31</v>
      </c>
      <c r="H18" s="113" t="s">
        <v>246</v>
      </c>
      <c r="I18" s="115">
        <v>3993</v>
      </c>
      <c r="J18" s="115">
        <v>9916</v>
      </c>
      <c r="K18" s="211">
        <v>1000</v>
      </c>
      <c r="L18" s="212">
        <v>0</v>
      </c>
      <c r="M18" s="173"/>
      <c r="N18" s="173"/>
      <c r="O18" s="174">
        <v>60</v>
      </c>
      <c r="P18" s="175"/>
      <c r="Q18" s="175"/>
      <c r="R18" s="174">
        <v>110</v>
      </c>
      <c r="S18" s="175"/>
      <c r="T18" s="175"/>
      <c r="U18" s="174">
        <v>110</v>
      </c>
      <c r="V18" s="175"/>
      <c r="W18" s="175"/>
      <c r="X18" s="174">
        <v>110</v>
      </c>
      <c r="Y18" s="175"/>
      <c r="Z18" s="175"/>
      <c r="AA18" s="174">
        <v>110</v>
      </c>
      <c r="AB18" s="175"/>
      <c r="AC18" s="175"/>
      <c r="AD18" s="174">
        <v>110</v>
      </c>
      <c r="AE18" s="175"/>
      <c r="AF18" s="175"/>
      <c r="AG18" s="174">
        <v>110</v>
      </c>
      <c r="AH18" s="175"/>
      <c r="AI18" s="175"/>
      <c r="AJ18" s="174">
        <v>110</v>
      </c>
      <c r="AK18" s="175"/>
      <c r="AL18" s="175"/>
      <c r="AM18" s="174">
        <v>110</v>
      </c>
      <c r="AN18" s="175"/>
      <c r="AO18" s="175"/>
      <c r="AP18" s="174">
        <v>60</v>
      </c>
      <c r="AQ18" s="175"/>
      <c r="AR18" s="175"/>
      <c r="AS18" s="174">
        <v>0</v>
      </c>
      <c r="AT18" s="175"/>
      <c r="AU18" s="175"/>
      <c r="AV18" s="125">
        <f t="shared" si="0"/>
        <v>1000</v>
      </c>
      <c r="AW18" s="172">
        <f t="shared" si="1"/>
        <v>0</v>
      </c>
      <c r="AX18" s="127" t="s">
        <v>292</v>
      </c>
    </row>
    <row r="19" spans="1:50" ht="51.75" hidden="1" customHeight="1" x14ac:dyDescent="0.25">
      <c r="A19" s="116" t="s">
        <v>242</v>
      </c>
      <c r="B19" s="114" t="s">
        <v>243</v>
      </c>
      <c r="C19" s="114" t="s">
        <v>244</v>
      </c>
      <c r="D19" s="113">
        <v>5</v>
      </c>
      <c r="E19" s="114" t="s">
        <v>250</v>
      </c>
      <c r="F19" s="114"/>
      <c r="G19" s="113" t="s">
        <v>31</v>
      </c>
      <c r="H19" s="113" t="s">
        <v>251</v>
      </c>
      <c r="I19" s="115">
        <v>90102</v>
      </c>
      <c r="J19" s="115">
        <v>286385</v>
      </c>
      <c r="K19" s="211">
        <v>29000</v>
      </c>
      <c r="L19" s="212">
        <v>0</v>
      </c>
      <c r="M19" s="173"/>
      <c r="N19" s="173"/>
      <c r="O19" s="174">
        <v>1500</v>
      </c>
      <c r="P19" s="175"/>
      <c r="Q19" s="175"/>
      <c r="R19" s="174">
        <v>3000</v>
      </c>
      <c r="S19" s="175"/>
      <c r="T19" s="175"/>
      <c r="U19" s="174">
        <v>3000</v>
      </c>
      <c r="V19" s="175"/>
      <c r="W19" s="175"/>
      <c r="X19" s="174">
        <v>3000</v>
      </c>
      <c r="Y19" s="175"/>
      <c r="Z19" s="175"/>
      <c r="AA19" s="174">
        <v>3000</v>
      </c>
      <c r="AB19" s="175"/>
      <c r="AC19" s="175"/>
      <c r="AD19" s="174">
        <v>3000</v>
      </c>
      <c r="AE19" s="175"/>
      <c r="AF19" s="175"/>
      <c r="AG19" s="174">
        <v>3000</v>
      </c>
      <c r="AH19" s="175"/>
      <c r="AI19" s="175"/>
      <c r="AJ19" s="174">
        <v>3000</v>
      </c>
      <c r="AK19" s="175"/>
      <c r="AL19" s="175"/>
      <c r="AM19" s="174">
        <v>3000</v>
      </c>
      <c r="AN19" s="175"/>
      <c r="AO19" s="175"/>
      <c r="AP19" s="174">
        <v>3500</v>
      </c>
      <c r="AQ19" s="175"/>
      <c r="AR19" s="175"/>
      <c r="AS19" s="174">
        <v>0</v>
      </c>
      <c r="AT19" s="175"/>
      <c r="AU19" s="175"/>
      <c r="AV19" s="125">
        <f t="shared" si="0"/>
        <v>29000</v>
      </c>
      <c r="AW19" s="172">
        <f t="shared" si="1"/>
        <v>0</v>
      </c>
      <c r="AX19" s="127" t="s">
        <v>292</v>
      </c>
    </row>
    <row r="20" spans="1:50" ht="51.75" hidden="1" customHeight="1" x14ac:dyDescent="0.25">
      <c r="A20" s="116" t="s">
        <v>242</v>
      </c>
      <c r="B20" s="114" t="s">
        <v>243</v>
      </c>
      <c r="C20" s="114" t="s">
        <v>244</v>
      </c>
      <c r="D20" s="113">
        <v>6</v>
      </c>
      <c r="E20" s="114" t="s">
        <v>252</v>
      </c>
      <c r="F20" s="114"/>
      <c r="G20" s="113" t="s">
        <v>31</v>
      </c>
      <c r="H20" s="113" t="s">
        <v>246</v>
      </c>
      <c r="I20" s="115">
        <v>3430</v>
      </c>
      <c r="J20" s="115">
        <v>11841</v>
      </c>
      <c r="K20" s="211">
        <v>1200</v>
      </c>
      <c r="L20" s="212">
        <v>100</v>
      </c>
      <c r="M20" s="173"/>
      <c r="N20" s="173"/>
      <c r="O20" s="174">
        <v>100</v>
      </c>
      <c r="P20" s="175"/>
      <c r="Q20" s="175"/>
      <c r="R20" s="174">
        <v>100</v>
      </c>
      <c r="S20" s="175"/>
      <c r="T20" s="175"/>
      <c r="U20" s="174">
        <v>100</v>
      </c>
      <c r="V20" s="175"/>
      <c r="W20" s="175"/>
      <c r="X20" s="174">
        <v>100</v>
      </c>
      <c r="Y20" s="175"/>
      <c r="Z20" s="175"/>
      <c r="AA20" s="174">
        <v>100</v>
      </c>
      <c r="AB20" s="175"/>
      <c r="AC20" s="175"/>
      <c r="AD20" s="174">
        <v>100</v>
      </c>
      <c r="AE20" s="175"/>
      <c r="AF20" s="175"/>
      <c r="AG20" s="174">
        <v>100</v>
      </c>
      <c r="AH20" s="175"/>
      <c r="AI20" s="175"/>
      <c r="AJ20" s="174">
        <v>100</v>
      </c>
      <c r="AK20" s="175"/>
      <c r="AL20" s="175"/>
      <c r="AM20" s="174">
        <v>100</v>
      </c>
      <c r="AN20" s="175"/>
      <c r="AO20" s="175"/>
      <c r="AP20" s="174">
        <v>100</v>
      </c>
      <c r="AQ20" s="175"/>
      <c r="AR20" s="175"/>
      <c r="AS20" s="174">
        <v>100</v>
      </c>
      <c r="AT20" s="175"/>
      <c r="AU20" s="175"/>
      <c r="AV20" s="125">
        <f t="shared" si="0"/>
        <v>1200</v>
      </c>
      <c r="AW20" s="172">
        <f t="shared" si="1"/>
        <v>0</v>
      </c>
      <c r="AX20" s="127" t="s">
        <v>292</v>
      </c>
    </row>
    <row r="21" spans="1:50" ht="51.75" hidden="1" customHeight="1" x14ac:dyDescent="0.25">
      <c r="A21" s="116" t="s">
        <v>242</v>
      </c>
      <c r="B21" s="114" t="s">
        <v>243</v>
      </c>
      <c r="C21" s="114" t="s">
        <v>244</v>
      </c>
      <c r="D21" s="113">
        <v>7</v>
      </c>
      <c r="E21" s="114" t="s">
        <v>253</v>
      </c>
      <c r="F21" s="114"/>
      <c r="G21" s="113" t="s">
        <v>31</v>
      </c>
      <c r="H21" s="113" t="s">
        <v>246</v>
      </c>
      <c r="I21" s="115">
        <v>13336</v>
      </c>
      <c r="J21" s="115">
        <v>12778</v>
      </c>
      <c r="K21" s="211">
        <v>1200</v>
      </c>
      <c r="L21" s="212">
        <v>0</v>
      </c>
      <c r="M21" s="173"/>
      <c r="N21" s="173"/>
      <c r="O21" s="174">
        <v>100</v>
      </c>
      <c r="P21" s="175"/>
      <c r="Q21" s="175"/>
      <c r="R21" s="174">
        <v>125</v>
      </c>
      <c r="S21" s="175"/>
      <c r="T21" s="175"/>
      <c r="U21" s="174">
        <v>125</v>
      </c>
      <c r="V21" s="175"/>
      <c r="W21" s="175"/>
      <c r="X21" s="174">
        <v>125</v>
      </c>
      <c r="Y21" s="175"/>
      <c r="Z21" s="175"/>
      <c r="AA21" s="174">
        <v>125</v>
      </c>
      <c r="AB21" s="175"/>
      <c r="AC21" s="175"/>
      <c r="AD21" s="174">
        <v>125</v>
      </c>
      <c r="AE21" s="175"/>
      <c r="AF21" s="175"/>
      <c r="AG21" s="174">
        <v>125</v>
      </c>
      <c r="AH21" s="175"/>
      <c r="AI21" s="175"/>
      <c r="AJ21" s="174">
        <v>125</v>
      </c>
      <c r="AK21" s="175"/>
      <c r="AL21" s="175"/>
      <c r="AM21" s="174">
        <v>125</v>
      </c>
      <c r="AN21" s="175"/>
      <c r="AO21" s="175"/>
      <c r="AP21" s="174">
        <v>100</v>
      </c>
      <c r="AQ21" s="175"/>
      <c r="AR21" s="175"/>
      <c r="AS21" s="174">
        <v>0</v>
      </c>
      <c r="AT21" s="175"/>
      <c r="AU21" s="175"/>
      <c r="AV21" s="125">
        <f t="shared" si="0"/>
        <v>1200</v>
      </c>
      <c r="AW21" s="172">
        <f t="shared" si="1"/>
        <v>0</v>
      </c>
      <c r="AX21" s="127" t="s">
        <v>292</v>
      </c>
    </row>
    <row r="22" spans="1:50" ht="51.75" hidden="1" customHeight="1" x14ac:dyDescent="0.25">
      <c r="A22" s="116" t="s">
        <v>242</v>
      </c>
      <c r="B22" s="114" t="s">
        <v>243</v>
      </c>
      <c r="C22" s="114" t="s">
        <v>244</v>
      </c>
      <c r="D22" s="113">
        <v>8</v>
      </c>
      <c r="E22" s="114" t="s">
        <v>254</v>
      </c>
      <c r="F22" s="114"/>
      <c r="G22" s="113" t="s">
        <v>31</v>
      </c>
      <c r="H22" s="113" t="s">
        <v>246</v>
      </c>
      <c r="I22" s="115">
        <v>14921</v>
      </c>
      <c r="J22" s="115">
        <v>24269</v>
      </c>
      <c r="K22" s="211">
        <v>2400</v>
      </c>
      <c r="L22" s="212">
        <v>0</v>
      </c>
      <c r="M22" s="173"/>
      <c r="N22" s="173"/>
      <c r="O22" s="174">
        <v>160</v>
      </c>
      <c r="P22" s="175"/>
      <c r="Q22" s="175"/>
      <c r="R22" s="174">
        <v>280</v>
      </c>
      <c r="S22" s="175"/>
      <c r="T22" s="175"/>
      <c r="U22" s="174">
        <v>280</v>
      </c>
      <c r="V22" s="175"/>
      <c r="W22" s="175"/>
      <c r="X22" s="174">
        <v>280</v>
      </c>
      <c r="Y22" s="175"/>
      <c r="Z22" s="175"/>
      <c r="AA22" s="174">
        <v>280</v>
      </c>
      <c r="AB22" s="175"/>
      <c r="AC22" s="175"/>
      <c r="AD22" s="174">
        <v>280</v>
      </c>
      <c r="AE22" s="175"/>
      <c r="AF22" s="175"/>
      <c r="AG22" s="174">
        <v>280</v>
      </c>
      <c r="AH22" s="175"/>
      <c r="AI22" s="175"/>
      <c r="AJ22" s="174">
        <v>280</v>
      </c>
      <c r="AK22" s="175"/>
      <c r="AL22" s="175"/>
      <c r="AM22" s="174">
        <v>280</v>
      </c>
      <c r="AN22" s="175"/>
      <c r="AO22" s="175"/>
      <c r="AP22" s="174">
        <v>0</v>
      </c>
      <c r="AQ22" s="175"/>
      <c r="AR22" s="175"/>
      <c r="AS22" s="174">
        <v>0</v>
      </c>
      <c r="AT22" s="175"/>
      <c r="AU22" s="175"/>
      <c r="AV22" s="125">
        <f t="shared" si="0"/>
        <v>2400</v>
      </c>
      <c r="AW22" s="172">
        <f t="shared" si="1"/>
        <v>0</v>
      </c>
      <c r="AX22" s="127" t="s">
        <v>292</v>
      </c>
    </row>
    <row r="23" spans="1:50" ht="51.75" hidden="1" customHeight="1" x14ac:dyDescent="0.25">
      <c r="A23" s="116" t="s">
        <v>242</v>
      </c>
      <c r="B23" s="114" t="s">
        <v>243</v>
      </c>
      <c r="C23" s="114" t="s">
        <v>244</v>
      </c>
      <c r="D23" s="113">
        <v>9</v>
      </c>
      <c r="E23" s="114" t="s">
        <v>255</v>
      </c>
      <c r="F23" s="114"/>
      <c r="G23" s="113" t="s">
        <v>31</v>
      </c>
      <c r="H23" s="113" t="s">
        <v>251</v>
      </c>
      <c r="I23" s="115">
        <v>34622</v>
      </c>
      <c r="J23" s="115">
        <v>116050</v>
      </c>
      <c r="K23" s="211">
        <v>11500</v>
      </c>
      <c r="L23" s="212">
        <v>479</v>
      </c>
      <c r="M23" s="173"/>
      <c r="N23" s="173"/>
      <c r="O23" s="174">
        <v>958</v>
      </c>
      <c r="P23" s="175"/>
      <c r="Q23" s="175"/>
      <c r="R23" s="174">
        <v>1150</v>
      </c>
      <c r="S23" s="175"/>
      <c r="T23" s="175"/>
      <c r="U23" s="174">
        <v>1150</v>
      </c>
      <c r="V23" s="175"/>
      <c r="W23" s="175"/>
      <c r="X23" s="174">
        <v>1150</v>
      </c>
      <c r="Y23" s="175"/>
      <c r="Z23" s="175"/>
      <c r="AA23" s="174">
        <v>1150</v>
      </c>
      <c r="AB23" s="175"/>
      <c r="AC23" s="175"/>
      <c r="AD23" s="174">
        <v>1150</v>
      </c>
      <c r="AE23" s="175"/>
      <c r="AF23" s="175"/>
      <c r="AG23" s="174">
        <v>1150</v>
      </c>
      <c r="AH23" s="175"/>
      <c r="AI23" s="175"/>
      <c r="AJ23" s="174">
        <v>1150</v>
      </c>
      <c r="AK23" s="175"/>
      <c r="AL23" s="175"/>
      <c r="AM23" s="174">
        <v>1150</v>
      </c>
      <c r="AN23" s="175"/>
      <c r="AO23" s="175"/>
      <c r="AP23" s="174">
        <v>479</v>
      </c>
      <c r="AQ23" s="175"/>
      <c r="AR23" s="175"/>
      <c r="AS23" s="174">
        <v>384</v>
      </c>
      <c r="AT23" s="175"/>
      <c r="AU23" s="175"/>
      <c r="AV23" s="125">
        <f t="shared" si="0"/>
        <v>11500</v>
      </c>
      <c r="AW23" s="172">
        <f t="shared" si="1"/>
        <v>0</v>
      </c>
      <c r="AX23" s="127" t="s">
        <v>291</v>
      </c>
    </row>
    <row r="24" spans="1:50" ht="51.75" hidden="1" customHeight="1" x14ac:dyDescent="0.25">
      <c r="A24" s="116" t="s">
        <v>256</v>
      </c>
      <c r="B24" s="114" t="s">
        <v>257</v>
      </c>
      <c r="C24" s="114" t="s">
        <v>258</v>
      </c>
      <c r="D24" s="113">
        <v>23</v>
      </c>
      <c r="E24" s="114" t="s">
        <v>259</v>
      </c>
      <c r="F24" s="114"/>
      <c r="G24" s="113" t="s">
        <v>31</v>
      </c>
      <c r="H24" s="113" t="s">
        <v>246</v>
      </c>
      <c r="I24" s="115">
        <v>15</v>
      </c>
      <c r="J24" s="115">
        <v>47</v>
      </c>
      <c r="K24" s="117">
        <v>4</v>
      </c>
      <c r="L24" s="212"/>
      <c r="M24" s="173"/>
      <c r="N24" s="173"/>
      <c r="O24" s="174"/>
      <c r="P24" s="175"/>
      <c r="Q24" s="175"/>
      <c r="R24" s="174">
        <v>1</v>
      </c>
      <c r="S24" s="175"/>
      <c r="T24" s="175"/>
      <c r="U24" s="174"/>
      <c r="V24" s="175"/>
      <c r="W24" s="175"/>
      <c r="X24" s="174"/>
      <c r="Y24" s="175"/>
      <c r="Z24" s="175"/>
      <c r="AA24" s="174"/>
      <c r="AB24" s="175"/>
      <c r="AC24" s="175"/>
      <c r="AD24" s="174"/>
      <c r="AE24" s="175"/>
      <c r="AF24" s="175"/>
      <c r="AG24" s="174"/>
      <c r="AH24" s="175"/>
      <c r="AI24" s="175"/>
      <c r="AJ24" s="174">
        <v>1</v>
      </c>
      <c r="AK24" s="175"/>
      <c r="AL24" s="175"/>
      <c r="AM24" s="174">
        <v>1</v>
      </c>
      <c r="AN24" s="175"/>
      <c r="AO24" s="175"/>
      <c r="AP24" s="174">
        <v>1</v>
      </c>
      <c r="AQ24" s="175"/>
      <c r="AR24" s="175"/>
      <c r="AS24" s="174"/>
      <c r="AT24" s="175"/>
      <c r="AU24" s="175"/>
      <c r="AV24" s="125">
        <f t="shared" si="0"/>
        <v>4</v>
      </c>
      <c r="AW24" s="172">
        <f t="shared" si="1"/>
        <v>0</v>
      </c>
      <c r="AX24" s="127" t="s">
        <v>294</v>
      </c>
    </row>
    <row r="25" spans="1:50" ht="51.75" hidden="1" customHeight="1" x14ac:dyDescent="0.25">
      <c r="A25" s="116" t="s">
        <v>256</v>
      </c>
      <c r="B25" s="114" t="s">
        <v>257</v>
      </c>
      <c r="C25" s="114" t="s">
        <v>258</v>
      </c>
      <c r="D25" s="113">
        <v>24</v>
      </c>
      <c r="E25" s="114" t="s">
        <v>260</v>
      </c>
      <c r="F25" s="114"/>
      <c r="G25" s="113" t="s">
        <v>31</v>
      </c>
      <c r="H25" s="113" t="s">
        <v>246</v>
      </c>
      <c r="I25" s="115">
        <v>15</v>
      </c>
      <c r="J25" s="115">
        <v>47</v>
      </c>
      <c r="K25" s="118">
        <v>4</v>
      </c>
      <c r="L25" s="212"/>
      <c r="M25" s="173"/>
      <c r="N25" s="173"/>
      <c r="O25" s="174"/>
      <c r="P25" s="175"/>
      <c r="Q25" s="175"/>
      <c r="R25" s="174"/>
      <c r="S25" s="175"/>
      <c r="T25" s="175"/>
      <c r="U25" s="174">
        <v>1</v>
      </c>
      <c r="V25" s="175"/>
      <c r="W25" s="175"/>
      <c r="X25" s="174"/>
      <c r="Y25" s="175"/>
      <c r="Z25" s="175"/>
      <c r="AA25" s="174"/>
      <c r="AB25" s="175"/>
      <c r="AC25" s="175"/>
      <c r="AD25" s="174"/>
      <c r="AE25" s="175"/>
      <c r="AF25" s="175"/>
      <c r="AG25" s="174"/>
      <c r="AH25" s="175"/>
      <c r="AI25" s="175"/>
      <c r="AJ25" s="174"/>
      <c r="AK25" s="175"/>
      <c r="AL25" s="175"/>
      <c r="AM25" s="174">
        <v>1</v>
      </c>
      <c r="AN25" s="175"/>
      <c r="AO25" s="175"/>
      <c r="AP25" s="174">
        <v>1</v>
      </c>
      <c r="AQ25" s="175"/>
      <c r="AR25" s="175"/>
      <c r="AS25" s="174">
        <v>1</v>
      </c>
      <c r="AT25" s="175"/>
      <c r="AU25" s="175"/>
      <c r="AV25" s="125">
        <f t="shared" si="0"/>
        <v>4</v>
      </c>
      <c r="AW25" s="172">
        <f t="shared" si="1"/>
        <v>0</v>
      </c>
      <c r="AX25" s="127" t="s">
        <v>294</v>
      </c>
    </row>
    <row r="26" spans="1:50" ht="51.75" hidden="1" customHeight="1" x14ac:dyDescent="0.25">
      <c r="A26" s="116" t="s">
        <v>261</v>
      </c>
      <c r="B26" s="114" t="s">
        <v>262</v>
      </c>
      <c r="C26" s="114" t="s">
        <v>263</v>
      </c>
      <c r="D26" s="113">
        <v>10</v>
      </c>
      <c r="E26" s="114" t="s">
        <v>264</v>
      </c>
      <c r="F26" s="114"/>
      <c r="G26" s="113" t="s">
        <v>31</v>
      </c>
      <c r="H26" s="113" t="s">
        <v>251</v>
      </c>
      <c r="I26" s="115">
        <v>45565</v>
      </c>
      <c r="J26" s="115">
        <v>121298</v>
      </c>
      <c r="K26" s="211">
        <v>12500</v>
      </c>
      <c r="L26" s="212">
        <v>768</v>
      </c>
      <c r="M26" s="173"/>
      <c r="N26" s="173"/>
      <c r="O26" s="174">
        <v>1000</v>
      </c>
      <c r="P26" s="175"/>
      <c r="Q26" s="175"/>
      <c r="R26" s="174">
        <v>1250</v>
      </c>
      <c r="S26" s="175"/>
      <c r="T26" s="175"/>
      <c r="U26" s="174">
        <v>885.00000000000011</v>
      </c>
      <c r="V26" s="175"/>
      <c r="W26" s="175"/>
      <c r="X26" s="174">
        <v>1260</v>
      </c>
      <c r="Y26" s="175"/>
      <c r="Z26" s="175"/>
      <c r="AA26" s="174">
        <v>1259</v>
      </c>
      <c r="AB26" s="175"/>
      <c r="AC26" s="175"/>
      <c r="AD26" s="174">
        <v>1078</v>
      </c>
      <c r="AE26" s="175"/>
      <c r="AF26" s="175"/>
      <c r="AG26" s="174">
        <v>1250</v>
      </c>
      <c r="AH26" s="175"/>
      <c r="AI26" s="175"/>
      <c r="AJ26" s="174">
        <v>1125</v>
      </c>
      <c r="AK26" s="175"/>
      <c r="AL26" s="175"/>
      <c r="AM26" s="174">
        <v>875.00000000000011</v>
      </c>
      <c r="AN26" s="175"/>
      <c r="AO26" s="175"/>
      <c r="AP26" s="174">
        <v>1000</v>
      </c>
      <c r="AQ26" s="175"/>
      <c r="AR26" s="175"/>
      <c r="AS26" s="174">
        <v>750</v>
      </c>
      <c r="AT26" s="175"/>
      <c r="AU26" s="175"/>
      <c r="AV26" s="125">
        <f t="shared" si="0"/>
        <v>12500</v>
      </c>
      <c r="AW26" s="172">
        <f t="shared" si="1"/>
        <v>0</v>
      </c>
      <c r="AX26" s="127" t="s">
        <v>295</v>
      </c>
    </row>
    <row r="27" spans="1:50" ht="51.75" hidden="1" customHeight="1" x14ac:dyDescent="0.25">
      <c r="A27" s="116" t="s">
        <v>261</v>
      </c>
      <c r="B27" s="114" t="s">
        <v>262</v>
      </c>
      <c r="C27" s="114" t="s">
        <v>263</v>
      </c>
      <c r="D27" s="113">
        <v>11</v>
      </c>
      <c r="E27" s="114" t="s">
        <v>265</v>
      </c>
      <c r="F27" s="114"/>
      <c r="G27" s="113" t="s">
        <v>31</v>
      </c>
      <c r="H27" s="113" t="s">
        <v>251</v>
      </c>
      <c r="I27" s="115">
        <v>166214</v>
      </c>
      <c r="J27" s="115">
        <v>386196</v>
      </c>
      <c r="K27" s="211">
        <v>41500</v>
      </c>
      <c r="L27" s="212">
        <v>867</v>
      </c>
      <c r="M27" s="173"/>
      <c r="N27" s="173"/>
      <c r="O27" s="174">
        <v>2493</v>
      </c>
      <c r="P27" s="175"/>
      <c r="Q27" s="175"/>
      <c r="R27" s="174">
        <v>5398</v>
      </c>
      <c r="S27" s="175"/>
      <c r="T27" s="175"/>
      <c r="U27" s="174">
        <v>2299</v>
      </c>
      <c r="V27" s="175"/>
      <c r="W27" s="175"/>
      <c r="X27" s="174">
        <v>4983</v>
      </c>
      <c r="Y27" s="175"/>
      <c r="Z27" s="175"/>
      <c r="AA27" s="174">
        <v>3323</v>
      </c>
      <c r="AB27" s="175"/>
      <c r="AC27" s="175"/>
      <c r="AD27" s="174">
        <v>3542</v>
      </c>
      <c r="AE27" s="175"/>
      <c r="AF27" s="175"/>
      <c r="AG27" s="174">
        <v>3662</v>
      </c>
      <c r="AH27" s="175"/>
      <c r="AI27" s="175"/>
      <c r="AJ27" s="174">
        <v>3674</v>
      </c>
      <c r="AK27" s="175"/>
      <c r="AL27" s="175"/>
      <c r="AM27" s="174">
        <v>3374</v>
      </c>
      <c r="AN27" s="175"/>
      <c r="AO27" s="175"/>
      <c r="AP27" s="174">
        <v>4565</v>
      </c>
      <c r="AQ27" s="175"/>
      <c r="AR27" s="175"/>
      <c r="AS27" s="174">
        <v>3320</v>
      </c>
      <c r="AT27" s="175"/>
      <c r="AU27" s="175"/>
      <c r="AV27" s="125">
        <f t="shared" si="0"/>
        <v>41500</v>
      </c>
      <c r="AW27" s="172">
        <f t="shared" si="1"/>
        <v>0</v>
      </c>
      <c r="AX27" s="127" t="s">
        <v>295</v>
      </c>
    </row>
    <row r="28" spans="1:50" ht="51.75" hidden="1" customHeight="1" x14ac:dyDescent="0.25">
      <c r="A28" s="116" t="s">
        <v>261</v>
      </c>
      <c r="B28" s="114" t="s">
        <v>262</v>
      </c>
      <c r="C28" s="114" t="s">
        <v>263</v>
      </c>
      <c r="D28" s="113">
        <v>13</v>
      </c>
      <c r="E28" s="114" t="s">
        <v>266</v>
      </c>
      <c r="F28" s="114"/>
      <c r="G28" s="113" t="s">
        <v>31</v>
      </c>
      <c r="H28" s="113" t="s">
        <v>251</v>
      </c>
      <c r="I28" s="115">
        <v>46329</v>
      </c>
      <c r="J28" s="115">
        <v>122579</v>
      </c>
      <c r="K28" s="211">
        <v>12800</v>
      </c>
      <c r="L28" s="212">
        <v>768</v>
      </c>
      <c r="M28" s="173"/>
      <c r="N28" s="173"/>
      <c r="O28" s="174">
        <v>1024</v>
      </c>
      <c r="P28" s="175"/>
      <c r="Q28" s="175"/>
      <c r="R28" s="174">
        <v>1280</v>
      </c>
      <c r="S28" s="175"/>
      <c r="T28" s="175"/>
      <c r="U28" s="174">
        <v>896.00000000000011</v>
      </c>
      <c r="V28" s="175"/>
      <c r="W28" s="175"/>
      <c r="X28" s="174">
        <v>1280</v>
      </c>
      <c r="Y28" s="175"/>
      <c r="Z28" s="175"/>
      <c r="AA28" s="174">
        <v>1280</v>
      </c>
      <c r="AB28" s="175"/>
      <c r="AC28" s="175"/>
      <c r="AD28" s="174">
        <v>1152</v>
      </c>
      <c r="AE28" s="175"/>
      <c r="AF28" s="175"/>
      <c r="AG28" s="174">
        <v>1280</v>
      </c>
      <c r="AH28" s="175"/>
      <c r="AI28" s="175"/>
      <c r="AJ28" s="174">
        <v>1152</v>
      </c>
      <c r="AK28" s="175"/>
      <c r="AL28" s="175"/>
      <c r="AM28" s="174">
        <v>896.00000000000011</v>
      </c>
      <c r="AN28" s="175"/>
      <c r="AO28" s="175"/>
      <c r="AP28" s="174">
        <v>1024</v>
      </c>
      <c r="AQ28" s="175"/>
      <c r="AR28" s="175"/>
      <c r="AS28" s="174">
        <v>768</v>
      </c>
      <c r="AT28" s="175"/>
      <c r="AU28" s="175"/>
      <c r="AV28" s="125">
        <f t="shared" si="0"/>
        <v>12800</v>
      </c>
      <c r="AW28" s="172">
        <f t="shared" si="1"/>
        <v>0</v>
      </c>
      <c r="AX28" s="127" t="s">
        <v>295</v>
      </c>
    </row>
    <row r="29" spans="1:50" ht="156" customHeight="1" x14ac:dyDescent="0.25">
      <c r="A29" s="116" t="s">
        <v>261</v>
      </c>
      <c r="B29" s="114" t="s">
        <v>262</v>
      </c>
      <c r="C29" s="114" t="s">
        <v>263</v>
      </c>
      <c r="D29" s="113">
        <v>14</v>
      </c>
      <c r="E29" s="114" t="s">
        <v>267</v>
      </c>
      <c r="F29" s="113">
        <v>2</v>
      </c>
      <c r="G29" s="113" t="s">
        <v>31</v>
      </c>
      <c r="H29" s="113" t="s">
        <v>251</v>
      </c>
      <c r="I29" s="115">
        <v>13521</v>
      </c>
      <c r="J29" s="115">
        <v>20650</v>
      </c>
      <c r="K29" s="211">
        <v>3500</v>
      </c>
      <c r="L29" s="212">
        <v>150</v>
      </c>
      <c r="M29" s="319">
        <v>290</v>
      </c>
      <c r="N29" s="324" t="s">
        <v>580</v>
      </c>
      <c r="O29" s="174">
        <v>200</v>
      </c>
      <c r="P29" s="320">
        <v>294</v>
      </c>
      <c r="Q29" s="325" t="s">
        <v>581</v>
      </c>
      <c r="R29" s="174">
        <v>250</v>
      </c>
      <c r="S29" s="320">
        <v>373</v>
      </c>
      <c r="T29" s="325" t="s">
        <v>582</v>
      </c>
      <c r="U29" s="174">
        <v>350</v>
      </c>
      <c r="V29" s="175"/>
      <c r="W29" s="175"/>
      <c r="X29" s="174">
        <v>350</v>
      </c>
      <c r="Y29" s="175"/>
      <c r="Z29" s="175"/>
      <c r="AA29" s="174">
        <v>450</v>
      </c>
      <c r="AB29" s="175"/>
      <c r="AC29" s="175"/>
      <c r="AD29" s="174">
        <v>450</v>
      </c>
      <c r="AE29" s="175"/>
      <c r="AF29" s="175"/>
      <c r="AG29" s="174">
        <v>350</v>
      </c>
      <c r="AH29" s="175"/>
      <c r="AI29" s="175"/>
      <c r="AJ29" s="174">
        <v>350</v>
      </c>
      <c r="AK29" s="175"/>
      <c r="AL29" s="175"/>
      <c r="AM29" s="174">
        <v>250</v>
      </c>
      <c r="AN29" s="175"/>
      <c r="AO29" s="175"/>
      <c r="AP29" s="174">
        <v>200</v>
      </c>
      <c r="AQ29" s="175"/>
      <c r="AR29" s="175"/>
      <c r="AS29" s="174">
        <v>150</v>
      </c>
      <c r="AT29" s="175"/>
      <c r="AU29" s="175"/>
      <c r="AV29" s="125">
        <f t="shared" si="0"/>
        <v>3500</v>
      </c>
      <c r="AW29" s="172">
        <f t="shared" si="1"/>
        <v>957</v>
      </c>
      <c r="AX29" s="127" t="s">
        <v>296</v>
      </c>
    </row>
    <row r="30" spans="1:50" ht="147.94999999999999" customHeight="1" x14ac:dyDescent="0.25">
      <c r="A30" s="116" t="s">
        <v>261</v>
      </c>
      <c r="B30" s="114" t="s">
        <v>262</v>
      </c>
      <c r="C30" s="114" t="s">
        <v>263</v>
      </c>
      <c r="D30" s="113">
        <v>15</v>
      </c>
      <c r="E30" s="114" t="s">
        <v>268</v>
      </c>
      <c r="F30" s="113">
        <v>1</v>
      </c>
      <c r="G30" s="113" t="s">
        <v>31</v>
      </c>
      <c r="H30" s="113" t="s">
        <v>251</v>
      </c>
      <c r="I30" s="115">
        <v>8570</v>
      </c>
      <c r="J30" s="115">
        <v>20178</v>
      </c>
      <c r="K30" s="211">
        <v>2300</v>
      </c>
      <c r="L30" s="212">
        <v>100</v>
      </c>
      <c r="M30" s="319">
        <v>192</v>
      </c>
      <c r="N30" s="324" t="s">
        <v>583</v>
      </c>
      <c r="O30" s="174">
        <v>140</v>
      </c>
      <c r="P30" s="320">
        <v>182</v>
      </c>
      <c r="Q30" s="325" t="s">
        <v>548</v>
      </c>
      <c r="R30" s="174">
        <v>180</v>
      </c>
      <c r="S30" s="320">
        <v>194</v>
      </c>
      <c r="T30" s="325" t="s">
        <v>579</v>
      </c>
      <c r="U30" s="174">
        <v>200</v>
      </c>
      <c r="V30" s="175"/>
      <c r="W30" s="175"/>
      <c r="X30" s="174">
        <v>230</v>
      </c>
      <c r="Y30" s="175"/>
      <c r="Z30" s="175"/>
      <c r="AA30" s="174">
        <v>300</v>
      </c>
      <c r="AB30" s="175"/>
      <c r="AC30" s="175"/>
      <c r="AD30" s="174">
        <v>300</v>
      </c>
      <c r="AE30" s="175"/>
      <c r="AF30" s="175"/>
      <c r="AG30" s="174">
        <v>230</v>
      </c>
      <c r="AH30" s="175"/>
      <c r="AI30" s="175"/>
      <c r="AJ30" s="174">
        <v>200</v>
      </c>
      <c r="AK30" s="175"/>
      <c r="AL30" s="175"/>
      <c r="AM30" s="174">
        <v>180</v>
      </c>
      <c r="AN30" s="175"/>
      <c r="AO30" s="175"/>
      <c r="AP30" s="174">
        <v>140</v>
      </c>
      <c r="AQ30" s="175"/>
      <c r="AR30" s="175"/>
      <c r="AS30" s="174">
        <v>100</v>
      </c>
      <c r="AT30" s="175"/>
      <c r="AU30" s="175"/>
      <c r="AV30" s="125">
        <f t="shared" si="0"/>
        <v>2300</v>
      </c>
      <c r="AW30" s="172">
        <f t="shared" si="1"/>
        <v>568</v>
      </c>
      <c r="AX30" s="127" t="s">
        <v>296</v>
      </c>
    </row>
    <row r="31" spans="1:50" ht="162.94999999999999" customHeight="1" x14ac:dyDescent="0.25">
      <c r="A31" s="116" t="s">
        <v>261</v>
      </c>
      <c r="B31" s="114" t="s">
        <v>262</v>
      </c>
      <c r="C31" s="114" t="s">
        <v>263</v>
      </c>
      <c r="D31" s="113">
        <v>16</v>
      </c>
      <c r="E31" s="114" t="s">
        <v>269</v>
      </c>
      <c r="F31" s="113">
        <v>3</v>
      </c>
      <c r="G31" s="113" t="s">
        <v>31</v>
      </c>
      <c r="H31" s="113" t="s">
        <v>251</v>
      </c>
      <c r="I31" s="115">
        <v>20697</v>
      </c>
      <c r="J31" s="115">
        <v>22950</v>
      </c>
      <c r="K31" s="211">
        <v>4000</v>
      </c>
      <c r="L31" s="212">
        <v>150</v>
      </c>
      <c r="M31" s="319">
        <v>281</v>
      </c>
      <c r="N31" s="324" t="s">
        <v>584</v>
      </c>
      <c r="O31" s="174">
        <v>250</v>
      </c>
      <c r="P31" s="320">
        <v>322</v>
      </c>
      <c r="Q31" s="325" t="s">
        <v>585</v>
      </c>
      <c r="R31" s="174">
        <v>250</v>
      </c>
      <c r="S31" s="320">
        <v>456</v>
      </c>
      <c r="T31" s="325" t="s">
        <v>586</v>
      </c>
      <c r="U31" s="174">
        <v>350</v>
      </c>
      <c r="V31" s="175"/>
      <c r="W31" s="175"/>
      <c r="X31" s="174">
        <v>450</v>
      </c>
      <c r="Y31" s="175"/>
      <c r="Z31" s="175"/>
      <c r="AA31" s="174">
        <v>550</v>
      </c>
      <c r="AB31" s="175"/>
      <c r="AC31" s="175"/>
      <c r="AD31" s="174">
        <v>550</v>
      </c>
      <c r="AE31" s="175"/>
      <c r="AF31" s="175"/>
      <c r="AG31" s="174">
        <v>450</v>
      </c>
      <c r="AH31" s="175"/>
      <c r="AI31" s="175"/>
      <c r="AJ31" s="174">
        <v>350</v>
      </c>
      <c r="AK31" s="175"/>
      <c r="AL31" s="175"/>
      <c r="AM31" s="174">
        <v>250</v>
      </c>
      <c r="AN31" s="175"/>
      <c r="AO31" s="175"/>
      <c r="AP31" s="174">
        <v>250</v>
      </c>
      <c r="AQ31" s="175"/>
      <c r="AR31" s="175"/>
      <c r="AS31" s="174">
        <v>150</v>
      </c>
      <c r="AT31" s="175"/>
      <c r="AU31" s="175"/>
      <c r="AV31" s="125">
        <f t="shared" si="0"/>
        <v>4000</v>
      </c>
      <c r="AW31" s="172">
        <f t="shared" si="1"/>
        <v>1059</v>
      </c>
      <c r="AX31" s="127" t="s">
        <v>296</v>
      </c>
    </row>
    <row r="32" spans="1:50" ht="51.75" hidden="1" customHeight="1" x14ac:dyDescent="0.25">
      <c r="A32" s="116" t="s">
        <v>261</v>
      </c>
      <c r="B32" s="114" t="s">
        <v>262</v>
      </c>
      <c r="C32" s="114" t="s">
        <v>270</v>
      </c>
      <c r="D32" s="113">
        <v>17</v>
      </c>
      <c r="E32" s="114" t="s">
        <v>271</v>
      </c>
      <c r="F32" s="114"/>
      <c r="G32" s="113" t="s">
        <v>31</v>
      </c>
      <c r="H32" s="113" t="s">
        <v>251</v>
      </c>
      <c r="I32" s="115">
        <v>24162</v>
      </c>
      <c r="J32" s="115">
        <v>77500</v>
      </c>
      <c r="K32" s="117">
        <v>7900</v>
      </c>
      <c r="L32" s="212">
        <v>0</v>
      </c>
      <c r="M32" s="173"/>
      <c r="N32" s="173"/>
      <c r="O32" s="174">
        <v>750</v>
      </c>
      <c r="P32" s="175"/>
      <c r="Q32" s="175"/>
      <c r="R32" s="174">
        <v>750</v>
      </c>
      <c r="S32" s="175"/>
      <c r="T32" s="175"/>
      <c r="U32" s="174">
        <v>750</v>
      </c>
      <c r="V32" s="175"/>
      <c r="W32" s="175"/>
      <c r="X32" s="174">
        <v>750</v>
      </c>
      <c r="Y32" s="175"/>
      <c r="Z32" s="175"/>
      <c r="AA32" s="174">
        <v>750</v>
      </c>
      <c r="AB32" s="175"/>
      <c r="AC32" s="175"/>
      <c r="AD32" s="174">
        <v>750</v>
      </c>
      <c r="AE32" s="175"/>
      <c r="AF32" s="175"/>
      <c r="AG32" s="174">
        <v>750</v>
      </c>
      <c r="AH32" s="175"/>
      <c r="AI32" s="175"/>
      <c r="AJ32" s="174">
        <v>750</v>
      </c>
      <c r="AK32" s="175"/>
      <c r="AL32" s="175"/>
      <c r="AM32" s="174">
        <v>750</v>
      </c>
      <c r="AN32" s="175"/>
      <c r="AO32" s="175"/>
      <c r="AP32" s="174">
        <v>750</v>
      </c>
      <c r="AQ32" s="175"/>
      <c r="AR32" s="175"/>
      <c r="AS32" s="174">
        <v>400</v>
      </c>
      <c r="AT32" s="175"/>
      <c r="AU32" s="175"/>
      <c r="AV32" s="125">
        <f t="shared" si="0"/>
        <v>7900</v>
      </c>
      <c r="AW32" s="172">
        <f t="shared" si="1"/>
        <v>0</v>
      </c>
      <c r="AX32" s="127" t="s">
        <v>297</v>
      </c>
    </row>
    <row r="33" spans="1:50" ht="51.75" hidden="1" customHeight="1" x14ac:dyDescent="0.25">
      <c r="A33" s="116" t="s">
        <v>272</v>
      </c>
      <c r="B33" s="114" t="s">
        <v>273</v>
      </c>
      <c r="C33" s="114" t="s">
        <v>274</v>
      </c>
      <c r="D33" s="113">
        <v>20</v>
      </c>
      <c r="E33" s="114" t="s">
        <v>275</v>
      </c>
      <c r="F33" s="114"/>
      <c r="G33" s="113" t="s">
        <v>31</v>
      </c>
      <c r="H33" s="113" t="s">
        <v>246</v>
      </c>
      <c r="I33" s="115">
        <v>5332</v>
      </c>
      <c r="J33" s="115">
        <v>13748</v>
      </c>
      <c r="K33" s="211">
        <v>1800</v>
      </c>
      <c r="L33" s="212">
        <v>0</v>
      </c>
      <c r="M33" s="173"/>
      <c r="N33" s="173"/>
      <c r="O33" s="174">
        <v>200</v>
      </c>
      <c r="P33" s="175"/>
      <c r="Q33" s="175"/>
      <c r="R33" s="174">
        <v>300</v>
      </c>
      <c r="S33" s="175"/>
      <c r="T33" s="175"/>
      <c r="U33" s="174">
        <v>200</v>
      </c>
      <c r="V33" s="175"/>
      <c r="W33" s="175"/>
      <c r="X33" s="174">
        <v>300</v>
      </c>
      <c r="Y33" s="175"/>
      <c r="Z33" s="175"/>
      <c r="AA33" s="174">
        <v>200</v>
      </c>
      <c r="AB33" s="175"/>
      <c r="AC33" s="175"/>
      <c r="AD33" s="174">
        <v>200</v>
      </c>
      <c r="AE33" s="175"/>
      <c r="AF33" s="175"/>
      <c r="AG33" s="174">
        <v>200</v>
      </c>
      <c r="AH33" s="175"/>
      <c r="AI33" s="175"/>
      <c r="AJ33" s="174">
        <v>200</v>
      </c>
      <c r="AK33" s="175"/>
      <c r="AL33" s="175"/>
      <c r="AM33" s="174"/>
      <c r="AN33" s="175"/>
      <c r="AO33" s="175"/>
      <c r="AP33" s="174"/>
      <c r="AQ33" s="175"/>
      <c r="AR33" s="175"/>
      <c r="AS33" s="174"/>
      <c r="AT33" s="175"/>
      <c r="AU33" s="175"/>
      <c r="AV33" s="125">
        <f t="shared" si="0"/>
        <v>1800</v>
      </c>
      <c r="AW33" s="172">
        <f t="shared" si="1"/>
        <v>0</v>
      </c>
      <c r="AX33" s="127" t="s">
        <v>295</v>
      </c>
    </row>
    <row r="34" spans="1:50" ht="51.75" hidden="1" customHeight="1" x14ac:dyDescent="0.25">
      <c r="A34" s="116" t="s">
        <v>276</v>
      </c>
      <c r="B34" s="114" t="s">
        <v>277</v>
      </c>
      <c r="C34" s="114" t="s">
        <v>278</v>
      </c>
      <c r="D34" s="113">
        <v>21</v>
      </c>
      <c r="E34" s="114" t="s">
        <v>279</v>
      </c>
      <c r="F34" s="114"/>
      <c r="G34" s="113" t="s">
        <v>31</v>
      </c>
      <c r="H34" s="113" t="s">
        <v>251</v>
      </c>
      <c r="I34" s="115">
        <v>11925</v>
      </c>
      <c r="J34" s="115">
        <v>25000</v>
      </c>
      <c r="K34" s="211">
        <v>3000</v>
      </c>
      <c r="L34" s="212">
        <v>0</v>
      </c>
      <c r="M34" s="173"/>
      <c r="N34" s="173"/>
      <c r="O34" s="174">
        <v>0</v>
      </c>
      <c r="P34" s="175"/>
      <c r="Q34" s="175"/>
      <c r="R34" s="174">
        <v>500</v>
      </c>
      <c r="S34" s="175"/>
      <c r="T34" s="175"/>
      <c r="U34" s="174">
        <v>0</v>
      </c>
      <c r="V34" s="175"/>
      <c r="W34" s="175"/>
      <c r="X34" s="174">
        <v>0</v>
      </c>
      <c r="Y34" s="175"/>
      <c r="Z34" s="175"/>
      <c r="AA34" s="174">
        <v>1000</v>
      </c>
      <c r="AB34" s="175"/>
      <c r="AC34" s="175"/>
      <c r="AD34" s="174">
        <v>0</v>
      </c>
      <c r="AE34" s="175"/>
      <c r="AF34" s="175"/>
      <c r="AG34" s="174">
        <v>0</v>
      </c>
      <c r="AH34" s="175"/>
      <c r="AI34" s="175"/>
      <c r="AJ34" s="174">
        <v>500</v>
      </c>
      <c r="AK34" s="175"/>
      <c r="AL34" s="175"/>
      <c r="AM34" s="174">
        <v>0</v>
      </c>
      <c r="AN34" s="175"/>
      <c r="AO34" s="175"/>
      <c r="AP34" s="174">
        <v>0</v>
      </c>
      <c r="AQ34" s="175"/>
      <c r="AR34" s="175"/>
      <c r="AS34" s="174">
        <v>1000</v>
      </c>
      <c r="AT34" s="175"/>
      <c r="AU34" s="175"/>
      <c r="AV34" s="125">
        <f t="shared" si="0"/>
        <v>3000</v>
      </c>
      <c r="AW34" s="172">
        <f t="shared" si="1"/>
        <v>0</v>
      </c>
      <c r="AX34" s="127" t="s">
        <v>298</v>
      </c>
    </row>
    <row r="35" spans="1:50" ht="51.75" hidden="1" customHeight="1" x14ac:dyDescent="0.25">
      <c r="A35" s="116" t="s">
        <v>276</v>
      </c>
      <c r="B35" s="114" t="s">
        <v>277</v>
      </c>
      <c r="C35" s="114" t="s">
        <v>278</v>
      </c>
      <c r="D35" s="113">
        <v>22</v>
      </c>
      <c r="E35" s="114" t="s">
        <v>280</v>
      </c>
      <c r="F35" s="114"/>
      <c r="G35" s="113" t="s">
        <v>31</v>
      </c>
      <c r="H35" s="113" t="s">
        <v>251</v>
      </c>
      <c r="I35" s="115">
        <v>16877</v>
      </c>
      <c r="J35" s="115">
        <v>32500</v>
      </c>
      <c r="K35" s="211">
        <v>3000</v>
      </c>
      <c r="L35" s="212">
        <v>0</v>
      </c>
      <c r="M35" s="173"/>
      <c r="N35" s="173"/>
      <c r="O35" s="174">
        <v>150</v>
      </c>
      <c r="P35" s="175"/>
      <c r="Q35" s="175"/>
      <c r="R35" s="174">
        <v>300</v>
      </c>
      <c r="S35" s="175"/>
      <c r="T35" s="175"/>
      <c r="U35" s="174">
        <v>300</v>
      </c>
      <c r="V35" s="175"/>
      <c r="W35" s="175"/>
      <c r="X35" s="174">
        <v>300</v>
      </c>
      <c r="Y35" s="175"/>
      <c r="Z35" s="175"/>
      <c r="AA35" s="174">
        <v>300</v>
      </c>
      <c r="AB35" s="175"/>
      <c r="AC35" s="175"/>
      <c r="AD35" s="174">
        <v>300</v>
      </c>
      <c r="AE35" s="175"/>
      <c r="AF35" s="175"/>
      <c r="AG35" s="174">
        <v>300</v>
      </c>
      <c r="AH35" s="175"/>
      <c r="AI35" s="175"/>
      <c r="AJ35" s="174">
        <v>300</v>
      </c>
      <c r="AK35" s="175"/>
      <c r="AL35" s="175"/>
      <c r="AM35" s="174">
        <v>300</v>
      </c>
      <c r="AN35" s="175"/>
      <c r="AO35" s="175"/>
      <c r="AP35" s="174">
        <v>300</v>
      </c>
      <c r="AQ35" s="175"/>
      <c r="AR35" s="175"/>
      <c r="AS35" s="174">
        <v>150</v>
      </c>
      <c r="AT35" s="175"/>
      <c r="AU35" s="175"/>
      <c r="AV35" s="125">
        <f t="shared" si="0"/>
        <v>3000</v>
      </c>
      <c r="AW35" s="172">
        <f t="shared" si="1"/>
        <v>0</v>
      </c>
      <c r="AX35" s="127">
        <v>8198</v>
      </c>
    </row>
    <row r="36" spans="1:50" ht="51.75" hidden="1" customHeight="1" x14ac:dyDescent="0.25">
      <c r="A36" s="116">
        <v>11</v>
      </c>
      <c r="B36" s="114" t="s">
        <v>281</v>
      </c>
      <c r="C36" s="114" t="s">
        <v>282</v>
      </c>
      <c r="D36" s="113">
        <v>25</v>
      </c>
      <c r="E36" s="114" t="s">
        <v>289</v>
      </c>
      <c r="F36" s="114"/>
      <c r="G36" s="113" t="s">
        <v>283</v>
      </c>
      <c r="H36" s="113" t="s">
        <v>246</v>
      </c>
      <c r="I36" s="115">
        <v>100</v>
      </c>
      <c r="J36" s="115">
        <v>100</v>
      </c>
      <c r="K36" s="211">
        <v>100</v>
      </c>
      <c r="L36" s="212">
        <v>100</v>
      </c>
      <c r="M36" s="173"/>
      <c r="N36" s="173"/>
      <c r="O36" s="174">
        <v>100</v>
      </c>
      <c r="P36" s="175"/>
      <c r="Q36" s="175"/>
      <c r="R36" s="174">
        <v>100</v>
      </c>
      <c r="S36" s="175"/>
      <c r="T36" s="175"/>
      <c r="U36" s="174">
        <v>100</v>
      </c>
      <c r="V36" s="175"/>
      <c r="W36" s="175"/>
      <c r="X36" s="174">
        <v>100</v>
      </c>
      <c r="Y36" s="175"/>
      <c r="Z36" s="175"/>
      <c r="AA36" s="174">
        <v>100</v>
      </c>
      <c r="AB36" s="175"/>
      <c r="AC36" s="175"/>
      <c r="AD36" s="174">
        <v>100</v>
      </c>
      <c r="AE36" s="175"/>
      <c r="AF36" s="175"/>
      <c r="AG36" s="174">
        <v>100</v>
      </c>
      <c r="AH36" s="175"/>
      <c r="AI36" s="175"/>
      <c r="AJ36" s="174">
        <v>100</v>
      </c>
      <c r="AK36" s="175"/>
      <c r="AL36" s="175"/>
      <c r="AM36" s="174">
        <v>100</v>
      </c>
      <c r="AN36" s="175"/>
      <c r="AO36" s="175"/>
      <c r="AP36" s="174">
        <v>100</v>
      </c>
      <c r="AQ36" s="175"/>
      <c r="AR36" s="175"/>
      <c r="AS36" s="174">
        <v>100</v>
      </c>
      <c r="AT36" s="175"/>
      <c r="AU36" s="175"/>
      <c r="AV36" s="125">
        <v>100</v>
      </c>
      <c r="AW36" s="172">
        <f t="shared" si="1"/>
        <v>0</v>
      </c>
      <c r="AX36" s="128">
        <v>8225</v>
      </c>
    </row>
    <row r="37" spans="1:50" ht="51.75" hidden="1" customHeight="1" x14ac:dyDescent="0.25">
      <c r="A37" s="116">
        <v>11</v>
      </c>
      <c r="B37" s="114" t="s">
        <v>281</v>
      </c>
      <c r="C37" s="114" t="s">
        <v>284</v>
      </c>
      <c r="D37" s="113">
        <v>26</v>
      </c>
      <c r="E37" s="114" t="s">
        <v>285</v>
      </c>
      <c r="F37" s="114"/>
      <c r="G37" s="113" t="s">
        <v>283</v>
      </c>
      <c r="H37" s="113" t="s">
        <v>246</v>
      </c>
      <c r="I37" s="115">
        <v>100</v>
      </c>
      <c r="J37" s="115">
        <v>100</v>
      </c>
      <c r="K37" s="211">
        <v>100</v>
      </c>
      <c r="L37" s="212">
        <v>0</v>
      </c>
      <c r="M37" s="173"/>
      <c r="N37" s="173"/>
      <c r="O37" s="174">
        <v>9.09</v>
      </c>
      <c r="P37" s="175"/>
      <c r="Q37" s="175"/>
      <c r="R37" s="174">
        <v>9.09</v>
      </c>
      <c r="S37" s="175"/>
      <c r="T37" s="175"/>
      <c r="U37" s="174">
        <v>9.09</v>
      </c>
      <c r="V37" s="175"/>
      <c r="W37" s="175"/>
      <c r="X37" s="174">
        <v>9.09</v>
      </c>
      <c r="Y37" s="175"/>
      <c r="Z37" s="175"/>
      <c r="AA37" s="174">
        <v>9.09</v>
      </c>
      <c r="AB37" s="175"/>
      <c r="AC37" s="175"/>
      <c r="AD37" s="174">
        <v>9.09</v>
      </c>
      <c r="AE37" s="175"/>
      <c r="AF37" s="175"/>
      <c r="AG37" s="174">
        <v>9.09</v>
      </c>
      <c r="AH37" s="175"/>
      <c r="AI37" s="175"/>
      <c r="AJ37" s="174">
        <v>9.09</v>
      </c>
      <c r="AK37" s="175"/>
      <c r="AL37" s="175"/>
      <c r="AM37" s="174">
        <v>9.09</v>
      </c>
      <c r="AN37" s="175"/>
      <c r="AO37" s="175"/>
      <c r="AP37" s="174">
        <v>9.1</v>
      </c>
      <c r="AQ37" s="175"/>
      <c r="AR37" s="175"/>
      <c r="AS37" s="174">
        <v>9.09</v>
      </c>
      <c r="AT37" s="175"/>
      <c r="AU37" s="175"/>
      <c r="AV37" s="125">
        <f t="shared" si="0"/>
        <v>100.00000000000001</v>
      </c>
      <c r="AW37" s="172">
        <f t="shared" si="1"/>
        <v>0</v>
      </c>
      <c r="AX37" s="128">
        <v>8225</v>
      </c>
    </row>
    <row r="38" spans="1:50" ht="51.75" hidden="1" customHeight="1" thickBot="1" x14ac:dyDescent="0.3">
      <c r="A38" s="119">
        <v>11</v>
      </c>
      <c r="B38" s="120" t="s">
        <v>281</v>
      </c>
      <c r="C38" s="120" t="s">
        <v>284</v>
      </c>
      <c r="D38" s="121">
        <v>27</v>
      </c>
      <c r="E38" s="120" t="s">
        <v>286</v>
      </c>
      <c r="F38" s="120"/>
      <c r="G38" s="121" t="s">
        <v>287</v>
      </c>
      <c r="H38" s="121" t="s">
        <v>246</v>
      </c>
      <c r="I38" s="213">
        <v>90</v>
      </c>
      <c r="J38" s="213">
        <v>95</v>
      </c>
      <c r="K38" s="214">
        <v>91</v>
      </c>
      <c r="L38" s="215">
        <v>9.5</v>
      </c>
      <c r="M38" s="176"/>
      <c r="N38" s="176"/>
      <c r="O38" s="177">
        <v>9.5500000000000007</v>
      </c>
      <c r="P38" s="178"/>
      <c r="Q38" s="178"/>
      <c r="R38" s="177">
        <v>90.59</v>
      </c>
      <c r="S38" s="178"/>
      <c r="T38" s="178"/>
      <c r="U38" s="177">
        <v>90.64</v>
      </c>
      <c r="V38" s="178"/>
      <c r="W38" s="178"/>
      <c r="X38" s="177">
        <v>90.68</v>
      </c>
      <c r="Y38" s="178"/>
      <c r="Z38" s="178"/>
      <c r="AA38" s="177">
        <v>90.73</v>
      </c>
      <c r="AB38" s="178"/>
      <c r="AC38" s="178"/>
      <c r="AD38" s="177">
        <v>90.77</v>
      </c>
      <c r="AE38" s="178"/>
      <c r="AF38" s="178"/>
      <c r="AG38" s="177">
        <v>90.82</v>
      </c>
      <c r="AH38" s="178"/>
      <c r="AI38" s="178"/>
      <c r="AJ38" s="177">
        <v>90.86</v>
      </c>
      <c r="AK38" s="178"/>
      <c r="AL38" s="178"/>
      <c r="AM38" s="177">
        <v>90.91</v>
      </c>
      <c r="AN38" s="178"/>
      <c r="AO38" s="178"/>
      <c r="AP38" s="177">
        <v>90</v>
      </c>
      <c r="AQ38" s="178"/>
      <c r="AR38" s="178"/>
      <c r="AS38" s="177">
        <v>91.000000000000014</v>
      </c>
      <c r="AT38" s="178"/>
      <c r="AU38" s="178"/>
      <c r="AV38" s="129">
        <v>91</v>
      </c>
      <c r="AW38" s="179">
        <f t="shared" si="1"/>
        <v>0</v>
      </c>
      <c r="AX38" s="130">
        <v>8225</v>
      </c>
    </row>
  </sheetData>
  <autoFilter ref="A13:AX38" xr:uid="{78830941-7C79-43AC-A399-008D63D7E9EC}">
    <filterColumn colId="11" showButton="0"/>
    <filterColumn colId="12" showButton="0"/>
    <filterColumn colId="14" showButton="0"/>
    <filterColumn colId="15" showButton="0"/>
    <filterColumn colId="17" showButton="0"/>
    <filterColumn colId="18" showButton="0"/>
    <filterColumn colId="20" showButton="0"/>
    <filterColumn colId="21" showButton="0"/>
    <filterColumn colId="23" showButton="0"/>
    <filterColumn colId="24" showButton="0"/>
    <filterColumn colId="26" showButton="0"/>
    <filterColumn colId="27" showButton="0"/>
    <filterColumn colId="29" showButton="0"/>
    <filterColumn colId="30" showButton="0"/>
    <filterColumn colId="32" showButton="0"/>
    <filterColumn colId="33" showButton="0"/>
    <filterColumn colId="35" showButton="0"/>
    <filterColumn colId="36" showButton="0"/>
    <filterColumn colId="38" showButton="0"/>
    <filterColumn colId="39" showButton="0"/>
    <filterColumn colId="41" showButton="0"/>
    <filterColumn colId="42" showButton="0"/>
    <filterColumn colId="44" showButton="0"/>
    <filterColumn colId="45" showButton="0"/>
    <filterColumn colId="49">
      <filters>
        <filter val="8221_x000a_"/>
      </filters>
    </filterColumn>
  </autoFilter>
  <mergeCells count="56">
    <mergeCell ref="AW13:AW14"/>
    <mergeCell ref="AX13:AX14"/>
    <mergeCell ref="AY13:AY14"/>
    <mergeCell ref="AZ13:AZ14"/>
    <mergeCell ref="X13:Z13"/>
    <mergeCell ref="AJ13:AL13"/>
    <mergeCell ref="AM13:AO13"/>
    <mergeCell ref="BG13:BG14"/>
    <mergeCell ref="BA13:BA14"/>
    <mergeCell ref="BB13:BB14"/>
    <mergeCell ref="BC13:BC14"/>
    <mergeCell ref="BD13:BD14"/>
    <mergeCell ref="BE13:BE14"/>
    <mergeCell ref="BF13:BF14"/>
    <mergeCell ref="A13:A14"/>
    <mergeCell ref="B13:B14"/>
    <mergeCell ref="C13:C14"/>
    <mergeCell ref="D13:D14"/>
    <mergeCell ref="E13:E14"/>
    <mergeCell ref="F13:F14"/>
    <mergeCell ref="H13:H14"/>
    <mergeCell ref="I13:I14"/>
    <mergeCell ref="J13:J14"/>
    <mergeCell ref="AV13:AV14"/>
    <mergeCell ref="L13:N13"/>
    <mergeCell ref="AS13:AU13"/>
    <mergeCell ref="AP13:AR13"/>
    <mergeCell ref="O13:Q13"/>
    <mergeCell ref="R13:T13"/>
    <mergeCell ref="U13:W13"/>
    <mergeCell ref="G13:G14"/>
    <mergeCell ref="K13:K14"/>
    <mergeCell ref="AA13:AC13"/>
    <mergeCell ref="AD13:AF13"/>
    <mergeCell ref="AG13:AI13"/>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Q10:S10"/>
    <mergeCell ref="P6:R6"/>
    <mergeCell ref="N6:O6"/>
    <mergeCell ref="C6:M6"/>
    <mergeCell ref="A6:B6"/>
    <mergeCell ref="A1:B4"/>
    <mergeCell ref="C4:AU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E38"/>
  <sheetViews>
    <sheetView topLeftCell="A6" zoomScale="70" zoomScaleNormal="70" workbookViewId="0">
      <selection activeCell="D16" sqref="D16:E16"/>
    </sheetView>
  </sheetViews>
  <sheetFormatPr baseColWidth="10" defaultRowHeight="15" x14ac:dyDescent="0.25"/>
  <cols>
    <col min="1" max="1" width="17.7109375" customWidth="1"/>
    <col min="2" max="2" width="15.42578125" customWidth="1"/>
    <col min="3" max="3" width="25.42578125" customWidth="1"/>
    <col min="4" max="4" width="56.42578125" customWidth="1"/>
    <col min="5" max="5" width="34" customWidth="1"/>
  </cols>
  <sheetData>
    <row r="1" spans="1:5" ht="22.5" customHeight="1" thickBot="1" x14ac:dyDescent="0.3">
      <c r="A1" s="675"/>
      <c r="B1" s="676" t="s">
        <v>173</v>
      </c>
      <c r="C1" s="676"/>
      <c r="D1" s="676"/>
      <c r="E1" s="91" t="s">
        <v>179</v>
      </c>
    </row>
    <row r="2" spans="1:5" ht="22.5" customHeight="1" thickBot="1" x14ac:dyDescent="0.3">
      <c r="A2" s="675"/>
      <c r="B2" s="677" t="s">
        <v>174</v>
      </c>
      <c r="C2" s="677"/>
      <c r="D2" s="677"/>
      <c r="E2" s="91" t="s">
        <v>180</v>
      </c>
    </row>
    <row r="3" spans="1:5" ht="22.5" customHeight="1" thickBot="1" x14ac:dyDescent="0.3">
      <c r="A3" s="675"/>
      <c r="B3" s="678" t="s">
        <v>175</v>
      </c>
      <c r="C3" s="679"/>
      <c r="D3" s="680"/>
      <c r="E3" s="91" t="s">
        <v>181</v>
      </c>
    </row>
    <row r="4" spans="1:5" ht="22.5" customHeight="1" thickBot="1" x14ac:dyDescent="0.3">
      <c r="A4" s="675"/>
      <c r="B4" s="681" t="s">
        <v>317</v>
      </c>
      <c r="C4" s="682"/>
      <c r="D4" s="683"/>
      <c r="E4" s="92" t="s">
        <v>182</v>
      </c>
    </row>
    <row r="5" spans="1:5" ht="22.5" customHeight="1" x14ac:dyDescent="0.25">
      <c r="A5" s="330"/>
      <c r="B5" s="10"/>
      <c r="C5" s="10"/>
      <c r="D5" s="10"/>
      <c r="E5" s="331"/>
    </row>
    <row r="6" spans="1:5" ht="45.75" customHeight="1" x14ac:dyDescent="0.25">
      <c r="A6" s="543" t="s">
        <v>485</v>
      </c>
      <c r="B6" s="543"/>
      <c r="C6" s="519" t="s">
        <v>462</v>
      </c>
      <c r="D6" s="519"/>
      <c r="E6" s="332" t="s">
        <v>589</v>
      </c>
    </row>
    <row r="7" spans="1:5" ht="15.75" thickBot="1" x14ac:dyDescent="0.3">
      <c r="A7" s="57"/>
      <c r="B7" s="57"/>
      <c r="C7" s="57"/>
      <c r="D7" s="57"/>
      <c r="E7" s="57"/>
    </row>
    <row r="8" spans="1:5" x14ac:dyDescent="0.25">
      <c r="A8" s="552" t="s">
        <v>176</v>
      </c>
      <c r="B8" s="553"/>
      <c r="C8" s="553"/>
      <c r="D8" s="553"/>
      <c r="E8" s="554"/>
    </row>
    <row r="9" spans="1:5" ht="45.75" customHeight="1" thickBot="1" x14ac:dyDescent="0.3">
      <c r="A9" s="58" t="s">
        <v>183</v>
      </c>
      <c r="B9" s="58" t="s">
        <v>184</v>
      </c>
      <c r="C9" s="59" t="s">
        <v>177</v>
      </c>
      <c r="D9" s="673" t="s">
        <v>178</v>
      </c>
      <c r="E9" s="674"/>
    </row>
    <row r="10" spans="1:5" ht="90.95" customHeight="1" thickBot="1" x14ac:dyDescent="0.3">
      <c r="A10" s="60">
        <v>45713</v>
      </c>
      <c r="B10" s="329">
        <v>45713</v>
      </c>
      <c r="C10" s="74" t="s">
        <v>552</v>
      </c>
      <c r="D10" s="684" t="s">
        <v>551</v>
      </c>
      <c r="E10" s="685"/>
    </row>
    <row r="11" spans="1:5" ht="90.95" customHeight="1" x14ac:dyDescent="0.25">
      <c r="A11" s="60">
        <v>45735</v>
      </c>
      <c r="B11" s="333">
        <v>45743</v>
      </c>
      <c r="C11" s="74" t="s">
        <v>552</v>
      </c>
      <c r="D11" s="688" t="s">
        <v>593</v>
      </c>
      <c r="E11" s="689"/>
    </row>
    <row r="12" spans="1:5" ht="69" customHeight="1" x14ac:dyDescent="0.25">
      <c r="A12" s="60">
        <v>45748</v>
      </c>
      <c r="B12" s="60">
        <v>45751</v>
      </c>
      <c r="C12" s="75" t="s">
        <v>592</v>
      </c>
      <c r="D12" s="686" t="s">
        <v>594</v>
      </c>
      <c r="E12" s="687"/>
    </row>
    <row r="13" spans="1:5" x14ac:dyDescent="0.25">
      <c r="A13" s="60"/>
      <c r="B13" s="61"/>
      <c r="C13" s="75"/>
      <c r="D13" s="686"/>
      <c r="E13" s="687"/>
    </row>
    <row r="14" spans="1:5" x14ac:dyDescent="0.25">
      <c r="A14" s="62"/>
      <c r="B14" s="63"/>
      <c r="C14" s="75"/>
      <c r="D14" s="686"/>
      <c r="E14" s="687"/>
    </row>
    <row r="15" spans="1:5" x14ac:dyDescent="0.25">
      <c r="A15" s="64"/>
      <c r="B15" s="63"/>
      <c r="C15" s="75"/>
      <c r="D15" s="686"/>
      <c r="E15" s="687"/>
    </row>
    <row r="16" spans="1:5" x14ac:dyDescent="0.25">
      <c r="A16" s="64"/>
      <c r="B16" s="63"/>
      <c r="C16" s="76"/>
      <c r="D16" s="686"/>
      <c r="E16" s="687"/>
    </row>
    <row r="17" spans="1:5" x14ac:dyDescent="0.25">
      <c r="A17" s="64"/>
      <c r="B17" s="63"/>
      <c r="C17" s="76"/>
      <c r="D17" s="686"/>
      <c r="E17" s="687"/>
    </row>
    <row r="18" spans="1:5" x14ac:dyDescent="0.25">
      <c r="A18" s="65"/>
      <c r="B18" s="63"/>
      <c r="C18" s="75"/>
      <c r="D18" s="686"/>
      <c r="E18" s="687"/>
    </row>
    <row r="19" spans="1:5" x14ac:dyDescent="0.25">
      <c r="A19" s="66"/>
      <c r="B19" s="67"/>
      <c r="C19" s="77"/>
      <c r="D19" s="686"/>
      <c r="E19" s="687"/>
    </row>
    <row r="20" spans="1:5" x14ac:dyDescent="0.25">
      <c r="A20" s="66"/>
      <c r="B20" s="67"/>
      <c r="C20" s="77"/>
      <c r="D20" s="686"/>
      <c r="E20" s="687"/>
    </row>
    <row r="21" spans="1:5" x14ac:dyDescent="0.25">
      <c r="A21" s="68"/>
      <c r="B21" s="69"/>
      <c r="C21" s="71"/>
      <c r="D21" s="686"/>
      <c r="E21" s="687"/>
    </row>
    <row r="22" spans="1:5" x14ac:dyDescent="0.25">
      <c r="A22" s="70"/>
      <c r="B22" s="71"/>
      <c r="C22" s="71"/>
      <c r="D22" s="686"/>
      <c r="E22" s="687"/>
    </row>
    <row r="23" spans="1:5" x14ac:dyDescent="0.25">
      <c r="A23" s="70"/>
      <c r="B23" s="71"/>
      <c r="C23" s="71"/>
      <c r="D23" s="686"/>
      <c r="E23" s="687"/>
    </row>
    <row r="24" spans="1:5" x14ac:dyDescent="0.25">
      <c r="A24" s="70"/>
      <c r="B24" s="71"/>
      <c r="C24" s="71"/>
      <c r="D24" s="686"/>
      <c r="E24" s="687"/>
    </row>
    <row r="25" spans="1:5" x14ac:dyDescent="0.25">
      <c r="A25" s="70"/>
      <c r="B25" s="71"/>
      <c r="C25" s="71"/>
      <c r="D25" s="686"/>
      <c r="E25" s="687"/>
    </row>
    <row r="26" spans="1:5" x14ac:dyDescent="0.25">
      <c r="A26" s="70"/>
      <c r="B26" s="71"/>
      <c r="C26" s="71"/>
      <c r="D26" s="686"/>
      <c r="E26" s="687"/>
    </row>
    <row r="27" spans="1:5" x14ac:dyDescent="0.25">
      <c r="A27" s="70"/>
      <c r="B27" s="71"/>
      <c r="C27" s="71"/>
      <c r="D27" s="686"/>
      <c r="E27" s="687"/>
    </row>
    <row r="28" spans="1:5" x14ac:dyDescent="0.25">
      <c r="A28" s="70"/>
      <c r="B28" s="71"/>
      <c r="C28" s="71"/>
      <c r="D28" s="686"/>
      <c r="E28" s="687"/>
    </row>
    <row r="29" spans="1:5" x14ac:dyDescent="0.25">
      <c r="A29" s="70"/>
      <c r="B29" s="71"/>
      <c r="C29" s="71"/>
      <c r="D29" s="686"/>
      <c r="E29" s="687"/>
    </row>
    <row r="30" spans="1:5" x14ac:dyDescent="0.25">
      <c r="A30" s="70"/>
      <c r="B30" s="71"/>
      <c r="C30" s="71"/>
      <c r="D30" s="686"/>
      <c r="E30" s="687"/>
    </row>
    <row r="31" spans="1:5" x14ac:dyDescent="0.25">
      <c r="A31" s="70"/>
      <c r="B31" s="71"/>
      <c r="C31" s="71"/>
      <c r="D31" s="686"/>
      <c r="E31" s="687"/>
    </row>
    <row r="32" spans="1:5" x14ac:dyDescent="0.25">
      <c r="A32" s="70"/>
      <c r="B32" s="71"/>
      <c r="C32" s="71"/>
      <c r="D32" s="686"/>
      <c r="E32" s="687"/>
    </row>
    <row r="33" spans="1:5" x14ac:dyDescent="0.25">
      <c r="A33" s="70"/>
      <c r="B33" s="71"/>
      <c r="C33" s="71"/>
      <c r="D33" s="686"/>
      <c r="E33" s="687"/>
    </row>
    <row r="34" spans="1:5" x14ac:dyDescent="0.25">
      <c r="A34" s="70"/>
      <c r="B34" s="71"/>
      <c r="C34" s="71"/>
      <c r="D34" s="686"/>
      <c r="E34" s="687"/>
    </row>
    <row r="35" spans="1:5" x14ac:dyDescent="0.25">
      <c r="A35" s="70"/>
      <c r="B35" s="71"/>
      <c r="C35" s="71"/>
      <c r="D35" s="686"/>
      <c r="E35" s="687"/>
    </row>
    <row r="36" spans="1:5" x14ac:dyDescent="0.25">
      <c r="A36" s="70"/>
      <c r="B36" s="71"/>
      <c r="C36" s="71"/>
      <c r="D36" s="686"/>
      <c r="E36" s="687"/>
    </row>
    <row r="37" spans="1:5" x14ac:dyDescent="0.25">
      <c r="A37" s="70"/>
      <c r="B37" s="71"/>
      <c r="C37" s="71"/>
      <c r="D37" s="686"/>
      <c r="E37" s="687"/>
    </row>
    <row r="38" spans="1:5" ht="15.75" thickBot="1" x14ac:dyDescent="0.3">
      <c r="A38" s="72"/>
      <c r="B38" s="73"/>
      <c r="C38" s="73"/>
      <c r="D38" s="690"/>
      <c r="E38" s="691"/>
    </row>
  </sheetData>
  <mergeCells count="38">
    <mergeCell ref="D36:E36"/>
    <mergeCell ref="D37:E37"/>
    <mergeCell ref="D38:E38"/>
    <mergeCell ref="D31:E31"/>
    <mergeCell ref="D32:E32"/>
    <mergeCell ref="D33:E33"/>
    <mergeCell ref="D34:E34"/>
    <mergeCell ref="D35:E35"/>
    <mergeCell ref="D26:E26"/>
    <mergeCell ref="D27:E27"/>
    <mergeCell ref="D28:E28"/>
    <mergeCell ref="D29:E29"/>
    <mergeCell ref="D30:E30"/>
    <mergeCell ref="D21:E21"/>
    <mergeCell ref="D22:E22"/>
    <mergeCell ref="D23:E23"/>
    <mergeCell ref="D24:E24"/>
    <mergeCell ref="D25:E25"/>
    <mergeCell ref="D16:E16"/>
    <mergeCell ref="D17:E17"/>
    <mergeCell ref="D18:E18"/>
    <mergeCell ref="D19:E19"/>
    <mergeCell ref="D20:E20"/>
    <mergeCell ref="D10:E10"/>
    <mergeCell ref="D12:E12"/>
    <mergeCell ref="D13:E13"/>
    <mergeCell ref="D14:E14"/>
    <mergeCell ref="D15:E15"/>
    <mergeCell ref="D11:E11"/>
    <mergeCell ref="D9:E9"/>
    <mergeCell ref="A1:A4"/>
    <mergeCell ref="B1:D1"/>
    <mergeCell ref="B2:D2"/>
    <mergeCell ref="A8:E8"/>
    <mergeCell ref="B3:D3"/>
    <mergeCell ref="B4:D4"/>
    <mergeCell ref="A6:B6"/>
    <mergeCell ref="C6:D6"/>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B4DA3-2C6A-4C03-BBF8-15F6346B101A}">
  <sheetPr>
    <tabColor theme="7" tint="0.39997558519241921"/>
    <pageSetUpPr fitToPage="1"/>
  </sheetPr>
  <dimension ref="A1:L28"/>
  <sheetViews>
    <sheetView topLeftCell="A11" zoomScale="120" zoomScaleNormal="120" workbookViewId="0">
      <selection activeCell="D26" sqref="D26:L26"/>
    </sheetView>
  </sheetViews>
  <sheetFormatPr baseColWidth="10" defaultColWidth="8.7109375" defaultRowHeight="12.75" x14ac:dyDescent="0.25"/>
  <cols>
    <col min="1" max="1" width="3.28515625" style="220" customWidth="1"/>
    <col min="2" max="2" width="9.28515625" style="220" customWidth="1"/>
    <col min="3" max="3" width="5.7109375" style="220" customWidth="1"/>
    <col min="4" max="4" width="6.7109375" style="220" customWidth="1"/>
    <col min="5" max="5" width="5.7109375" style="220" customWidth="1"/>
    <col min="6" max="6" width="10.28515625" style="220" customWidth="1"/>
    <col min="7" max="7" width="2.140625" style="220" customWidth="1"/>
    <col min="8" max="8" width="18.7109375" style="220" customWidth="1"/>
    <col min="9" max="9" width="12.7109375" style="220" customWidth="1"/>
    <col min="10" max="10" width="6.7109375" style="220" customWidth="1"/>
    <col min="11" max="11" width="18.7109375" style="220" customWidth="1"/>
    <col min="12" max="12" width="25.7109375" style="220" customWidth="1"/>
    <col min="13" max="16384" width="8.7109375" style="220"/>
  </cols>
  <sheetData>
    <row r="1" spans="1:12" ht="18.75" customHeight="1" x14ac:dyDescent="0.25">
      <c r="A1" s="440"/>
      <c r="B1" s="441"/>
      <c r="C1" s="441"/>
      <c r="D1" s="441"/>
      <c r="E1" s="442"/>
      <c r="F1" s="449" t="s">
        <v>328</v>
      </c>
      <c r="G1" s="450"/>
      <c r="H1" s="450"/>
      <c r="I1" s="450"/>
      <c r="J1" s="450"/>
      <c r="K1" s="450"/>
      <c r="L1" s="219"/>
    </row>
    <row r="2" spans="1:12" ht="18.75" customHeight="1" x14ac:dyDescent="0.25">
      <c r="A2" s="443"/>
      <c r="B2" s="444"/>
      <c r="C2" s="444"/>
      <c r="D2" s="444"/>
      <c r="E2" s="445"/>
      <c r="F2" s="451"/>
      <c r="G2" s="452"/>
      <c r="H2" s="452"/>
      <c r="I2" s="452"/>
      <c r="J2" s="452"/>
      <c r="K2" s="452"/>
      <c r="L2" s="219"/>
    </row>
    <row r="3" spans="1:12" ht="18.75" customHeight="1" x14ac:dyDescent="0.25">
      <c r="A3" s="443"/>
      <c r="B3" s="444"/>
      <c r="C3" s="444"/>
      <c r="D3" s="444"/>
      <c r="E3" s="445"/>
      <c r="F3" s="449" t="s">
        <v>329</v>
      </c>
      <c r="G3" s="450"/>
      <c r="H3" s="450"/>
      <c r="I3" s="450"/>
      <c r="J3" s="450"/>
      <c r="K3" s="450"/>
      <c r="L3" s="219"/>
    </row>
    <row r="4" spans="1:12" ht="18.75" customHeight="1" x14ac:dyDescent="0.25">
      <c r="A4" s="446"/>
      <c r="B4" s="447"/>
      <c r="C4" s="447"/>
      <c r="D4" s="447"/>
      <c r="E4" s="448"/>
      <c r="F4" s="451"/>
      <c r="G4" s="452"/>
      <c r="H4" s="452"/>
      <c r="I4" s="452"/>
      <c r="J4" s="452"/>
      <c r="K4" s="452"/>
      <c r="L4" s="219"/>
    </row>
    <row r="5" spans="1:12" ht="15.75" customHeight="1" x14ac:dyDescent="0.25">
      <c r="A5" s="453" t="s">
        <v>330</v>
      </c>
      <c r="B5" s="454"/>
      <c r="C5" s="454"/>
      <c r="D5" s="454"/>
      <c r="E5" s="454"/>
      <c r="F5" s="454"/>
      <c r="G5" s="454"/>
      <c r="H5" s="454"/>
      <c r="I5" s="454"/>
      <c r="J5" s="454"/>
      <c r="K5" s="454"/>
      <c r="L5" s="455"/>
    </row>
    <row r="6" spans="1:12" ht="23.25" customHeight="1" x14ac:dyDescent="0.25">
      <c r="A6" s="453" t="s">
        <v>331</v>
      </c>
      <c r="B6" s="454"/>
      <c r="C6" s="456"/>
      <c r="D6" s="457" t="s">
        <v>370</v>
      </c>
      <c r="E6" s="458"/>
      <c r="F6" s="458"/>
      <c r="G6" s="458"/>
      <c r="H6" s="459"/>
      <c r="I6" s="453" t="s">
        <v>332</v>
      </c>
      <c r="J6" s="456"/>
      <c r="K6" s="457" t="s">
        <v>385</v>
      </c>
      <c r="L6" s="459"/>
    </row>
    <row r="7" spans="1:12" ht="17.850000000000001" customHeight="1" x14ac:dyDescent="0.25">
      <c r="A7" s="453" t="s">
        <v>333</v>
      </c>
      <c r="B7" s="454"/>
      <c r="C7" s="456"/>
      <c r="D7" s="457" t="s">
        <v>40</v>
      </c>
      <c r="E7" s="458"/>
      <c r="F7" s="458"/>
      <c r="G7" s="458"/>
      <c r="H7" s="459"/>
      <c r="I7" s="453" t="s">
        <v>1</v>
      </c>
      <c r="J7" s="456"/>
      <c r="K7" s="457" t="s">
        <v>12</v>
      </c>
      <c r="L7" s="459"/>
    </row>
    <row r="8" spans="1:12" ht="35.85" customHeight="1" x14ac:dyDescent="0.25">
      <c r="A8" s="453" t="s">
        <v>334</v>
      </c>
      <c r="B8" s="454"/>
      <c r="C8" s="456"/>
      <c r="D8" s="457" t="s">
        <v>401</v>
      </c>
      <c r="E8" s="458"/>
      <c r="F8" s="458"/>
      <c r="G8" s="458"/>
      <c r="H8" s="459"/>
      <c r="I8" s="453" t="s">
        <v>335</v>
      </c>
      <c r="J8" s="456"/>
      <c r="K8" s="457" t="s">
        <v>410</v>
      </c>
      <c r="L8" s="459"/>
    </row>
    <row r="9" spans="1:12" ht="15.75" customHeight="1" x14ac:dyDescent="0.25">
      <c r="A9" s="460" t="s">
        <v>336</v>
      </c>
      <c r="B9" s="461"/>
      <c r="C9" s="461"/>
      <c r="D9" s="461"/>
      <c r="E9" s="461"/>
      <c r="F9" s="461"/>
      <c r="G9" s="461"/>
      <c r="H9" s="461"/>
      <c r="I9" s="461"/>
      <c r="J9" s="461"/>
      <c r="K9" s="461"/>
      <c r="L9" s="515"/>
    </row>
    <row r="10" spans="1:12" ht="41.25" customHeight="1" x14ac:dyDescent="0.25">
      <c r="A10" s="489" t="s">
        <v>114</v>
      </c>
      <c r="B10" s="489"/>
      <c r="C10" s="489"/>
      <c r="D10" s="489"/>
      <c r="E10" s="516" t="str">
        <f>+META_PDD!B23</f>
        <v>43. Aumentar a 2 unidades de operación la estrategia Casa de Todas, una sede física y una móvil.</v>
      </c>
      <c r="F10" s="516"/>
      <c r="G10" s="516"/>
      <c r="H10" s="516"/>
      <c r="I10" s="516"/>
      <c r="J10" s="516"/>
      <c r="K10" s="516"/>
      <c r="L10" s="516"/>
    </row>
    <row r="11" spans="1:12" ht="34.5" customHeight="1" x14ac:dyDescent="0.25">
      <c r="A11" s="462" t="s">
        <v>337</v>
      </c>
      <c r="B11" s="463"/>
      <c r="C11" s="463"/>
      <c r="D11" s="455"/>
      <c r="E11" s="517" t="str">
        <f>+META_PDD!B24</f>
        <v>3862 - Incremento en el número de Casa de todas.</v>
      </c>
      <c r="F11" s="480"/>
      <c r="G11" s="480"/>
      <c r="H11" s="480"/>
      <c r="I11" s="480"/>
      <c r="J11" s="480"/>
      <c r="K11" s="480"/>
      <c r="L11" s="481"/>
    </row>
    <row r="12" spans="1:12" ht="69" customHeight="1" x14ac:dyDescent="0.25">
      <c r="A12" s="453" t="s">
        <v>338</v>
      </c>
      <c r="B12" s="454"/>
      <c r="C12" s="454"/>
      <c r="D12" s="456"/>
      <c r="E12" s="508" t="s">
        <v>502</v>
      </c>
      <c r="F12" s="509"/>
      <c r="G12" s="509"/>
      <c r="H12" s="509"/>
      <c r="I12" s="509"/>
      <c r="J12" s="509"/>
      <c r="K12" s="509"/>
      <c r="L12" s="510"/>
    </row>
    <row r="13" spans="1:12" ht="28.5" customHeight="1" x14ac:dyDescent="0.25">
      <c r="A13" s="453" t="s">
        <v>339</v>
      </c>
      <c r="B13" s="454"/>
      <c r="C13" s="456"/>
      <c r="D13" s="484">
        <v>3862</v>
      </c>
      <c r="E13" s="485"/>
      <c r="F13" s="485"/>
      <c r="G13" s="485"/>
      <c r="H13" s="486"/>
      <c r="I13" s="453" t="s">
        <v>340</v>
      </c>
      <c r="J13" s="456"/>
      <c r="K13" s="484" t="s">
        <v>375</v>
      </c>
      <c r="L13" s="486"/>
    </row>
    <row r="14" spans="1:12" ht="15.75" customHeight="1" x14ac:dyDescent="0.25">
      <c r="A14" s="453" t="s">
        <v>341</v>
      </c>
      <c r="B14" s="454"/>
      <c r="C14" s="454"/>
      <c r="D14" s="454"/>
      <c r="E14" s="454"/>
      <c r="F14" s="454"/>
      <c r="G14" s="454"/>
      <c r="H14" s="454"/>
      <c r="I14" s="454"/>
      <c r="J14" s="454"/>
      <c r="K14" s="454"/>
      <c r="L14" s="455"/>
    </row>
    <row r="15" spans="1:12" ht="25.5" customHeight="1" x14ac:dyDescent="0.25">
      <c r="A15" s="453" t="s">
        <v>342</v>
      </c>
      <c r="B15" s="454"/>
      <c r="C15" s="456"/>
      <c r="D15" s="484" t="s">
        <v>376</v>
      </c>
      <c r="E15" s="485"/>
      <c r="F15" s="485"/>
      <c r="G15" s="485"/>
      <c r="H15" s="486"/>
      <c r="I15" s="453" t="s">
        <v>343</v>
      </c>
      <c r="J15" s="456"/>
      <c r="K15" s="484" t="s">
        <v>16</v>
      </c>
      <c r="L15" s="486"/>
    </row>
    <row r="16" spans="1:12" ht="25.5" customHeight="1" x14ac:dyDescent="0.25">
      <c r="A16" s="453" t="s">
        <v>344</v>
      </c>
      <c r="B16" s="454"/>
      <c r="C16" s="456"/>
      <c r="D16" s="692">
        <v>2</v>
      </c>
      <c r="E16" s="693"/>
      <c r="F16" s="693"/>
      <c r="G16" s="693"/>
      <c r="H16" s="694"/>
      <c r="I16" s="453" t="s">
        <v>221</v>
      </c>
      <c r="J16" s="456"/>
      <c r="K16" s="484" t="s">
        <v>6</v>
      </c>
      <c r="L16" s="486"/>
    </row>
    <row r="17" spans="1:12" ht="27.6" customHeight="1" x14ac:dyDescent="0.25">
      <c r="A17" s="453" t="s">
        <v>345</v>
      </c>
      <c r="B17" s="454"/>
      <c r="C17" s="456"/>
      <c r="D17" s="457" t="s">
        <v>465</v>
      </c>
      <c r="E17" s="458"/>
      <c r="F17" s="458"/>
      <c r="G17" s="458"/>
      <c r="H17" s="459"/>
      <c r="I17" s="467"/>
      <c r="J17" s="469"/>
      <c r="K17" s="469"/>
      <c r="L17" s="468"/>
    </row>
    <row r="18" spans="1:12" ht="12" customHeight="1" x14ac:dyDescent="0.25">
      <c r="A18" s="227" t="s">
        <v>346</v>
      </c>
      <c r="B18" s="227" t="s">
        <v>347</v>
      </c>
      <c r="C18" s="453" t="s">
        <v>348</v>
      </c>
      <c r="D18" s="454"/>
      <c r="E18" s="454"/>
      <c r="F18" s="454"/>
      <c r="G18" s="456"/>
      <c r="H18" s="453" t="s">
        <v>219</v>
      </c>
      <c r="I18" s="456"/>
      <c r="J18" s="453" t="s">
        <v>439</v>
      </c>
      <c r="K18" s="456"/>
      <c r="L18" s="227" t="s">
        <v>434</v>
      </c>
    </row>
    <row r="19" spans="1:12" ht="117" customHeight="1" x14ac:dyDescent="0.25">
      <c r="A19" s="221">
        <v>1</v>
      </c>
      <c r="B19" s="222" t="s">
        <v>438</v>
      </c>
      <c r="C19" s="457" t="s">
        <v>469</v>
      </c>
      <c r="D19" s="458"/>
      <c r="E19" s="458"/>
      <c r="F19" s="458"/>
      <c r="G19" s="459"/>
      <c r="H19" s="484" t="s">
        <v>503</v>
      </c>
      <c r="I19" s="486"/>
      <c r="J19" s="467" t="s">
        <v>15</v>
      </c>
      <c r="K19" s="468"/>
      <c r="L19" s="222" t="s">
        <v>457</v>
      </c>
    </row>
    <row r="20" spans="1:12" ht="87.95" customHeight="1" x14ac:dyDescent="0.25">
      <c r="A20" s="221">
        <v>2</v>
      </c>
      <c r="B20" s="222" t="s">
        <v>438</v>
      </c>
      <c r="C20" s="457"/>
      <c r="D20" s="458"/>
      <c r="E20" s="458"/>
      <c r="F20" s="458"/>
      <c r="G20" s="459"/>
      <c r="H20" s="457"/>
      <c r="I20" s="459"/>
      <c r="J20" s="467"/>
      <c r="K20" s="468"/>
      <c r="L20" s="222"/>
    </row>
    <row r="21" spans="1:12" ht="87" customHeight="1" x14ac:dyDescent="0.25">
      <c r="A21" s="221">
        <v>3</v>
      </c>
      <c r="B21" s="222" t="s">
        <v>438</v>
      </c>
      <c r="C21" s="457"/>
      <c r="D21" s="458"/>
      <c r="E21" s="458"/>
      <c r="F21" s="458"/>
      <c r="G21" s="459"/>
      <c r="H21" s="457"/>
      <c r="I21" s="459"/>
      <c r="J21" s="467"/>
      <c r="K21" s="468"/>
      <c r="L21" s="222"/>
    </row>
    <row r="22" spans="1:12" ht="25.5" customHeight="1" x14ac:dyDescent="0.25">
      <c r="A22" s="227" t="s">
        <v>346</v>
      </c>
      <c r="B22" s="453" t="s">
        <v>349</v>
      </c>
      <c r="C22" s="454"/>
      <c r="D22" s="454"/>
      <c r="E22" s="454"/>
      <c r="F22" s="454"/>
      <c r="G22" s="454"/>
      <c r="H22" s="454"/>
      <c r="I22" s="454"/>
      <c r="J22" s="454"/>
      <c r="K22" s="456"/>
      <c r="L22" s="227" t="s">
        <v>350</v>
      </c>
    </row>
    <row r="23" spans="1:12" ht="28.35" customHeight="1" x14ac:dyDescent="0.25">
      <c r="A23" s="221">
        <v>1</v>
      </c>
      <c r="B23" s="457" t="s">
        <v>484</v>
      </c>
      <c r="C23" s="458"/>
      <c r="D23" s="458"/>
      <c r="E23" s="458"/>
      <c r="F23" s="458"/>
      <c r="G23" s="458"/>
      <c r="H23" s="458"/>
      <c r="I23" s="458"/>
      <c r="J23" s="458"/>
      <c r="K23" s="459"/>
      <c r="L23" s="222" t="s">
        <v>15</v>
      </c>
    </row>
    <row r="24" spans="1:12" ht="15.75" customHeight="1" x14ac:dyDescent="0.25">
      <c r="A24" s="453" t="s">
        <v>351</v>
      </c>
      <c r="B24" s="454"/>
      <c r="C24" s="454"/>
      <c r="D24" s="454"/>
      <c r="E24" s="454"/>
      <c r="F24" s="461"/>
      <c r="G24" s="461"/>
      <c r="H24" s="454"/>
      <c r="I24" s="461"/>
      <c r="J24" s="461"/>
      <c r="K24" s="461"/>
      <c r="L24" s="514"/>
    </row>
    <row r="25" spans="1:12" ht="26.25" customHeight="1" x14ac:dyDescent="0.25">
      <c r="A25" s="453" t="s">
        <v>352</v>
      </c>
      <c r="B25" s="454"/>
      <c r="C25" s="456"/>
      <c r="D25" s="457">
        <v>1</v>
      </c>
      <c r="E25" s="458"/>
      <c r="F25" s="489" t="s">
        <v>436</v>
      </c>
      <c r="G25" s="489"/>
      <c r="H25" s="234">
        <v>2024</v>
      </c>
      <c r="I25" s="489" t="s">
        <v>353</v>
      </c>
      <c r="J25" s="489"/>
      <c r="K25" s="695" t="s">
        <v>491</v>
      </c>
      <c r="L25" s="696"/>
    </row>
    <row r="26" spans="1:12" ht="105" customHeight="1" x14ac:dyDescent="0.25">
      <c r="A26" s="453" t="s">
        <v>354</v>
      </c>
      <c r="B26" s="454"/>
      <c r="C26" s="456"/>
      <c r="D26" s="508" t="s">
        <v>492</v>
      </c>
      <c r="E26" s="509"/>
      <c r="F26" s="697"/>
      <c r="G26" s="697"/>
      <c r="H26" s="509"/>
      <c r="I26" s="697"/>
      <c r="J26" s="697"/>
      <c r="K26" s="697"/>
      <c r="L26" s="698"/>
    </row>
    <row r="27" spans="1:12" ht="71.099999999999994" customHeight="1" x14ac:dyDescent="0.25">
      <c r="A27" s="453" t="s">
        <v>355</v>
      </c>
      <c r="B27" s="454"/>
      <c r="C27" s="456"/>
      <c r="D27" s="473" t="s">
        <v>455</v>
      </c>
      <c r="E27" s="474"/>
      <c r="F27" s="474"/>
      <c r="G27" s="474"/>
      <c r="H27" s="474"/>
      <c r="I27" s="474"/>
      <c r="J27" s="474"/>
      <c r="K27" s="474"/>
      <c r="L27" s="475"/>
    </row>
    <row r="28" spans="1:12" ht="17.850000000000001" customHeight="1" x14ac:dyDescent="0.25">
      <c r="A28" s="453" t="s">
        <v>356</v>
      </c>
      <c r="B28" s="454"/>
      <c r="C28" s="456"/>
      <c r="D28" s="457"/>
      <c r="E28" s="458"/>
      <c r="F28" s="458"/>
      <c r="G28" s="458"/>
      <c r="H28" s="458"/>
      <c r="I28" s="458"/>
      <c r="J28" s="458"/>
      <c r="K28" s="458"/>
      <c r="L28" s="459"/>
    </row>
  </sheetData>
  <mergeCells count="65">
    <mergeCell ref="A26:C26"/>
    <mergeCell ref="D26:L26"/>
    <mergeCell ref="A27:C27"/>
    <mergeCell ref="D27:L27"/>
    <mergeCell ref="A28:C28"/>
    <mergeCell ref="D28:L28"/>
    <mergeCell ref="B22:K22"/>
    <mergeCell ref="B23:K23"/>
    <mergeCell ref="A24:L24"/>
    <mergeCell ref="A25:C25"/>
    <mergeCell ref="D25:E25"/>
    <mergeCell ref="F25:G25"/>
    <mergeCell ref="I25:J25"/>
    <mergeCell ref="K25:L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80"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5DBB4558-374E-4AE0-B362-418CE154544A}">
          <x14:formula1>
            <xm:f>Datos!$K$2:$K$3</xm:f>
          </x14:formula1>
          <xm:sqref>J19:K21</xm:sqref>
        </x14:dataValidation>
        <x14:dataValidation type="list" allowBlank="1" showInputMessage="1" showErrorMessage="1" xr:uid="{5D92F263-19BF-4B6E-9F63-12025280D0D9}">
          <x14:formula1>
            <xm:f>Datos!$K$2:$K$4</xm:f>
          </x14:formula1>
          <xm:sqref>L23</xm:sqref>
        </x14:dataValidation>
        <x14:dataValidation type="list" allowBlank="1" showInputMessage="1" showErrorMessage="1" xr:uid="{AD25D0CE-4BFC-4CAC-8324-A8E7DB999454}">
          <x14:formula1>
            <xm:f>Datos!$J$2:$J$5</xm:f>
          </x14:formula1>
          <xm:sqref>K16:L16</xm:sqref>
        </x14:dataValidation>
        <x14:dataValidation type="list" allowBlank="1" showInputMessage="1" showErrorMessage="1" xr:uid="{6BB12025-CE4F-43C0-AA96-FD24DB7F143F}">
          <x14:formula1>
            <xm:f>Datos!$I$2:$I$7</xm:f>
          </x14:formula1>
          <xm:sqref>K15:L15</xm:sqref>
        </x14:dataValidation>
        <x14:dataValidation type="list" allowBlank="1" showInputMessage="1" showErrorMessage="1" xr:uid="{595511AD-8024-4F12-8377-0B8653F2A5D8}">
          <x14:formula1>
            <xm:f>Datos!$H$2:$H$3</xm:f>
          </x14:formula1>
          <xm:sqref>D15:H15</xm:sqref>
        </x14:dataValidation>
        <x14:dataValidation type="list" allowBlank="1" showInputMessage="1" showErrorMessage="1" xr:uid="{998234FC-3153-4381-9E6E-5FAF12518437}">
          <x14:formula1>
            <xm:f>Datos!$G$2:$G$8</xm:f>
          </x14:formula1>
          <xm:sqref>K13:L13</xm:sqref>
        </x14:dataValidation>
        <x14:dataValidation type="list" allowBlank="1" showInputMessage="1" showErrorMessage="1" xr:uid="{BC673D96-79EA-4459-93FD-90B8CA627D46}">
          <x14:formula1>
            <xm:f>Datos!$F$2:$F$18</xm:f>
          </x14:formula1>
          <xm:sqref>K8:L8</xm:sqref>
        </x14:dataValidation>
        <x14:dataValidation type="list" allowBlank="1" showInputMessage="1" showErrorMessage="1" xr:uid="{8115BE2B-C121-4B98-8A33-D99E4521893B}">
          <x14:formula1>
            <xm:f>Datos!$E$2:$E$23</xm:f>
          </x14:formula1>
          <xm:sqref>D8:H8</xm:sqref>
        </x14:dataValidation>
        <x14:dataValidation type="list" allowBlank="1" showInputMessage="1" showErrorMessage="1" xr:uid="{2A605BCF-418C-4E75-B63D-63D1BB781C35}">
          <x14:formula1>
            <xm:f>Datos!$D$2:$D$7</xm:f>
          </x14:formula1>
          <xm:sqref>K7:L7</xm:sqref>
        </x14:dataValidation>
        <x14:dataValidation type="list" allowBlank="1" showInputMessage="1" showErrorMessage="1" xr:uid="{ADCCD00D-97F4-4024-977E-1A3E0136F798}">
          <x14:formula1>
            <xm:f>Datos!$C$2:$C$3</xm:f>
          </x14:formula1>
          <xm:sqref>D7:H7</xm:sqref>
        </x14:dataValidation>
        <x14:dataValidation type="list" allowBlank="1" showInputMessage="1" showErrorMessage="1" xr:uid="{E6DA2F02-DE29-41E4-A93D-7CE16968E7D6}">
          <x14:formula1>
            <xm:f>Datos!$B$2:$B$6</xm:f>
          </x14:formula1>
          <xm:sqref>K6:L6</xm:sqref>
        </x14:dataValidation>
        <x14:dataValidation type="list" allowBlank="1" showInputMessage="1" showErrorMessage="1" xr:uid="{80DDF6E5-17DF-4F45-B0F1-5646EEC38B44}">
          <x14:formula1>
            <xm:f>Datos!$A$2:$A$5</xm:f>
          </x14:formula1>
          <xm:sqref>D6:H6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D149-DF55-4B85-B203-120CD5D63BE5}">
  <dimension ref="B2:F5"/>
  <sheetViews>
    <sheetView workbookViewId="0">
      <selection activeCell="N34" sqref="N34"/>
    </sheetView>
  </sheetViews>
  <sheetFormatPr baseColWidth="10" defaultRowHeight="15" x14ac:dyDescent="0.25"/>
  <cols>
    <col min="6" max="6" width="13" bestFit="1" customWidth="1"/>
  </cols>
  <sheetData>
    <row r="2" spans="2:6" x14ac:dyDescent="0.25">
      <c r="B2" s="100" t="s">
        <v>5</v>
      </c>
      <c r="D2" s="100" t="s">
        <v>226</v>
      </c>
      <c r="F2" s="100" t="s">
        <v>16</v>
      </c>
    </row>
    <row r="3" spans="2:6" x14ac:dyDescent="0.25">
      <c r="B3" s="100" t="s">
        <v>6</v>
      </c>
      <c r="D3" s="100" t="s">
        <v>17</v>
      </c>
      <c r="F3" s="100" t="s">
        <v>41</v>
      </c>
    </row>
    <row r="4" spans="2:6" x14ac:dyDescent="0.25">
      <c r="B4" s="100" t="s">
        <v>3</v>
      </c>
      <c r="F4" s="100" t="s">
        <v>227</v>
      </c>
    </row>
    <row r="5" spans="2:6" x14ac:dyDescent="0.25">
      <c r="F5" s="100" t="s">
        <v>49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1000"/>
  <sheetViews>
    <sheetView workbookViewId="0">
      <selection activeCell="E19" sqref="E19"/>
    </sheetView>
  </sheetViews>
  <sheetFormatPr baseColWidth="10" defaultColWidth="14.42578125" defaultRowHeight="15" customHeight="1" x14ac:dyDescent="0.25"/>
  <cols>
    <col min="1" max="2" width="10" customWidth="1"/>
    <col min="3" max="3" width="34" customWidth="1"/>
    <col min="4" max="4" width="10" customWidth="1"/>
    <col min="5" max="5" width="17.28515625" customWidth="1"/>
    <col min="6" max="12" width="10" customWidth="1"/>
    <col min="13" max="13" width="55" customWidth="1"/>
    <col min="14" max="14" width="10" customWidth="1"/>
    <col min="15" max="15" width="18.140625" customWidth="1"/>
    <col min="16" max="26" width="10" customWidth="1"/>
  </cols>
  <sheetData>
    <row r="1" spans="1:15" x14ac:dyDescent="0.25">
      <c r="A1" s="1" t="s">
        <v>20</v>
      </c>
    </row>
    <row r="3" spans="1:15" x14ac:dyDescent="0.25">
      <c r="A3" s="1" t="s">
        <v>21</v>
      </c>
      <c r="C3" s="1" t="s">
        <v>22</v>
      </c>
      <c r="E3" s="1" t="s">
        <v>23</v>
      </c>
      <c r="G3" s="1" t="s">
        <v>24</v>
      </c>
      <c r="I3" s="1" t="s">
        <v>25</v>
      </c>
      <c r="K3" s="1" t="s">
        <v>26</v>
      </c>
      <c r="M3" s="1" t="s">
        <v>27</v>
      </c>
      <c r="O3" s="1" t="s">
        <v>28</v>
      </c>
    </row>
    <row r="5" spans="1:15" x14ac:dyDescent="0.25">
      <c r="A5" s="1" t="s">
        <v>3</v>
      </c>
      <c r="C5" s="1" t="s">
        <v>8</v>
      </c>
      <c r="D5" s="1">
        <v>1</v>
      </c>
      <c r="E5" s="1" t="s">
        <v>29</v>
      </c>
      <c r="G5" s="1" t="s">
        <v>12</v>
      </c>
      <c r="I5" s="1" t="s">
        <v>30</v>
      </c>
      <c r="K5" s="1" t="s">
        <v>31</v>
      </c>
      <c r="M5" s="1" t="s">
        <v>11</v>
      </c>
      <c r="O5" s="1" t="s">
        <v>32</v>
      </c>
    </row>
    <row r="6" spans="1:15" x14ac:dyDescent="0.25">
      <c r="A6" s="1" t="s">
        <v>6</v>
      </c>
      <c r="C6" s="1" t="s">
        <v>33</v>
      </c>
      <c r="D6" s="1">
        <v>2</v>
      </c>
      <c r="E6" s="1" t="s">
        <v>34</v>
      </c>
      <c r="G6" s="1" t="s">
        <v>13</v>
      </c>
      <c r="I6" s="1" t="s">
        <v>35</v>
      </c>
      <c r="M6" s="1" t="s">
        <v>18</v>
      </c>
      <c r="O6" s="1" t="s">
        <v>36</v>
      </c>
    </row>
    <row r="7" spans="1:15" x14ac:dyDescent="0.25">
      <c r="A7" s="1" t="s">
        <v>5</v>
      </c>
      <c r="D7" s="1">
        <v>3</v>
      </c>
      <c r="E7" s="1" t="s">
        <v>37</v>
      </c>
      <c r="G7" s="1" t="s">
        <v>14</v>
      </c>
      <c r="I7" s="1" t="s">
        <v>16</v>
      </c>
      <c r="M7" s="1" t="s">
        <v>7</v>
      </c>
      <c r="O7" s="1" t="s">
        <v>38</v>
      </c>
    </row>
    <row r="8" spans="1:15" x14ac:dyDescent="0.25">
      <c r="D8" s="1">
        <v>4</v>
      </c>
      <c r="E8" s="1" t="s">
        <v>39</v>
      </c>
      <c r="G8" s="1" t="s">
        <v>40</v>
      </c>
      <c r="I8" s="1" t="s">
        <v>41</v>
      </c>
      <c r="M8" s="1" t="s">
        <v>19</v>
      </c>
      <c r="O8" s="1" t="s">
        <v>42</v>
      </c>
    </row>
    <row r="9" spans="1:15" x14ac:dyDescent="0.25">
      <c r="D9" s="1">
        <v>5</v>
      </c>
      <c r="E9" s="1" t="s">
        <v>43</v>
      </c>
      <c r="G9" s="1" t="s">
        <v>44</v>
      </c>
      <c r="I9" s="1" t="s">
        <v>45</v>
      </c>
      <c r="O9" s="1" t="s">
        <v>46</v>
      </c>
    </row>
    <row r="10" spans="1:15" x14ac:dyDescent="0.25">
      <c r="D10" s="1">
        <v>6</v>
      </c>
      <c r="E10" s="1" t="s">
        <v>47</v>
      </c>
      <c r="G10" s="1" t="s">
        <v>48</v>
      </c>
      <c r="I10" s="1" t="s">
        <v>49</v>
      </c>
      <c r="O10" s="1" t="s">
        <v>50</v>
      </c>
    </row>
    <row r="11" spans="1:15" x14ac:dyDescent="0.25">
      <c r="D11" s="1">
        <v>7</v>
      </c>
      <c r="E11" s="1" t="s">
        <v>51</v>
      </c>
      <c r="I11" s="1" t="s">
        <v>48</v>
      </c>
    </row>
    <row r="12" spans="1:15" x14ac:dyDescent="0.25">
      <c r="D12" s="1">
        <v>8</v>
      </c>
      <c r="E12" s="1" t="s">
        <v>52</v>
      </c>
    </row>
    <row r="13" spans="1:15" x14ac:dyDescent="0.25">
      <c r="D13" s="1">
        <v>9</v>
      </c>
      <c r="E13" s="1" t="s">
        <v>53</v>
      </c>
    </row>
    <row r="14" spans="1:15" x14ac:dyDescent="0.25">
      <c r="D14" s="1">
        <v>10</v>
      </c>
      <c r="E14" s="1" t="s">
        <v>54</v>
      </c>
    </row>
    <row r="15" spans="1:15" x14ac:dyDescent="0.25">
      <c r="D15" s="1">
        <v>11</v>
      </c>
      <c r="E15" s="1" t="s">
        <v>55</v>
      </c>
    </row>
    <row r="16" spans="1:15" x14ac:dyDescent="0.25">
      <c r="D16" s="1">
        <v>12</v>
      </c>
      <c r="E16" s="1" t="s">
        <v>56</v>
      </c>
    </row>
    <row r="17" spans="4:14" x14ac:dyDescent="0.25">
      <c r="D17" s="1">
        <v>13</v>
      </c>
      <c r="E17" s="1" t="s">
        <v>57</v>
      </c>
    </row>
    <row r="18" spans="4:14" x14ac:dyDescent="0.25">
      <c r="D18" s="1">
        <v>14</v>
      </c>
      <c r="E18" s="1" t="s">
        <v>58</v>
      </c>
    </row>
    <row r="19" spans="4:14" x14ac:dyDescent="0.25">
      <c r="D19" s="1">
        <v>15</v>
      </c>
      <c r="E19" s="1" t="s">
        <v>59</v>
      </c>
    </row>
    <row r="20" spans="4:14" x14ac:dyDescent="0.25">
      <c r="D20" s="1">
        <v>16</v>
      </c>
      <c r="E20" s="1" t="s">
        <v>60</v>
      </c>
    </row>
    <row r="21" spans="4:14" ht="15.75" customHeight="1" x14ac:dyDescent="0.25">
      <c r="D21" s="1">
        <v>17</v>
      </c>
      <c r="E21" s="1" t="s">
        <v>61</v>
      </c>
      <c r="I21" s="1" t="s">
        <v>62</v>
      </c>
      <c r="N21" s="1" t="s">
        <v>63</v>
      </c>
    </row>
    <row r="22" spans="4:14" ht="15.75" customHeight="1" x14ac:dyDescent="0.25">
      <c r="D22" s="1">
        <v>18</v>
      </c>
      <c r="E22" s="1" t="s">
        <v>64</v>
      </c>
    </row>
    <row r="23" spans="4:14" ht="15.75" customHeight="1" x14ac:dyDescent="0.25">
      <c r="D23" s="1">
        <v>19</v>
      </c>
      <c r="E23" s="1" t="s">
        <v>65</v>
      </c>
      <c r="I23" s="1" t="s">
        <v>66</v>
      </c>
      <c r="N23" s="1" t="s">
        <v>67</v>
      </c>
    </row>
    <row r="24" spans="4:14" ht="15.75" customHeight="1" x14ac:dyDescent="0.25">
      <c r="D24" s="1">
        <v>20</v>
      </c>
      <c r="E24" s="1" t="s">
        <v>68</v>
      </c>
      <c r="I24" s="1" t="s">
        <v>69</v>
      </c>
      <c r="N24" s="1" t="s">
        <v>70</v>
      </c>
    </row>
    <row r="25" spans="4:14" ht="15.75" customHeight="1" x14ac:dyDescent="0.25">
      <c r="I25" s="1" t="s">
        <v>71</v>
      </c>
      <c r="N25" s="1" t="s">
        <v>72</v>
      </c>
    </row>
    <row r="26" spans="4:14" ht="15.75" customHeight="1" x14ac:dyDescent="0.25">
      <c r="I26" s="1" t="s">
        <v>73</v>
      </c>
      <c r="N26" s="1" t="s">
        <v>74</v>
      </c>
    </row>
    <row r="27" spans="4:14" ht="15.75" customHeight="1" x14ac:dyDescent="0.25">
      <c r="I27" s="1" t="s">
        <v>75</v>
      </c>
      <c r="N27" s="1" t="s">
        <v>76</v>
      </c>
    </row>
    <row r="28" spans="4:14" ht="15.75" customHeight="1" x14ac:dyDescent="0.25">
      <c r="N28" s="1" t="s">
        <v>77</v>
      </c>
    </row>
    <row r="29" spans="4:14" ht="15.75" customHeight="1" x14ac:dyDescent="0.25">
      <c r="N29" s="1" t="s">
        <v>78</v>
      </c>
    </row>
    <row r="30" spans="4:14" ht="15.75" customHeight="1" x14ac:dyDescent="0.25">
      <c r="I30" s="1" t="s">
        <v>79</v>
      </c>
      <c r="N30" s="1" t="s">
        <v>80</v>
      </c>
    </row>
    <row r="31" spans="4:14" ht="15.75" customHeight="1" x14ac:dyDescent="0.25">
      <c r="N31" s="1" t="s">
        <v>81</v>
      </c>
    </row>
    <row r="32" spans="4:14" ht="15.75" customHeight="1" x14ac:dyDescent="0.25">
      <c r="I32" s="1" t="s">
        <v>82</v>
      </c>
      <c r="N32" s="1" t="s">
        <v>83</v>
      </c>
    </row>
    <row r="33" spans="8:14" ht="15.75" customHeight="1" x14ac:dyDescent="0.25">
      <c r="I33" s="1" t="s">
        <v>84</v>
      </c>
      <c r="N33" s="1" t="s">
        <v>85</v>
      </c>
    </row>
    <row r="34" spans="8:14" ht="15.75" customHeight="1" x14ac:dyDescent="0.25">
      <c r="I34" s="1" t="s">
        <v>86</v>
      </c>
    </row>
    <row r="35" spans="8:14" ht="15.75" customHeight="1" x14ac:dyDescent="0.25">
      <c r="I35" s="1" t="s">
        <v>87</v>
      </c>
    </row>
    <row r="36" spans="8:14" ht="15.75" customHeight="1" x14ac:dyDescent="0.25"/>
    <row r="37" spans="8:14" ht="15.75" customHeight="1" x14ac:dyDescent="0.25"/>
    <row r="38" spans="8:14" ht="15.75" customHeight="1" x14ac:dyDescent="0.25">
      <c r="I38" s="1" t="s">
        <v>88</v>
      </c>
      <c r="L38" s="1" t="s">
        <v>89</v>
      </c>
      <c r="M38" s="1" t="s">
        <v>90</v>
      </c>
      <c r="N38" s="1" t="s">
        <v>91</v>
      </c>
    </row>
    <row r="39" spans="8:14" ht="15.75" customHeight="1" x14ac:dyDescent="0.25"/>
    <row r="40" spans="8:14" ht="15.75" customHeight="1" x14ac:dyDescent="0.25">
      <c r="H40" s="1" t="s">
        <v>92</v>
      </c>
      <c r="I40" s="1" t="s">
        <v>93</v>
      </c>
      <c r="L40" s="2" t="s">
        <v>94</v>
      </c>
      <c r="M40" s="1" t="s">
        <v>95</v>
      </c>
      <c r="N40" s="1" t="s">
        <v>96</v>
      </c>
    </row>
    <row r="41" spans="8:14" ht="15.75" customHeight="1" x14ac:dyDescent="0.25">
      <c r="I41" s="1" t="s">
        <v>97</v>
      </c>
      <c r="L41" s="2" t="s">
        <v>98</v>
      </c>
      <c r="M41" s="1" t="s">
        <v>99</v>
      </c>
      <c r="N41" s="1" t="s">
        <v>100</v>
      </c>
    </row>
    <row r="42" spans="8:14" ht="15.75" customHeight="1" x14ac:dyDescent="0.25">
      <c r="I42" s="1" t="s">
        <v>101</v>
      </c>
      <c r="L42" s="2" t="s">
        <v>102</v>
      </c>
      <c r="N42" s="1" t="s">
        <v>103</v>
      </c>
    </row>
    <row r="43" spans="8:14" ht="15.75" customHeight="1" x14ac:dyDescent="0.25">
      <c r="I43" s="1" t="s">
        <v>104</v>
      </c>
      <c r="L43" s="2" t="s">
        <v>105</v>
      </c>
      <c r="N43" s="1" t="s">
        <v>106</v>
      </c>
    </row>
    <row r="44" spans="8:14" ht="15.75" customHeight="1" x14ac:dyDescent="0.25">
      <c r="I44" s="1" t="s">
        <v>107</v>
      </c>
      <c r="N44" s="1" t="s">
        <v>108</v>
      </c>
    </row>
    <row r="45" spans="8:14" ht="15.75" customHeight="1" x14ac:dyDescent="0.25">
      <c r="I45" s="1" t="s">
        <v>109</v>
      </c>
      <c r="N45" s="1" t="s">
        <v>110</v>
      </c>
    </row>
    <row r="46" spans="8:14" ht="15.75" customHeight="1" x14ac:dyDescent="0.25"/>
    <row r="47" spans="8:14" ht="15.75" customHeight="1" x14ac:dyDescent="0.25"/>
    <row r="48" spans="8: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8"/>
  <sheetViews>
    <sheetView showGridLines="0" topLeftCell="E1" zoomScale="60" zoomScaleNormal="60" workbookViewId="0">
      <selection activeCell="I27" sqref="I27"/>
    </sheetView>
  </sheetViews>
  <sheetFormatPr baseColWidth="10" defaultColWidth="10.85546875" defaultRowHeight="14.25" x14ac:dyDescent="0.25"/>
  <cols>
    <col min="1" max="1" width="49.7109375" style="3" customWidth="1"/>
    <col min="2" max="2" width="47" style="3" customWidth="1"/>
    <col min="3" max="3" width="64.28515625" style="3" customWidth="1"/>
    <col min="4" max="4" width="78" style="3" customWidth="1"/>
    <col min="5" max="5" width="78.85546875" style="3" customWidth="1"/>
    <col min="6" max="6" width="50.28515625" style="3" customWidth="1"/>
    <col min="7" max="7" width="51.85546875" style="3" customWidth="1"/>
    <col min="8" max="8" width="35.7109375" style="3" customWidth="1"/>
    <col min="9" max="9" width="87.42578125" style="3" customWidth="1"/>
    <col min="10" max="13" width="35.7109375" style="3" customWidth="1"/>
    <col min="14" max="15" width="18.140625" style="3" customWidth="1"/>
    <col min="16" max="16" width="8.42578125" style="3" customWidth="1"/>
    <col min="17" max="17" width="18.42578125" style="3" bestFit="1" customWidth="1"/>
    <col min="18" max="18" width="5.7109375" style="3" customWidth="1"/>
    <col min="19" max="19" width="18.42578125" style="3" bestFit="1" customWidth="1"/>
    <col min="20" max="20" width="4.7109375" style="3" customWidth="1"/>
    <col min="21" max="21" width="23" style="3" bestFit="1" customWidth="1"/>
    <col min="22" max="22" width="10.85546875" style="3"/>
    <col min="23" max="23" width="18.42578125" style="3" bestFit="1" customWidth="1"/>
    <col min="24" max="24" width="16.140625" style="3" customWidth="1"/>
    <col min="25" max="16384" width="10.85546875" style="3"/>
  </cols>
  <sheetData>
    <row r="1" spans="1:15" s="85" customFormat="1" ht="32.25" customHeight="1" thickBot="1" x14ac:dyDescent="0.3">
      <c r="A1" s="413"/>
      <c r="B1" s="389" t="s">
        <v>173</v>
      </c>
      <c r="C1" s="390"/>
      <c r="D1" s="390"/>
      <c r="E1" s="390"/>
      <c r="F1" s="390"/>
      <c r="G1" s="390"/>
      <c r="H1" s="390"/>
      <c r="I1" s="390"/>
      <c r="J1" s="390"/>
      <c r="K1" s="390"/>
      <c r="L1" s="391"/>
      <c r="M1" s="386" t="s">
        <v>214</v>
      </c>
      <c r="N1" s="387"/>
      <c r="O1" s="388"/>
    </row>
    <row r="2" spans="1:15" s="85" customFormat="1" ht="30.75" customHeight="1" thickBot="1" x14ac:dyDescent="0.3">
      <c r="A2" s="414"/>
      <c r="B2" s="392" t="s">
        <v>174</v>
      </c>
      <c r="C2" s="393"/>
      <c r="D2" s="393"/>
      <c r="E2" s="393"/>
      <c r="F2" s="393"/>
      <c r="G2" s="393"/>
      <c r="H2" s="393"/>
      <c r="I2" s="393"/>
      <c r="J2" s="393"/>
      <c r="K2" s="393"/>
      <c r="L2" s="394"/>
      <c r="M2" s="386" t="s">
        <v>180</v>
      </c>
      <c r="N2" s="387"/>
      <c r="O2" s="388"/>
    </row>
    <row r="3" spans="1:15" s="85" customFormat="1" ht="24" customHeight="1" thickBot="1" x14ac:dyDescent="0.3">
      <c r="A3" s="414"/>
      <c r="B3" s="392" t="s">
        <v>175</v>
      </c>
      <c r="C3" s="393"/>
      <c r="D3" s="393"/>
      <c r="E3" s="393"/>
      <c r="F3" s="393"/>
      <c r="G3" s="393"/>
      <c r="H3" s="393"/>
      <c r="I3" s="393"/>
      <c r="J3" s="393"/>
      <c r="K3" s="393"/>
      <c r="L3" s="394"/>
      <c r="M3" s="386" t="s">
        <v>181</v>
      </c>
      <c r="N3" s="387"/>
      <c r="O3" s="388"/>
    </row>
    <row r="4" spans="1:15" s="85" customFormat="1" ht="21.75" customHeight="1" thickBot="1" x14ac:dyDescent="0.3">
      <c r="A4" s="415"/>
      <c r="B4" s="395" t="s">
        <v>313</v>
      </c>
      <c r="C4" s="396"/>
      <c r="D4" s="396"/>
      <c r="E4" s="396"/>
      <c r="F4" s="396"/>
      <c r="G4" s="396"/>
      <c r="H4" s="396"/>
      <c r="I4" s="396"/>
      <c r="J4" s="396"/>
      <c r="K4" s="396"/>
      <c r="L4" s="397"/>
      <c r="M4" s="386" t="s">
        <v>172</v>
      </c>
      <c r="N4" s="387"/>
      <c r="O4" s="388"/>
    </row>
    <row r="5" spans="1:15" s="85" customFormat="1" ht="21.75" customHeight="1" thickBot="1" x14ac:dyDescent="0.3">
      <c r="A5" s="86"/>
      <c r="B5" s="87"/>
      <c r="C5" s="87"/>
      <c r="D5" s="87"/>
      <c r="E5" s="87"/>
      <c r="F5" s="87"/>
      <c r="G5" s="87"/>
      <c r="H5" s="87"/>
      <c r="I5" s="87"/>
      <c r="J5" s="87"/>
      <c r="K5" s="87"/>
      <c r="L5" s="87"/>
      <c r="M5" s="88"/>
      <c r="N5" s="88"/>
      <c r="O5" s="88"/>
    </row>
    <row r="6" spans="1:15" s="85" customFormat="1" ht="21.75" customHeight="1" thickBot="1" x14ac:dyDescent="0.3">
      <c r="A6" s="55" t="s">
        <v>485</v>
      </c>
      <c r="B6" s="422" t="s">
        <v>462</v>
      </c>
      <c r="C6" s="423"/>
      <c r="D6" s="423"/>
      <c r="E6" s="423"/>
      <c r="F6" s="423"/>
      <c r="G6" s="423"/>
      <c r="H6" s="423"/>
      <c r="I6" s="423"/>
      <c r="J6" s="423"/>
      <c r="K6" s="424"/>
      <c r="L6" s="297" t="s">
        <v>486</v>
      </c>
      <c r="M6" s="425">
        <v>2024110010308</v>
      </c>
      <c r="N6" s="426"/>
      <c r="O6" s="427"/>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17" t="s">
        <v>210</v>
      </c>
      <c r="B8" s="198" t="s">
        <v>143</v>
      </c>
      <c r="C8" s="298">
        <v>45688</v>
      </c>
      <c r="D8" s="198" t="s">
        <v>144</v>
      </c>
      <c r="E8" s="299">
        <v>45716</v>
      </c>
      <c r="F8" s="198" t="s">
        <v>145</v>
      </c>
      <c r="G8" s="298">
        <v>45747</v>
      </c>
      <c r="H8" s="198" t="s">
        <v>146</v>
      </c>
      <c r="I8" s="155"/>
      <c r="J8" s="400" t="s">
        <v>169</v>
      </c>
      <c r="K8" s="416"/>
      <c r="L8" s="197" t="s">
        <v>211</v>
      </c>
      <c r="M8" s="430"/>
      <c r="N8" s="430"/>
      <c r="O8" s="430"/>
    </row>
    <row r="9" spans="1:15" s="85" customFormat="1" ht="21.75" customHeight="1" thickBot="1" x14ac:dyDescent="0.3">
      <c r="A9" s="417"/>
      <c r="B9" s="199" t="s">
        <v>147</v>
      </c>
      <c r="D9" s="198" t="s">
        <v>148</v>
      </c>
      <c r="E9" s="157"/>
      <c r="F9" s="198" t="s">
        <v>149</v>
      </c>
      <c r="G9" s="157"/>
      <c r="H9" s="198" t="s">
        <v>150</v>
      </c>
      <c r="I9" s="155"/>
      <c r="J9" s="400"/>
      <c r="K9" s="416"/>
      <c r="L9" s="197" t="s">
        <v>212</v>
      </c>
      <c r="M9" s="431" t="s">
        <v>446</v>
      </c>
      <c r="N9" s="431"/>
      <c r="O9" s="431"/>
    </row>
    <row r="10" spans="1:15" s="85" customFormat="1" ht="21.75" customHeight="1" thickBot="1" x14ac:dyDescent="0.3">
      <c r="A10" s="417"/>
      <c r="B10" s="198" t="s">
        <v>151</v>
      </c>
      <c r="C10" s="153"/>
      <c r="D10" s="198" t="s">
        <v>152</v>
      </c>
      <c r="E10" s="157"/>
      <c r="F10" s="198" t="s">
        <v>153</v>
      </c>
      <c r="G10" s="157"/>
      <c r="H10" s="198" t="s">
        <v>154</v>
      </c>
      <c r="I10" s="155"/>
      <c r="J10" s="400"/>
      <c r="K10" s="416"/>
      <c r="L10" s="197" t="s">
        <v>213</v>
      </c>
      <c r="M10" s="431" t="s">
        <v>446</v>
      </c>
      <c r="N10" s="431"/>
      <c r="O10" s="431"/>
    </row>
    <row r="11" spans="1:15" s="85" customFormat="1" ht="21.75" customHeight="1" x14ac:dyDescent="0.25">
      <c r="A11" s="86"/>
      <c r="B11" s="87"/>
      <c r="C11" s="87"/>
      <c r="D11" s="87"/>
      <c r="E11" s="87"/>
      <c r="F11" s="87"/>
      <c r="G11" s="87"/>
      <c r="H11" s="87"/>
      <c r="I11" s="87"/>
      <c r="J11" s="87"/>
      <c r="K11" s="87"/>
      <c r="L11" s="87"/>
      <c r="M11" s="88"/>
      <c r="N11" s="88"/>
      <c r="O11" s="88"/>
    </row>
    <row r="12" spans="1:15" ht="15" customHeight="1" thickBot="1" x14ac:dyDescent="0.3">
      <c r="A12" s="8"/>
      <c r="B12" s="9"/>
      <c r="C12" s="9"/>
      <c r="D12" s="11"/>
      <c r="E12" s="10"/>
      <c r="F12" s="10"/>
      <c r="G12" s="12"/>
      <c r="H12" s="12"/>
      <c r="I12" s="13"/>
      <c r="J12" s="13"/>
      <c r="K12" s="9"/>
      <c r="L12" s="9"/>
      <c r="M12" s="9"/>
      <c r="N12" s="9"/>
      <c r="O12" s="9"/>
    </row>
    <row r="13" spans="1:15" ht="15" customHeight="1" x14ac:dyDescent="0.25">
      <c r="A13" s="419" t="s">
        <v>223</v>
      </c>
      <c r="B13" s="401" t="s">
        <v>447</v>
      </c>
      <c r="C13" s="402"/>
      <c r="D13" s="402"/>
      <c r="E13" s="402"/>
      <c r="F13" s="402"/>
      <c r="G13" s="402"/>
      <c r="H13" s="402"/>
      <c r="I13" s="402"/>
      <c r="J13" s="402"/>
      <c r="K13" s="402"/>
      <c r="L13" s="402"/>
      <c r="M13" s="402"/>
      <c r="N13" s="402"/>
      <c r="O13" s="403"/>
    </row>
    <row r="14" spans="1:15" ht="15" customHeight="1" x14ac:dyDescent="0.25">
      <c r="A14" s="420"/>
      <c r="B14" s="404"/>
      <c r="C14" s="405"/>
      <c r="D14" s="405"/>
      <c r="E14" s="405"/>
      <c r="F14" s="405"/>
      <c r="G14" s="405"/>
      <c r="H14" s="405"/>
      <c r="I14" s="405"/>
      <c r="J14" s="405"/>
      <c r="K14" s="405"/>
      <c r="L14" s="405"/>
      <c r="M14" s="405"/>
      <c r="N14" s="405"/>
      <c r="O14" s="406"/>
    </row>
    <row r="15" spans="1:15" ht="15" customHeight="1" thickBot="1" x14ac:dyDescent="0.3">
      <c r="A15" s="421"/>
      <c r="B15" s="407"/>
      <c r="C15" s="408"/>
      <c r="D15" s="408"/>
      <c r="E15" s="408"/>
      <c r="F15" s="408"/>
      <c r="G15" s="408"/>
      <c r="H15" s="408"/>
      <c r="I15" s="408"/>
      <c r="J15" s="408"/>
      <c r="K15" s="408"/>
      <c r="L15" s="408"/>
      <c r="M15" s="408"/>
      <c r="N15" s="408"/>
      <c r="O15" s="409"/>
    </row>
    <row r="16" spans="1:15" ht="9" customHeight="1" thickBot="1" x14ac:dyDescent="0.3">
      <c r="A16" s="17"/>
      <c r="B16" s="84"/>
      <c r="C16" s="18"/>
      <c r="D16" s="18"/>
      <c r="E16" s="18"/>
      <c r="F16" s="18"/>
      <c r="G16" s="19"/>
      <c r="H16" s="19"/>
      <c r="I16" s="19"/>
      <c r="J16" s="19"/>
      <c r="K16" s="19"/>
      <c r="L16" s="20"/>
      <c r="M16" s="20"/>
      <c r="N16" s="20"/>
      <c r="O16" s="20"/>
    </row>
    <row r="17" spans="1:15" s="21" customFormat="1" ht="37.5" customHeight="1" thickBot="1" x14ac:dyDescent="0.3">
      <c r="A17" s="55" t="s">
        <v>209</v>
      </c>
      <c r="B17" s="410" t="s">
        <v>451</v>
      </c>
      <c r="C17" s="410"/>
      <c r="D17" s="410"/>
      <c r="E17" s="410"/>
      <c r="F17" s="410"/>
      <c r="G17" s="417" t="s">
        <v>164</v>
      </c>
      <c r="H17" s="417"/>
      <c r="I17" s="411" t="s">
        <v>494</v>
      </c>
      <c r="J17" s="411"/>
      <c r="K17" s="411"/>
      <c r="L17" s="411"/>
      <c r="M17" s="411"/>
      <c r="N17" s="411"/>
      <c r="O17" s="411"/>
    </row>
    <row r="18" spans="1:15" ht="9" customHeight="1" thickBot="1" x14ac:dyDescent="0.3">
      <c r="A18" s="17"/>
      <c r="B18" s="19"/>
      <c r="C18" s="18"/>
      <c r="D18" s="18"/>
      <c r="E18" s="18"/>
      <c r="F18" s="18"/>
      <c r="G18" s="19"/>
      <c r="H18" s="19"/>
      <c r="I18" s="19"/>
      <c r="J18" s="19"/>
      <c r="K18" s="19"/>
      <c r="L18" s="20"/>
      <c r="M18" s="20"/>
      <c r="N18" s="20"/>
      <c r="O18" s="20"/>
    </row>
    <row r="19" spans="1:15" ht="56.25" customHeight="1" thickBot="1" x14ac:dyDescent="0.3">
      <c r="A19" s="55" t="s">
        <v>112</v>
      </c>
      <c r="B19" s="412" t="s">
        <v>448</v>
      </c>
      <c r="C19" s="412"/>
      <c r="D19" s="412"/>
      <c r="E19" s="412"/>
      <c r="F19" s="55" t="s">
        <v>113</v>
      </c>
      <c r="G19" s="418" t="s">
        <v>449</v>
      </c>
      <c r="H19" s="418"/>
      <c r="I19" s="418"/>
      <c r="J19" s="55" t="s">
        <v>114</v>
      </c>
      <c r="K19" s="412" t="s">
        <v>450</v>
      </c>
      <c r="L19" s="412"/>
      <c r="M19" s="412"/>
      <c r="N19" s="412"/>
      <c r="O19" s="412"/>
    </row>
    <row r="20" spans="1:15" ht="9" customHeight="1" x14ac:dyDescent="0.25">
      <c r="A20" s="7"/>
      <c r="B20" s="4"/>
      <c r="C20" s="405"/>
      <c r="D20" s="405"/>
      <c r="E20" s="405"/>
      <c r="F20" s="405"/>
      <c r="G20" s="405"/>
      <c r="H20" s="405"/>
      <c r="I20" s="405"/>
      <c r="J20" s="405"/>
      <c r="K20" s="405"/>
      <c r="L20" s="405"/>
      <c r="M20" s="405"/>
      <c r="N20" s="405"/>
      <c r="O20" s="405"/>
    </row>
    <row r="22" spans="1:15" ht="16.5" customHeight="1" thickBot="1" x14ac:dyDescent="0.3">
      <c r="A22" s="82"/>
      <c r="B22" s="83"/>
      <c r="C22" s="83"/>
      <c r="D22" s="83"/>
      <c r="E22" s="83"/>
      <c r="F22" s="326"/>
      <c r="G22" s="83"/>
      <c r="H22" s="83"/>
      <c r="I22" s="83"/>
      <c r="J22" s="83"/>
      <c r="K22" s="83"/>
      <c r="L22" s="83"/>
      <c r="M22" s="83"/>
      <c r="N22" s="83"/>
      <c r="O22" s="83"/>
    </row>
    <row r="23" spans="1:15" ht="32.1" customHeight="1" thickBot="1" x14ac:dyDescent="0.3">
      <c r="A23" s="398" t="s">
        <v>115</v>
      </c>
      <c r="B23" s="399"/>
      <c r="C23" s="399"/>
      <c r="D23" s="399"/>
      <c r="E23" s="399"/>
      <c r="F23" s="399"/>
      <c r="G23" s="399"/>
      <c r="H23" s="399"/>
      <c r="I23" s="399"/>
      <c r="J23" s="399"/>
      <c r="K23" s="399"/>
      <c r="L23" s="399"/>
      <c r="M23" s="399"/>
      <c r="N23" s="399"/>
      <c r="O23" s="400"/>
    </row>
    <row r="24" spans="1:15" ht="32.1" customHeight="1" thickBot="1" x14ac:dyDescent="0.3">
      <c r="A24" s="398" t="s">
        <v>116</v>
      </c>
      <c r="B24" s="399"/>
      <c r="C24" s="399"/>
      <c r="D24" s="399"/>
      <c r="E24" s="399"/>
      <c r="F24" s="399"/>
      <c r="G24" s="399"/>
      <c r="H24" s="399"/>
      <c r="I24" s="399"/>
      <c r="J24" s="399"/>
      <c r="K24" s="399"/>
      <c r="L24" s="399"/>
      <c r="M24" s="399"/>
      <c r="N24" s="399"/>
      <c r="O24" s="400"/>
    </row>
    <row r="25" spans="1:15" ht="32.1" customHeight="1" thickBot="1" x14ac:dyDescent="0.3">
      <c r="A25" s="27"/>
      <c r="B25" s="22" t="s">
        <v>143</v>
      </c>
      <c r="C25" s="22" t="s">
        <v>144</v>
      </c>
      <c r="D25" s="22" t="s">
        <v>145</v>
      </c>
      <c r="E25" s="22" t="s">
        <v>146</v>
      </c>
      <c r="F25" s="22" t="s">
        <v>147</v>
      </c>
      <c r="G25" s="22" t="s">
        <v>148</v>
      </c>
      <c r="H25" s="22" t="s">
        <v>149</v>
      </c>
      <c r="I25" s="22" t="s">
        <v>150</v>
      </c>
      <c r="J25" s="22" t="s">
        <v>151</v>
      </c>
      <c r="K25" s="22" t="s">
        <v>152</v>
      </c>
      <c r="L25" s="22" t="s">
        <v>153</v>
      </c>
      <c r="M25" s="22" t="s">
        <v>154</v>
      </c>
      <c r="N25" s="23" t="s">
        <v>155</v>
      </c>
      <c r="O25" s="23" t="s">
        <v>165</v>
      </c>
    </row>
    <row r="26" spans="1:15" ht="32.1" customHeight="1" x14ac:dyDescent="0.25">
      <c r="A26" s="24" t="s">
        <v>117</v>
      </c>
      <c r="B26" s="260">
        <v>656087070</v>
      </c>
      <c r="C26" s="261"/>
      <c r="D26" s="260">
        <v>61371000</v>
      </c>
      <c r="E26" s="260">
        <v>166100929</v>
      </c>
      <c r="F26" s="261"/>
      <c r="G26" s="260">
        <v>1080000</v>
      </c>
      <c r="H26" s="262"/>
      <c r="I26" s="262"/>
      <c r="J26" s="263">
        <v>381000</v>
      </c>
      <c r="K26" s="263">
        <v>191200</v>
      </c>
      <c r="L26" s="262"/>
      <c r="M26" s="262"/>
      <c r="N26" s="699">
        <f>B26+C26+D26+E26+F26+G26+H26+I26+J26+K26+L26+M26</f>
        <v>885211199</v>
      </c>
      <c r="O26" s="264"/>
    </row>
    <row r="27" spans="1:15" ht="32.1" customHeight="1" x14ac:dyDescent="0.25">
      <c r="A27" s="24" t="s">
        <v>118</v>
      </c>
      <c r="B27" s="260">
        <v>428846683</v>
      </c>
      <c r="C27" s="260">
        <f>619031299-B27</f>
        <v>190184616</v>
      </c>
      <c r="D27" s="260">
        <f>620167426-B27-C27</f>
        <v>1136127</v>
      </c>
      <c r="E27" s="261"/>
      <c r="F27" s="261"/>
      <c r="G27" s="261"/>
      <c r="H27" s="265"/>
      <c r="I27" s="265"/>
      <c r="J27" s="265"/>
      <c r="K27" s="265"/>
      <c r="L27" s="265"/>
      <c r="M27" s="265"/>
      <c r="N27" s="321">
        <f t="shared" ref="N27:N31" si="0">B27+C27+D27+E27+F27+G27+H27+I27+J27+K27+L27+M27</f>
        <v>620167426</v>
      </c>
      <c r="O27" s="314">
        <f>N27/N26</f>
        <v>0.70058696354111538</v>
      </c>
    </row>
    <row r="28" spans="1:15" ht="32.1" customHeight="1" x14ac:dyDescent="0.25">
      <c r="A28" s="24" t="s">
        <v>119</v>
      </c>
      <c r="B28" s="260">
        <v>462190</v>
      </c>
      <c r="C28" s="260">
        <f>5965166-B28</f>
        <v>5502976</v>
      </c>
      <c r="D28" s="260">
        <f>44932730-B28-C28</f>
        <v>38967564</v>
      </c>
      <c r="E28" s="261"/>
      <c r="F28" s="261"/>
      <c r="G28" s="261"/>
      <c r="H28" s="265"/>
      <c r="I28" s="267"/>
      <c r="J28" s="267"/>
      <c r="K28" s="267"/>
      <c r="L28" s="267"/>
      <c r="M28" s="267"/>
      <c r="N28" s="321">
        <f t="shared" si="0"/>
        <v>44932730</v>
      </c>
      <c r="O28" s="266"/>
    </row>
    <row r="29" spans="1:15" ht="32.1" customHeight="1" x14ac:dyDescent="0.25">
      <c r="A29" s="24" t="s">
        <v>161</v>
      </c>
      <c r="B29" s="268">
        <v>14808727</v>
      </c>
      <c r="C29" s="260">
        <v>47300219</v>
      </c>
      <c r="D29" s="260">
        <v>10921809</v>
      </c>
      <c r="E29" s="261"/>
      <c r="F29" s="261"/>
      <c r="G29" s="261"/>
      <c r="H29" s="265"/>
      <c r="I29" s="265"/>
      <c r="J29" s="265"/>
      <c r="K29" s="265"/>
      <c r="L29" s="265"/>
      <c r="M29" s="265"/>
      <c r="N29" s="321">
        <f t="shared" si="0"/>
        <v>73030755</v>
      </c>
      <c r="O29" s="266"/>
    </row>
    <row r="30" spans="1:15" ht="32.1" customHeight="1" x14ac:dyDescent="0.25">
      <c r="A30" s="24" t="s">
        <v>163</v>
      </c>
      <c r="B30" s="288">
        <v>0</v>
      </c>
      <c r="C30" s="288">
        <v>0</v>
      </c>
      <c r="D30" s="288"/>
      <c r="E30" s="288">
        <v>0</v>
      </c>
      <c r="F30" s="288">
        <v>0</v>
      </c>
      <c r="G30" s="288">
        <v>0</v>
      </c>
      <c r="H30" s="289">
        <v>0</v>
      </c>
      <c r="I30" s="289">
        <v>0</v>
      </c>
      <c r="J30" s="289">
        <v>0</v>
      </c>
      <c r="K30" s="289">
        <v>0</v>
      </c>
      <c r="L30" s="289">
        <v>0</v>
      </c>
      <c r="M30" s="289">
        <v>0</v>
      </c>
      <c r="N30" s="321">
        <f t="shared" si="0"/>
        <v>0</v>
      </c>
      <c r="O30" s="266"/>
    </row>
    <row r="31" spans="1:15" ht="32.1" customHeight="1" thickBot="1" x14ac:dyDescent="0.3">
      <c r="A31" s="25" t="s">
        <v>162</v>
      </c>
      <c r="B31" s="269">
        <v>21266879</v>
      </c>
      <c r="C31" s="260">
        <f>57154754-B31</f>
        <v>35887875</v>
      </c>
      <c r="D31" s="260">
        <f>57387675-B31-C31</f>
        <v>232921</v>
      </c>
      <c r="E31" s="261"/>
      <c r="F31" s="261"/>
      <c r="G31" s="261"/>
      <c r="H31" s="270"/>
      <c r="I31" s="270"/>
      <c r="J31" s="270"/>
      <c r="K31" s="270"/>
      <c r="L31" s="270"/>
      <c r="M31" s="270"/>
      <c r="N31" s="702">
        <f t="shared" si="0"/>
        <v>57387675</v>
      </c>
      <c r="O31" s="317">
        <f>N31/N29</f>
        <v>0.78580147500871378</v>
      </c>
    </row>
    <row r="32" spans="1:15" s="26" customFormat="1" ht="16.5" customHeight="1" x14ac:dyDescent="0.2">
      <c r="K32" s="318">
        <f>N26-885211069</f>
        <v>130</v>
      </c>
    </row>
    <row r="33" spans="1:14" s="26" customFormat="1" ht="17.25" customHeight="1" x14ac:dyDescent="0.2">
      <c r="D33" s="334"/>
      <c r="N33" s="335"/>
    </row>
    <row r="34" spans="1:14" ht="5.25" customHeight="1" thickBot="1" x14ac:dyDescent="0.3"/>
    <row r="35" spans="1:14" ht="48" customHeight="1" thickBot="1" x14ac:dyDescent="0.3">
      <c r="A35" s="370" t="s">
        <v>136</v>
      </c>
      <c r="B35" s="371"/>
      <c r="C35" s="371"/>
      <c r="D35" s="371"/>
      <c r="E35" s="371"/>
      <c r="F35" s="371"/>
      <c r="G35" s="371"/>
      <c r="H35" s="371"/>
      <c r="I35" s="372"/>
      <c r="J35" s="30"/>
      <c r="N35" s="336"/>
    </row>
    <row r="36" spans="1:14" ht="50.25" customHeight="1" thickBot="1" x14ac:dyDescent="0.3">
      <c r="A36" s="39" t="s">
        <v>135</v>
      </c>
      <c r="B36" s="373" t="str">
        <f>+B13</f>
        <v>Realizar el 100% de atenciones psicosociales (valoraciones iniciales, asesoría, seguimientos y cierres) a mujeres que realizan actividades sexuales pagadas.</v>
      </c>
      <c r="C36" s="374"/>
      <c r="D36" s="374"/>
      <c r="E36" s="374"/>
      <c r="F36" s="374"/>
      <c r="G36" s="374"/>
      <c r="H36" s="374"/>
      <c r="I36" s="375"/>
      <c r="J36" s="28"/>
    </row>
    <row r="37" spans="1:14" ht="18.75" customHeight="1" thickBot="1" x14ac:dyDescent="0.3">
      <c r="A37" s="364" t="s">
        <v>220</v>
      </c>
      <c r="B37" s="300">
        <v>2024</v>
      </c>
      <c r="C37" s="300">
        <v>2025</v>
      </c>
      <c r="D37" s="300">
        <v>2026</v>
      </c>
      <c r="E37" s="300">
        <v>2027</v>
      </c>
      <c r="F37" s="300" t="s">
        <v>222</v>
      </c>
      <c r="G37" s="381" t="s">
        <v>221</v>
      </c>
      <c r="H37" s="381" t="s">
        <v>5</v>
      </c>
      <c r="I37" s="381"/>
      <c r="J37" s="28"/>
    </row>
    <row r="38" spans="1:14" ht="50.25" customHeight="1" thickBot="1" x14ac:dyDescent="0.3">
      <c r="A38" s="365"/>
      <c r="B38" s="301">
        <v>1</v>
      </c>
      <c r="C38" s="301">
        <v>1</v>
      </c>
      <c r="D38" s="301">
        <v>1</v>
      </c>
      <c r="E38" s="301">
        <v>1</v>
      </c>
      <c r="F38" s="302">
        <v>1</v>
      </c>
      <c r="G38" s="381"/>
      <c r="H38" s="381"/>
      <c r="I38" s="381"/>
      <c r="J38" s="28"/>
    </row>
    <row r="39" spans="1:14" ht="52.5" customHeight="1" thickBot="1" x14ac:dyDescent="0.3">
      <c r="A39" s="40" t="s">
        <v>120</v>
      </c>
      <c r="B39" s="376">
        <v>0.3</v>
      </c>
      <c r="C39" s="377"/>
      <c r="D39" s="378" t="s">
        <v>141</v>
      </c>
      <c r="E39" s="379"/>
      <c r="F39" s="379"/>
      <c r="G39" s="379"/>
      <c r="H39" s="379"/>
      <c r="I39" s="380"/>
    </row>
    <row r="40" spans="1:14" s="29" customFormat="1" ht="48" customHeight="1" thickBot="1" x14ac:dyDescent="0.3">
      <c r="A40" s="364" t="s">
        <v>156</v>
      </c>
      <c r="B40" s="40" t="s">
        <v>134</v>
      </c>
      <c r="C40" s="39" t="s">
        <v>124</v>
      </c>
      <c r="D40" s="348" t="s">
        <v>138</v>
      </c>
      <c r="E40" s="349"/>
      <c r="F40" s="348" t="s">
        <v>139</v>
      </c>
      <c r="G40" s="349"/>
      <c r="H40" s="41" t="s">
        <v>140</v>
      </c>
      <c r="I40" s="43" t="s">
        <v>137</v>
      </c>
    </row>
    <row r="41" spans="1:14" ht="275.45" customHeight="1" thickBot="1" x14ac:dyDescent="0.3">
      <c r="A41" s="365"/>
      <c r="B41" s="252">
        <v>1</v>
      </c>
      <c r="C41" s="323">
        <v>1</v>
      </c>
      <c r="D41" s="366" t="s">
        <v>549</v>
      </c>
      <c r="E41" s="367"/>
      <c r="F41" s="366" t="s">
        <v>521</v>
      </c>
      <c r="G41" s="367"/>
      <c r="H41" s="31" t="s">
        <v>506</v>
      </c>
      <c r="I41" s="32" t="s">
        <v>509</v>
      </c>
    </row>
    <row r="42" spans="1:14" s="29" customFormat="1" ht="54" customHeight="1" thickBot="1" x14ac:dyDescent="0.3">
      <c r="A42" s="364" t="s">
        <v>157</v>
      </c>
      <c r="B42" s="42" t="s">
        <v>134</v>
      </c>
      <c r="C42" s="41" t="s">
        <v>124</v>
      </c>
      <c r="D42" s="348" t="s">
        <v>138</v>
      </c>
      <c r="E42" s="349"/>
      <c r="F42" s="348" t="s">
        <v>139</v>
      </c>
      <c r="G42" s="349"/>
      <c r="H42" s="41" t="s">
        <v>140</v>
      </c>
      <c r="I42" s="43" t="s">
        <v>137</v>
      </c>
    </row>
    <row r="43" spans="1:14" ht="223.7" customHeight="1" thickBot="1" x14ac:dyDescent="0.3">
      <c r="A43" s="365"/>
      <c r="B43" s="252">
        <v>1</v>
      </c>
      <c r="C43" s="323">
        <v>1</v>
      </c>
      <c r="D43" s="366" t="s">
        <v>520</v>
      </c>
      <c r="E43" s="367"/>
      <c r="F43" s="366" t="s">
        <v>559</v>
      </c>
      <c r="G43" s="367"/>
      <c r="H43" s="31" t="s">
        <v>506</v>
      </c>
      <c r="I43" s="32" t="s">
        <v>510</v>
      </c>
    </row>
    <row r="44" spans="1:14" s="29" customFormat="1" ht="52.35" customHeight="1" thickBot="1" x14ac:dyDescent="0.3">
      <c r="A44" s="364" t="s">
        <v>158</v>
      </c>
      <c r="B44" s="42" t="s">
        <v>134</v>
      </c>
      <c r="C44" s="41" t="s">
        <v>124</v>
      </c>
      <c r="D44" s="348" t="s">
        <v>138</v>
      </c>
      <c r="E44" s="349"/>
      <c r="F44" s="348" t="s">
        <v>139</v>
      </c>
      <c r="G44" s="349"/>
      <c r="H44" s="41" t="s">
        <v>140</v>
      </c>
      <c r="I44" s="43" t="s">
        <v>137</v>
      </c>
    </row>
    <row r="45" spans="1:14" ht="386.1" customHeight="1" thickBot="1" x14ac:dyDescent="0.3">
      <c r="A45" s="365"/>
      <c r="B45" s="252">
        <v>1</v>
      </c>
      <c r="C45" s="303">
        <v>1</v>
      </c>
      <c r="D45" s="366" t="s">
        <v>558</v>
      </c>
      <c r="E45" s="367"/>
      <c r="F45" s="366" t="s">
        <v>566</v>
      </c>
      <c r="G45" s="367"/>
      <c r="H45" s="31" t="s">
        <v>506</v>
      </c>
      <c r="I45" s="32" t="s">
        <v>560</v>
      </c>
    </row>
    <row r="46" spans="1:14" s="29" customFormat="1" ht="35.1" customHeight="1" thickBot="1" x14ac:dyDescent="0.3">
      <c r="A46" s="364" t="s">
        <v>159</v>
      </c>
      <c r="B46" s="42" t="s">
        <v>134</v>
      </c>
      <c r="C46" s="42" t="s">
        <v>124</v>
      </c>
      <c r="D46" s="348" t="s">
        <v>138</v>
      </c>
      <c r="E46" s="349"/>
      <c r="F46" s="348" t="s">
        <v>139</v>
      </c>
      <c r="G46" s="349"/>
      <c r="H46" s="41" t="s">
        <v>140</v>
      </c>
      <c r="I46" s="41" t="s">
        <v>137</v>
      </c>
    </row>
    <row r="47" spans="1:14" ht="120.75" customHeight="1" thickBot="1" x14ac:dyDescent="0.3">
      <c r="A47" s="365"/>
      <c r="B47" s="252">
        <v>1</v>
      </c>
      <c r="C47" s="34"/>
      <c r="D47" s="368"/>
      <c r="E47" s="369"/>
      <c r="F47" s="368"/>
      <c r="G47" s="369"/>
      <c r="H47" s="50"/>
      <c r="I47" s="51"/>
    </row>
    <row r="48" spans="1:14" s="29" customFormat="1" ht="35.1" customHeight="1" thickBot="1" x14ac:dyDescent="0.3">
      <c r="A48" s="364" t="s">
        <v>160</v>
      </c>
      <c r="B48" s="42" t="s">
        <v>134</v>
      </c>
      <c r="C48" s="41" t="s">
        <v>124</v>
      </c>
      <c r="D48" s="348" t="s">
        <v>138</v>
      </c>
      <c r="E48" s="349"/>
      <c r="F48" s="348" t="s">
        <v>139</v>
      </c>
      <c r="G48" s="349"/>
      <c r="H48" s="41" t="s">
        <v>140</v>
      </c>
      <c r="I48" s="43" t="s">
        <v>137</v>
      </c>
    </row>
    <row r="49" spans="1:9" ht="120.75" customHeight="1" thickBot="1" x14ac:dyDescent="0.3">
      <c r="A49" s="365"/>
      <c r="B49" s="252">
        <v>1</v>
      </c>
      <c r="C49" s="34"/>
      <c r="D49" s="350"/>
      <c r="E49" s="352"/>
      <c r="F49" s="350"/>
      <c r="G49" s="352"/>
      <c r="H49" s="31"/>
      <c r="I49" s="33"/>
    </row>
    <row r="50" spans="1:9" s="29" customFormat="1" ht="35.1" customHeight="1" thickBot="1" x14ac:dyDescent="0.3">
      <c r="A50" s="364" t="s">
        <v>142</v>
      </c>
      <c r="B50" s="42" t="s">
        <v>134</v>
      </c>
      <c r="C50" s="41" t="s">
        <v>124</v>
      </c>
      <c r="D50" s="348" t="s">
        <v>138</v>
      </c>
      <c r="E50" s="349"/>
      <c r="F50" s="348" t="s">
        <v>139</v>
      </c>
      <c r="G50" s="349"/>
      <c r="H50" s="41" t="s">
        <v>140</v>
      </c>
      <c r="I50" s="43" t="s">
        <v>137</v>
      </c>
    </row>
    <row r="51" spans="1:9" ht="120.75" customHeight="1" thickBot="1" x14ac:dyDescent="0.3">
      <c r="A51" s="365"/>
      <c r="B51" s="253">
        <v>1</v>
      </c>
      <c r="C51" s="35"/>
      <c r="D51" s="350"/>
      <c r="E51" s="352"/>
      <c r="F51" s="350"/>
      <c r="G51" s="352"/>
      <c r="H51" s="31"/>
      <c r="I51" s="33"/>
    </row>
    <row r="52" spans="1:9" ht="35.1" customHeight="1" thickBot="1" x14ac:dyDescent="0.3">
      <c r="A52" s="364" t="s">
        <v>125</v>
      </c>
      <c r="B52" s="40" t="s">
        <v>134</v>
      </c>
      <c r="C52" s="39" t="s">
        <v>124</v>
      </c>
      <c r="D52" s="348" t="s">
        <v>138</v>
      </c>
      <c r="E52" s="349"/>
      <c r="F52" s="348" t="s">
        <v>139</v>
      </c>
      <c r="G52" s="349"/>
      <c r="H52" s="41" t="s">
        <v>140</v>
      </c>
      <c r="I52" s="43" t="s">
        <v>137</v>
      </c>
    </row>
    <row r="53" spans="1:9" ht="120.75" customHeight="1" thickBot="1" x14ac:dyDescent="0.3">
      <c r="A53" s="365"/>
      <c r="B53" s="253">
        <v>1</v>
      </c>
      <c r="C53" s="35"/>
      <c r="D53" s="350"/>
      <c r="E53" s="351"/>
      <c r="F53" s="350"/>
      <c r="G53" s="352"/>
      <c r="H53" s="31"/>
      <c r="I53" s="33"/>
    </row>
    <row r="54" spans="1:9" ht="35.1" customHeight="1" thickBot="1" x14ac:dyDescent="0.3">
      <c r="A54" s="364" t="s">
        <v>126</v>
      </c>
      <c r="B54" s="40" t="s">
        <v>134</v>
      </c>
      <c r="C54" s="39" t="s">
        <v>124</v>
      </c>
      <c r="D54" s="348" t="s">
        <v>138</v>
      </c>
      <c r="E54" s="349"/>
      <c r="F54" s="348" t="s">
        <v>139</v>
      </c>
      <c r="G54" s="349"/>
      <c r="H54" s="41" t="s">
        <v>140</v>
      </c>
      <c r="I54" s="43" t="s">
        <v>137</v>
      </c>
    </row>
    <row r="55" spans="1:9" ht="120.75" customHeight="1" thickBot="1" x14ac:dyDescent="0.3">
      <c r="A55" s="365"/>
      <c r="B55" s="253">
        <v>1</v>
      </c>
      <c r="C55" s="35"/>
      <c r="D55" s="350"/>
      <c r="E55" s="351"/>
      <c r="F55" s="350"/>
      <c r="G55" s="352"/>
      <c r="H55" s="52"/>
      <c r="I55" s="33"/>
    </row>
    <row r="56" spans="1:9" ht="35.1" customHeight="1" thickBot="1" x14ac:dyDescent="0.3">
      <c r="A56" s="364" t="s">
        <v>127</v>
      </c>
      <c r="B56" s="40" t="s">
        <v>134</v>
      </c>
      <c r="C56" s="39" t="s">
        <v>124</v>
      </c>
      <c r="D56" s="348" t="s">
        <v>138</v>
      </c>
      <c r="E56" s="349"/>
      <c r="F56" s="348" t="s">
        <v>139</v>
      </c>
      <c r="G56" s="349"/>
      <c r="H56" s="41" t="s">
        <v>140</v>
      </c>
      <c r="I56" s="43" t="s">
        <v>137</v>
      </c>
    </row>
    <row r="57" spans="1:9" ht="120.75" customHeight="1" thickBot="1" x14ac:dyDescent="0.3">
      <c r="A57" s="365"/>
      <c r="B57" s="253">
        <v>1</v>
      </c>
      <c r="C57" s="35"/>
      <c r="D57" s="350"/>
      <c r="E57" s="352"/>
      <c r="F57" s="350"/>
      <c r="G57" s="352"/>
      <c r="H57" s="31"/>
      <c r="I57" s="31"/>
    </row>
    <row r="58" spans="1:9" ht="35.1" customHeight="1" thickBot="1" x14ac:dyDescent="0.3">
      <c r="A58" s="364" t="s">
        <v>128</v>
      </c>
      <c r="B58" s="40" t="s">
        <v>134</v>
      </c>
      <c r="C58" s="39" t="s">
        <v>124</v>
      </c>
      <c r="D58" s="348" t="s">
        <v>138</v>
      </c>
      <c r="E58" s="349"/>
      <c r="F58" s="348" t="s">
        <v>139</v>
      </c>
      <c r="G58" s="349"/>
      <c r="H58" s="41" t="s">
        <v>140</v>
      </c>
      <c r="I58" s="43" t="s">
        <v>137</v>
      </c>
    </row>
    <row r="59" spans="1:9" ht="120.75" customHeight="1" thickBot="1" x14ac:dyDescent="0.3">
      <c r="A59" s="365"/>
      <c r="B59" s="253">
        <v>1</v>
      </c>
      <c r="C59" s="35"/>
      <c r="D59" s="350"/>
      <c r="E59" s="352"/>
      <c r="F59" s="350"/>
      <c r="G59" s="352"/>
      <c r="H59" s="31"/>
      <c r="I59" s="33"/>
    </row>
    <row r="60" spans="1:9" ht="35.1" customHeight="1" thickBot="1" x14ac:dyDescent="0.3">
      <c r="A60" s="364" t="s">
        <v>133</v>
      </c>
      <c r="B60" s="40" t="s">
        <v>134</v>
      </c>
      <c r="C60" s="39" t="s">
        <v>124</v>
      </c>
      <c r="D60" s="348" t="s">
        <v>138</v>
      </c>
      <c r="E60" s="349"/>
      <c r="F60" s="348" t="s">
        <v>139</v>
      </c>
      <c r="G60" s="349"/>
      <c r="H60" s="41" t="s">
        <v>140</v>
      </c>
      <c r="I60" s="43" t="s">
        <v>137</v>
      </c>
    </row>
    <row r="61" spans="1:9" ht="120.75" customHeight="1" thickBot="1" x14ac:dyDescent="0.3">
      <c r="A61" s="365"/>
      <c r="B61" s="253">
        <v>1</v>
      </c>
      <c r="C61" s="35"/>
      <c r="D61" s="350"/>
      <c r="E61" s="352"/>
      <c r="F61" s="351"/>
      <c r="G61" s="351"/>
      <c r="H61" s="31"/>
      <c r="I61" s="31"/>
    </row>
    <row r="62" spans="1:9" ht="35.1" customHeight="1" thickBot="1" x14ac:dyDescent="0.3">
      <c r="A62" s="364" t="s">
        <v>129</v>
      </c>
      <c r="B62" s="40" t="s">
        <v>134</v>
      </c>
      <c r="C62" s="39" t="s">
        <v>124</v>
      </c>
      <c r="D62" s="348" t="s">
        <v>138</v>
      </c>
      <c r="E62" s="349"/>
      <c r="F62" s="348" t="s">
        <v>139</v>
      </c>
      <c r="G62" s="349"/>
      <c r="H62" s="41" t="s">
        <v>140</v>
      </c>
      <c r="I62" s="43" t="s">
        <v>137</v>
      </c>
    </row>
    <row r="63" spans="1:9" ht="120.75" customHeight="1" thickBot="1" x14ac:dyDescent="0.3">
      <c r="A63" s="365"/>
      <c r="B63" s="253">
        <v>1</v>
      </c>
      <c r="C63" s="35"/>
      <c r="D63" s="350"/>
      <c r="E63" s="352"/>
      <c r="F63" s="350"/>
      <c r="G63" s="352"/>
      <c r="H63" s="31"/>
      <c r="I63" s="31"/>
    </row>
    <row r="66" spans="1:9" s="28" customFormat="1" ht="30" customHeight="1" x14ac:dyDescent="0.25">
      <c r="A66" s="3"/>
      <c r="B66" s="3"/>
      <c r="C66" s="3"/>
      <c r="D66" s="3"/>
      <c r="E66" s="3"/>
      <c r="F66" s="3"/>
      <c r="G66" s="3"/>
      <c r="H66" s="3"/>
      <c r="I66" s="3"/>
    </row>
    <row r="67" spans="1:9" ht="34.5" customHeight="1" x14ac:dyDescent="0.25">
      <c r="A67" s="432" t="s">
        <v>130</v>
      </c>
      <c r="B67" s="432"/>
      <c r="C67" s="432"/>
      <c r="D67" s="432"/>
      <c r="E67" s="432"/>
      <c r="F67" s="432"/>
      <c r="G67" s="432"/>
      <c r="H67" s="432"/>
      <c r="I67" s="432"/>
    </row>
    <row r="68" spans="1:9" s="254" customFormat="1" ht="123.95" customHeight="1" x14ac:dyDescent="0.25">
      <c r="A68" s="44" t="s">
        <v>121</v>
      </c>
      <c r="B68" s="361" t="s">
        <v>463</v>
      </c>
      <c r="C68" s="362"/>
      <c r="D68" s="361" t="s">
        <v>452</v>
      </c>
      <c r="E68" s="362"/>
      <c r="F68" s="361" t="s">
        <v>453</v>
      </c>
      <c r="G68" s="362"/>
      <c r="H68" s="361" t="s">
        <v>215</v>
      </c>
      <c r="I68" s="362"/>
    </row>
    <row r="69" spans="1:9" ht="40.5" customHeight="1" x14ac:dyDescent="0.25">
      <c r="A69" s="44" t="s">
        <v>224</v>
      </c>
      <c r="B69" s="434">
        <v>0.15</v>
      </c>
      <c r="C69" s="435"/>
      <c r="D69" s="434">
        <v>0.1</v>
      </c>
      <c r="E69" s="435"/>
      <c r="F69" s="434">
        <v>0.05</v>
      </c>
      <c r="G69" s="435"/>
      <c r="H69" s="436"/>
      <c r="I69" s="437"/>
    </row>
    <row r="70" spans="1:9" ht="30" customHeight="1" x14ac:dyDescent="0.25">
      <c r="A70" s="428" t="s">
        <v>143</v>
      </c>
      <c r="B70" s="101" t="s">
        <v>2</v>
      </c>
      <c r="C70" s="101" t="s">
        <v>124</v>
      </c>
      <c r="D70" s="101" t="s">
        <v>2</v>
      </c>
      <c r="E70" s="101" t="s">
        <v>124</v>
      </c>
      <c r="F70" s="101" t="s">
        <v>2</v>
      </c>
      <c r="G70" s="101" t="s">
        <v>124</v>
      </c>
      <c r="H70" s="101" t="s">
        <v>2</v>
      </c>
      <c r="I70" s="101" t="s">
        <v>124</v>
      </c>
    </row>
    <row r="71" spans="1:9" ht="30" customHeight="1" x14ac:dyDescent="0.25">
      <c r="A71" s="429"/>
      <c r="B71" s="46">
        <v>8.3299999999999999E-2</v>
      </c>
      <c r="C71" s="46">
        <v>8.3299999999999999E-2</v>
      </c>
      <c r="D71" s="46">
        <v>0.02</v>
      </c>
      <c r="E71" s="47">
        <v>0.02</v>
      </c>
      <c r="F71" s="53">
        <v>0</v>
      </c>
      <c r="G71" s="47">
        <v>0</v>
      </c>
      <c r="H71" s="53"/>
      <c r="I71" s="47"/>
    </row>
    <row r="72" spans="1:9" ht="204" customHeight="1" x14ac:dyDescent="0.25">
      <c r="A72" s="44" t="s">
        <v>132</v>
      </c>
      <c r="B72" s="357" t="s">
        <v>522</v>
      </c>
      <c r="C72" s="358"/>
      <c r="D72" s="382" t="s">
        <v>507</v>
      </c>
      <c r="E72" s="383"/>
      <c r="F72" s="382" t="s">
        <v>505</v>
      </c>
      <c r="G72" s="383"/>
      <c r="H72" s="346"/>
      <c r="I72" s="433"/>
    </row>
    <row r="73" spans="1:9" ht="73.5" customHeight="1" x14ac:dyDescent="0.25">
      <c r="A73" s="44" t="s">
        <v>131</v>
      </c>
      <c r="B73" s="353" t="s">
        <v>542</v>
      </c>
      <c r="C73" s="354"/>
      <c r="D73" s="353" t="s">
        <v>543</v>
      </c>
      <c r="E73" s="354"/>
      <c r="F73" s="355"/>
      <c r="G73" s="356"/>
      <c r="H73" s="342"/>
      <c r="I73" s="343"/>
    </row>
    <row r="74" spans="1:9" ht="30.75" customHeight="1" x14ac:dyDescent="0.25">
      <c r="A74" s="428" t="s">
        <v>144</v>
      </c>
      <c r="B74" s="101" t="s">
        <v>2</v>
      </c>
      <c r="C74" s="101" t="s">
        <v>124</v>
      </c>
      <c r="D74" s="101" t="s">
        <v>2</v>
      </c>
      <c r="E74" s="101" t="s">
        <v>124</v>
      </c>
      <c r="F74" s="101" t="s">
        <v>2</v>
      </c>
      <c r="G74" s="101" t="s">
        <v>124</v>
      </c>
      <c r="H74" s="101" t="s">
        <v>2</v>
      </c>
      <c r="I74" s="101" t="s">
        <v>124</v>
      </c>
    </row>
    <row r="75" spans="1:9" ht="30.75" customHeight="1" x14ac:dyDescent="0.25">
      <c r="A75" s="429"/>
      <c r="B75" s="46">
        <v>8.3299999999999999E-2</v>
      </c>
      <c r="C75" s="46">
        <v>8.3299999999999999E-2</v>
      </c>
      <c r="D75" s="46">
        <v>0.03</v>
      </c>
      <c r="E75" s="47">
        <v>0.03</v>
      </c>
      <c r="F75" s="53">
        <v>0.02</v>
      </c>
      <c r="G75" s="47">
        <v>0.02</v>
      </c>
      <c r="H75" s="53"/>
      <c r="I75" s="48"/>
    </row>
    <row r="76" spans="1:9" ht="325.35000000000002" customHeight="1" x14ac:dyDescent="0.25">
      <c r="A76" s="44" t="s">
        <v>132</v>
      </c>
      <c r="B76" s="359" t="s">
        <v>523</v>
      </c>
      <c r="C76" s="354"/>
      <c r="D76" s="359" t="s">
        <v>524</v>
      </c>
      <c r="E76" s="354"/>
      <c r="F76" s="382" t="s">
        <v>508</v>
      </c>
      <c r="G76" s="383"/>
      <c r="H76" s="384"/>
      <c r="I76" s="385"/>
    </row>
    <row r="77" spans="1:9" ht="80.25" customHeight="1" x14ac:dyDescent="0.25">
      <c r="A77" s="44" t="s">
        <v>131</v>
      </c>
      <c r="B77" s="353" t="s">
        <v>542</v>
      </c>
      <c r="C77" s="354"/>
      <c r="D77" s="353" t="s">
        <v>543</v>
      </c>
      <c r="E77" s="354"/>
      <c r="F77" s="355" t="s">
        <v>544</v>
      </c>
      <c r="G77" s="356"/>
      <c r="H77" s="342"/>
      <c r="I77" s="343"/>
    </row>
    <row r="78" spans="1:9" ht="30.75" customHeight="1" x14ac:dyDescent="0.25">
      <c r="A78" s="428" t="s">
        <v>145</v>
      </c>
      <c r="B78" s="101" t="s">
        <v>2</v>
      </c>
      <c r="C78" s="101" t="s">
        <v>124</v>
      </c>
      <c r="D78" s="101" t="s">
        <v>2</v>
      </c>
      <c r="E78" s="101" t="s">
        <v>124</v>
      </c>
      <c r="F78" s="101" t="s">
        <v>2</v>
      </c>
      <c r="G78" s="101" t="s">
        <v>124</v>
      </c>
      <c r="H78" s="101" t="s">
        <v>2</v>
      </c>
      <c r="I78" s="101" t="s">
        <v>124</v>
      </c>
    </row>
    <row r="79" spans="1:9" ht="30.75" customHeight="1" x14ac:dyDescent="0.25">
      <c r="A79" s="429"/>
      <c r="B79" s="46">
        <v>8.3299999999999999E-2</v>
      </c>
      <c r="C79" s="46">
        <v>8.3299999999999999E-2</v>
      </c>
      <c r="D79" s="46">
        <v>0.03</v>
      </c>
      <c r="E79" s="47">
        <v>0.03</v>
      </c>
      <c r="F79" s="53">
        <v>0.05</v>
      </c>
      <c r="G79" s="47">
        <v>0.05</v>
      </c>
      <c r="H79" s="53"/>
      <c r="I79" s="48"/>
    </row>
    <row r="80" spans="1:9" ht="318" customHeight="1" x14ac:dyDescent="0.25">
      <c r="A80" s="44" t="s">
        <v>132</v>
      </c>
      <c r="B80" s="357" t="s">
        <v>557</v>
      </c>
      <c r="C80" s="358"/>
      <c r="D80" s="359" t="s">
        <v>556</v>
      </c>
      <c r="E80" s="354"/>
      <c r="F80" s="360" t="s">
        <v>555</v>
      </c>
      <c r="G80" s="347"/>
      <c r="H80" s="342"/>
      <c r="I80" s="343"/>
    </row>
    <row r="81" spans="1:9" ht="80.25" customHeight="1" x14ac:dyDescent="0.25">
      <c r="A81" s="44" t="s">
        <v>131</v>
      </c>
      <c r="B81" s="353" t="s">
        <v>561</v>
      </c>
      <c r="C81" s="354"/>
      <c r="D81" s="353" t="s">
        <v>562</v>
      </c>
      <c r="E81" s="354"/>
      <c r="F81" s="353" t="s">
        <v>563</v>
      </c>
      <c r="G81" s="343"/>
      <c r="H81" s="342"/>
      <c r="I81" s="343"/>
    </row>
    <row r="82" spans="1:9" ht="30.75" customHeight="1" x14ac:dyDescent="0.25">
      <c r="A82" s="428" t="s">
        <v>146</v>
      </c>
      <c r="B82" s="101" t="s">
        <v>2</v>
      </c>
      <c r="C82" s="101" t="s">
        <v>124</v>
      </c>
      <c r="D82" s="101" t="s">
        <v>2</v>
      </c>
      <c r="E82" s="101" t="s">
        <v>124</v>
      </c>
      <c r="F82" s="101" t="s">
        <v>2</v>
      </c>
      <c r="G82" s="101" t="s">
        <v>124</v>
      </c>
      <c r="H82" s="101" t="s">
        <v>2</v>
      </c>
      <c r="I82" s="101" t="s">
        <v>124</v>
      </c>
    </row>
    <row r="83" spans="1:9" ht="30.75" customHeight="1" x14ac:dyDescent="0.25">
      <c r="A83" s="429"/>
      <c r="B83" s="46">
        <v>8.3299999999999999E-2</v>
      </c>
      <c r="C83" s="47"/>
      <c r="D83" s="46">
        <v>0.09</v>
      </c>
      <c r="E83" s="47"/>
      <c r="F83" s="53">
        <v>0.09</v>
      </c>
      <c r="G83" s="47"/>
      <c r="H83" s="53"/>
      <c r="I83" s="48"/>
    </row>
    <row r="84" spans="1:9" ht="80.25" customHeight="1" x14ac:dyDescent="0.25">
      <c r="A84" s="44" t="s">
        <v>132</v>
      </c>
      <c r="B84" s="344"/>
      <c r="C84" s="345"/>
      <c r="D84" s="342"/>
      <c r="E84" s="343"/>
      <c r="F84" s="346"/>
      <c r="G84" s="347"/>
      <c r="H84" s="342"/>
      <c r="I84" s="343"/>
    </row>
    <row r="85" spans="1:9" ht="80.25" customHeight="1" x14ac:dyDescent="0.25">
      <c r="A85" s="44" t="s">
        <v>131</v>
      </c>
      <c r="B85" s="438"/>
      <c r="C85" s="439"/>
      <c r="D85" s="359"/>
      <c r="E85" s="354"/>
      <c r="F85" s="342"/>
      <c r="G85" s="343"/>
      <c r="H85" s="342"/>
      <c r="I85" s="343"/>
    </row>
    <row r="86" spans="1:9" ht="30" customHeight="1" x14ac:dyDescent="0.25">
      <c r="A86" s="428" t="s">
        <v>147</v>
      </c>
      <c r="B86" s="101" t="s">
        <v>2</v>
      </c>
      <c r="C86" s="101" t="s">
        <v>124</v>
      </c>
      <c r="D86" s="101" t="s">
        <v>2</v>
      </c>
      <c r="E86" s="101" t="s">
        <v>124</v>
      </c>
      <c r="F86" s="101" t="s">
        <v>2</v>
      </c>
      <c r="G86" s="101" t="s">
        <v>124</v>
      </c>
      <c r="H86" s="101" t="s">
        <v>2</v>
      </c>
      <c r="I86" s="101" t="s">
        <v>124</v>
      </c>
    </row>
    <row r="87" spans="1:9" ht="30" customHeight="1" x14ac:dyDescent="0.25">
      <c r="A87" s="429"/>
      <c r="B87" s="46">
        <v>8.3299999999999999E-2</v>
      </c>
      <c r="C87" s="47"/>
      <c r="D87" s="46">
        <v>0.09</v>
      </c>
      <c r="E87" s="47"/>
      <c r="F87" s="53">
        <v>0.09</v>
      </c>
      <c r="G87" s="47"/>
      <c r="H87" s="53"/>
      <c r="I87" s="48"/>
    </row>
    <row r="88" spans="1:9" ht="80.25" customHeight="1" x14ac:dyDescent="0.25">
      <c r="A88" s="44" t="s">
        <v>132</v>
      </c>
      <c r="B88" s="363"/>
      <c r="C88" s="363"/>
      <c r="D88" s="363"/>
      <c r="E88" s="363"/>
      <c r="F88" s="363"/>
      <c r="G88" s="363"/>
      <c r="H88" s="363"/>
      <c r="I88" s="363"/>
    </row>
    <row r="89" spans="1:9" ht="80.25" customHeight="1" x14ac:dyDescent="0.25">
      <c r="A89" s="44" t="s">
        <v>131</v>
      </c>
      <c r="B89" s="339"/>
      <c r="C89" s="340"/>
      <c r="D89" s="339"/>
      <c r="E89" s="340"/>
      <c r="F89" s="339"/>
      <c r="G89" s="340"/>
      <c r="H89" s="339"/>
      <c r="I89" s="340"/>
    </row>
    <row r="90" spans="1:9" ht="29.25" customHeight="1" x14ac:dyDescent="0.25">
      <c r="A90" s="428" t="s">
        <v>148</v>
      </c>
      <c r="B90" s="101" t="s">
        <v>2</v>
      </c>
      <c r="C90" s="101" t="s">
        <v>124</v>
      </c>
      <c r="D90" s="101" t="s">
        <v>2</v>
      </c>
      <c r="E90" s="101" t="s">
        <v>124</v>
      </c>
      <c r="F90" s="101" t="s">
        <v>2</v>
      </c>
      <c r="G90" s="101" t="s">
        <v>124</v>
      </c>
      <c r="H90" s="101" t="s">
        <v>2</v>
      </c>
      <c r="I90" s="101" t="s">
        <v>124</v>
      </c>
    </row>
    <row r="91" spans="1:9" ht="29.25" customHeight="1" x14ac:dyDescent="0.25">
      <c r="A91" s="429"/>
      <c r="B91" s="46">
        <v>8.3299999999999999E-2</v>
      </c>
      <c r="C91" s="47"/>
      <c r="D91" s="46">
        <v>0.09</v>
      </c>
      <c r="E91" s="47"/>
      <c r="F91" s="53">
        <v>0.1</v>
      </c>
      <c r="G91" s="47"/>
      <c r="H91" s="53"/>
      <c r="I91" s="48"/>
    </row>
    <row r="92" spans="1:9" ht="80.25" customHeight="1" x14ac:dyDescent="0.25">
      <c r="A92" s="44" t="s">
        <v>132</v>
      </c>
      <c r="B92" s="338"/>
      <c r="C92" s="338"/>
      <c r="D92" s="338"/>
      <c r="E92" s="338"/>
      <c r="F92" s="338"/>
      <c r="G92" s="338"/>
      <c r="H92" s="338"/>
      <c r="I92" s="338"/>
    </row>
    <row r="93" spans="1:9" ht="80.25" customHeight="1" x14ac:dyDescent="0.25">
      <c r="A93" s="44" t="s">
        <v>131</v>
      </c>
      <c r="B93" s="339"/>
      <c r="C93" s="340"/>
      <c r="D93" s="339"/>
      <c r="E93" s="340"/>
      <c r="F93" s="339"/>
      <c r="G93" s="340"/>
      <c r="H93" s="339"/>
      <c r="I93" s="340"/>
    </row>
    <row r="94" spans="1:9" ht="24.95" customHeight="1" x14ac:dyDescent="0.25">
      <c r="A94" s="428" t="s">
        <v>149</v>
      </c>
      <c r="B94" s="101" t="s">
        <v>2</v>
      </c>
      <c r="C94" s="101" t="s">
        <v>124</v>
      </c>
      <c r="D94" s="101" t="s">
        <v>2</v>
      </c>
      <c r="E94" s="101" t="s">
        <v>124</v>
      </c>
      <c r="F94" s="101" t="s">
        <v>2</v>
      </c>
      <c r="G94" s="101" t="s">
        <v>124</v>
      </c>
      <c r="H94" s="101" t="s">
        <v>2</v>
      </c>
      <c r="I94" s="101" t="s">
        <v>124</v>
      </c>
    </row>
    <row r="95" spans="1:9" ht="24.95" customHeight="1" x14ac:dyDescent="0.25">
      <c r="A95" s="429"/>
      <c r="B95" s="46">
        <v>8.3299999999999999E-2</v>
      </c>
      <c r="C95" s="47"/>
      <c r="D95" s="46">
        <v>0.1</v>
      </c>
      <c r="E95" s="47"/>
      <c r="F95" s="53">
        <v>0.1</v>
      </c>
      <c r="G95" s="47"/>
      <c r="H95" s="53"/>
      <c r="I95" s="48"/>
    </row>
    <row r="96" spans="1:9" ht="80.25" customHeight="1" x14ac:dyDescent="0.25">
      <c r="A96" s="44" t="s">
        <v>132</v>
      </c>
      <c r="B96" s="338"/>
      <c r="C96" s="338"/>
      <c r="D96" s="338"/>
      <c r="E96" s="338"/>
      <c r="F96" s="338"/>
      <c r="G96" s="338"/>
      <c r="H96" s="338"/>
      <c r="I96" s="338"/>
    </row>
    <row r="97" spans="1:9" ht="80.25" customHeight="1" x14ac:dyDescent="0.25">
      <c r="A97" s="44" t="s">
        <v>131</v>
      </c>
      <c r="B97" s="339"/>
      <c r="C97" s="340"/>
      <c r="D97" s="339"/>
      <c r="E97" s="340"/>
      <c r="F97" s="339"/>
      <c r="G97" s="340"/>
      <c r="H97" s="339"/>
      <c r="I97" s="340"/>
    </row>
    <row r="98" spans="1:9" ht="24.95" customHeight="1" x14ac:dyDescent="0.25">
      <c r="A98" s="428" t="s">
        <v>150</v>
      </c>
      <c r="B98" s="101" t="s">
        <v>2</v>
      </c>
      <c r="C98" s="101" t="s">
        <v>124</v>
      </c>
      <c r="D98" s="101" t="s">
        <v>2</v>
      </c>
      <c r="E98" s="101" t="s">
        <v>124</v>
      </c>
      <c r="F98" s="101" t="s">
        <v>2</v>
      </c>
      <c r="G98" s="101" t="s">
        <v>124</v>
      </c>
      <c r="H98" s="101" t="s">
        <v>2</v>
      </c>
      <c r="I98" s="101" t="s">
        <v>124</v>
      </c>
    </row>
    <row r="99" spans="1:9" ht="24.95" customHeight="1" x14ac:dyDescent="0.25">
      <c r="A99" s="429"/>
      <c r="B99" s="46">
        <v>8.3299999999999999E-2</v>
      </c>
      <c r="C99" s="47"/>
      <c r="D99" s="46">
        <v>0.1</v>
      </c>
      <c r="E99" s="47"/>
      <c r="F99" s="53">
        <v>0.1</v>
      </c>
      <c r="G99" s="47"/>
      <c r="H99" s="53"/>
      <c r="I99" s="48"/>
    </row>
    <row r="100" spans="1:9" ht="80.25" customHeight="1" x14ac:dyDescent="0.25">
      <c r="A100" s="44" t="s">
        <v>132</v>
      </c>
      <c r="B100" s="338"/>
      <c r="C100" s="338"/>
      <c r="D100" s="338"/>
      <c r="E100" s="338"/>
      <c r="F100" s="338"/>
      <c r="G100" s="338"/>
      <c r="H100" s="338"/>
      <c r="I100" s="338"/>
    </row>
    <row r="101" spans="1:9" ht="80.25" customHeight="1" x14ac:dyDescent="0.25">
      <c r="A101" s="44" t="s">
        <v>131</v>
      </c>
      <c r="B101" s="339"/>
      <c r="C101" s="340"/>
      <c r="D101" s="339"/>
      <c r="E101" s="340"/>
      <c r="F101" s="339"/>
      <c r="G101" s="340"/>
      <c r="H101" s="339"/>
      <c r="I101" s="340"/>
    </row>
    <row r="102" spans="1:9" ht="24.95" customHeight="1" x14ac:dyDescent="0.25">
      <c r="A102" s="428" t="s">
        <v>151</v>
      </c>
      <c r="B102" s="101" t="s">
        <v>2</v>
      </c>
      <c r="C102" s="101" t="s">
        <v>124</v>
      </c>
      <c r="D102" s="101" t="s">
        <v>2</v>
      </c>
      <c r="E102" s="101" t="s">
        <v>124</v>
      </c>
      <c r="F102" s="101" t="s">
        <v>2</v>
      </c>
      <c r="G102" s="101" t="s">
        <v>124</v>
      </c>
      <c r="H102" s="101" t="s">
        <v>2</v>
      </c>
      <c r="I102" s="101" t="s">
        <v>124</v>
      </c>
    </row>
    <row r="103" spans="1:9" ht="24.95" customHeight="1" x14ac:dyDescent="0.25">
      <c r="A103" s="429"/>
      <c r="B103" s="46">
        <v>8.3299999999999999E-2</v>
      </c>
      <c r="C103" s="47"/>
      <c r="D103" s="46">
        <v>0.1</v>
      </c>
      <c r="E103" s="47"/>
      <c r="F103" s="53">
        <v>0.1</v>
      </c>
      <c r="G103" s="47"/>
      <c r="H103" s="53"/>
      <c r="I103" s="48"/>
    </row>
    <row r="104" spans="1:9" ht="80.25" customHeight="1" x14ac:dyDescent="0.25">
      <c r="A104" s="44" t="s">
        <v>132</v>
      </c>
      <c r="B104" s="338"/>
      <c r="C104" s="338"/>
      <c r="D104" s="338"/>
      <c r="E104" s="338"/>
      <c r="F104" s="338"/>
      <c r="G104" s="338"/>
      <c r="H104" s="338"/>
      <c r="I104" s="338"/>
    </row>
    <row r="105" spans="1:9" ht="80.25" customHeight="1" x14ac:dyDescent="0.25">
      <c r="A105" s="44" t="s">
        <v>131</v>
      </c>
      <c r="B105" s="339"/>
      <c r="C105" s="340"/>
      <c r="D105" s="339"/>
      <c r="E105" s="340"/>
      <c r="F105" s="339"/>
      <c r="G105" s="340"/>
      <c r="H105" s="339"/>
      <c r="I105" s="340"/>
    </row>
    <row r="106" spans="1:9" ht="24.95" customHeight="1" x14ac:dyDescent="0.25">
      <c r="A106" s="428" t="s">
        <v>152</v>
      </c>
      <c r="B106" s="101" t="s">
        <v>2</v>
      </c>
      <c r="C106" s="101" t="s">
        <v>124</v>
      </c>
      <c r="D106" s="101" t="s">
        <v>2</v>
      </c>
      <c r="E106" s="101" t="s">
        <v>124</v>
      </c>
      <c r="F106" s="101" t="s">
        <v>2</v>
      </c>
      <c r="G106" s="101" t="s">
        <v>124</v>
      </c>
      <c r="H106" s="101" t="s">
        <v>2</v>
      </c>
      <c r="I106" s="101" t="s">
        <v>124</v>
      </c>
    </row>
    <row r="107" spans="1:9" ht="24.95" customHeight="1" x14ac:dyDescent="0.25">
      <c r="A107" s="429"/>
      <c r="B107" s="46">
        <v>8.3299999999999999E-2</v>
      </c>
      <c r="C107" s="47"/>
      <c r="D107" s="46">
        <v>0.15</v>
      </c>
      <c r="E107" s="47"/>
      <c r="F107" s="53">
        <v>0.15</v>
      </c>
      <c r="G107" s="47"/>
      <c r="H107" s="53"/>
      <c r="I107" s="48"/>
    </row>
    <row r="108" spans="1:9" ht="80.25" customHeight="1" x14ac:dyDescent="0.25">
      <c r="A108" s="44" t="s">
        <v>132</v>
      </c>
      <c r="B108" s="338"/>
      <c r="C108" s="338"/>
      <c r="D108" s="338"/>
      <c r="E108" s="338"/>
      <c r="F108" s="338"/>
      <c r="G108" s="338"/>
      <c r="H108" s="338"/>
      <c r="I108" s="338"/>
    </row>
    <row r="109" spans="1:9" ht="80.25" customHeight="1" x14ac:dyDescent="0.25">
      <c r="A109" s="44" t="s">
        <v>131</v>
      </c>
      <c r="B109" s="339"/>
      <c r="C109" s="340"/>
      <c r="D109" s="339"/>
      <c r="E109" s="340"/>
      <c r="F109" s="339"/>
      <c r="G109" s="340"/>
      <c r="H109" s="339"/>
      <c r="I109" s="340"/>
    </row>
    <row r="110" spans="1:9" ht="24.95" customHeight="1" x14ac:dyDescent="0.25">
      <c r="A110" s="428" t="s">
        <v>153</v>
      </c>
      <c r="B110" s="101" t="s">
        <v>2</v>
      </c>
      <c r="C110" s="101" t="s">
        <v>124</v>
      </c>
      <c r="D110" s="101" t="s">
        <v>2</v>
      </c>
      <c r="E110" s="101" t="s">
        <v>124</v>
      </c>
      <c r="F110" s="101" t="s">
        <v>2</v>
      </c>
      <c r="G110" s="101" t="s">
        <v>124</v>
      </c>
      <c r="H110" s="101" t="s">
        <v>2</v>
      </c>
      <c r="I110" s="101" t="s">
        <v>124</v>
      </c>
    </row>
    <row r="111" spans="1:9" ht="24.95" customHeight="1" x14ac:dyDescent="0.25">
      <c r="A111" s="429"/>
      <c r="B111" s="46">
        <v>8.3299999999999999E-2</v>
      </c>
      <c r="C111" s="47"/>
      <c r="D111" s="46">
        <v>0.15</v>
      </c>
      <c r="E111" s="47"/>
      <c r="F111" s="53">
        <v>0.15</v>
      </c>
      <c r="G111" s="47"/>
      <c r="H111" s="53"/>
      <c r="I111" s="48"/>
    </row>
    <row r="112" spans="1:9" ht="80.25" customHeight="1" x14ac:dyDescent="0.25">
      <c r="A112" s="44" t="s">
        <v>132</v>
      </c>
      <c r="B112" s="338"/>
      <c r="C112" s="338"/>
      <c r="D112" s="338"/>
      <c r="E112" s="338"/>
      <c r="F112" s="338"/>
      <c r="G112" s="338"/>
      <c r="H112" s="338"/>
      <c r="I112" s="338"/>
    </row>
    <row r="113" spans="1:9" ht="80.25" customHeight="1" x14ac:dyDescent="0.25">
      <c r="A113" s="44" t="s">
        <v>131</v>
      </c>
      <c r="B113" s="339"/>
      <c r="C113" s="340"/>
      <c r="D113" s="339"/>
      <c r="E113" s="340"/>
      <c r="F113" s="339"/>
      <c r="G113" s="340"/>
      <c r="H113" s="339"/>
      <c r="I113" s="340"/>
    </row>
    <row r="114" spans="1:9" ht="24.95" customHeight="1" x14ac:dyDescent="0.25">
      <c r="A114" s="428" t="s">
        <v>154</v>
      </c>
      <c r="B114" s="101" t="s">
        <v>2</v>
      </c>
      <c r="C114" s="101" t="s">
        <v>124</v>
      </c>
      <c r="D114" s="101" t="s">
        <v>2</v>
      </c>
      <c r="E114" s="101" t="s">
        <v>124</v>
      </c>
      <c r="F114" s="101" t="s">
        <v>2</v>
      </c>
      <c r="G114" s="101" t="s">
        <v>124</v>
      </c>
      <c r="H114" s="101" t="s">
        <v>2</v>
      </c>
      <c r="I114" s="101" t="s">
        <v>124</v>
      </c>
    </row>
    <row r="115" spans="1:9" ht="24.95" customHeight="1" x14ac:dyDescent="0.25">
      <c r="A115" s="429"/>
      <c r="B115" s="46">
        <v>8.3299999999999999E-2</v>
      </c>
      <c r="C115" s="47"/>
      <c r="D115" s="46">
        <v>0.05</v>
      </c>
      <c r="E115" s="47"/>
      <c r="F115" s="53">
        <v>0.05</v>
      </c>
      <c r="G115" s="47"/>
      <c r="H115" s="231"/>
      <c r="I115" s="232"/>
    </row>
    <row r="116" spans="1:9" ht="80.25" customHeight="1" x14ac:dyDescent="0.25">
      <c r="A116" s="44" t="s">
        <v>132</v>
      </c>
      <c r="B116" s="341"/>
      <c r="C116" s="341"/>
      <c r="D116" s="341"/>
      <c r="E116" s="341"/>
      <c r="F116" s="341"/>
      <c r="G116" s="341"/>
      <c r="H116" s="341"/>
      <c r="I116" s="341"/>
    </row>
    <row r="117" spans="1:9" ht="80.25" customHeight="1" x14ac:dyDescent="0.25">
      <c r="A117" s="44" t="s">
        <v>131</v>
      </c>
      <c r="B117" s="339"/>
      <c r="C117" s="340"/>
      <c r="D117" s="339"/>
      <c r="E117" s="340"/>
      <c r="F117" s="339"/>
      <c r="G117" s="340"/>
      <c r="H117" s="339"/>
      <c r="I117" s="340"/>
    </row>
    <row r="118" spans="1:9" ht="16.5" x14ac:dyDescent="0.25">
      <c r="A118" s="45" t="s">
        <v>318</v>
      </c>
      <c r="B118" s="49">
        <f t="shared" ref="B118:I118" si="1">(B71+B75+B79+B83+B87+B91+B95+B99+B103+B107+B111+B115)</f>
        <v>0.99960000000000016</v>
      </c>
      <c r="C118" s="49">
        <f t="shared" si="1"/>
        <v>0.24990000000000001</v>
      </c>
      <c r="D118" s="49">
        <f t="shared" si="1"/>
        <v>1</v>
      </c>
      <c r="E118" s="49">
        <f t="shared" si="1"/>
        <v>0.08</v>
      </c>
      <c r="F118" s="49">
        <f t="shared" si="1"/>
        <v>1</v>
      </c>
      <c r="G118" s="49">
        <f t="shared" si="1"/>
        <v>7.0000000000000007E-2</v>
      </c>
      <c r="H118" s="49">
        <f t="shared" si="1"/>
        <v>0</v>
      </c>
      <c r="I118" s="49">
        <f t="shared" si="1"/>
        <v>0</v>
      </c>
    </row>
    <row r="119" spans="1:9" x14ac:dyDescent="0.25">
      <c r="B119" s="83"/>
      <c r="C119" s="83"/>
      <c r="D119" s="83"/>
      <c r="E119" s="83"/>
      <c r="F119" s="83"/>
    </row>
    <row r="120" spans="1:9" x14ac:dyDescent="0.25">
      <c r="B120" s="83"/>
      <c r="C120" s="83"/>
      <c r="D120" s="83"/>
      <c r="E120" s="83"/>
      <c r="F120" s="83"/>
    </row>
    <row r="123" spans="1:9" ht="37.5" customHeight="1" x14ac:dyDescent="0.25"/>
    <row r="124" spans="1:9" ht="19.5" customHeight="1" x14ac:dyDescent="0.25"/>
    <row r="125" spans="1:9" ht="19.5" customHeight="1" x14ac:dyDescent="0.25"/>
    <row r="126" spans="1:9" ht="34.5" customHeight="1" x14ac:dyDescent="0.25"/>
    <row r="127" spans="1:9" ht="15" customHeight="1" x14ac:dyDescent="0.25"/>
    <row r="128" spans="1:9" ht="15.75" customHeight="1" x14ac:dyDescent="0.25"/>
  </sheetData>
  <mergeCells count="211">
    <mergeCell ref="B69:C69"/>
    <mergeCell ref="D69:E69"/>
    <mergeCell ref="F69:G69"/>
    <mergeCell ref="H69:I69"/>
    <mergeCell ref="A94:A95"/>
    <mergeCell ref="A98:A99"/>
    <mergeCell ref="A102:A103"/>
    <mergeCell ref="F53:G53"/>
    <mergeCell ref="B93:C93"/>
    <mergeCell ref="D93:E93"/>
    <mergeCell ref="F93:G93"/>
    <mergeCell ref="H93:I93"/>
    <mergeCell ref="B89:C89"/>
    <mergeCell ref="D89:E89"/>
    <mergeCell ref="F89:G89"/>
    <mergeCell ref="H89:I89"/>
    <mergeCell ref="B92:C92"/>
    <mergeCell ref="D92:E92"/>
    <mergeCell ref="F92:G92"/>
    <mergeCell ref="H92:I92"/>
    <mergeCell ref="B85:C85"/>
    <mergeCell ref="D85:E85"/>
    <mergeCell ref="F59:G59"/>
    <mergeCell ref="F57:G57"/>
    <mergeCell ref="F55:G55"/>
    <mergeCell ref="F85:G85"/>
    <mergeCell ref="H85:I85"/>
    <mergeCell ref="B88:C88"/>
    <mergeCell ref="A106:A107"/>
    <mergeCell ref="A110:A111"/>
    <mergeCell ref="A114:A115"/>
    <mergeCell ref="M8:O8"/>
    <mergeCell ref="M9:O9"/>
    <mergeCell ref="M10:O10"/>
    <mergeCell ref="A70:A71"/>
    <mergeCell ref="A74:A75"/>
    <mergeCell ref="A78:A79"/>
    <mergeCell ref="A82:A83"/>
    <mergeCell ref="A86:A87"/>
    <mergeCell ref="A90:A91"/>
    <mergeCell ref="A24:O24"/>
    <mergeCell ref="A67:I67"/>
    <mergeCell ref="F68:G68"/>
    <mergeCell ref="H68:I68"/>
    <mergeCell ref="B72:C72"/>
    <mergeCell ref="D72:E72"/>
    <mergeCell ref="F72:G72"/>
    <mergeCell ref="H72:I72"/>
    <mergeCell ref="M1:O1"/>
    <mergeCell ref="M2:O2"/>
    <mergeCell ref="M3:O3"/>
    <mergeCell ref="M4:O4"/>
    <mergeCell ref="B1:L1"/>
    <mergeCell ref="B2:L2"/>
    <mergeCell ref="B3:L3"/>
    <mergeCell ref="B4:L4"/>
    <mergeCell ref="A23:O23"/>
    <mergeCell ref="B13:O15"/>
    <mergeCell ref="B17:F17"/>
    <mergeCell ref="I17:O17"/>
    <mergeCell ref="K19:O19"/>
    <mergeCell ref="A1:A4"/>
    <mergeCell ref="J8:K10"/>
    <mergeCell ref="G17:H17"/>
    <mergeCell ref="G19:I19"/>
    <mergeCell ref="B19:E19"/>
    <mergeCell ref="C20:O20"/>
    <mergeCell ref="A13:A15"/>
    <mergeCell ref="A8:A10"/>
    <mergeCell ref="B6:K6"/>
    <mergeCell ref="M6:O6"/>
    <mergeCell ref="H88:I88"/>
    <mergeCell ref="B81:C81"/>
    <mergeCell ref="D81:E81"/>
    <mergeCell ref="F81:G81"/>
    <mergeCell ref="B73:C73"/>
    <mergeCell ref="D73:E73"/>
    <mergeCell ref="F73:G73"/>
    <mergeCell ref="F76:G76"/>
    <mergeCell ref="H76:I76"/>
    <mergeCell ref="B76:C76"/>
    <mergeCell ref="D76:E76"/>
    <mergeCell ref="H77:I77"/>
    <mergeCell ref="H80:I80"/>
    <mergeCell ref="H73:I73"/>
    <mergeCell ref="F52:G52"/>
    <mergeCell ref="F54:G54"/>
    <mergeCell ref="A35:I35"/>
    <mergeCell ref="B36:I36"/>
    <mergeCell ref="B39:C39"/>
    <mergeCell ref="D40:E40"/>
    <mergeCell ref="D41:E41"/>
    <mergeCell ref="F40:G40"/>
    <mergeCell ref="D44:E44"/>
    <mergeCell ref="D43:E43"/>
    <mergeCell ref="D45:E45"/>
    <mergeCell ref="D39:I39"/>
    <mergeCell ref="F43:G43"/>
    <mergeCell ref="F44:G44"/>
    <mergeCell ref="F45:G45"/>
    <mergeCell ref="D42:E42"/>
    <mergeCell ref="F42:G42"/>
    <mergeCell ref="A44:A45"/>
    <mergeCell ref="A37:A38"/>
    <mergeCell ref="G37:G38"/>
    <mergeCell ref="H37:I38"/>
    <mergeCell ref="A46:A47"/>
    <mergeCell ref="A48:A49"/>
    <mergeCell ref="A50:A51"/>
    <mergeCell ref="F41:G41"/>
    <mergeCell ref="F48:G48"/>
    <mergeCell ref="F49:G49"/>
    <mergeCell ref="F51:G51"/>
    <mergeCell ref="F50:G50"/>
    <mergeCell ref="D51:E51"/>
    <mergeCell ref="A40:A41"/>
    <mergeCell ref="A42:A43"/>
    <mergeCell ref="D47:E47"/>
    <mergeCell ref="F46:G46"/>
    <mergeCell ref="F47:G47"/>
    <mergeCell ref="D46:E46"/>
    <mergeCell ref="D48:E48"/>
    <mergeCell ref="D50:E50"/>
    <mergeCell ref="D49:E49"/>
    <mergeCell ref="A52:A53"/>
    <mergeCell ref="A54:A55"/>
    <mergeCell ref="A56:A57"/>
    <mergeCell ref="A58:A59"/>
    <mergeCell ref="A60:A61"/>
    <mergeCell ref="A62:A63"/>
    <mergeCell ref="D52:E52"/>
    <mergeCell ref="D59:E59"/>
    <mergeCell ref="D61:E61"/>
    <mergeCell ref="D63:E63"/>
    <mergeCell ref="D60:E60"/>
    <mergeCell ref="D54:E54"/>
    <mergeCell ref="D56:E56"/>
    <mergeCell ref="D62:E62"/>
    <mergeCell ref="D55:E55"/>
    <mergeCell ref="D100:E100"/>
    <mergeCell ref="F56:G56"/>
    <mergeCell ref="D58:E58"/>
    <mergeCell ref="F58:G58"/>
    <mergeCell ref="D53:E53"/>
    <mergeCell ref="D57:E57"/>
    <mergeCell ref="F63:G63"/>
    <mergeCell ref="F61:G61"/>
    <mergeCell ref="B105:C105"/>
    <mergeCell ref="D105:E105"/>
    <mergeCell ref="F105:G105"/>
    <mergeCell ref="B77:C77"/>
    <mergeCell ref="D77:E77"/>
    <mergeCell ref="F77:G77"/>
    <mergeCell ref="B80:C80"/>
    <mergeCell ref="D80:E80"/>
    <mergeCell ref="F80:G80"/>
    <mergeCell ref="F100:G100"/>
    <mergeCell ref="B68:C68"/>
    <mergeCell ref="D68:E68"/>
    <mergeCell ref="F60:G60"/>
    <mergeCell ref="F62:G62"/>
    <mergeCell ref="D88:E88"/>
    <mergeCell ref="F88:G88"/>
    <mergeCell ref="H116:I116"/>
    <mergeCell ref="H105:I105"/>
    <mergeCell ref="B96:C96"/>
    <mergeCell ref="D96:E96"/>
    <mergeCell ref="F96:G96"/>
    <mergeCell ref="H81:I81"/>
    <mergeCell ref="B84:C84"/>
    <mergeCell ref="D84:E84"/>
    <mergeCell ref="F84:G84"/>
    <mergeCell ref="H84:I84"/>
    <mergeCell ref="H96:I96"/>
    <mergeCell ref="B97:C97"/>
    <mergeCell ref="D97:E97"/>
    <mergeCell ref="B101:C101"/>
    <mergeCell ref="D101:E101"/>
    <mergeCell ref="F101:G101"/>
    <mergeCell ref="H101:I101"/>
    <mergeCell ref="B104:C104"/>
    <mergeCell ref="D104:E104"/>
    <mergeCell ref="F104:G104"/>
    <mergeCell ref="H104:I104"/>
    <mergeCell ref="F97:G97"/>
    <mergeCell ref="H97:I97"/>
    <mergeCell ref="B100:C100"/>
    <mergeCell ref="H100:I100"/>
    <mergeCell ref="B117:C117"/>
    <mergeCell ref="D117:E117"/>
    <mergeCell ref="F117:G117"/>
    <mergeCell ref="H117:I117"/>
    <mergeCell ref="B108:C108"/>
    <mergeCell ref="D108:E108"/>
    <mergeCell ref="F108:G108"/>
    <mergeCell ref="H108:I108"/>
    <mergeCell ref="B109:C109"/>
    <mergeCell ref="D109:E109"/>
    <mergeCell ref="F109:G109"/>
    <mergeCell ref="H109:I109"/>
    <mergeCell ref="B112:C112"/>
    <mergeCell ref="D112:E112"/>
    <mergeCell ref="F112:G112"/>
    <mergeCell ref="H112:I112"/>
    <mergeCell ref="B113:C113"/>
    <mergeCell ref="D113:E113"/>
    <mergeCell ref="F113:G113"/>
    <mergeCell ref="H113:I113"/>
    <mergeCell ref="B116:C116"/>
    <mergeCell ref="D116:E116"/>
    <mergeCell ref="F116:G116"/>
  </mergeCells>
  <phoneticPr fontId="36" type="noConversion"/>
  <hyperlinks>
    <hyperlink ref="B73" r:id="rId1" xr:uid="{84251652-22EC-D54C-AF07-063F3E782207}"/>
    <hyperlink ref="D73" r:id="rId2" xr:uid="{B8420788-1523-C545-93BD-4CEDAD337DB5}"/>
    <hyperlink ref="B77" r:id="rId3" xr:uid="{9A52E06A-B93B-9F4D-989E-459A516174B7}"/>
    <hyperlink ref="D77" r:id="rId4" xr:uid="{7DDCA923-E41A-6B44-9F24-3865F908AD7F}"/>
    <hyperlink ref="F77" r:id="rId5" xr:uid="{313F6C9A-8472-5540-AD6D-926D73B5697F}"/>
    <hyperlink ref="B81" r:id="rId6" xr:uid="{954AE9CC-AC77-5F40-AAEE-40750EBE0240}"/>
    <hyperlink ref="D81" r:id="rId7" xr:uid="{2F9A8BEF-8926-8A43-B818-EC5FF0C75381}"/>
    <hyperlink ref="F81" r:id="rId8" xr:uid="{E769DFB7-DB15-144E-83C8-2810D476E311}"/>
  </hyperlinks>
  <pageMargins left="0.25" right="0.25" top="0.75" bottom="0.75" header="0.3" footer="0.3"/>
  <pageSetup scale="21" orientation="landscape" r:id="rId9"/>
  <drawing r:id="rId10"/>
  <legacyDrawing r:id="rId1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73DB0EB-ABC7-4FC5-ADE4-B2ADA3B0391D}">
          <x14:formula1>
            <xm:f>Listas!$B$2:$B$4</xm:f>
          </x14:formula1>
          <xm:sqref>H37:I38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7FFD0-3A36-4635-9953-BDB2834B578A}">
  <sheetPr>
    <tabColor theme="5" tint="0.59999389629810485"/>
    <pageSetUpPr fitToPage="1"/>
  </sheetPr>
  <dimension ref="A1:L27"/>
  <sheetViews>
    <sheetView topLeftCell="A11" zoomScale="111" zoomScaleNormal="120" workbookViewId="0">
      <selection activeCell="H20" activeCellId="5" sqref="D13:H13 D15:H16 K13:L13 K15:L16 H19:I19 H20:I20"/>
    </sheetView>
  </sheetViews>
  <sheetFormatPr baseColWidth="10" defaultColWidth="8.7109375" defaultRowHeight="12.75" x14ac:dyDescent="0.25"/>
  <cols>
    <col min="1" max="1" width="3.28515625" style="220" customWidth="1"/>
    <col min="2" max="2" width="9.28515625" style="220" customWidth="1"/>
    <col min="3" max="3" width="5.7109375" style="220" customWidth="1"/>
    <col min="4" max="4" width="6.7109375" style="220" customWidth="1"/>
    <col min="5" max="5" width="5.7109375" style="220" customWidth="1"/>
    <col min="6" max="6" width="10.28515625" style="220" customWidth="1"/>
    <col min="7" max="7" width="2.140625" style="220" customWidth="1"/>
    <col min="8" max="8" width="28" style="220" customWidth="1"/>
    <col min="9" max="9" width="25.42578125" style="220" customWidth="1"/>
    <col min="10" max="10" width="6.7109375" style="220" customWidth="1"/>
    <col min="11" max="11" width="18.7109375" style="220" customWidth="1"/>
    <col min="12" max="12" width="25.7109375" style="220" customWidth="1"/>
    <col min="13" max="16384" width="8.7109375" style="220"/>
  </cols>
  <sheetData>
    <row r="1" spans="1:12" ht="18.75" customHeight="1" x14ac:dyDescent="0.25">
      <c r="A1" s="440"/>
      <c r="B1" s="441"/>
      <c r="C1" s="441"/>
      <c r="D1" s="441"/>
      <c r="E1" s="442"/>
      <c r="F1" s="449" t="s">
        <v>328</v>
      </c>
      <c r="G1" s="450"/>
      <c r="H1" s="450"/>
      <c r="I1" s="450"/>
      <c r="J1" s="450"/>
      <c r="K1" s="450"/>
      <c r="L1" s="219"/>
    </row>
    <row r="2" spans="1:12" ht="18.75" customHeight="1" x14ac:dyDescent="0.25">
      <c r="A2" s="443"/>
      <c r="B2" s="444"/>
      <c r="C2" s="444"/>
      <c r="D2" s="444"/>
      <c r="E2" s="445"/>
      <c r="F2" s="451"/>
      <c r="G2" s="452"/>
      <c r="H2" s="452"/>
      <c r="I2" s="452"/>
      <c r="J2" s="452"/>
      <c r="K2" s="452"/>
      <c r="L2" s="219"/>
    </row>
    <row r="3" spans="1:12" ht="18.75" customHeight="1" x14ac:dyDescent="0.25">
      <c r="A3" s="443"/>
      <c r="B3" s="444"/>
      <c r="C3" s="444"/>
      <c r="D3" s="444"/>
      <c r="E3" s="445"/>
      <c r="F3" s="449" t="s">
        <v>329</v>
      </c>
      <c r="G3" s="450"/>
      <c r="H3" s="450"/>
      <c r="I3" s="450"/>
      <c r="J3" s="450"/>
      <c r="K3" s="450"/>
      <c r="L3" s="219"/>
    </row>
    <row r="4" spans="1:12" ht="18.75" customHeight="1" x14ac:dyDescent="0.25">
      <c r="A4" s="446"/>
      <c r="B4" s="447"/>
      <c r="C4" s="447"/>
      <c r="D4" s="447"/>
      <c r="E4" s="448"/>
      <c r="F4" s="451"/>
      <c r="G4" s="452"/>
      <c r="H4" s="452"/>
      <c r="I4" s="452"/>
      <c r="J4" s="452"/>
      <c r="K4" s="452"/>
      <c r="L4" s="219"/>
    </row>
    <row r="5" spans="1:12" ht="15.75" customHeight="1" x14ac:dyDescent="0.25">
      <c r="A5" s="453" t="s">
        <v>330</v>
      </c>
      <c r="B5" s="454"/>
      <c r="C5" s="454"/>
      <c r="D5" s="454"/>
      <c r="E5" s="454"/>
      <c r="F5" s="454"/>
      <c r="G5" s="454"/>
      <c r="H5" s="454"/>
      <c r="I5" s="454"/>
      <c r="J5" s="454"/>
      <c r="K5" s="454"/>
      <c r="L5" s="455"/>
    </row>
    <row r="6" spans="1:12" ht="23.25" customHeight="1" x14ac:dyDescent="0.25">
      <c r="A6" s="453" t="s">
        <v>331</v>
      </c>
      <c r="B6" s="454"/>
      <c r="C6" s="456"/>
      <c r="D6" s="457" t="s">
        <v>370</v>
      </c>
      <c r="E6" s="458"/>
      <c r="F6" s="458"/>
      <c r="G6" s="458"/>
      <c r="H6" s="459"/>
      <c r="I6" s="453" t="s">
        <v>332</v>
      </c>
      <c r="J6" s="456"/>
      <c r="K6" s="457" t="s">
        <v>385</v>
      </c>
      <c r="L6" s="459"/>
    </row>
    <row r="7" spans="1:12" ht="17.850000000000001" customHeight="1" x14ac:dyDescent="0.25">
      <c r="A7" s="453" t="s">
        <v>333</v>
      </c>
      <c r="B7" s="454"/>
      <c r="C7" s="456"/>
      <c r="D7" s="457" t="s">
        <v>40</v>
      </c>
      <c r="E7" s="458"/>
      <c r="F7" s="458"/>
      <c r="G7" s="458"/>
      <c r="H7" s="459"/>
      <c r="I7" s="453" t="s">
        <v>1</v>
      </c>
      <c r="J7" s="456"/>
      <c r="K7" s="457" t="s">
        <v>12</v>
      </c>
      <c r="L7" s="459"/>
    </row>
    <row r="8" spans="1:12" ht="35.85" customHeight="1" x14ac:dyDescent="0.25">
      <c r="A8" s="453" t="s">
        <v>334</v>
      </c>
      <c r="B8" s="454"/>
      <c r="C8" s="456"/>
      <c r="D8" s="457" t="s">
        <v>401</v>
      </c>
      <c r="E8" s="458"/>
      <c r="F8" s="458"/>
      <c r="G8" s="458"/>
      <c r="H8" s="459"/>
      <c r="I8" s="453" t="s">
        <v>335</v>
      </c>
      <c r="J8" s="456"/>
      <c r="K8" s="457" t="s">
        <v>410</v>
      </c>
      <c r="L8" s="459"/>
    </row>
    <row r="9" spans="1:12" ht="15.75" customHeight="1" x14ac:dyDescent="0.25">
      <c r="A9" s="460" t="s">
        <v>336</v>
      </c>
      <c r="B9" s="461"/>
      <c r="C9" s="461"/>
      <c r="D9" s="461"/>
      <c r="E9" s="454"/>
      <c r="F9" s="454"/>
      <c r="G9" s="454"/>
      <c r="H9" s="454"/>
      <c r="I9" s="454"/>
      <c r="J9" s="454"/>
      <c r="K9" s="454"/>
      <c r="L9" s="455"/>
    </row>
    <row r="10" spans="1:12" ht="27" customHeight="1" x14ac:dyDescent="0.25">
      <c r="A10" s="489" t="s">
        <v>225</v>
      </c>
      <c r="B10" s="489"/>
      <c r="C10" s="489"/>
      <c r="D10" s="489"/>
      <c r="E10" s="465" t="str">
        <f>+ACTIVIDAD_1!B13</f>
        <v>Realizar el 100% de atenciones psicosociales (valoraciones iniciales, asesoría, seguimientos y cierres) a mujeres que realizan actividades sexuales pagadas.</v>
      </c>
      <c r="F10" s="465"/>
      <c r="G10" s="465"/>
      <c r="H10" s="465"/>
      <c r="I10" s="465"/>
      <c r="J10" s="465"/>
      <c r="K10" s="465"/>
      <c r="L10" s="465"/>
    </row>
    <row r="11" spans="1:12" ht="34.5" customHeight="1" x14ac:dyDescent="0.25">
      <c r="A11" s="462" t="s">
        <v>337</v>
      </c>
      <c r="B11" s="463"/>
      <c r="C11" s="463"/>
      <c r="D11" s="455"/>
      <c r="E11" s="464" t="str">
        <f>+ACTIVIDAD_1!I17</f>
        <v>Porcentaje de atenciones psicosociales (valoraciones iniciales, asesoría, seguimientos y cierres) realizadas a mujeres que ejercen actividades sexuales pagadas</v>
      </c>
      <c r="F11" s="465"/>
      <c r="G11" s="465"/>
      <c r="H11" s="465"/>
      <c r="I11" s="465"/>
      <c r="J11" s="465"/>
      <c r="K11" s="465"/>
      <c r="L11" s="466"/>
    </row>
    <row r="12" spans="1:12" ht="59.25" customHeight="1" x14ac:dyDescent="0.25">
      <c r="A12" s="453" t="s">
        <v>338</v>
      </c>
      <c r="B12" s="454"/>
      <c r="C12" s="454"/>
      <c r="D12" s="456"/>
      <c r="E12" s="464" t="s">
        <v>464</v>
      </c>
      <c r="F12" s="465"/>
      <c r="G12" s="465"/>
      <c r="H12" s="465"/>
      <c r="I12" s="465"/>
      <c r="J12" s="465"/>
      <c r="K12" s="465"/>
      <c r="L12" s="466"/>
    </row>
    <row r="13" spans="1:12" ht="28.5" customHeight="1" x14ac:dyDescent="0.25">
      <c r="A13" s="453" t="s">
        <v>339</v>
      </c>
      <c r="B13" s="454"/>
      <c r="C13" s="456"/>
      <c r="D13" s="457" t="s">
        <v>465</v>
      </c>
      <c r="E13" s="458"/>
      <c r="F13" s="458"/>
      <c r="G13" s="458"/>
      <c r="H13" s="459"/>
      <c r="I13" s="453" t="s">
        <v>340</v>
      </c>
      <c r="J13" s="456"/>
      <c r="K13" s="457" t="s">
        <v>395</v>
      </c>
      <c r="L13" s="459"/>
    </row>
    <row r="14" spans="1:12" ht="15.75" customHeight="1" x14ac:dyDescent="0.25">
      <c r="A14" s="453" t="s">
        <v>341</v>
      </c>
      <c r="B14" s="454"/>
      <c r="C14" s="454"/>
      <c r="D14" s="454"/>
      <c r="E14" s="454"/>
      <c r="F14" s="454"/>
      <c r="G14" s="454"/>
      <c r="H14" s="454"/>
      <c r="I14" s="454"/>
      <c r="J14" s="454"/>
      <c r="K14" s="454"/>
      <c r="L14" s="455"/>
    </row>
    <row r="15" spans="1:12" ht="25.5" customHeight="1" x14ac:dyDescent="0.25">
      <c r="A15" s="453" t="s">
        <v>342</v>
      </c>
      <c r="B15" s="454"/>
      <c r="C15" s="456"/>
      <c r="D15" s="457" t="s">
        <v>376</v>
      </c>
      <c r="E15" s="458"/>
      <c r="F15" s="458"/>
      <c r="G15" s="458"/>
      <c r="H15" s="459"/>
      <c r="I15" s="453" t="s">
        <v>343</v>
      </c>
      <c r="J15" s="456"/>
      <c r="K15" s="457" t="s">
        <v>16</v>
      </c>
      <c r="L15" s="459"/>
    </row>
    <row r="16" spans="1:12" ht="25.5" customHeight="1" x14ac:dyDescent="0.25">
      <c r="A16" s="453" t="s">
        <v>344</v>
      </c>
      <c r="B16" s="454"/>
      <c r="C16" s="456"/>
      <c r="D16" s="470">
        <f>+ACTIVIDAD_1!C38</f>
        <v>1</v>
      </c>
      <c r="E16" s="471"/>
      <c r="F16" s="471"/>
      <c r="G16" s="471"/>
      <c r="H16" s="472"/>
      <c r="I16" s="453" t="s">
        <v>221</v>
      </c>
      <c r="J16" s="456"/>
      <c r="K16" s="457" t="s">
        <v>5</v>
      </c>
      <c r="L16" s="459"/>
    </row>
    <row r="17" spans="1:12" ht="27.6" customHeight="1" x14ac:dyDescent="0.25">
      <c r="A17" s="453" t="s">
        <v>345</v>
      </c>
      <c r="B17" s="454"/>
      <c r="C17" s="456"/>
      <c r="D17" s="457"/>
      <c r="E17" s="458"/>
      <c r="F17" s="458"/>
      <c r="G17" s="458"/>
      <c r="H17" s="459"/>
      <c r="I17" s="467"/>
      <c r="J17" s="469"/>
      <c r="K17" s="469"/>
      <c r="L17" s="468"/>
    </row>
    <row r="18" spans="1:12" ht="12" customHeight="1" x14ac:dyDescent="0.25">
      <c r="A18" s="227" t="s">
        <v>346</v>
      </c>
      <c r="B18" s="227" t="s">
        <v>347</v>
      </c>
      <c r="C18" s="453" t="s">
        <v>348</v>
      </c>
      <c r="D18" s="454"/>
      <c r="E18" s="454"/>
      <c r="F18" s="454"/>
      <c r="G18" s="456"/>
      <c r="H18" s="453" t="s">
        <v>219</v>
      </c>
      <c r="I18" s="456"/>
      <c r="J18" s="453" t="s">
        <v>439</v>
      </c>
      <c r="K18" s="456"/>
      <c r="L18" s="227" t="s">
        <v>434</v>
      </c>
    </row>
    <row r="19" spans="1:12" ht="119.1" customHeight="1" x14ac:dyDescent="0.25">
      <c r="A19" s="221">
        <v>1</v>
      </c>
      <c r="B19" s="222" t="s">
        <v>438</v>
      </c>
      <c r="C19" s="457" t="s">
        <v>474</v>
      </c>
      <c r="D19" s="458"/>
      <c r="E19" s="458"/>
      <c r="F19" s="458"/>
      <c r="G19" s="459"/>
      <c r="H19" s="457" t="s">
        <v>487</v>
      </c>
      <c r="I19" s="459"/>
      <c r="J19" s="467" t="s">
        <v>15</v>
      </c>
      <c r="K19" s="468"/>
      <c r="L19" s="222" t="s">
        <v>435</v>
      </c>
    </row>
    <row r="20" spans="1:12" ht="129.94999999999999" customHeight="1" x14ac:dyDescent="0.25">
      <c r="A20" s="221">
        <v>2</v>
      </c>
      <c r="B20" s="222" t="s">
        <v>438</v>
      </c>
      <c r="C20" s="457" t="s">
        <v>454</v>
      </c>
      <c r="D20" s="458"/>
      <c r="E20" s="458"/>
      <c r="F20" s="458"/>
      <c r="G20" s="459"/>
      <c r="H20" s="457" t="s">
        <v>504</v>
      </c>
      <c r="I20" s="459"/>
      <c r="J20" s="467" t="s">
        <v>15</v>
      </c>
      <c r="K20" s="468"/>
      <c r="L20" s="222" t="s">
        <v>435</v>
      </c>
    </row>
    <row r="21" spans="1:12" ht="25.5" customHeight="1" x14ac:dyDescent="0.25">
      <c r="A21" s="227" t="s">
        <v>346</v>
      </c>
      <c r="B21" s="453" t="s">
        <v>349</v>
      </c>
      <c r="C21" s="454"/>
      <c r="D21" s="454"/>
      <c r="E21" s="454"/>
      <c r="F21" s="454"/>
      <c r="G21" s="454"/>
      <c r="H21" s="454"/>
      <c r="I21" s="454"/>
      <c r="J21" s="454"/>
      <c r="K21" s="456"/>
      <c r="L21" s="227" t="s">
        <v>350</v>
      </c>
    </row>
    <row r="22" spans="1:12" ht="40.5" customHeight="1" x14ac:dyDescent="0.25">
      <c r="A22" s="221">
        <v>1</v>
      </c>
      <c r="B22" s="484" t="s">
        <v>493</v>
      </c>
      <c r="C22" s="485"/>
      <c r="D22" s="485"/>
      <c r="E22" s="485"/>
      <c r="F22" s="485"/>
      <c r="G22" s="485"/>
      <c r="H22" s="485"/>
      <c r="I22" s="485"/>
      <c r="J22" s="485"/>
      <c r="K22" s="486"/>
      <c r="L22" s="222" t="s">
        <v>17</v>
      </c>
    </row>
    <row r="23" spans="1:12" ht="15.75" customHeight="1" x14ac:dyDescent="0.25">
      <c r="A23" s="476" t="s">
        <v>351</v>
      </c>
      <c r="B23" s="477"/>
      <c r="C23" s="477"/>
      <c r="D23" s="477"/>
      <c r="E23" s="477"/>
      <c r="F23" s="477"/>
      <c r="G23" s="477"/>
      <c r="H23" s="477"/>
      <c r="I23" s="477"/>
      <c r="J23" s="477"/>
      <c r="K23" s="477"/>
      <c r="L23" s="478"/>
    </row>
    <row r="24" spans="1:12" ht="26.25" customHeight="1" x14ac:dyDescent="0.25">
      <c r="A24" s="462" t="s">
        <v>352</v>
      </c>
      <c r="B24" s="463"/>
      <c r="C24" s="455"/>
      <c r="D24" s="487">
        <v>2433</v>
      </c>
      <c r="E24" s="488"/>
      <c r="F24" s="479" t="s">
        <v>436</v>
      </c>
      <c r="G24" s="479"/>
      <c r="H24" s="282">
        <v>2024</v>
      </c>
      <c r="I24" s="479" t="s">
        <v>353</v>
      </c>
      <c r="J24" s="479"/>
      <c r="K24" s="482" t="s">
        <v>437</v>
      </c>
      <c r="L24" s="483"/>
    </row>
    <row r="25" spans="1:12" ht="89.1" customHeight="1" x14ac:dyDescent="0.25">
      <c r="A25" s="453" t="s">
        <v>354</v>
      </c>
      <c r="B25" s="454"/>
      <c r="C25" s="456"/>
      <c r="D25" s="464" t="s">
        <v>475</v>
      </c>
      <c r="E25" s="465"/>
      <c r="F25" s="480"/>
      <c r="G25" s="480"/>
      <c r="H25" s="465"/>
      <c r="I25" s="480"/>
      <c r="J25" s="480"/>
      <c r="K25" s="480"/>
      <c r="L25" s="481"/>
    </row>
    <row r="26" spans="1:12" ht="80.099999999999994" customHeight="1" x14ac:dyDescent="0.25">
      <c r="A26" s="453" t="s">
        <v>355</v>
      </c>
      <c r="B26" s="454"/>
      <c r="C26" s="456"/>
      <c r="D26" s="473" t="s">
        <v>455</v>
      </c>
      <c r="E26" s="474"/>
      <c r="F26" s="474"/>
      <c r="G26" s="474"/>
      <c r="H26" s="474"/>
      <c r="I26" s="474"/>
      <c r="J26" s="474"/>
      <c r="K26" s="474"/>
      <c r="L26" s="475"/>
    </row>
    <row r="27" spans="1:12" ht="17.850000000000001" customHeight="1" x14ac:dyDescent="0.25">
      <c r="A27" s="453" t="s">
        <v>356</v>
      </c>
      <c r="B27" s="454"/>
      <c r="C27" s="456"/>
      <c r="D27" s="457"/>
      <c r="E27" s="458"/>
      <c r="F27" s="458"/>
      <c r="G27" s="458"/>
      <c r="H27" s="458"/>
      <c r="I27" s="458"/>
      <c r="J27" s="458"/>
      <c r="K27" s="458"/>
      <c r="L27" s="459"/>
    </row>
  </sheetData>
  <mergeCells count="62">
    <mergeCell ref="B22:K22"/>
    <mergeCell ref="F24:G24"/>
    <mergeCell ref="D24:E24"/>
    <mergeCell ref="A10:D10"/>
    <mergeCell ref="E10:L10"/>
    <mergeCell ref="B21:K21"/>
    <mergeCell ref="C18:G18"/>
    <mergeCell ref="H18:I18"/>
    <mergeCell ref="J18:K18"/>
    <mergeCell ref="C19:G19"/>
    <mergeCell ref="H19:I19"/>
    <mergeCell ref="J19:K19"/>
    <mergeCell ref="I15:J15"/>
    <mergeCell ref="K15:L15"/>
    <mergeCell ref="A17:C17"/>
    <mergeCell ref="D17:H17"/>
    <mergeCell ref="A26:C26"/>
    <mergeCell ref="D26:L26"/>
    <mergeCell ref="A27:C27"/>
    <mergeCell ref="D27:L27"/>
    <mergeCell ref="A23:L23"/>
    <mergeCell ref="A24:C24"/>
    <mergeCell ref="I24:J24"/>
    <mergeCell ref="A25:C25"/>
    <mergeCell ref="D25:L25"/>
    <mergeCell ref="K24:L24"/>
    <mergeCell ref="A15:C15"/>
    <mergeCell ref="D15:H15"/>
    <mergeCell ref="C20:G20"/>
    <mergeCell ref="H20:I20"/>
    <mergeCell ref="J20:K20"/>
    <mergeCell ref="I17:L17"/>
    <mergeCell ref="A16:C16"/>
    <mergeCell ref="D16:H16"/>
    <mergeCell ref="I16:J16"/>
    <mergeCell ref="K16:L16"/>
    <mergeCell ref="A9:L9"/>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80"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22E4A5A0-DBA8-42B5-AE94-8DFC87FAD362}">
          <x14:formula1>
            <xm:f>Datos!$A$2:$A$5</xm:f>
          </x14:formula1>
          <xm:sqref>D6:H6</xm:sqref>
        </x14:dataValidation>
        <x14:dataValidation type="list" allowBlank="1" showInputMessage="1" showErrorMessage="1" xr:uid="{34D71130-74F8-480D-A5E7-E0D255C5354B}">
          <x14:formula1>
            <xm:f>Datos!$B$2:$B$6</xm:f>
          </x14:formula1>
          <xm:sqref>K6:L6</xm:sqref>
        </x14:dataValidation>
        <x14:dataValidation type="list" allowBlank="1" showInputMessage="1" showErrorMessage="1" xr:uid="{B320B6E8-FAD4-40A2-8574-7589FD4E11EF}">
          <x14:formula1>
            <xm:f>Datos!$C$2:$C$3</xm:f>
          </x14:formula1>
          <xm:sqref>D7:H7</xm:sqref>
        </x14:dataValidation>
        <x14:dataValidation type="list" allowBlank="1" showInputMessage="1" showErrorMessage="1" xr:uid="{728F28A8-3CCE-4FF6-B3D4-E2459D416E30}">
          <x14:formula1>
            <xm:f>Datos!$D$2:$D$7</xm:f>
          </x14:formula1>
          <xm:sqref>K7:L7</xm:sqref>
        </x14:dataValidation>
        <x14:dataValidation type="list" allowBlank="1" showInputMessage="1" showErrorMessage="1" xr:uid="{2048F7BA-F8E8-4529-B3AD-1C6D82165A00}">
          <x14:formula1>
            <xm:f>Datos!$E$2:$E$23</xm:f>
          </x14:formula1>
          <xm:sqref>D8:H8</xm:sqref>
        </x14:dataValidation>
        <x14:dataValidation type="list" allowBlank="1" showInputMessage="1" showErrorMessage="1" xr:uid="{1585485C-3774-4ED3-BB9C-6F1EACFE9A2F}">
          <x14:formula1>
            <xm:f>Datos!$F$2:$F$18</xm:f>
          </x14:formula1>
          <xm:sqref>K8:L8</xm:sqref>
        </x14:dataValidation>
        <x14:dataValidation type="list" allowBlank="1" showInputMessage="1" showErrorMessage="1" xr:uid="{9009F37E-4F2E-40E1-A2E0-45526671344F}">
          <x14:formula1>
            <xm:f>Datos!$G$2:$G$8</xm:f>
          </x14:formula1>
          <xm:sqref>K13:L13</xm:sqref>
        </x14:dataValidation>
        <x14:dataValidation type="list" allowBlank="1" showInputMessage="1" showErrorMessage="1" xr:uid="{239BAF34-F661-41A9-9281-0C982C21D399}">
          <x14:formula1>
            <xm:f>Datos!$H$2:$H$3</xm:f>
          </x14:formula1>
          <xm:sqref>D15:H15</xm:sqref>
        </x14:dataValidation>
        <x14:dataValidation type="list" allowBlank="1" showInputMessage="1" showErrorMessage="1" xr:uid="{DBE7D134-4F72-4803-8BF1-F60E187CC267}">
          <x14:formula1>
            <xm:f>Datos!$I$2:$I$7</xm:f>
          </x14:formula1>
          <xm:sqref>K15:L15</xm:sqref>
        </x14:dataValidation>
        <x14:dataValidation type="list" allowBlank="1" showInputMessage="1" showErrorMessage="1" xr:uid="{4BBECC21-D0D4-41C8-93B9-509FDB62CE7B}">
          <x14:formula1>
            <xm:f>Datos!$J$2:$J$5</xm:f>
          </x14:formula1>
          <xm:sqref>K16:L16</xm:sqref>
        </x14:dataValidation>
        <x14:dataValidation type="list" allowBlank="1" showInputMessage="1" showErrorMessage="1" xr:uid="{B684A235-A4F6-4E48-BE9F-B70B1B688CB6}">
          <x14:formula1>
            <xm:f>Datos!$K$2:$K$4</xm:f>
          </x14:formula1>
          <xm:sqref>L22</xm:sqref>
        </x14:dataValidation>
        <x14:dataValidation type="list" allowBlank="1" showInputMessage="1" showErrorMessage="1" xr:uid="{F74BA7A8-C72D-4A93-8188-C5A9EE4135EA}">
          <x14:formula1>
            <xm:f>Datos!$K$2:$K$3</xm:f>
          </x14:formula1>
          <xm:sqref>J19:J20 K19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DB47E-3A6A-364C-9804-8DADCA1A07E0}">
  <sheetPr>
    <tabColor theme="5" tint="0.59999389629810485"/>
  </sheetPr>
  <dimension ref="A1:O118"/>
  <sheetViews>
    <sheetView topLeftCell="E1" zoomScale="70" zoomScaleNormal="70" workbookViewId="0">
      <selection activeCell="N29" sqref="N29:N31"/>
    </sheetView>
  </sheetViews>
  <sheetFormatPr baseColWidth="10" defaultRowHeight="15" x14ac:dyDescent="0.25"/>
  <cols>
    <col min="1" max="1" width="49.7109375" style="3" customWidth="1"/>
    <col min="2" max="2" width="39" style="3" customWidth="1"/>
    <col min="3" max="3" width="38.85546875" style="3" customWidth="1"/>
    <col min="4" max="4" width="35.7109375" style="3" customWidth="1"/>
    <col min="5" max="5" width="38.42578125" style="3" customWidth="1"/>
    <col min="6" max="8" width="35.7109375" style="3" customWidth="1"/>
    <col min="9" max="9" width="63" style="3" customWidth="1"/>
    <col min="10" max="13" width="35.7109375" style="3" customWidth="1"/>
    <col min="14" max="15" width="18.140625" style="3" customWidth="1"/>
  </cols>
  <sheetData>
    <row r="1" spans="1:15" ht="16.5" thickBot="1" x14ac:dyDescent="0.3">
      <c r="A1" s="413"/>
      <c r="B1" s="389" t="s">
        <v>173</v>
      </c>
      <c r="C1" s="390"/>
      <c r="D1" s="390"/>
      <c r="E1" s="390"/>
      <c r="F1" s="390"/>
      <c r="G1" s="390"/>
      <c r="H1" s="390"/>
      <c r="I1" s="390"/>
      <c r="J1" s="390"/>
      <c r="K1" s="390"/>
      <c r="L1" s="391"/>
      <c r="M1" s="386" t="s">
        <v>214</v>
      </c>
      <c r="N1" s="387"/>
      <c r="O1" s="388"/>
    </row>
    <row r="2" spans="1:15" ht="16.5" thickBot="1" x14ac:dyDescent="0.3">
      <c r="A2" s="414"/>
      <c r="B2" s="392" t="s">
        <v>174</v>
      </c>
      <c r="C2" s="393"/>
      <c r="D2" s="393"/>
      <c r="E2" s="393"/>
      <c r="F2" s="393"/>
      <c r="G2" s="393"/>
      <c r="H2" s="393"/>
      <c r="I2" s="393"/>
      <c r="J2" s="393"/>
      <c r="K2" s="393"/>
      <c r="L2" s="394"/>
      <c r="M2" s="386" t="s">
        <v>180</v>
      </c>
      <c r="N2" s="387"/>
      <c r="O2" s="388"/>
    </row>
    <row r="3" spans="1:15" ht="16.5" thickBot="1" x14ac:dyDescent="0.3">
      <c r="A3" s="414"/>
      <c r="B3" s="392" t="s">
        <v>175</v>
      </c>
      <c r="C3" s="393"/>
      <c r="D3" s="393"/>
      <c r="E3" s="393"/>
      <c r="F3" s="393"/>
      <c r="G3" s="393"/>
      <c r="H3" s="393"/>
      <c r="I3" s="393"/>
      <c r="J3" s="393"/>
      <c r="K3" s="393"/>
      <c r="L3" s="394"/>
      <c r="M3" s="386" t="s">
        <v>181</v>
      </c>
      <c r="N3" s="387"/>
      <c r="O3" s="388"/>
    </row>
    <row r="4" spans="1:15" ht="16.5" thickBot="1" x14ac:dyDescent="0.3">
      <c r="A4" s="415"/>
      <c r="B4" s="395" t="s">
        <v>313</v>
      </c>
      <c r="C4" s="396"/>
      <c r="D4" s="396"/>
      <c r="E4" s="396"/>
      <c r="F4" s="396"/>
      <c r="G4" s="396"/>
      <c r="H4" s="396"/>
      <c r="I4" s="396"/>
      <c r="J4" s="396"/>
      <c r="K4" s="396"/>
      <c r="L4" s="397"/>
      <c r="M4" s="386" t="s">
        <v>172</v>
      </c>
      <c r="N4" s="387"/>
      <c r="O4" s="388"/>
    </row>
    <row r="5" spans="1:15" ht="16.5" thickBot="1" x14ac:dyDescent="0.3">
      <c r="A5" s="86"/>
      <c r="B5" s="87"/>
      <c r="C5" s="87"/>
      <c r="D5" s="87"/>
      <c r="E5" s="87"/>
      <c r="F5" s="87"/>
      <c r="G5" s="87"/>
      <c r="H5" s="87"/>
      <c r="I5" s="87"/>
      <c r="J5" s="87"/>
      <c r="K5" s="87"/>
      <c r="L5" s="87"/>
      <c r="M5" s="88"/>
      <c r="N5" s="88"/>
      <c r="O5" s="88"/>
    </row>
    <row r="6" spans="1:15" s="85" customFormat="1" ht="21.75" customHeight="1" thickBot="1" x14ac:dyDescent="0.3">
      <c r="A6" s="55" t="s">
        <v>485</v>
      </c>
      <c r="B6" s="422" t="s">
        <v>462</v>
      </c>
      <c r="C6" s="423"/>
      <c r="D6" s="423"/>
      <c r="E6" s="423"/>
      <c r="F6" s="423"/>
      <c r="G6" s="423"/>
      <c r="H6" s="423"/>
      <c r="I6" s="423"/>
      <c r="J6" s="423"/>
      <c r="K6" s="424"/>
      <c r="L6" s="297" t="s">
        <v>486</v>
      </c>
      <c r="M6" s="425">
        <v>2024110010308</v>
      </c>
      <c r="N6" s="426"/>
      <c r="O6" s="427"/>
    </row>
    <row r="7" spans="1:15" ht="16.5" thickBot="1" x14ac:dyDescent="0.3">
      <c r="A7" s="86"/>
      <c r="B7" s="87"/>
      <c r="C7" s="87"/>
      <c r="D7" s="87"/>
      <c r="E7" s="87"/>
      <c r="F7" s="87"/>
      <c r="G7" s="87"/>
      <c r="H7" s="87"/>
      <c r="I7" s="87"/>
      <c r="J7" s="87"/>
      <c r="K7" s="87"/>
      <c r="L7" s="87"/>
      <c r="M7" s="88"/>
      <c r="N7" s="88"/>
      <c r="O7" s="88"/>
    </row>
    <row r="8" spans="1:15" ht="18.75" thickBot="1" x14ac:dyDescent="0.3">
      <c r="A8" s="417" t="s">
        <v>210</v>
      </c>
      <c r="B8" s="198" t="s">
        <v>143</v>
      </c>
      <c r="C8" s="298">
        <v>45688</v>
      </c>
      <c r="D8" s="198" t="s">
        <v>144</v>
      </c>
      <c r="E8" s="298">
        <v>45716</v>
      </c>
      <c r="F8" s="198" t="s">
        <v>145</v>
      </c>
      <c r="G8" s="298">
        <v>45747</v>
      </c>
      <c r="H8" s="198" t="s">
        <v>146</v>
      </c>
      <c r="I8" s="155"/>
      <c r="J8" s="400" t="s">
        <v>169</v>
      </c>
      <c r="K8" s="416"/>
      <c r="L8" s="197" t="s">
        <v>211</v>
      </c>
      <c r="M8" s="430"/>
      <c r="N8" s="430"/>
      <c r="O8" s="430"/>
    </row>
    <row r="9" spans="1:15" ht="18.75" thickBot="1" x14ac:dyDescent="0.3">
      <c r="A9" s="417"/>
      <c r="B9" s="199" t="s">
        <v>147</v>
      </c>
      <c r="C9" s="156"/>
      <c r="D9" s="198" t="s">
        <v>148</v>
      </c>
      <c r="E9" s="157"/>
      <c r="F9" s="198" t="s">
        <v>149</v>
      </c>
      <c r="G9" s="157"/>
      <c r="H9" s="198" t="s">
        <v>150</v>
      </c>
      <c r="I9" s="155"/>
      <c r="J9" s="400"/>
      <c r="K9" s="416"/>
      <c r="L9" s="197" t="s">
        <v>212</v>
      </c>
      <c r="M9" s="431" t="s">
        <v>446</v>
      </c>
      <c r="N9" s="431"/>
      <c r="O9" s="431"/>
    </row>
    <row r="10" spans="1:15" ht="18.75" thickBot="1" x14ac:dyDescent="0.3">
      <c r="A10" s="417"/>
      <c r="B10" s="198" t="s">
        <v>151</v>
      </c>
      <c r="C10" s="153"/>
      <c r="D10" s="198" t="s">
        <v>152</v>
      </c>
      <c r="E10" s="157"/>
      <c r="F10" s="198" t="s">
        <v>153</v>
      </c>
      <c r="G10" s="157"/>
      <c r="H10" s="198" t="s">
        <v>154</v>
      </c>
      <c r="I10" s="155"/>
      <c r="J10" s="400"/>
      <c r="K10" s="416"/>
      <c r="L10" s="197" t="s">
        <v>213</v>
      </c>
      <c r="M10" s="431" t="s">
        <v>446</v>
      </c>
      <c r="N10" s="431"/>
      <c r="O10" s="431"/>
    </row>
    <row r="11" spans="1:15" ht="15.75" x14ac:dyDescent="0.25">
      <c r="A11" s="86"/>
      <c r="B11" s="87"/>
      <c r="C11" s="87"/>
      <c r="D11" s="87"/>
      <c r="E11" s="87"/>
      <c r="F11" s="87"/>
      <c r="G11" s="87"/>
      <c r="H11" s="87"/>
      <c r="I11" s="87"/>
      <c r="J11" s="87"/>
      <c r="K11" s="87"/>
      <c r="L11" s="87"/>
      <c r="M11" s="88"/>
      <c r="N11" s="88"/>
      <c r="O11" s="88"/>
    </row>
    <row r="12" spans="1:15" ht="15.75" thickBot="1" x14ac:dyDescent="0.3">
      <c r="A12" s="8"/>
      <c r="B12" s="9"/>
      <c r="C12" s="9"/>
      <c r="D12" s="11"/>
      <c r="E12" s="10"/>
      <c r="F12" s="10"/>
      <c r="G12" s="12"/>
      <c r="H12" s="12"/>
      <c r="I12" s="13"/>
      <c r="J12" s="13"/>
      <c r="K12" s="9"/>
      <c r="L12" s="9"/>
      <c r="M12" s="9"/>
      <c r="N12" s="9"/>
      <c r="O12" s="9"/>
    </row>
    <row r="13" spans="1:15" x14ac:dyDescent="0.25">
      <c r="A13" s="419" t="s">
        <v>223</v>
      </c>
      <c r="B13" s="490" t="s">
        <v>470</v>
      </c>
      <c r="C13" s="491"/>
      <c r="D13" s="491"/>
      <c r="E13" s="491"/>
      <c r="F13" s="491"/>
      <c r="G13" s="491"/>
      <c r="H13" s="491"/>
      <c r="I13" s="491"/>
      <c r="J13" s="491"/>
      <c r="K13" s="491"/>
      <c r="L13" s="491"/>
      <c r="M13" s="491"/>
      <c r="N13" s="491"/>
      <c r="O13" s="492"/>
    </row>
    <row r="14" spans="1:15" x14ac:dyDescent="0.25">
      <c r="A14" s="420"/>
      <c r="B14" s="493"/>
      <c r="C14" s="494"/>
      <c r="D14" s="494"/>
      <c r="E14" s="494"/>
      <c r="F14" s="494"/>
      <c r="G14" s="494"/>
      <c r="H14" s="494"/>
      <c r="I14" s="494"/>
      <c r="J14" s="494"/>
      <c r="K14" s="494"/>
      <c r="L14" s="494"/>
      <c r="M14" s="494"/>
      <c r="N14" s="494"/>
      <c r="O14" s="495"/>
    </row>
    <row r="15" spans="1:15" ht="15.75" thickBot="1" x14ac:dyDescent="0.3">
      <c r="A15" s="421"/>
      <c r="B15" s="496"/>
      <c r="C15" s="497"/>
      <c r="D15" s="497"/>
      <c r="E15" s="497"/>
      <c r="F15" s="497"/>
      <c r="G15" s="497"/>
      <c r="H15" s="497"/>
      <c r="I15" s="497"/>
      <c r="J15" s="497"/>
      <c r="K15" s="497"/>
      <c r="L15" s="497"/>
      <c r="M15" s="497"/>
      <c r="N15" s="497"/>
      <c r="O15" s="498"/>
    </row>
    <row r="16" spans="1:15" ht="15.75" thickBot="1" x14ac:dyDescent="0.3">
      <c r="A16" s="17"/>
      <c r="B16" s="84"/>
      <c r="C16" s="18"/>
      <c r="D16" s="18"/>
      <c r="E16" s="18"/>
      <c r="F16" s="18"/>
      <c r="G16" s="19"/>
      <c r="H16" s="19"/>
      <c r="I16" s="19"/>
      <c r="J16" s="19"/>
      <c r="K16" s="19"/>
      <c r="L16" s="20"/>
      <c r="M16" s="20"/>
      <c r="N16" s="20"/>
      <c r="O16" s="20"/>
    </row>
    <row r="17" spans="1:15" ht="15.75" thickBot="1" x14ac:dyDescent="0.3">
      <c r="A17" s="55" t="s">
        <v>209</v>
      </c>
      <c r="B17" s="412" t="s">
        <v>451</v>
      </c>
      <c r="C17" s="412"/>
      <c r="D17" s="412"/>
      <c r="E17" s="412"/>
      <c r="F17" s="412"/>
      <c r="G17" s="417" t="s">
        <v>164</v>
      </c>
      <c r="H17" s="417"/>
      <c r="I17" s="411" t="s">
        <v>495</v>
      </c>
      <c r="J17" s="411"/>
      <c r="K17" s="411"/>
      <c r="L17" s="411"/>
      <c r="M17" s="411"/>
      <c r="N17" s="411"/>
      <c r="O17" s="411"/>
    </row>
    <row r="18" spans="1:15" ht="15.75" thickBot="1" x14ac:dyDescent="0.3">
      <c r="A18" s="17"/>
      <c r="B18" s="19"/>
      <c r="C18" s="18"/>
      <c r="D18" s="18"/>
      <c r="E18" s="18"/>
      <c r="F18" s="18"/>
      <c r="G18" s="19"/>
      <c r="H18" s="19"/>
      <c r="I18" s="19"/>
      <c r="J18" s="19"/>
      <c r="K18" s="19"/>
      <c r="L18" s="20"/>
      <c r="M18" s="20"/>
      <c r="N18" s="20"/>
      <c r="O18" s="20"/>
    </row>
    <row r="19" spans="1:15" ht="15.75" thickBot="1" x14ac:dyDescent="0.3">
      <c r="A19" s="55" t="s">
        <v>112</v>
      </c>
      <c r="B19" s="412" t="s">
        <v>448</v>
      </c>
      <c r="C19" s="412"/>
      <c r="D19" s="412"/>
      <c r="E19" s="412"/>
      <c r="F19" s="55" t="s">
        <v>113</v>
      </c>
      <c r="G19" s="418" t="s">
        <v>449</v>
      </c>
      <c r="H19" s="418"/>
      <c r="I19" s="418"/>
      <c r="J19" s="55" t="s">
        <v>114</v>
      </c>
      <c r="K19" s="412" t="s">
        <v>450</v>
      </c>
      <c r="L19" s="412"/>
      <c r="M19" s="412"/>
      <c r="N19" s="412"/>
      <c r="O19" s="412"/>
    </row>
    <row r="20" spans="1:15" x14ac:dyDescent="0.25">
      <c r="A20" s="7"/>
      <c r="B20" s="4"/>
      <c r="C20" s="405"/>
      <c r="D20" s="405"/>
      <c r="E20" s="405"/>
      <c r="F20" s="405"/>
      <c r="G20" s="405"/>
      <c r="H20" s="405"/>
      <c r="I20" s="405"/>
      <c r="J20" s="405"/>
      <c r="K20" s="405"/>
      <c r="L20" s="405"/>
      <c r="M20" s="405"/>
      <c r="N20" s="405"/>
      <c r="O20" s="405"/>
    </row>
    <row r="22" spans="1:15" ht="15.75" thickBot="1" x14ac:dyDescent="0.3">
      <c r="A22" s="82"/>
      <c r="B22" s="83"/>
      <c r="C22" s="83"/>
      <c r="D22" s="83"/>
      <c r="E22" s="83"/>
      <c r="F22" s="83"/>
      <c r="G22" s="83"/>
      <c r="H22" s="83"/>
      <c r="I22" s="83"/>
      <c r="J22" s="83"/>
      <c r="K22" s="83"/>
      <c r="L22" s="83"/>
      <c r="M22" s="83"/>
      <c r="N22" s="83"/>
      <c r="O22" s="83"/>
    </row>
    <row r="23" spans="1:15" ht="15.75" thickBot="1" x14ac:dyDescent="0.3">
      <c r="A23" s="398" t="s">
        <v>115</v>
      </c>
      <c r="B23" s="399"/>
      <c r="C23" s="399"/>
      <c r="D23" s="399"/>
      <c r="E23" s="399"/>
      <c r="F23" s="399"/>
      <c r="G23" s="399"/>
      <c r="H23" s="399"/>
      <c r="I23" s="399"/>
      <c r="J23" s="399"/>
      <c r="K23" s="399"/>
      <c r="L23" s="399"/>
      <c r="M23" s="399"/>
      <c r="N23" s="399"/>
      <c r="O23" s="400"/>
    </row>
    <row r="24" spans="1:15" ht="15.75" thickBot="1" x14ac:dyDescent="0.3">
      <c r="A24" s="398" t="s">
        <v>116</v>
      </c>
      <c r="B24" s="399"/>
      <c r="C24" s="399"/>
      <c r="D24" s="399"/>
      <c r="E24" s="399"/>
      <c r="F24" s="399"/>
      <c r="G24" s="399"/>
      <c r="H24" s="399"/>
      <c r="I24" s="399"/>
      <c r="J24" s="399"/>
      <c r="K24" s="399"/>
      <c r="L24" s="399"/>
      <c r="M24" s="399"/>
      <c r="N24" s="399"/>
      <c r="O24" s="400"/>
    </row>
    <row r="25" spans="1:15" ht="30.75" thickBot="1" x14ac:dyDescent="0.3">
      <c r="A25" s="27"/>
      <c r="B25" s="22" t="s">
        <v>143</v>
      </c>
      <c r="C25" s="22" t="s">
        <v>144</v>
      </c>
      <c r="D25" s="22" t="s">
        <v>145</v>
      </c>
      <c r="E25" s="22" t="s">
        <v>146</v>
      </c>
      <c r="F25" s="22" t="s">
        <v>147</v>
      </c>
      <c r="G25" s="22" t="s">
        <v>148</v>
      </c>
      <c r="H25" s="22" t="s">
        <v>149</v>
      </c>
      <c r="I25" s="22" t="s">
        <v>150</v>
      </c>
      <c r="J25" s="22" t="s">
        <v>151</v>
      </c>
      <c r="K25" s="22" t="s">
        <v>152</v>
      </c>
      <c r="L25" s="22" t="s">
        <v>153</v>
      </c>
      <c r="M25" s="22" t="s">
        <v>154</v>
      </c>
      <c r="N25" s="23" t="s">
        <v>155</v>
      </c>
      <c r="O25" s="23" t="s">
        <v>165</v>
      </c>
    </row>
    <row r="26" spans="1:15" ht="23.25" customHeight="1" x14ac:dyDescent="0.25">
      <c r="A26" s="24" t="s">
        <v>117</v>
      </c>
      <c r="B26" s="267">
        <v>554233861</v>
      </c>
      <c r="C26" s="267">
        <v>1757000</v>
      </c>
      <c r="D26" s="267">
        <v>63201000</v>
      </c>
      <c r="E26" s="267">
        <v>165179559</v>
      </c>
      <c r="F26" s="267">
        <v>11116582</v>
      </c>
      <c r="G26" s="267">
        <v>1113000</v>
      </c>
      <c r="H26" s="271"/>
      <c r="I26" s="271"/>
      <c r="J26" s="267">
        <v>393000</v>
      </c>
      <c r="K26" s="267">
        <v>196600</v>
      </c>
      <c r="L26" s="271"/>
      <c r="M26" s="271"/>
      <c r="N26" s="700">
        <f>B26+C26+D26+E26+F26+G26+H26+I26+J26+K26+L26+M26</f>
        <v>797190602</v>
      </c>
      <c r="O26" s="285"/>
    </row>
    <row r="27" spans="1:15" ht="23.25" customHeight="1" x14ac:dyDescent="0.25">
      <c r="A27" s="24" t="s">
        <v>118</v>
      </c>
      <c r="B27" s="267">
        <v>425058834</v>
      </c>
      <c r="C27" s="267">
        <f>518772055-B27</f>
        <v>93713221</v>
      </c>
      <c r="D27" s="267">
        <f>519536101-B27-C27</f>
        <v>764046</v>
      </c>
      <c r="E27" s="265"/>
      <c r="F27" s="265"/>
      <c r="G27" s="265"/>
      <c r="H27" s="273"/>
      <c r="I27" s="273"/>
      <c r="J27" s="273"/>
      <c r="K27" s="273"/>
      <c r="L27" s="273"/>
      <c r="M27" s="273"/>
      <c r="N27" s="701">
        <f t="shared" ref="N27:N31" si="0">B27+C27+D27+E27+F27+G27+H27+I27+J27+K27+L27+M27</f>
        <v>519536101</v>
      </c>
      <c r="O27" s="286">
        <f>N27/N26</f>
        <v>0.65170876286873236</v>
      </c>
    </row>
    <row r="28" spans="1:15" ht="23.25" customHeight="1" x14ac:dyDescent="0.25">
      <c r="A28" s="24" t="s">
        <v>119</v>
      </c>
      <c r="B28" s="265"/>
      <c r="C28" s="267">
        <f>3702706</f>
        <v>3702706</v>
      </c>
      <c r="D28" s="267">
        <f>37590285-B28-C28</f>
        <v>33887579</v>
      </c>
      <c r="E28" s="265"/>
      <c r="F28" s="265"/>
      <c r="G28" s="267"/>
      <c r="H28" s="267"/>
      <c r="I28" s="267"/>
      <c r="J28" s="267"/>
      <c r="K28" s="267"/>
      <c r="L28" s="267"/>
      <c r="M28" s="267"/>
      <c r="N28" s="701">
        <f t="shared" si="0"/>
        <v>37590285</v>
      </c>
      <c r="O28" s="287"/>
    </row>
    <row r="29" spans="1:15" ht="23.25" customHeight="1" x14ac:dyDescent="0.25">
      <c r="A29" s="24" t="s">
        <v>161</v>
      </c>
      <c r="B29" s="267">
        <v>16232086</v>
      </c>
      <c r="C29" s="267">
        <v>31702762</v>
      </c>
      <c r="D29" s="267">
        <v>4305058</v>
      </c>
      <c r="E29" s="265"/>
      <c r="F29" s="265"/>
      <c r="G29" s="265"/>
      <c r="H29" s="273"/>
      <c r="I29" s="273"/>
      <c r="J29" s="273"/>
      <c r="K29" s="273"/>
      <c r="L29" s="273"/>
      <c r="M29" s="273"/>
      <c r="N29" s="701">
        <f t="shared" si="0"/>
        <v>52239906</v>
      </c>
      <c r="O29" s="287"/>
    </row>
    <row r="30" spans="1:15" ht="23.25" customHeight="1" x14ac:dyDescent="0.25">
      <c r="A30" s="24" t="s">
        <v>163</v>
      </c>
      <c r="B30" s="265"/>
      <c r="C30" s="265"/>
      <c r="D30" s="265"/>
      <c r="E30" s="265"/>
      <c r="F30" s="265"/>
      <c r="G30" s="265"/>
      <c r="H30" s="265"/>
      <c r="I30" s="265"/>
      <c r="J30" s="265"/>
      <c r="K30" s="265"/>
      <c r="L30" s="265"/>
      <c r="M30" s="265"/>
      <c r="N30" s="701">
        <f>SUM(B30:M30)</f>
        <v>0</v>
      </c>
      <c r="O30" s="287"/>
    </row>
    <row r="31" spans="1:15" ht="23.25" customHeight="1" thickBot="1" x14ac:dyDescent="0.3">
      <c r="A31" s="25" t="s">
        <v>162</v>
      </c>
      <c r="B31" s="275">
        <v>8104582</v>
      </c>
      <c r="C31" s="275">
        <v>31763339</v>
      </c>
      <c r="D31" s="275">
        <f>40347099-B31-C31</f>
        <v>479178</v>
      </c>
      <c r="E31" s="276"/>
      <c r="F31" s="276"/>
      <c r="G31" s="276"/>
      <c r="H31" s="276"/>
      <c r="I31" s="276"/>
      <c r="J31" s="276"/>
      <c r="K31" s="276"/>
      <c r="L31" s="276"/>
      <c r="M31" s="276"/>
      <c r="N31" s="703">
        <f t="shared" si="0"/>
        <v>40347099</v>
      </c>
      <c r="O31" s="316">
        <f>N31/N29</f>
        <v>0.77234248851826037</v>
      </c>
    </row>
    <row r="32" spans="1:15" x14ac:dyDescent="0.25">
      <c r="A32" s="26"/>
      <c r="B32" s="26"/>
      <c r="C32" s="334"/>
      <c r="D32" s="26"/>
      <c r="E32" s="26"/>
      <c r="F32" s="26"/>
      <c r="G32" s="26"/>
      <c r="H32" s="26"/>
      <c r="I32" s="26"/>
      <c r="J32" s="26"/>
      <c r="K32" s="26"/>
      <c r="L32" s="26"/>
      <c r="M32" s="26"/>
      <c r="N32" s="26"/>
      <c r="O32" s="26"/>
    </row>
    <row r="33" spans="1:15" x14ac:dyDescent="0.25">
      <c r="A33" s="26"/>
      <c r="B33" s="26"/>
      <c r="C33" s="26"/>
      <c r="D33" s="334"/>
      <c r="E33" s="26"/>
      <c r="F33" s="26"/>
      <c r="G33" s="26"/>
      <c r="H33" s="26"/>
      <c r="I33" s="26"/>
      <c r="J33" s="26"/>
      <c r="K33" s="26"/>
      <c r="L33" s="26"/>
      <c r="M33" s="26"/>
      <c r="N33" s="26"/>
      <c r="O33" s="26"/>
    </row>
    <row r="34" spans="1:15" ht="15.75" thickBot="1" x14ac:dyDescent="0.3"/>
    <row r="35" spans="1:15" ht="18.75" thickBot="1" x14ac:dyDescent="0.3">
      <c r="A35" s="370" t="s">
        <v>136</v>
      </c>
      <c r="B35" s="371"/>
      <c r="C35" s="371"/>
      <c r="D35" s="371"/>
      <c r="E35" s="371"/>
      <c r="F35" s="371"/>
      <c r="G35" s="371"/>
      <c r="H35" s="371"/>
      <c r="I35" s="372"/>
      <c r="J35" s="30"/>
      <c r="M35" s="327"/>
      <c r="N35" s="327"/>
    </row>
    <row r="36" spans="1:15" ht="17.25" thickBot="1" x14ac:dyDescent="0.3">
      <c r="A36" s="39" t="s">
        <v>135</v>
      </c>
      <c r="B36" s="373" t="str">
        <f>+B13</f>
        <v>Realizar el 100% de atenciones jurídicas (orientación, asesoría y representación jurídica) a mujeres que realizan actividades sexuales pagadas</v>
      </c>
      <c r="C36" s="374"/>
      <c r="D36" s="374"/>
      <c r="E36" s="374"/>
      <c r="F36" s="374"/>
      <c r="G36" s="374"/>
      <c r="H36" s="374"/>
      <c r="I36" s="375"/>
      <c r="J36" s="28"/>
    </row>
    <row r="37" spans="1:15" ht="17.25" thickBot="1" x14ac:dyDescent="0.3">
      <c r="A37" s="364" t="s">
        <v>220</v>
      </c>
      <c r="B37" s="93">
        <v>2024</v>
      </c>
      <c r="C37" s="93">
        <v>2025</v>
      </c>
      <c r="D37" s="93">
        <v>2026</v>
      </c>
      <c r="E37" s="93">
        <v>2027</v>
      </c>
      <c r="F37" s="93" t="s">
        <v>222</v>
      </c>
      <c r="G37" s="502" t="s">
        <v>221</v>
      </c>
      <c r="H37" s="381" t="s">
        <v>5</v>
      </c>
      <c r="I37" s="381"/>
      <c r="J37" s="28"/>
    </row>
    <row r="38" spans="1:15" ht="36.75" customHeight="1" thickBot="1" x14ac:dyDescent="0.3">
      <c r="A38" s="365"/>
      <c r="B38" s="95">
        <v>1</v>
      </c>
      <c r="C38" s="95">
        <v>1</v>
      </c>
      <c r="D38" s="95">
        <v>1</v>
      </c>
      <c r="E38" s="95">
        <v>1</v>
      </c>
      <c r="F38" s="94">
        <v>1</v>
      </c>
      <c r="G38" s="502"/>
      <c r="H38" s="381"/>
      <c r="I38" s="381"/>
      <c r="J38" s="28"/>
    </row>
    <row r="39" spans="1:15" ht="17.25" thickBot="1" x14ac:dyDescent="0.3">
      <c r="A39" s="40" t="s">
        <v>120</v>
      </c>
      <c r="B39" s="376">
        <v>0.3</v>
      </c>
      <c r="C39" s="377"/>
      <c r="D39" s="499" t="s">
        <v>141</v>
      </c>
      <c r="E39" s="500"/>
      <c r="F39" s="500"/>
      <c r="G39" s="500"/>
      <c r="H39" s="500"/>
      <c r="I39" s="501"/>
    </row>
    <row r="40" spans="1:15" ht="50.25" thickBot="1" x14ac:dyDescent="0.3">
      <c r="A40" s="364" t="s">
        <v>156</v>
      </c>
      <c r="B40" s="40" t="s">
        <v>134</v>
      </c>
      <c r="C40" s="39" t="s">
        <v>124</v>
      </c>
      <c r="D40" s="348" t="s">
        <v>138</v>
      </c>
      <c r="E40" s="349"/>
      <c r="F40" s="348" t="s">
        <v>139</v>
      </c>
      <c r="G40" s="349"/>
      <c r="H40" s="41" t="s">
        <v>140</v>
      </c>
      <c r="I40" s="43" t="s">
        <v>137</v>
      </c>
      <c r="J40" s="29"/>
      <c r="K40" s="29"/>
      <c r="L40" s="29"/>
      <c r="M40" s="29"/>
      <c r="N40" s="29"/>
      <c r="O40" s="29"/>
    </row>
    <row r="41" spans="1:15" ht="193.7" customHeight="1" thickBot="1" x14ac:dyDescent="0.3">
      <c r="A41" s="365"/>
      <c r="B41" s="252">
        <v>1</v>
      </c>
      <c r="C41" s="304">
        <v>1</v>
      </c>
      <c r="D41" s="366" t="s">
        <v>553</v>
      </c>
      <c r="E41" s="367"/>
      <c r="F41" s="366" t="s">
        <v>512</v>
      </c>
      <c r="G41" s="367"/>
      <c r="H41" s="31" t="s">
        <v>506</v>
      </c>
      <c r="I41" s="32" t="s">
        <v>513</v>
      </c>
    </row>
    <row r="42" spans="1:15" ht="50.25" thickBot="1" x14ac:dyDescent="0.3">
      <c r="A42" s="364" t="s">
        <v>157</v>
      </c>
      <c r="B42" s="42" t="s">
        <v>134</v>
      </c>
      <c r="C42" s="41" t="s">
        <v>124</v>
      </c>
      <c r="D42" s="348" t="s">
        <v>138</v>
      </c>
      <c r="E42" s="349"/>
      <c r="F42" s="348" t="s">
        <v>139</v>
      </c>
      <c r="G42" s="349"/>
      <c r="H42" s="41" t="s">
        <v>140</v>
      </c>
      <c r="I42" s="43" t="s">
        <v>137</v>
      </c>
      <c r="J42" s="29"/>
      <c r="K42" s="29"/>
      <c r="L42" s="29"/>
      <c r="M42" s="29"/>
      <c r="N42" s="29"/>
      <c r="O42" s="29"/>
    </row>
    <row r="43" spans="1:15" ht="292.35000000000002" customHeight="1" thickBot="1" x14ac:dyDescent="0.3">
      <c r="A43" s="365"/>
      <c r="B43" s="252">
        <v>1</v>
      </c>
      <c r="C43" s="303">
        <v>1</v>
      </c>
      <c r="D43" s="366" t="s">
        <v>554</v>
      </c>
      <c r="E43" s="367"/>
      <c r="F43" s="503" t="s">
        <v>527</v>
      </c>
      <c r="G43" s="504"/>
      <c r="H43" s="31" t="s">
        <v>506</v>
      </c>
      <c r="I43" s="32" t="s">
        <v>514</v>
      </c>
    </row>
    <row r="44" spans="1:15" ht="50.25" thickBot="1" x14ac:dyDescent="0.3">
      <c r="A44" s="364" t="s">
        <v>158</v>
      </c>
      <c r="B44" s="42" t="s">
        <v>134</v>
      </c>
      <c r="C44" s="41" t="s">
        <v>124</v>
      </c>
      <c r="D44" s="348" t="s">
        <v>138</v>
      </c>
      <c r="E44" s="349"/>
      <c r="F44" s="348" t="s">
        <v>139</v>
      </c>
      <c r="G44" s="349"/>
      <c r="H44" s="41" t="s">
        <v>140</v>
      </c>
      <c r="I44" s="43" t="s">
        <v>137</v>
      </c>
      <c r="J44" s="29"/>
      <c r="K44" s="29"/>
      <c r="L44" s="29"/>
      <c r="M44" s="29"/>
      <c r="N44" s="29"/>
      <c r="O44" s="29"/>
    </row>
    <row r="45" spans="1:15" ht="284.10000000000002" customHeight="1" thickBot="1" x14ac:dyDescent="0.3">
      <c r="A45" s="365"/>
      <c r="B45" s="252">
        <v>1</v>
      </c>
      <c r="C45" s="303">
        <v>1</v>
      </c>
      <c r="D45" s="366" t="s">
        <v>587</v>
      </c>
      <c r="E45" s="367"/>
      <c r="F45" s="366" t="s">
        <v>588</v>
      </c>
      <c r="G45" s="367"/>
      <c r="H45" s="31" t="s">
        <v>506</v>
      </c>
      <c r="I45" s="32" t="s">
        <v>513</v>
      </c>
    </row>
    <row r="46" spans="1:15" ht="50.25" thickBot="1" x14ac:dyDescent="0.3">
      <c r="A46" s="364" t="s">
        <v>159</v>
      </c>
      <c r="B46" s="42" t="s">
        <v>134</v>
      </c>
      <c r="C46" s="42" t="s">
        <v>124</v>
      </c>
      <c r="D46" s="348" t="s">
        <v>138</v>
      </c>
      <c r="E46" s="349"/>
      <c r="F46" s="348" t="s">
        <v>139</v>
      </c>
      <c r="G46" s="349"/>
      <c r="H46" s="41" t="s">
        <v>140</v>
      </c>
      <c r="I46" s="41" t="s">
        <v>137</v>
      </c>
      <c r="J46" s="29"/>
      <c r="K46" s="29"/>
      <c r="L46" s="29"/>
      <c r="M46" s="29"/>
      <c r="N46" s="29"/>
      <c r="O46" s="29"/>
    </row>
    <row r="47" spans="1:15" ht="51.75" customHeight="1" thickBot="1" x14ac:dyDescent="0.3">
      <c r="A47" s="365"/>
      <c r="B47" s="252">
        <v>1</v>
      </c>
      <c r="C47" s="34"/>
      <c r="D47" s="368"/>
      <c r="E47" s="369"/>
      <c r="F47" s="368"/>
      <c r="G47" s="369"/>
      <c r="H47" s="50"/>
      <c r="I47" s="51"/>
    </row>
    <row r="48" spans="1:15" ht="50.25" thickBot="1" x14ac:dyDescent="0.3">
      <c r="A48" s="364" t="s">
        <v>160</v>
      </c>
      <c r="B48" s="42" t="s">
        <v>134</v>
      </c>
      <c r="C48" s="41" t="s">
        <v>124</v>
      </c>
      <c r="D48" s="348" t="s">
        <v>138</v>
      </c>
      <c r="E48" s="349"/>
      <c r="F48" s="348" t="s">
        <v>139</v>
      </c>
      <c r="G48" s="349"/>
      <c r="H48" s="41" t="s">
        <v>140</v>
      </c>
      <c r="I48" s="43" t="s">
        <v>137</v>
      </c>
      <c r="J48" s="29"/>
      <c r="K48" s="29"/>
      <c r="L48" s="29"/>
      <c r="M48" s="29"/>
      <c r="N48" s="29"/>
      <c r="O48" s="29"/>
    </row>
    <row r="49" spans="1:15" ht="60" customHeight="1" thickBot="1" x14ac:dyDescent="0.3">
      <c r="A49" s="365"/>
      <c r="B49" s="252">
        <v>1</v>
      </c>
      <c r="C49" s="34"/>
      <c r="D49" s="350"/>
      <c r="E49" s="352"/>
      <c r="F49" s="350"/>
      <c r="G49" s="352"/>
      <c r="H49" s="31"/>
      <c r="I49" s="33"/>
    </row>
    <row r="50" spans="1:15" ht="50.25" thickBot="1" x14ac:dyDescent="0.3">
      <c r="A50" s="364" t="s">
        <v>142</v>
      </c>
      <c r="B50" s="42" t="s">
        <v>134</v>
      </c>
      <c r="C50" s="41" t="s">
        <v>124</v>
      </c>
      <c r="D50" s="348" t="s">
        <v>138</v>
      </c>
      <c r="E50" s="349"/>
      <c r="F50" s="348" t="s">
        <v>139</v>
      </c>
      <c r="G50" s="349"/>
      <c r="H50" s="41" t="s">
        <v>140</v>
      </c>
      <c r="I50" s="43" t="s">
        <v>137</v>
      </c>
      <c r="J50" s="29"/>
      <c r="K50" s="29"/>
      <c r="L50" s="29"/>
      <c r="M50" s="29"/>
      <c r="N50" s="29"/>
      <c r="O50" s="29"/>
    </row>
    <row r="51" spans="1:15" ht="55.5" customHeight="1" thickBot="1" x14ac:dyDescent="0.3">
      <c r="A51" s="365"/>
      <c r="B51" s="253">
        <v>1</v>
      </c>
      <c r="C51" s="35"/>
      <c r="D51" s="350"/>
      <c r="E51" s="352"/>
      <c r="F51" s="350"/>
      <c r="G51" s="352"/>
      <c r="H51" s="31"/>
      <c r="I51" s="33"/>
    </row>
    <row r="52" spans="1:15" ht="50.25" thickBot="1" x14ac:dyDescent="0.3">
      <c r="A52" s="364" t="s">
        <v>125</v>
      </c>
      <c r="B52" s="40" t="s">
        <v>134</v>
      </c>
      <c r="C52" s="39" t="s">
        <v>124</v>
      </c>
      <c r="D52" s="348" t="s">
        <v>138</v>
      </c>
      <c r="E52" s="349"/>
      <c r="F52" s="348" t="s">
        <v>139</v>
      </c>
      <c r="G52" s="349"/>
      <c r="H52" s="41" t="s">
        <v>140</v>
      </c>
      <c r="I52" s="43" t="s">
        <v>137</v>
      </c>
    </row>
    <row r="53" spans="1:15" ht="57" customHeight="1" thickBot="1" x14ac:dyDescent="0.3">
      <c r="A53" s="365"/>
      <c r="B53" s="253">
        <v>1</v>
      </c>
      <c r="C53" s="35"/>
      <c r="D53" s="350"/>
      <c r="E53" s="351"/>
      <c r="F53" s="350"/>
      <c r="G53" s="352"/>
      <c r="H53" s="31"/>
      <c r="I53" s="33"/>
    </row>
    <row r="54" spans="1:15" ht="50.25" thickBot="1" x14ac:dyDescent="0.3">
      <c r="A54" s="364" t="s">
        <v>126</v>
      </c>
      <c r="B54" s="40" t="s">
        <v>134</v>
      </c>
      <c r="C54" s="39" t="s">
        <v>124</v>
      </c>
      <c r="D54" s="348" t="s">
        <v>138</v>
      </c>
      <c r="E54" s="349"/>
      <c r="F54" s="348" t="s">
        <v>139</v>
      </c>
      <c r="G54" s="349"/>
      <c r="H54" s="41" t="s">
        <v>140</v>
      </c>
      <c r="I54" s="43" t="s">
        <v>137</v>
      </c>
    </row>
    <row r="55" spans="1:15" ht="57.75" customHeight="1" thickBot="1" x14ac:dyDescent="0.3">
      <c r="A55" s="365"/>
      <c r="B55" s="253">
        <v>1</v>
      </c>
      <c r="C55" s="35"/>
      <c r="D55" s="350"/>
      <c r="E55" s="351"/>
      <c r="F55" s="350"/>
      <c r="G55" s="352"/>
      <c r="H55" s="52"/>
      <c r="I55" s="33"/>
    </row>
    <row r="56" spans="1:15" ht="50.25" thickBot="1" x14ac:dyDescent="0.3">
      <c r="A56" s="364" t="s">
        <v>127</v>
      </c>
      <c r="B56" s="40" t="s">
        <v>134</v>
      </c>
      <c r="C56" s="39" t="s">
        <v>124</v>
      </c>
      <c r="D56" s="348" t="s">
        <v>138</v>
      </c>
      <c r="E56" s="349"/>
      <c r="F56" s="348" t="s">
        <v>139</v>
      </c>
      <c r="G56" s="349"/>
      <c r="H56" s="41" t="s">
        <v>140</v>
      </c>
      <c r="I56" s="43" t="s">
        <v>137</v>
      </c>
    </row>
    <row r="57" spans="1:15" ht="54" customHeight="1" thickBot="1" x14ac:dyDescent="0.3">
      <c r="A57" s="365"/>
      <c r="B57" s="253">
        <v>1</v>
      </c>
      <c r="C57" s="35"/>
      <c r="D57" s="350"/>
      <c r="E57" s="352"/>
      <c r="F57" s="350"/>
      <c r="G57" s="352"/>
      <c r="H57" s="31"/>
      <c r="I57" s="31"/>
    </row>
    <row r="58" spans="1:15" ht="50.25" thickBot="1" x14ac:dyDescent="0.3">
      <c r="A58" s="364" t="s">
        <v>128</v>
      </c>
      <c r="B58" s="40" t="s">
        <v>134</v>
      </c>
      <c r="C58" s="39" t="s">
        <v>124</v>
      </c>
      <c r="D58" s="348" t="s">
        <v>138</v>
      </c>
      <c r="E58" s="349"/>
      <c r="F58" s="348" t="s">
        <v>139</v>
      </c>
      <c r="G58" s="349"/>
      <c r="H58" s="41" t="s">
        <v>140</v>
      </c>
      <c r="I58" s="43" t="s">
        <v>137</v>
      </c>
    </row>
    <row r="59" spans="1:15" ht="54.75" customHeight="1" thickBot="1" x14ac:dyDescent="0.3">
      <c r="A59" s="365"/>
      <c r="B59" s="253">
        <v>1</v>
      </c>
      <c r="C59" s="35"/>
      <c r="D59" s="350"/>
      <c r="E59" s="352"/>
      <c r="F59" s="350"/>
      <c r="G59" s="352"/>
      <c r="H59" s="31"/>
      <c r="I59" s="33"/>
    </row>
    <row r="60" spans="1:15" ht="50.25" thickBot="1" x14ac:dyDescent="0.3">
      <c r="A60" s="364" t="s">
        <v>133</v>
      </c>
      <c r="B60" s="40" t="s">
        <v>134</v>
      </c>
      <c r="C60" s="39" t="s">
        <v>124</v>
      </c>
      <c r="D60" s="348" t="s">
        <v>138</v>
      </c>
      <c r="E60" s="349"/>
      <c r="F60" s="348" t="s">
        <v>139</v>
      </c>
      <c r="G60" s="349"/>
      <c r="H60" s="41" t="s">
        <v>140</v>
      </c>
      <c r="I60" s="43" t="s">
        <v>137</v>
      </c>
    </row>
    <row r="61" spans="1:15" ht="49.5" customHeight="1" thickBot="1" x14ac:dyDescent="0.3">
      <c r="A61" s="365"/>
      <c r="B61" s="253">
        <v>1</v>
      </c>
      <c r="C61" s="35"/>
      <c r="D61" s="350"/>
      <c r="E61" s="352"/>
      <c r="F61" s="351"/>
      <c r="G61" s="351"/>
      <c r="H61" s="31"/>
      <c r="I61" s="31"/>
    </row>
    <row r="62" spans="1:15" ht="50.25" thickBot="1" x14ac:dyDescent="0.3">
      <c r="A62" s="364" t="s">
        <v>129</v>
      </c>
      <c r="B62" s="40" t="s">
        <v>134</v>
      </c>
      <c r="C62" s="39" t="s">
        <v>124</v>
      </c>
      <c r="D62" s="348" t="s">
        <v>138</v>
      </c>
      <c r="E62" s="349"/>
      <c r="F62" s="348" t="s">
        <v>139</v>
      </c>
      <c r="G62" s="349"/>
      <c r="H62" s="41" t="s">
        <v>140</v>
      </c>
      <c r="I62" s="43" t="s">
        <v>137</v>
      </c>
    </row>
    <row r="63" spans="1:15" ht="60" customHeight="1" thickBot="1" x14ac:dyDescent="0.3">
      <c r="A63" s="365"/>
      <c r="B63" s="253">
        <v>1</v>
      </c>
      <c r="C63" s="35"/>
      <c r="D63" s="350"/>
      <c r="E63" s="352"/>
      <c r="F63" s="350"/>
      <c r="G63" s="352"/>
      <c r="H63" s="31"/>
      <c r="I63" s="31"/>
    </row>
    <row r="66" spans="1:15" x14ac:dyDescent="0.25">
      <c r="J66" s="28"/>
      <c r="K66" s="28"/>
      <c r="L66" s="28"/>
      <c r="M66" s="28"/>
      <c r="N66" s="28"/>
      <c r="O66" s="28"/>
    </row>
    <row r="67" spans="1:15" ht="16.5" x14ac:dyDescent="0.25">
      <c r="A67" s="432" t="s">
        <v>130</v>
      </c>
      <c r="B67" s="432"/>
      <c r="C67" s="432"/>
      <c r="D67" s="432"/>
      <c r="E67" s="432"/>
      <c r="F67" s="432"/>
      <c r="G67" s="432"/>
      <c r="H67" s="432"/>
      <c r="I67" s="432"/>
    </row>
    <row r="68" spans="1:15" s="255" customFormat="1" ht="101.1" customHeight="1" x14ac:dyDescent="0.25">
      <c r="A68" s="44" t="s">
        <v>121</v>
      </c>
      <c r="B68" s="361" t="s">
        <v>471</v>
      </c>
      <c r="C68" s="362"/>
      <c r="D68" s="361" t="s">
        <v>459</v>
      </c>
      <c r="E68" s="362"/>
      <c r="F68" s="361"/>
      <c r="G68" s="362"/>
      <c r="H68" s="361"/>
      <c r="I68" s="362"/>
      <c r="J68" s="254"/>
      <c r="K68" s="254"/>
      <c r="L68" s="254"/>
      <c r="M68" s="254"/>
      <c r="N68" s="254"/>
      <c r="O68" s="254"/>
    </row>
    <row r="69" spans="1:15" ht="33" x14ac:dyDescent="0.25">
      <c r="A69" s="44" t="s">
        <v>224</v>
      </c>
      <c r="B69" s="434">
        <v>0.2</v>
      </c>
      <c r="C69" s="435"/>
      <c r="D69" s="434">
        <v>0.1</v>
      </c>
      <c r="E69" s="435"/>
      <c r="F69" s="436"/>
      <c r="G69" s="437"/>
      <c r="H69" s="436"/>
      <c r="I69" s="437"/>
    </row>
    <row r="70" spans="1:15" ht="16.5" x14ac:dyDescent="0.25">
      <c r="A70" s="428" t="s">
        <v>143</v>
      </c>
      <c r="B70" s="101" t="s">
        <v>2</v>
      </c>
      <c r="C70" s="101" t="s">
        <v>124</v>
      </c>
      <c r="D70" s="101" t="s">
        <v>2</v>
      </c>
      <c r="E70" s="101" t="s">
        <v>124</v>
      </c>
      <c r="F70" s="101" t="s">
        <v>2</v>
      </c>
      <c r="G70" s="101" t="s">
        <v>124</v>
      </c>
      <c r="H70" s="101" t="s">
        <v>2</v>
      </c>
      <c r="I70" s="101" t="s">
        <v>124</v>
      </c>
    </row>
    <row r="71" spans="1:15" ht="16.5" x14ac:dyDescent="0.25">
      <c r="A71" s="429"/>
      <c r="B71" s="46">
        <v>8.3299999999999999E-2</v>
      </c>
      <c r="C71" s="46">
        <v>8.3299999999999999E-2</v>
      </c>
      <c r="D71" s="46">
        <v>0</v>
      </c>
      <c r="E71" s="47">
        <v>0</v>
      </c>
      <c r="F71" s="53"/>
      <c r="G71" s="47"/>
      <c r="H71" s="53"/>
      <c r="I71" s="47"/>
    </row>
    <row r="72" spans="1:15" ht="180.6" customHeight="1" x14ac:dyDescent="0.25">
      <c r="A72" s="44" t="s">
        <v>132</v>
      </c>
      <c r="B72" s="357" t="s">
        <v>525</v>
      </c>
      <c r="C72" s="358"/>
      <c r="D72" s="382" t="s">
        <v>515</v>
      </c>
      <c r="E72" s="383"/>
      <c r="F72" s="346"/>
      <c r="G72" s="347"/>
      <c r="H72" s="346"/>
      <c r="I72" s="433"/>
    </row>
    <row r="73" spans="1:15" ht="97.35" customHeight="1" x14ac:dyDescent="0.25">
      <c r="A73" s="44" t="s">
        <v>131</v>
      </c>
      <c r="B73" s="353" t="s">
        <v>516</v>
      </c>
      <c r="C73" s="354"/>
      <c r="D73" s="355"/>
      <c r="E73" s="505"/>
      <c r="F73" s="342"/>
      <c r="G73" s="343"/>
      <c r="H73" s="342"/>
      <c r="I73" s="343"/>
    </row>
    <row r="74" spans="1:15" ht="16.5" x14ac:dyDescent="0.25">
      <c r="A74" s="428" t="s">
        <v>144</v>
      </c>
      <c r="B74" s="101" t="s">
        <v>2</v>
      </c>
      <c r="C74" s="101" t="s">
        <v>124</v>
      </c>
      <c r="D74" s="101" t="s">
        <v>2</v>
      </c>
      <c r="E74" s="101" t="s">
        <v>124</v>
      </c>
      <c r="F74" s="101" t="s">
        <v>2</v>
      </c>
      <c r="G74" s="101" t="s">
        <v>124</v>
      </c>
      <c r="H74" s="101" t="s">
        <v>2</v>
      </c>
      <c r="I74" s="101" t="s">
        <v>124</v>
      </c>
    </row>
    <row r="75" spans="1:15" ht="16.5" x14ac:dyDescent="0.25">
      <c r="A75" s="429"/>
      <c r="B75" s="46">
        <v>8.3299999999999999E-2</v>
      </c>
      <c r="C75" s="46">
        <v>8.3299999999999999E-2</v>
      </c>
      <c r="D75" s="46">
        <v>0</v>
      </c>
      <c r="E75" s="47">
        <v>0.05</v>
      </c>
      <c r="F75" s="53"/>
      <c r="G75" s="47"/>
      <c r="H75" s="53"/>
      <c r="I75" s="48"/>
    </row>
    <row r="76" spans="1:15" ht="199.35" customHeight="1" x14ac:dyDescent="0.25">
      <c r="A76" s="44" t="s">
        <v>132</v>
      </c>
      <c r="B76" s="357" t="s">
        <v>526</v>
      </c>
      <c r="C76" s="358"/>
      <c r="D76" s="506" t="s">
        <v>511</v>
      </c>
      <c r="E76" s="385"/>
      <c r="F76" s="346"/>
      <c r="G76" s="347"/>
      <c r="H76" s="384"/>
      <c r="I76" s="385"/>
    </row>
    <row r="77" spans="1:15" ht="88.35" customHeight="1" x14ac:dyDescent="0.25">
      <c r="A77" s="44" t="s">
        <v>131</v>
      </c>
      <c r="B77" s="353" t="s">
        <v>516</v>
      </c>
      <c r="C77" s="354"/>
      <c r="D77" s="353" t="s">
        <v>516</v>
      </c>
      <c r="E77" s="354"/>
      <c r="F77" s="342"/>
      <c r="G77" s="343"/>
      <c r="H77" s="342"/>
      <c r="I77" s="343"/>
    </row>
    <row r="78" spans="1:15" ht="16.5" x14ac:dyDescent="0.25">
      <c r="A78" s="428" t="s">
        <v>145</v>
      </c>
      <c r="B78" s="101" t="s">
        <v>2</v>
      </c>
      <c r="C78" s="101" t="s">
        <v>124</v>
      </c>
      <c r="D78" s="101" t="s">
        <v>2</v>
      </c>
      <c r="E78" s="101" t="s">
        <v>124</v>
      </c>
      <c r="F78" s="101" t="s">
        <v>2</v>
      </c>
      <c r="G78" s="101" t="s">
        <v>124</v>
      </c>
      <c r="H78" s="101" t="s">
        <v>2</v>
      </c>
      <c r="I78" s="101" t="s">
        <v>124</v>
      </c>
    </row>
    <row r="79" spans="1:15" ht="16.5" x14ac:dyDescent="0.25">
      <c r="A79" s="429"/>
      <c r="B79" s="46">
        <v>8.3299999999999999E-2</v>
      </c>
      <c r="C79" s="46">
        <v>8.3299999999999999E-2</v>
      </c>
      <c r="D79" s="46">
        <v>0.05</v>
      </c>
      <c r="E79" s="47">
        <v>0.05</v>
      </c>
      <c r="F79" s="53"/>
      <c r="G79" s="47"/>
      <c r="H79" s="53"/>
      <c r="I79" s="48"/>
    </row>
    <row r="80" spans="1:15" ht="177" customHeight="1" x14ac:dyDescent="0.25">
      <c r="A80" s="44" t="s">
        <v>132</v>
      </c>
      <c r="B80" s="357" t="s">
        <v>564</v>
      </c>
      <c r="C80" s="358"/>
      <c r="D80" s="359" t="s">
        <v>565</v>
      </c>
      <c r="E80" s="507"/>
      <c r="F80" s="346"/>
      <c r="G80" s="347"/>
      <c r="H80" s="342"/>
      <c r="I80" s="343"/>
    </row>
    <row r="81" spans="1:9" ht="87" customHeight="1" x14ac:dyDescent="0.25">
      <c r="A81" s="44" t="s">
        <v>131</v>
      </c>
      <c r="B81" s="353" t="s">
        <v>567</v>
      </c>
      <c r="C81" s="354"/>
      <c r="D81" s="353" t="s">
        <v>568</v>
      </c>
      <c r="E81" s="354"/>
      <c r="F81" s="342"/>
      <c r="G81" s="343"/>
      <c r="H81" s="342"/>
      <c r="I81" s="343"/>
    </row>
    <row r="82" spans="1:9" ht="16.5" x14ac:dyDescent="0.25">
      <c r="A82" s="428" t="s">
        <v>146</v>
      </c>
      <c r="B82" s="101" t="s">
        <v>2</v>
      </c>
      <c r="C82" s="101" t="s">
        <v>124</v>
      </c>
      <c r="D82" s="101" t="s">
        <v>2</v>
      </c>
      <c r="E82" s="101" t="s">
        <v>124</v>
      </c>
      <c r="F82" s="101" t="s">
        <v>2</v>
      </c>
      <c r="G82" s="101" t="s">
        <v>124</v>
      </c>
      <c r="H82" s="101" t="s">
        <v>2</v>
      </c>
      <c r="I82" s="101" t="s">
        <v>124</v>
      </c>
    </row>
    <row r="83" spans="1:9" ht="16.5" x14ac:dyDescent="0.25">
      <c r="A83" s="429"/>
      <c r="B83" s="46">
        <v>8.3299999999999999E-2</v>
      </c>
      <c r="C83" s="47"/>
      <c r="D83" s="46">
        <v>0.1</v>
      </c>
      <c r="E83" s="47"/>
      <c r="F83" s="53"/>
      <c r="G83" s="47"/>
      <c r="H83" s="53"/>
      <c r="I83" s="48"/>
    </row>
    <row r="84" spans="1:9" ht="33" x14ac:dyDescent="0.25">
      <c r="A84" s="44" t="s">
        <v>132</v>
      </c>
      <c r="B84" s="344"/>
      <c r="C84" s="345"/>
      <c r="D84" s="342"/>
      <c r="E84" s="343"/>
      <c r="F84" s="346"/>
      <c r="G84" s="347"/>
      <c r="H84" s="342"/>
      <c r="I84" s="343"/>
    </row>
    <row r="85" spans="1:9" ht="16.5" x14ac:dyDescent="0.25">
      <c r="A85" s="44" t="s">
        <v>131</v>
      </c>
      <c r="B85" s="438"/>
      <c r="C85" s="439"/>
      <c r="D85" s="359"/>
      <c r="E85" s="354"/>
      <c r="F85" s="342"/>
      <c r="G85" s="343"/>
      <c r="H85" s="342"/>
      <c r="I85" s="343"/>
    </row>
    <row r="86" spans="1:9" ht="16.5" x14ac:dyDescent="0.25">
      <c r="A86" s="428" t="s">
        <v>147</v>
      </c>
      <c r="B86" s="101" t="s">
        <v>2</v>
      </c>
      <c r="C86" s="101" t="s">
        <v>124</v>
      </c>
      <c r="D86" s="101" t="s">
        <v>2</v>
      </c>
      <c r="E86" s="101" t="s">
        <v>124</v>
      </c>
      <c r="F86" s="101" t="s">
        <v>2</v>
      </c>
      <c r="G86" s="101" t="s">
        <v>124</v>
      </c>
      <c r="H86" s="101" t="s">
        <v>2</v>
      </c>
      <c r="I86" s="101" t="s">
        <v>124</v>
      </c>
    </row>
    <row r="87" spans="1:9" ht="16.5" x14ac:dyDescent="0.25">
      <c r="A87" s="429"/>
      <c r="B87" s="46">
        <v>8.3299999999999999E-2</v>
      </c>
      <c r="C87" s="47"/>
      <c r="D87" s="46">
        <v>0.1</v>
      </c>
      <c r="E87" s="47"/>
      <c r="F87" s="53"/>
      <c r="G87" s="47"/>
      <c r="H87" s="53"/>
      <c r="I87" s="48"/>
    </row>
    <row r="88" spans="1:9" ht="33" x14ac:dyDescent="0.25">
      <c r="A88" s="44" t="s">
        <v>132</v>
      </c>
      <c r="B88" s="363"/>
      <c r="C88" s="363"/>
      <c r="D88" s="363"/>
      <c r="E88" s="363"/>
      <c r="F88" s="363"/>
      <c r="G88" s="363"/>
      <c r="H88" s="363"/>
      <c r="I88" s="363"/>
    </row>
    <row r="89" spans="1:9" ht="16.5" x14ac:dyDescent="0.25">
      <c r="A89" s="44" t="s">
        <v>131</v>
      </c>
      <c r="B89" s="339"/>
      <c r="C89" s="340"/>
      <c r="D89" s="339"/>
      <c r="E89" s="340"/>
      <c r="F89" s="339"/>
      <c r="G89" s="340"/>
      <c r="H89" s="339"/>
      <c r="I89" s="340"/>
    </row>
    <row r="90" spans="1:9" ht="16.5" x14ac:dyDescent="0.25">
      <c r="A90" s="428" t="s">
        <v>148</v>
      </c>
      <c r="B90" s="101" t="s">
        <v>2</v>
      </c>
      <c r="C90" s="101" t="s">
        <v>124</v>
      </c>
      <c r="D90" s="101" t="s">
        <v>2</v>
      </c>
      <c r="E90" s="101" t="s">
        <v>124</v>
      </c>
      <c r="F90" s="101" t="s">
        <v>2</v>
      </c>
      <c r="G90" s="101" t="s">
        <v>124</v>
      </c>
      <c r="H90" s="101" t="s">
        <v>2</v>
      </c>
      <c r="I90" s="101" t="s">
        <v>124</v>
      </c>
    </row>
    <row r="91" spans="1:9" ht="16.5" x14ac:dyDescent="0.25">
      <c r="A91" s="429"/>
      <c r="B91" s="46">
        <v>8.3299999999999999E-2</v>
      </c>
      <c r="C91" s="47"/>
      <c r="D91" s="46">
        <v>0.1</v>
      </c>
      <c r="E91" s="47"/>
      <c r="F91" s="53"/>
      <c r="G91" s="47"/>
      <c r="H91" s="53"/>
      <c r="I91" s="48"/>
    </row>
    <row r="92" spans="1:9" ht="33" x14ac:dyDescent="0.25">
      <c r="A92" s="44" t="s">
        <v>132</v>
      </c>
      <c r="B92" s="338"/>
      <c r="C92" s="338"/>
      <c r="D92" s="338"/>
      <c r="E92" s="338"/>
      <c r="F92" s="338"/>
      <c r="G92" s="338"/>
      <c r="H92" s="338"/>
      <c r="I92" s="338"/>
    </row>
    <row r="93" spans="1:9" ht="16.5" x14ac:dyDescent="0.25">
      <c r="A93" s="44" t="s">
        <v>131</v>
      </c>
      <c r="B93" s="339"/>
      <c r="C93" s="340"/>
      <c r="D93" s="339"/>
      <c r="E93" s="340"/>
      <c r="F93" s="339"/>
      <c r="G93" s="340"/>
      <c r="H93" s="339"/>
      <c r="I93" s="340"/>
    </row>
    <row r="94" spans="1:9" ht="16.5" x14ac:dyDescent="0.25">
      <c r="A94" s="428" t="s">
        <v>149</v>
      </c>
      <c r="B94" s="101" t="s">
        <v>2</v>
      </c>
      <c r="C94" s="101" t="s">
        <v>124</v>
      </c>
      <c r="D94" s="101" t="s">
        <v>2</v>
      </c>
      <c r="E94" s="101" t="s">
        <v>124</v>
      </c>
      <c r="F94" s="101" t="s">
        <v>2</v>
      </c>
      <c r="G94" s="101" t="s">
        <v>124</v>
      </c>
      <c r="H94" s="101" t="s">
        <v>2</v>
      </c>
      <c r="I94" s="101" t="s">
        <v>124</v>
      </c>
    </row>
    <row r="95" spans="1:9" ht="16.5" x14ac:dyDescent="0.25">
      <c r="A95" s="429"/>
      <c r="B95" s="46">
        <v>8.3299999999999999E-2</v>
      </c>
      <c r="C95" s="47"/>
      <c r="D95" s="46">
        <v>0.1</v>
      </c>
      <c r="E95" s="47"/>
      <c r="F95" s="53"/>
      <c r="G95" s="47"/>
      <c r="H95" s="53"/>
      <c r="I95" s="48"/>
    </row>
    <row r="96" spans="1:9" ht="33" x14ac:dyDescent="0.25">
      <c r="A96" s="44" t="s">
        <v>132</v>
      </c>
      <c r="B96" s="338"/>
      <c r="C96" s="338"/>
      <c r="D96" s="338"/>
      <c r="E96" s="338"/>
      <c r="F96" s="338"/>
      <c r="G96" s="338"/>
      <c r="H96" s="338"/>
      <c r="I96" s="338"/>
    </row>
    <row r="97" spans="1:9" ht="16.5" x14ac:dyDescent="0.25">
      <c r="A97" s="44" t="s">
        <v>131</v>
      </c>
      <c r="B97" s="339"/>
      <c r="C97" s="340"/>
      <c r="D97" s="339"/>
      <c r="E97" s="340"/>
      <c r="F97" s="339"/>
      <c r="G97" s="340"/>
      <c r="H97" s="339"/>
      <c r="I97" s="340"/>
    </row>
    <row r="98" spans="1:9" ht="16.5" x14ac:dyDescent="0.25">
      <c r="A98" s="428" t="s">
        <v>150</v>
      </c>
      <c r="B98" s="101" t="s">
        <v>2</v>
      </c>
      <c r="C98" s="101" t="s">
        <v>124</v>
      </c>
      <c r="D98" s="101" t="s">
        <v>2</v>
      </c>
      <c r="E98" s="101" t="s">
        <v>124</v>
      </c>
      <c r="F98" s="101" t="s">
        <v>2</v>
      </c>
      <c r="G98" s="101" t="s">
        <v>124</v>
      </c>
      <c r="H98" s="101" t="s">
        <v>2</v>
      </c>
      <c r="I98" s="101" t="s">
        <v>124</v>
      </c>
    </row>
    <row r="99" spans="1:9" ht="16.5" x14ac:dyDescent="0.25">
      <c r="A99" s="429"/>
      <c r="B99" s="46">
        <v>8.3299999999999999E-2</v>
      </c>
      <c r="C99" s="47"/>
      <c r="D99" s="46">
        <v>0.1</v>
      </c>
      <c r="E99" s="47"/>
      <c r="F99" s="53"/>
      <c r="G99" s="47"/>
      <c r="H99" s="53"/>
      <c r="I99" s="48"/>
    </row>
    <row r="100" spans="1:9" ht="33" x14ac:dyDescent="0.25">
      <c r="A100" s="44" t="s">
        <v>132</v>
      </c>
      <c r="B100" s="338"/>
      <c r="C100" s="338"/>
      <c r="D100" s="338"/>
      <c r="E100" s="338"/>
      <c r="F100" s="338"/>
      <c r="G100" s="338"/>
      <c r="H100" s="338"/>
      <c r="I100" s="338"/>
    </row>
    <row r="101" spans="1:9" ht="16.5" x14ac:dyDescent="0.25">
      <c r="A101" s="44" t="s">
        <v>131</v>
      </c>
      <c r="B101" s="339"/>
      <c r="C101" s="340"/>
      <c r="D101" s="339"/>
      <c r="E101" s="340"/>
      <c r="F101" s="339"/>
      <c r="G101" s="340"/>
      <c r="H101" s="339"/>
      <c r="I101" s="340"/>
    </row>
    <row r="102" spans="1:9" ht="16.5" x14ac:dyDescent="0.25">
      <c r="A102" s="428" t="s">
        <v>151</v>
      </c>
      <c r="B102" s="101" t="s">
        <v>2</v>
      </c>
      <c r="C102" s="101" t="s">
        <v>124</v>
      </c>
      <c r="D102" s="101" t="s">
        <v>2</v>
      </c>
      <c r="E102" s="101" t="s">
        <v>124</v>
      </c>
      <c r="F102" s="101" t="s">
        <v>2</v>
      </c>
      <c r="G102" s="101" t="s">
        <v>124</v>
      </c>
      <c r="H102" s="101" t="s">
        <v>2</v>
      </c>
      <c r="I102" s="101" t="s">
        <v>124</v>
      </c>
    </row>
    <row r="103" spans="1:9" ht="16.5" x14ac:dyDescent="0.25">
      <c r="A103" s="429"/>
      <c r="B103" s="46">
        <v>8.3299999999999999E-2</v>
      </c>
      <c r="C103" s="47"/>
      <c r="D103" s="46">
        <v>0.15</v>
      </c>
      <c r="E103" s="47"/>
      <c r="F103" s="53"/>
      <c r="G103" s="47"/>
      <c r="H103" s="53"/>
      <c r="I103" s="48"/>
    </row>
    <row r="104" spans="1:9" ht="33" x14ac:dyDescent="0.25">
      <c r="A104" s="44" t="s">
        <v>132</v>
      </c>
      <c r="B104" s="338"/>
      <c r="C104" s="338"/>
      <c r="D104" s="338"/>
      <c r="E104" s="338"/>
      <c r="F104" s="338"/>
      <c r="G104" s="338"/>
      <c r="H104" s="338"/>
      <c r="I104" s="338"/>
    </row>
    <row r="105" spans="1:9" ht="16.5" x14ac:dyDescent="0.25">
      <c r="A105" s="44" t="s">
        <v>131</v>
      </c>
      <c r="B105" s="339"/>
      <c r="C105" s="340"/>
      <c r="D105" s="339"/>
      <c r="E105" s="340"/>
      <c r="F105" s="339"/>
      <c r="G105" s="340"/>
      <c r="H105" s="339"/>
      <c r="I105" s="340"/>
    </row>
    <row r="106" spans="1:9" ht="16.5" x14ac:dyDescent="0.25">
      <c r="A106" s="428" t="s">
        <v>152</v>
      </c>
      <c r="B106" s="101" t="s">
        <v>2</v>
      </c>
      <c r="C106" s="101" t="s">
        <v>124</v>
      </c>
      <c r="D106" s="101" t="s">
        <v>2</v>
      </c>
      <c r="E106" s="101" t="s">
        <v>124</v>
      </c>
      <c r="F106" s="101" t="s">
        <v>2</v>
      </c>
      <c r="G106" s="101" t="s">
        <v>124</v>
      </c>
      <c r="H106" s="101" t="s">
        <v>2</v>
      </c>
      <c r="I106" s="101" t="s">
        <v>124</v>
      </c>
    </row>
    <row r="107" spans="1:9" ht="16.5" x14ac:dyDescent="0.25">
      <c r="A107" s="429"/>
      <c r="B107" s="46">
        <v>8.3299999999999999E-2</v>
      </c>
      <c r="C107" s="47"/>
      <c r="D107" s="46">
        <v>0.15</v>
      </c>
      <c r="E107" s="47"/>
      <c r="F107" s="53"/>
      <c r="G107" s="47"/>
      <c r="H107" s="53"/>
      <c r="I107" s="48"/>
    </row>
    <row r="108" spans="1:9" ht="33" x14ac:dyDescent="0.25">
      <c r="A108" s="44" t="s">
        <v>132</v>
      </c>
      <c r="B108" s="338"/>
      <c r="C108" s="338"/>
      <c r="D108" s="338"/>
      <c r="E108" s="338"/>
      <c r="F108" s="338"/>
      <c r="G108" s="338"/>
      <c r="H108" s="338"/>
      <c r="I108" s="338"/>
    </row>
    <row r="109" spans="1:9" ht="16.5" x14ac:dyDescent="0.25">
      <c r="A109" s="44" t="s">
        <v>131</v>
      </c>
      <c r="B109" s="339"/>
      <c r="C109" s="340"/>
      <c r="D109" s="339"/>
      <c r="E109" s="340"/>
      <c r="F109" s="339"/>
      <c r="G109" s="340"/>
      <c r="H109" s="339"/>
      <c r="I109" s="340"/>
    </row>
    <row r="110" spans="1:9" ht="16.5" x14ac:dyDescent="0.25">
      <c r="A110" s="428" t="s">
        <v>153</v>
      </c>
      <c r="B110" s="101" t="s">
        <v>2</v>
      </c>
      <c r="C110" s="101" t="s">
        <v>124</v>
      </c>
      <c r="D110" s="101" t="s">
        <v>2</v>
      </c>
      <c r="E110" s="101" t="s">
        <v>124</v>
      </c>
      <c r="F110" s="101" t="s">
        <v>2</v>
      </c>
      <c r="G110" s="101" t="s">
        <v>124</v>
      </c>
      <c r="H110" s="101" t="s">
        <v>2</v>
      </c>
      <c r="I110" s="101" t="s">
        <v>124</v>
      </c>
    </row>
    <row r="111" spans="1:9" ht="16.5" x14ac:dyDescent="0.25">
      <c r="A111" s="429"/>
      <c r="B111" s="46">
        <v>8.3299999999999999E-2</v>
      </c>
      <c r="C111" s="47"/>
      <c r="D111" s="46">
        <v>0.15</v>
      </c>
      <c r="E111" s="47"/>
      <c r="F111" s="53"/>
      <c r="G111" s="47"/>
      <c r="H111" s="53"/>
      <c r="I111" s="48"/>
    </row>
    <row r="112" spans="1:9" ht="33" x14ac:dyDescent="0.25">
      <c r="A112" s="44" t="s">
        <v>132</v>
      </c>
      <c r="B112" s="338"/>
      <c r="C112" s="338"/>
      <c r="D112" s="338"/>
      <c r="E112" s="338"/>
      <c r="F112" s="338"/>
      <c r="G112" s="338"/>
      <c r="H112" s="338"/>
      <c r="I112" s="338"/>
    </row>
    <row r="113" spans="1:9" ht="16.5" x14ac:dyDescent="0.25">
      <c r="A113" s="44" t="s">
        <v>131</v>
      </c>
      <c r="B113" s="339"/>
      <c r="C113" s="340"/>
      <c r="D113" s="339"/>
      <c r="E113" s="340"/>
      <c r="F113" s="339"/>
      <c r="G113" s="340"/>
      <c r="H113" s="339"/>
      <c r="I113" s="340"/>
    </row>
    <row r="114" spans="1:9" ht="16.5" x14ac:dyDescent="0.25">
      <c r="A114" s="428" t="s">
        <v>154</v>
      </c>
      <c r="B114" s="101" t="s">
        <v>2</v>
      </c>
      <c r="C114" s="101" t="s">
        <v>124</v>
      </c>
      <c r="D114" s="101" t="s">
        <v>2</v>
      </c>
      <c r="E114" s="101" t="s">
        <v>124</v>
      </c>
      <c r="F114" s="101" t="s">
        <v>2</v>
      </c>
      <c r="G114" s="101" t="s">
        <v>124</v>
      </c>
      <c r="H114" s="101" t="s">
        <v>2</v>
      </c>
      <c r="I114" s="101" t="s">
        <v>124</v>
      </c>
    </row>
    <row r="115" spans="1:9" ht="16.5" x14ac:dyDescent="0.25">
      <c r="A115" s="429"/>
      <c r="B115" s="46">
        <v>8.3299999999999999E-2</v>
      </c>
      <c r="C115" s="47"/>
      <c r="D115" s="46">
        <v>0</v>
      </c>
      <c r="E115" s="47"/>
      <c r="F115" s="53"/>
      <c r="G115" s="47"/>
      <c r="H115" s="231"/>
      <c r="I115" s="232"/>
    </row>
    <row r="116" spans="1:9" ht="33" x14ac:dyDescent="0.25">
      <c r="A116" s="44" t="s">
        <v>132</v>
      </c>
      <c r="B116" s="341"/>
      <c r="C116" s="341"/>
      <c r="D116" s="341"/>
      <c r="E116" s="341"/>
      <c r="F116" s="341"/>
      <c r="G116" s="341"/>
      <c r="H116" s="341"/>
      <c r="I116" s="341"/>
    </row>
    <row r="117" spans="1:9" ht="16.5" x14ac:dyDescent="0.25">
      <c r="A117" s="44" t="s">
        <v>131</v>
      </c>
      <c r="B117" s="339"/>
      <c r="C117" s="340"/>
      <c r="D117" s="339"/>
      <c r="E117" s="340"/>
      <c r="F117" s="339"/>
      <c r="G117" s="340"/>
      <c r="H117" s="339"/>
      <c r="I117" s="340"/>
    </row>
    <row r="118" spans="1:9" ht="16.5" x14ac:dyDescent="0.25">
      <c r="A118" s="45" t="s">
        <v>318</v>
      </c>
      <c r="B118" s="49">
        <f t="shared" ref="B118:I118" si="1">(B71+B75+B79+B83+B87+B91+B95+B99+B103+B107+B111+B115)</f>
        <v>0.99960000000000016</v>
      </c>
      <c r="C118" s="49">
        <f t="shared" si="1"/>
        <v>0.24990000000000001</v>
      </c>
      <c r="D118" s="49">
        <f t="shared" si="1"/>
        <v>1</v>
      </c>
      <c r="E118" s="49">
        <f t="shared" si="1"/>
        <v>0.1</v>
      </c>
      <c r="F118" s="49">
        <f t="shared" si="1"/>
        <v>0</v>
      </c>
      <c r="G118" s="49">
        <f t="shared" si="1"/>
        <v>0</v>
      </c>
      <c r="H118" s="49">
        <f t="shared" si="1"/>
        <v>0</v>
      </c>
      <c r="I118" s="49">
        <f t="shared" si="1"/>
        <v>0</v>
      </c>
    </row>
  </sheetData>
  <mergeCells count="211">
    <mergeCell ref="A114:A115"/>
    <mergeCell ref="B116:C116"/>
    <mergeCell ref="D116:E116"/>
    <mergeCell ref="F116:G116"/>
    <mergeCell ref="H116:I116"/>
    <mergeCell ref="B117:C117"/>
    <mergeCell ref="D117:E117"/>
    <mergeCell ref="F117:G117"/>
    <mergeCell ref="H117:I117"/>
    <mergeCell ref="A110:A111"/>
    <mergeCell ref="B112:C112"/>
    <mergeCell ref="D112:E112"/>
    <mergeCell ref="F112:G112"/>
    <mergeCell ref="H112:I112"/>
    <mergeCell ref="B113:C113"/>
    <mergeCell ref="D113:E113"/>
    <mergeCell ref="F113:G113"/>
    <mergeCell ref="H113:I113"/>
    <mergeCell ref="A106:A107"/>
    <mergeCell ref="B108:C108"/>
    <mergeCell ref="D108:E108"/>
    <mergeCell ref="F108:G108"/>
    <mergeCell ref="H108:I108"/>
    <mergeCell ref="B109:C109"/>
    <mergeCell ref="D109:E109"/>
    <mergeCell ref="F109:G109"/>
    <mergeCell ref="H109:I109"/>
    <mergeCell ref="A102:A103"/>
    <mergeCell ref="B104:C104"/>
    <mergeCell ref="D104:E104"/>
    <mergeCell ref="F104:G104"/>
    <mergeCell ref="H104:I104"/>
    <mergeCell ref="B105:C105"/>
    <mergeCell ref="D105:E105"/>
    <mergeCell ref="F105:G105"/>
    <mergeCell ref="H105:I105"/>
    <mergeCell ref="A98:A99"/>
    <mergeCell ref="B100:C100"/>
    <mergeCell ref="D100:E100"/>
    <mergeCell ref="F100:G100"/>
    <mergeCell ref="H100:I100"/>
    <mergeCell ref="B101:C101"/>
    <mergeCell ref="D101:E101"/>
    <mergeCell ref="F101:G101"/>
    <mergeCell ref="H101:I101"/>
    <mergeCell ref="A94:A95"/>
    <mergeCell ref="B96:C96"/>
    <mergeCell ref="D96:E96"/>
    <mergeCell ref="F96:G96"/>
    <mergeCell ref="H96:I96"/>
    <mergeCell ref="B97:C97"/>
    <mergeCell ref="D97:E97"/>
    <mergeCell ref="F97:G97"/>
    <mergeCell ref="H97:I97"/>
    <mergeCell ref="A90:A91"/>
    <mergeCell ref="B92:C92"/>
    <mergeCell ref="D92:E92"/>
    <mergeCell ref="F92:G92"/>
    <mergeCell ref="H92:I92"/>
    <mergeCell ref="B93:C93"/>
    <mergeCell ref="D93:E93"/>
    <mergeCell ref="F93:G93"/>
    <mergeCell ref="H93:I93"/>
    <mergeCell ref="A86:A87"/>
    <mergeCell ref="B88:C88"/>
    <mergeCell ref="D88:E88"/>
    <mergeCell ref="F88:G88"/>
    <mergeCell ref="H88:I88"/>
    <mergeCell ref="B89:C89"/>
    <mergeCell ref="D89:E89"/>
    <mergeCell ref="F89:G89"/>
    <mergeCell ref="H89:I89"/>
    <mergeCell ref="A82:A83"/>
    <mergeCell ref="B84:C84"/>
    <mergeCell ref="D84:E84"/>
    <mergeCell ref="F84:G84"/>
    <mergeCell ref="H84:I84"/>
    <mergeCell ref="B85:C85"/>
    <mergeCell ref="D85:E85"/>
    <mergeCell ref="F85:G85"/>
    <mergeCell ref="H85:I85"/>
    <mergeCell ref="A78:A79"/>
    <mergeCell ref="B80:C80"/>
    <mergeCell ref="D80:E80"/>
    <mergeCell ref="F80:G80"/>
    <mergeCell ref="H80:I80"/>
    <mergeCell ref="B81:C81"/>
    <mergeCell ref="D81:E81"/>
    <mergeCell ref="F81:G81"/>
    <mergeCell ref="H81:I81"/>
    <mergeCell ref="A74:A75"/>
    <mergeCell ref="B76:C76"/>
    <mergeCell ref="D76:E76"/>
    <mergeCell ref="F76:G76"/>
    <mergeCell ref="H76:I76"/>
    <mergeCell ref="B77:C77"/>
    <mergeCell ref="D77:E77"/>
    <mergeCell ref="F77:G77"/>
    <mergeCell ref="H77:I77"/>
    <mergeCell ref="A70:A71"/>
    <mergeCell ref="B72:C72"/>
    <mergeCell ref="D72:E72"/>
    <mergeCell ref="F72:G72"/>
    <mergeCell ref="H72:I72"/>
    <mergeCell ref="B73:C73"/>
    <mergeCell ref="D73:E73"/>
    <mergeCell ref="F73:G73"/>
    <mergeCell ref="H73:I73"/>
    <mergeCell ref="B69:C69"/>
    <mergeCell ref="D69:E69"/>
    <mergeCell ref="F69:G69"/>
    <mergeCell ref="H69:I69"/>
    <mergeCell ref="A62:A63"/>
    <mergeCell ref="D62:E62"/>
    <mergeCell ref="F62:G62"/>
    <mergeCell ref="D63:E63"/>
    <mergeCell ref="F63:G63"/>
    <mergeCell ref="A67:I67"/>
    <mergeCell ref="A60:A61"/>
    <mergeCell ref="D60:E60"/>
    <mergeCell ref="F60:G60"/>
    <mergeCell ref="D61:E61"/>
    <mergeCell ref="F61:G61"/>
    <mergeCell ref="B68:C68"/>
    <mergeCell ref="D68:E68"/>
    <mergeCell ref="F68:G68"/>
    <mergeCell ref="H68:I68"/>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B17:F17"/>
    <mergeCell ref="G17:H17"/>
    <mergeCell ref="I17:O17"/>
    <mergeCell ref="B19:E19"/>
    <mergeCell ref="G19:I19"/>
    <mergeCell ref="K19:O19"/>
    <mergeCell ref="A8:A10"/>
    <mergeCell ref="A42:A43"/>
    <mergeCell ref="D42:E42"/>
    <mergeCell ref="F42:G42"/>
    <mergeCell ref="D43:E43"/>
    <mergeCell ref="F43:G43"/>
    <mergeCell ref="B39:C39"/>
    <mergeCell ref="D39:I39"/>
    <mergeCell ref="A40:A41"/>
    <mergeCell ref="D40:E40"/>
    <mergeCell ref="F40:G40"/>
    <mergeCell ref="D41:E41"/>
    <mergeCell ref="F41:G41"/>
    <mergeCell ref="C20:O20"/>
    <mergeCell ref="A23:O23"/>
    <mergeCell ref="A24:O24"/>
    <mergeCell ref="A35:I35"/>
    <mergeCell ref="B36:I36"/>
    <mergeCell ref="A37:A38"/>
    <mergeCell ref="G37:G38"/>
    <mergeCell ref="H37:I38"/>
    <mergeCell ref="J8:K10"/>
    <mergeCell ref="M8:O8"/>
    <mergeCell ref="M9:O9"/>
    <mergeCell ref="M10:O10"/>
    <mergeCell ref="A13:A15"/>
    <mergeCell ref="B13:O15"/>
    <mergeCell ref="A1:A4"/>
    <mergeCell ref="B1:L1"/>
    <mergeCell ref="M1:O1"/>
    <mergeCell ref="B2:L2"/>
    <mergeCell ref="M2:O2"/>
    <mergeCell ref="B3:L3"/>
    <mergeCell ref="M3:O3"/>
    <mergeCell ref="B4:L4"/>
    <mergeCell ref="M4:O4"/>
    <mergeCell ref="B6:K6"/>
    <mergeCell ref="M6:O6"/>
  </mergeCells>
  <hyperlinks>
    <hyperlink ref="B77" r:id="rId1" xr:uid="{0A0A0E96-6ACC-413A-BAFB-A92BCF9DA920}"/>
    <hyperlink ref="D77" r:id="rId2" xr:uid="{418B82F7-2CB5-43DE-8FCE-5B5E72E21EBA}"/>
    <hyperlink ref="B73" r:id="rId3" xr:uid="{4039F548-0B41-49C1-A274-FD13F6E4CB56}"/>
    <hyperlink ref="B81" r:id="rId4" xr:uid="{9B16E98C-17A2-8247-897D-F5BAF25D8E8F}"/>
    <hyperlink ref="D81" r:id="rId5" xr:uid="{98CF623B-D12E-7749-8EB8-DAEA5C31CA8D}"/>
  </hyperlinks>
  <pageMargins left="0.7" right="0.7" top="0.75" bottom="0.75" header="0.3" footer="0.3"/>
  <drawing r:id="rId6"/>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25B65B3D-0054-2F40-AD99-A575B7DD0E7E}">
          <x14:formula1>
            <xm:f>Listas!$B$2:$B$4</xm:f>
          </x14:formula1>
          <xm:sqref>H37:I38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CD11D-C8FB-E04E-BEE7-A0188D602DF9}">
  <sheetPr>
    <tabColor theme="5" tint="0.59999389629810485"/>
  </sheetPr>
  <dimension ref="A1:L89"/>
  <sheetViews>
    <sheetView topLeftCell="A20" zoomScaleNormal="100" workbookViewId="0">
      <selection activeCell="B22" sqref="B22:K22"/>
    </sheetView>
  </sheetViews>
  <sheetFormatPr baseColWidth="10" defaultRowHeight="15" x14ac:dyDescent="0.25"/>
  <cols>
    <col min="7" max="7" width="9.42578125" customWidth="1"/>
    <col min="8" max="8" width="16.7109375" customWidth="1"/>
    <col min="9" max="9" width="37.28515625" customWidth="1"/>
  </cols>
  <sheetData>
    <row r="1" spans="1:12" s="220" customFormat="1" ht="18.75" customHeight="1" x14ac:dyDescent="0.25">
      <c r="A1" s="440"/>
      <c r="B1" s="441"/>
      <c r="C1" s="441"/>
      <c r="D1" s="441"/>
      <c r="E1" s="442"/>
      <c r="F1" s="449" t="s">
        <v>328</v>
      </c>
      <c r="G1" s="450"/>
      <c r="H1" s="450"/>
      <c r="I1" s="450"/>
      <c r="J1" s="450"/>
      <c r="K1" s="450"/>
      <c r="L1" s="219"/>
    </row>
    <row r="2" spans="1:12" s="220" customFormat="1" ht="18.75" customHeight="1" x14ac:dyDescent="0.25">
      <c r="A2" s="443"/>
      <c r="B2" s="444"/>
      <c r="C2" s="444"/>
      <c r="D2" s="444"/>
      <c r="E2" s="445"/>
      <c r="F2" s="451"/>
      <c r="G2" s="452"/>
      <c r="H2" s="452"/>
      <c r="I2" s="452"/>
      <c r="J2" s="452"/>
      <c r="K2" s="452"/>
      <c r="L2" s="219"/>
    </row>
    <row r="3" spans="1:12" s="220" customFormat="1" ht="18.75" customHeight="1" x14ac:dyDescent="0.25">
      <c r="A3" s="443"/>
      <c r="B3" s="444"/>
      <c r="C3" s="444"/>
      <c r="D3" s="444"/>
      <c r="E3" s="445"/>
      <c r="F3" s="449" t="s">
        <v>329</v>
      </c>
      <c r="G3" s="450"/>
      <c r="H3" s="450"/>
      <c r="I3" s="450"/>
      <c r="J3" s="450"/>
      <c r="K3" s="450"/>
      <c r="L3" s="219"/>
    </row>
    <row r="4" spans="1:12" s="220" customFormat="1" ht="18.75" customHeight="1" x14ac:dyDescent="0.25">
      <c r="A4" s="446"/>
      <c r="B4" s="447"/>
      <c r="C4" s="447"/>
      <c r="D4" s="447"/>
      <c r="E4" s="448"/>
      <c r="F4" s="451"/>
      <c r="G4" s="452"/>
      <c r="H4" s="452"/>
      <c r="I4" s="452"/>
      <c r="J4" s="452"/>
      <c r="K4" s="452"/>
      <c r="L4" s="219"/>
    </row>
    <row r="5" spans="1:12" s="220" customFormat="1" ht="15.75" customHeight="1" x14ac:dyDescent="0.25">
      <c r="A5" s="453" t="s">
        <v>330</v>
      </c>
      <c r="B5" s="454"/>
      <c r="C5" s="454"/>
      <c r="D5" s="454"/>
      <c r="E5" s="454"/>
      <c r="F5" s="454"/>
      <c r="G5" s="454"/>
      <c r="H5" s="454"/>
      <c r="I5" s="454"/>
      <c r="J5" s="454"/>
      <c r="K5" s="454"/>
      <c r="L5" s="455"/>
    </row>
    <row r="6" spans="1:12" s="220" customFormat="1" ht="23.25" customHeight="1" x14ac:dyDescent="0.25">
      <c r="A6" s="453" t="s">
        <v>331</v>
      </c>
      <c r="B6" s="454"/>
      <c r="C6" s="456"/>
      <c r="D6" s="457" t="s">
        <v>370</v>
      </c>
      <c r="E6" s="458"/>
      <c r="F6" s="458"/>
      <c r="G6" s="458"/>
      <c r="H6" s="459"/>
      <c r="I6" s="453" t="s">
        <v>332</v>
      </c>
      <c r="J6" s="456"/>
      <c r="K6" s="457" t="s">
        <v>385</v>
      </c>
      <c r="L6" s="459"/>
    </row>
    <row r="7" spans="1:12" s="220" customFormat="1" ht="17.850000000000001" customHeight="1" x14ac:dyDescent="0.25">
      <c r="A7" s="453" t="s">
        <v>333</v>
      </c>
      <c r="B7" s="454"/>
      <c r="C7" s="456"/>
      <c r="D7" s="457" t="s">
        <v>40</v>
      </c>
      <c r="E7" s="458"/>
      <c r="F7" s="458"/>
      <c r="G7" s="458"/>
      <c r="H7" s="459"/>
      <c r="I7" s="453" t="s">
        <v>1</v>
      </c>
      <c r="J7" s="456"/>
      <c r="K7" s="457" t="s">
        <v>12</v>
      </c>
      <c r="L7" s="459"/>
    </row>
    <row r="8" spans="1:12" s="220" customFormat="1" ht="35.85" customHeight="1" x14ac:dyDescent="0.25">
      <c r="A8" s="453" t="s">
        <v>334</v>
      </c>
      <c r="B8" s="454"/>
      <c r="C8" s="456"/>
      <c r="D8" s="457" t="s">
        <v>401</v>
      </c>
      <c r="E8" s="458"/>
      <c r="F8" s="458"/>
      <c r="G8" s="458"/>
      <c r="H8" s="459"/>
      <c r="I8" s="453" t="s">
        <v>335</v>
      </c>
      <c r="J8" s="456"/>
      <c r="K8" s="457" t="s">
        <v>410</v>
      </c>
      <c r="L8" s="459"/>
    </row>
    <row r="9" spans="1:12" s="220" customFormat="1" ht="15.75" customHeight="1" x14ac:dyDescent="0.25">
      <c r="A9" s="460" t="s">
        <v>336</v>
      </c>
      <c r="B9" s="461"/>
      <c r="C9" s="461"/>
      <c r="D9" s="461"/>
      <c r="E9" s="454"/>
      <c r="F9" s="454"/>
      <c r="G9" s="454"/>
      <c r="H9" s="454"/>
      <c r="I9" s="454"/>
      <c r="J9" s="454"/>
      <c r="K9" s="454"/>
      <c r="L9" s="455"/>
    </row>
    <row r="10" spans="1:12" s="220" customFormat="1" ht="48" customHeight="1" x14ac:dyDescent="0.25">
      <c r="A10" s="489" t="s">
        <v>225</v>
      </c>
      <c r="B10" s="489"/>
      <c r="C10" s="489"/>
      <c r="D10" s="489"/>
      <c r="E10" s="465" t="str">
        <f>+ACTIVIDAD_2!B13</f>
        <v>Realizar el 100% de atenciones jurídicas (orientación, asesoría y representación jurídica) a mujeres que realizan actividades sexuales pagadas</v>
      </c>
      <c r="F10" s="465"/>
      <c r="G10" s="465"/>
      <c r="H10" s="465"/>
      <c r="I10" s="465"/>
      <c r="J10" s="465"/>
      <c r="K10" s="465"/>
      <c r="L10" s="465"/>
    </row>
    <row r="11" spans="1:12" s="220" customFormat="1" ht="34.5" customHeight="1" x14ac:dyDescent="0.25">
      <c r="A11" s="462" t="s">
        <v>337</v>
      </c>
      <c r="B11" s="463"/>
      <c r="C11" s="463"/>
      <c r="D11" s="455"/>
      <c r="E11" s="464" t="str">
        <f>+ACTIVIDAD_2!I17</f>
        <v>Porcentaje de atenciones jurídicas (valoraciones iniciales, asesoría, seguimientos y cierres) realizadas a mujeres que ejercen actividades sexuales pagadas</v>
      </c>
      <c r="F11" s="465"/>
      <c r="G11" s="465"/>
      <c r="H11" s="465"/>
      <c r="I11" s="465"/>
      <c r="J11" s="465"/>
      <c r="K11" s="465"/>
      <c r="L11" s="466"/>
    </row>
    <row r="12" spans="1:12" s="220" customFormat="1" ht="47.25" customHeight="1" x14ac:dyDescent="0.25">
      <c r="A12" s="453" t="s">
        <v>338</v>
      </c>
      <c r="B12" s="454"/>
      <c r="C12" s="454"/>
      <c r="D12" s="456"/>
      <c r="E12" s="508" t="s">
        <v>496</v>
      </c>
      <c r="F12" s="509"/>
      <c r="G12" s="509"/>
      <c r="H12" s="509"/>
      <c r="I12" s="509"/>
      <c r="J12" s="509"/>
      <c r="K12" s="509"/>
      <c r="L12" s="510"/>
    </row>
    <row r="13" spans="1:12" s="220" customFormat="1" ht="28.5" customHeight="1" x14ac:dyDescent="0.25">
      <c r="A13" s="453" t="s">
        <v>339</v>
      </c>
      <c r="B13" s="454"/>
      <c r="C13" s="456"/>
      <c r="D13" s="457" t="s">
        <v>465</v>
      </c>
      <c r="E13" s="458"/>
      <c r="F13" s="458"/>
      <c r="G13" s="458"/>
      <c r="H13" s="459"/>
      <c r="I13" s="453" t="s">
        <v>340</v>
      </c>
      <c r="J13" s="456"/>
      <c r="K13" s="457" t="s">
        <v>395</v>
      </c>
      <c r="L13" s="459"/>
    </row>
    <row r="14" spans="1:12" s="220" customFormat="1" ht="15.75" customHeight="1" x14ac:dyDescent="0.25">
      <c r="A14" s="453" t="s">
        <v>341</v>
      </c>
      <c r="B14" s="454"/>
      <c r="C14" s="454"/>
      <c r="D14" s="454"/>
      <c r="E14" s="454"/>
      <c r="F14" s="454"/>
      <c r="G14" s="454"/>
      <c r="H14" s="454"/>
      <c r="I14" s="454"/>
      <c r="J14" s="454"/>
      <c r="K14" s="454"/>
      <c r="L14" s="455"/>
    </row>
    <row r="15" spans="1:12" s="220" customFormat="1" ht="25.5" customHeight="1" x14ac:dyDescent="0.25">
      <c r="A15" s="453" t="s">
        <v>342</v>
      </c>
      <c r="B15" s="454"/>
      <c r="C15" s="456"/>
      <c r="D15" s="457" t="s">
        <v>376</v>
      </c>
      <c r="E15" s="458"/>
      <c r="F15" s="458"/>
      <c r="G15" s="458"/>
      <c r="H15" s="459"/>
      <c r="I15" s="453" t="s">
        <v>343</v>
      </c>
      <c r="J15" s="456"/>
      <c r="K15" s="457" t="s">
        <v>16</v>
      </c>
      <c r="L15" s="459"/>
    </row>
    <row r="16" spans="1:12" s="220" customFormat="1" ht="25.5" customHeight="1" x14ac:dyDescent="0.25">
      <c r="A16" s="453" t="s">
        <v>344</v>
      </c>
      <c r="B16" s="454"/>
      <c r="C16" s="456"/>
      <c r="D16" s="511">
        <f>+ACTIVIDAD_1!C38</f>
        <v>1</v>
      </c>
      <c r="E16" s="512"/>
      <c r="F16" s="512"/>
      <c r="G16" s="512"/>
      <c r="H16" s="513"/>
      <c r="I16" s="453" t="s">
        <v>221</v>
      </c>
      <c r="J16" s="456"/>
      <c r="K16" s="457" t="s">
        <v>5</v>
      </c>
      <c r="L16" s="459"/>
    </row>
    <row r="17" spans="1:12" s="220" customFormat="1" ht="27.6" customHeight="1" x14ac:dyDescent="0.25">
      <c r="A17" s="453" t="s">
        <v>345</v>
      </c>
      <c r="B17" s="454"/>
      <c r="C17" s="456"/>
      <c r="D17" s="457"/>
      <c r="E17" s="458"/>
      <c r="F17" s="458"/>
      <c r="G17" s="458"/>
      <c r="H17" s="459"/>
      <c r="I17" s="467"/>
      <c r="J17" s="469"/>
      <c r="K17" s="469"/>
      <c r="L17" s="468"/>
    </row>
    <row r="18" spans="1:12" s="220" customFormat="1" ht="12" customHeight="1" x14ac:dyDescent="0.25">
      <c r="A18" s="227" t="s">
        <v>346</v>
      </c>
      <c r="B18" s="227" t="s">
        <v>347</v>
      </c>
      <c r="C18" s="453" t="s">
        <v>348</v>
      </c>
      <c r="D18" s="454"/>
      <c r="E18" s="454"/>
      <c r="F18" s="454"/>
      <c r="G18" s="456"/>
      <c r="H18" s="453" t="s">
        <v>219</v>
      </c>
      <c r="I18" s="456"/>
      <c r="J18" s="453" t="s">
        <v>439</v>
      </c>
      <c r="K18" s="456"/>
      <c r="L18" s="227" t="s">
        <v>434</v>
      </c>
    </row>
    <row r="19" spans="1:12" s="220" customFormat="1" ht="183" customHeight="1" x14ac:dyDescent="0.25">
      <c r="A19" s="221">
        <v>1</v>
      </c>
      <c r="B19" s="222" t="s">
        <v>438</v>
      </c>
      <c r="C19" s="457" t="s">
        <v>476</v>
      </c>
      <c r="D19" s="458"/>
      <c r="E19" s="458"/>
      <c r="F19" s="458"/>
      <c r="G19" s="459"/>
      <c r="H19" s="484" t="s">
        <v>488</v>
      </c>
      <c r="I19" s="486"/>
      <c r="J19" s="467" t="s">
        <v>15</v>
      </c>
      <c r="K19" s="468"/>
      <c r="L19" s="222" t="s">
        <v>435</v>
      </c>
    </row>
    <row r="20" spans="1:12" s="220" customFormat="1" ht="235.35" customHeight="1" x14ac:dyDescent="0.25">
      <c r="A20" s="221">
        <v>2</v>
      </c>
      <c r="B20" s="222" t="s">
        <v>438</v>
      </c>
      <c r="C20" s="457" t="s">
        <v>456</v>
      </c>
      <c r="D20" s="458"/>
      <c r="E20" s="458"/>
      <c r="F20" s="458"/>
      <c r="G20" s="459"/>
      <c r="H20" s="484" t="s">
        <v>489</v>
      </c>
      <c r="I20" s="486"/>
      <c r="J20" s="467" t="s">
        <v>15</v>
      </c>
      <c r="K20" s="468"/>
      <c r="L20" s="222" t="s">
        <v>435</v>
      </c>
    </row>
    <row r="21" spans="1:12" s="220" customFormat="1" ht="25.5" customHeight="1" x14ac:dyDescent="0.25">
      <c r="A21" s="227" t="s">
        <v>346</v>
      </c>
      <c r="B21" s="453" t="s">
        <v>349</v>
      </c>
      <c r="C21" s="454"/>
      <c r="D21" s="454"/>
      <c r="E21" s="454"/>
      <c r="F21" s="454"/>
      <c r="G21" s="454"/>
      <c r="H21" s="454"/>
      <c r="I21" s="454"/>
      <c r="J21" s="454"/>
      <c r="K21" s="456"/>
      <c r="L21" s="227" t="s">
        <v>350</v>
      </c>
    </row>
    <row r="22" spans="1:12" s="220" customFormat="1" ht="28.35" customHeight="1" x14ac:dyDescent="0.25">
      <c r="A22" s="221">
        <v>1</v>
      </c>
      <c r="B22" s="484" t="s">
        <v>497</v>
      </c>
      <c r="C22" s="485"/>
      <c r="D22" s="485"/>
      <c r="E22" s="485"/>
      <c r="F22" s="485"/>
      <c r="G22" s="485"/>
      <c r="H22" s="485"/>
      <c r="I22" s="485"/>
      <c r="J22" s="485"/>
      <c r="K22" s="486"/>
      <c r="L22" s="222" t="s">
        <v>17</v>
      </c>
    </row>
    <row r="23" spans="1:12" s="220" customFormat="1" ht="15.75" customHeight="1" x14ac:dyDescent="0.25">
      <c r="A23" s="453" t="s">
        <v>351</v>
      </c>
      <c r="B23" s="454"/>
      <c r="C23" s="454"/>
      <c r="D23" s="454"/>
      <c r="E23" s="454"/>
      <c r="F23" s="461"/>
      <c r="G23" s="461"/>
      <c r="H23" s="454"/>
      <c r="I23" s="461"/>
      <c r="J23" s="461"/>
      <c r="K23" s="454"/>
      <c r="L23" s="514"/>
    </row>
    <row r="24" spans="1:12" s="220" customFormat="1" ht="26.25" customHeight="1" x14ac:dyDescent="0.25">
      <c r="A24" s="453" t="s">
        <v>352</v>
      </c>
      <c r="B24" s="454"/>
      <c r="C24" s="456"/>
      <c r="D24" s="457">
        <v>3509</v>
      </c>
      <c r="E24" s="458"/>
      <c r="F24" s="489" t="s">
        <v>436</v>
      </c>
      <c r="G24" s="489"/>
      <c r="H24" s="234">
        <v>2024</v>
      </c>
      <c r="I24" s="489" t="s">
        <v>353</v>
      </c>
      <c r="J24" s="489"/>
      <c r="L24" s="233" t="s">
        <v>437</v>
      </c>
    </row>
    <row r="25" spans="1:12" s="220" customFormat="1" ht="89.1" customHeight="1" x14ac:dyDescent="0.25">
      <c r="A25" s="453" t="s">
        <v>354</v>
      </c>
      <c r="B25" s="454"/>
      <c r="C25" s="456"/>
      <c r="D25" s="464" t="s">
        <v>458</v>
      </c>
      <c r="E25" s="465"/>
      <c r="F25" s="480"/>
      <c r="G25" s="480"/>
      <c r="H25" s="465"/>
      <c r="I25" s="480"/>
      <c r="J25" s="480"/>
      <c r="K25" s="465"/>
      <c r="L25" s="481"/>
    </row>
    <row r="26" spans="1:12" s="220" customFormat="1" ht="80.099999999999994" customHeight="1" x14ac:dyDescent="0.25">
      <c r="A26" s="453" t="s">
        <v>355</v>
      </c>
      <c r="B26" s="454"/>
      <c r="C26" s="456"/>
      <c r="D26" s="473" t="s">
        <v>455</v>
      </c>
      <c r="E26" s="474"/>
      <c r="F26" s="474"/>
      <c r="G26" s="474"/>
      <c r="H26" s="474"/>
      <c r="I26" s="474"/>
      <c r="J26" s="474"/>
      <c r="K26" s="474"/>
      <c r="L26" s="475"/>
    </row>
    <row r="27" spans="1:12" s="220" customFormat="1" ht="17.850000000000001" customHeight="1" x14ac:dyDescent="0.25">
      <c r="A27" s="453" t="s">
        <v>356</v>
      </c>
      <c r="B27" s="454"/>
      <c r="C27" s="456"/>
      <c r="D27" s="457"/>
      <c r="E27" s="458"/>
      <c r="F27" s="458"/>
      <c r="G27" s="458"/>
      <c r="H27" s="458"/>
      <c r="I27" s="458"/>
      <c r="J27" s="458"/>
      <c r="K27" s="458"/>
      <c r="L27" s="459"/>
    </row>
    <row r="28" spans="1:12" s="220" customFormat="1" ht="12.75" x14ac:dyDescent="0.25"/>
    <row r="29" spans="1:12" s="220" customFormat="1" ht="12.75" x14ac:dyDescent="0.25"/>
    <row r="30" spans="1:12" s="220" customFormat="1" ht="12.75" x14ac:dyDescent="0.25"/>
    <row r="31" spans="1:12" s="220" customFormat="1" ht="12.75" x14ac:dyDescent="0.25"/>
    <row r="32" spans="1:12" s="220" customFormat="1" ht="12.75" x14ac:dyDescent="0.25"/>
    <row r="33" s="220" customFormat="1" ht="12.75" x14ac:dyDescent="0.25"/>
    <row r="34" s="220" customFormat="1" ht="12.75" x14ac:dyDescent="0.25"/>
    <row r="35" s="220" customFormat="1" ht="12.75" x14ac:dyDescent="0.25"/>
    <row r="36" s="220" customFormat="1" ht="12.75" x14ac:dyDescent="0.25"/>
    <row r="37" s="220" customFormat="1" ht="12.75" x14ac:dyDescent="0.25"/>
    <row r="38" s="220" customFormat="1" ht="12.75" x14ac:dyDescent="0.25"/>
    <row r="39" s="220" customFormat="1" ht="12.75" x14ac:dyDescent="0.25"/>
    <row r="40" s="220" customFormat="1" ht="12.75" x14ac:dyDescent="0.25"/>
    <row r="41" s="220" customFormat="1" ht="12.75" x14ac:dyDescent="0.25"/>
    <row r="42" s="220" customFormat="1" ht="12.75" x14ac:dyDescent="0.25"/>
    <row r="43" s="220" customFormat="1" ht="12.75" x14ac:dyDescent="0.25"/>
    <row r="44" s="220" customFormat="1" ht="12.75" x14ac:dyDescent="0.25"/>
    <row r="45" s="220" customFormat="1" ht="12.75" x14ac:dyDescent="0.25"/>
    <row r="46" s="220" customFormat="1" ht="12.75" x14ac:dyDescent="0.25"/>
    <row r="47" s="220" customFormat="1" ht="12.75" x14ac:dyDescent="0.25"/>
    <row r="48" s="220" customFormat="1" ht="12.75" x14ac:dyDescent="0.25"/>
    <row r="49" s="220" customFormat="1" ht="12.75" x14ac:dyDescent="0.25"/>
    <row r="50" s="220" customFormat="1" ht="12.75" x14ac:dyDescent="0.25"/>
    <row r="51" s="220" customFormat="1" ht="12.75" x14ac:dyDescent="0.25"/>
    <row r="52" s="220" customFormat="1" ht="12.75" x14ac:dyDescent="0.25"/>
    <row r="53" s="220" customFormat="1" ht="12.75" x14ac:dyDescent="0.25"/>
    <row r="54" s="220" customFormat="1" ht="12.75" x14ac:dyDescent="0.25"/>
    <row r="55" s="220" customFormat="1" ht="12.75" x14ac:dyDescent="0.25"/>
    <row r="56" s="220" customFormat="1" ht="12.75" x14ac:dyDescent="0.25"/>
    <row r="57" s="220" customFormat="1" ht="12.75" x14ac:dyDescent="0.25"/>
    <row r="58" s="220" customFormat="1" ht="12.75" x14ac:dyDescent="0.25"/>
    <row r="59" s="220" customFormat="1" ht="12.75" x14ac:dyDescent="0.25"/>
    <row r="60" s="220" customFormat="1" ht="12.75" x14ac:dyDescent="0.25"/>
    <row r="61" s="220" customFormat="1" ht="12.75" x14ac:dyDescent="0.25"/>
    <row r="62" s="220" customFormat="1" ht="12.75" x14ac:dyDescent="0.25"/>
    <row r="63" s="220" customFormat="1" ht="12.75" x14ac:dyDescent="0.25"/>
    <row r="64" s="220" customFormat="1" ht="12.75" x14ac:dyDescent="0.25"/>
    <row r="65" s="220" customFormat="1" ht="12.75" x14ac:dyDescent="0.25"/>
    <row r="66" s="220" customFormat="1" ht="12.75" x14ac:dyDescent="0.25"/>
    <row r="67" s="220" customFormat="1" ht="12.75" x14ac:dyDescent="0.25"/>
    <row r="68" s="220" customFormat="1" ht="12.75" x14ac:dyDescent="0.25"/>
    <row r="69" s="220" customFormat="1" ht="12.75" x14ac:dyDescent="0.25"/>
    <row r="70" s="220" customFormat="1" ht="12.75" x14ac:dyDescent="0.25"/>
    <row r="71" s="220" customFormat="1" ht="12.75" x14ac:dyDescent="0.25"/>
    <row r="72" s="220" customFormat="1" ht="12.75" x14ac:dyDescent="0.25"/>
    <row r="73" s="220" customFormat="1" ht="12.75" x14ac:dyDescent="0.25"/>
    <row r="74" s="220" customFormat="1" ht="12.75" x14ac:dyDescent="0.25"/>
    <row r="75" s="220" customFormat="1" ht="12.75" x14ac:dyDescent="0.25"/>
    <row r="76" s="220" customFormat="1" ht="12.75" x14ac:dyDescent="0.25"/>
    <row r="77" s="220" customFormat="1" ht="12.75" x14ac:dyDescent="0.25"/>
    <row r="78" s="220" customFormat="1" ht="12.75" x14ac:dyDescent="0.25"/>
    <row r="79" s="220" customFormat="1" ht="12.75" x14ac:dyDescent="0.25"/>
    <row r="80" s="220" customFormat="1" ht="12.75" x14ac:dyDescent="0.25"/>
    <row r="81" s="220" customFormat="1" ht="12.75" x14ac:dyDescent="0.25"/>
    <row r="82" s="220" customFormat="1" ht="12.75" x14ac:dyDescent="0.25"/>
    <row r="83" s="220" customFormat="1" ht="12.75" x14ac:dyDescent="0.25"/>
    <row r="84" s="220" customFormat="1" ht="12.75" x14ac:dyDescent="0.25"/>
    <row r="85" s="220" customFormat="1" ht="12.75" x14ac:dyDescent="0.25"/>
    <row r="86" s="220" customFormat="1" ht="12.75" x14ac:dyDescent="0.25"/>
    <row r="87" s="220" customFormat="1" ht="12.75" x14ac:dyDescent="0.25"/>
    <row r="88" s="220" customFormat="1" ht="12.75" x14ac:dyDescent="0.25"/>
    <row r="89" s="220" customFormat="1" ht="12.75" x14ac:dyDescent="0.25"/>
  </sheetData>
  <mergeCells count="61">
    <mergeCell ref="A25:C25"/>
    <mergeCell ref="D25:L25"/>
    <mergeCell ref="A26:C26"/>
    <mergeCell ref="D26:L26"/>
    <mergeCell ref="A27:C27"/>
    <mergeCell ref="D27:L27"/>
    <mergeCell ref="B21:K21"/>
    <mergeCell ref="B22:K22"/>
    <mergeCell ref="A23:L23"/>
    <mergeCell ref="A24:C24"/>
    <mergeCell ref="D24:E24"/>
    <mergeCell ref="F24:G24"/>
    <mergeCell ref="I24:J24"/>
    <mergeCell ref="C20:G20"/>
    <mergeCell ref="H20:I20"/>
    <mergeCell ref="J20:K20"/>
    <mergeCell ref="A16:C16"/>
    <mergeCell ref="D16:H16"/>
    <mergeCell ref="I16:J16"/>
    <mergeCell ref="K16:L16"/>
    <mergeCell ref="A17:C17"/>
    <mergeCell ref="D17:H17"/>
    <mergeCell ref="I17:L17"/>
    <mergeCell ref="C18:G18"/>
    <mergeCell ref="H18:I18"/>
    <mergeCell ref="J18:K18"/>
    <mergeCell ref="C19:G19"/>
    <mergeCell ref="H19:I19"/>
    <mergeCell ref="J19:K19"/>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drawing r:id="rId1"/>
  <extLst>
    <ext xmlns:x14="http://schemas.microsoft.com/office/spreadsheetml/2009/9/main" uri="{CCE6A557-97BC-4b89-ADB6-D9C93CAAB3DF}">
      <x14:dataValidations xmlns:xm="http://schemas.microsoft.com/office/excel/2006/main" count="12">
        <x14:dataValidation type="list" allowBlank="1" showInputMessage="1" showErrorMessage="1" xr:uid="{49D34E4D-6F22-9249-9459-43E05498C09B}">
          <x14:formula1>
            <xm:f>Datos!$K$2:$K$3</xm:f>
          </x14:formula1>
          <xm:sqref>J19:K20</xm:sqref>
        </x14:dataValidation>
        <x14:dataValidation type="list" allowBlank="1" showInputMessage="1" showErrorMessage="1" xr:uid="{2B87B6A4-E841-F247-B84B-6BDD06E21ED9}">
          <x14:formula1>
            <xm:f>Datos!$K$2:$K$4</xm:f>
          </x14:formula1>
          <xm:sqref>L22</xm:sqref>
        </x14:dataValidation>
        <x14:dataValidation type="list" allowBlank="1" showInputMessage="1" showErrorMessage="1" xr:uid="{9AF209C2-9A9A-E24A-8071-7D64DDEDD4E7}">
          <x14:formula1>
            <xm:f>Datos!$J$2:$J$5</xm:f>
          </x14:formula1>
          <xm:sqref>K16:L16</xm:sqref>
        </x14:dataValidation>
        <x14:dataValidation type="list" allowBlank="1" showInputMessage="1" showErrorMessage="1" xr:uid="{7FE4FF1E-091F-3E4F-9E85-6362DCB3BA29}">
          <x14:formula1>
            <xm:f>Datos!$I$2:$I$7</xm:f>
          </x14:formula1>
          <xm:sqref>K15:L15</xm:sqref>
        </x14:dataValidation>
        <x14:dataValidation type="list" allowBlank="1" showInputMessage="1" showErrorMessage="1" xr:uid="{72431EC3-67C9-F64D-A0C5-2430EA97EE92}">
          <x14:formula1>
            <xm:f>Datos!$H$2:$H$3</xm:f>
          </x14:formula1>
          <xm:sqref>D15:H15</xm:sqref>
        </x14:dataValidation>
        <x14:dataValidation type="list" allowBlank="1" showInputMessage="1" showErrorMessage="1" xr:uid="{3B9188E8-BBE9-B343-88B4-9911B5AA25ED}">
          <x14:formula1>
            <xm:f>Datos!$G$2:$G$8</xm:f>
          </x14:formula1>
          <xm:sqref>K13:L13</xm:sqref>
        </x14:dataValidation>
        <x14:dataValidation type="list" allowBlank="1" showInputMessage="1" showErrorMessage="1" xr:uid="{889F8704-1788-FE4B-AFA5-4D07DAD9DF93}">
          <x14:formula1>
            <xm:f>Datos!$F$2:$F$18</xm:f>
          </x14:formula1>
          <xm:sqref>K8:L8</xm:sqref>
        </x14:dataValidation>
        <x14:dataValidation type="list" allowBlank="1" showInputMessage="1" showErrorMessage="1" xr:uid="{0735E0D8-B9C5-5B45-82B4-EFF6C2771729}">
          <x14:formula1>
            <xm:f>Datos!$E$2:$E$23</xm:f>
          </x14:formula1>
          <xm:sqref>D8:H8</xm:sqref>
        </x14:dataValidation>
        <x14:dataValidation type="list" allowBlank="1" showInputMessage="1" showErrorMessage="1" xr:uid="{1372CCE6-2283-484B-8C89-BB2E5A484011}">
          <x14:formula1>
            <xm:f>Datos!$D$2:$D$7</xm:f>
          </x14:formula1>
          <xm:sqref>K7:L7</xm:sqref>
        </x14:dataValidation>
        <x14:dataValidation type="list" allowBlank="1" showInputMessage="1" showErrorMessage="1" xr:uid="{917FC60D-5FB7-F448-89BB-C578422127CF}">
          <x14:formula1>
            <xm:f>Datos!$C$2:$C$3</xm:f>
          </x14:formula1>
          <xm:sqref>D7:H7</xm:sqref>
        </x14:dataValidation>
        <x14:dataValidation type="list" allowBlank="1" showInputMessage="1" showErrorMessage="1" xr:uid="{A06D934B-0B6D-D045-BE01-8FA9B6056BBF}">
          <x14:formula1>
            <xm:f>Datos!$B$2:$B$6</xm:f>
          </x14:formula1>
          <xm:sqref>K6:L6</xm:sqref>
        </x14:dataValidation>
        <x14:dataValidation type="list" allowBlank="1" showInputMessage="1" showErrorMessage="1" xr:uid="{D7DE67C6-FB07-9C41-82C0-CB9947F1B9F8}">
          <x14:formula1>
            <xm:f>Datos!$A$2:$A$5</xm:f>
          </x14:formula1>
          <xm:sqref>D6:H6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70DEA-2617-D941-A2A4-21F64E0153BC}">
  <sheetPr>
    <tabColor theme="5" tint="0.59999389629810485"/>
  </sheetPr>
  <dimension ref="A1:O119"/>
  <sheetViews>
    <sheetView tabSelected="1" topLeftCell="E1" zoomScale="70" zoomScaleNormal="70" workbookViewId="0">
      <selection activeCell="I29" sqref="I29"/>
    </sheetView>
  </sheetViews>
  <sheetFormatPr baseColWidth="10" defaultRowHeight="15" x14ac:dyDescent="0.25"/>
  <cols>
    <col min="1" max="1" width="33.28515625" customWidth="1"/>
    <col min="2" max="2" width="54" customWidth="1"/>
    <col min="3" max="3" width="53.28515625" customWidth="1"/>
    <col min="4" max="4" width="40.28515625" customWidth="1"/>
    <col min="5" max="5" width="42" customWidth="1"/>
    <col min="6" max="6" width="39.42578125" customWidth="1"/>
    <col min="7" max="7" width="39.85546875" customWidth="1"/>
    <col min="8" max="8" width="33.28515625" customWidth="1"/>
    <col min="9" max="9" width="43.42578125" customWidth="1"/>
    <col min="10" max="15" width="33.28515625" customWidth="1"/>
  </cols>
  <sheetData>
    <row r="1" spans="1:15" ht="16.5" thickBot="1" x14ac:dyDescent="0.3">
      <c r="A1" s="413"/>
      <c r="B1" s="389" t="s">
        <v>173</v>
      </c>
      <c r="C1" s="390"/>
      <c r="D1" s="390"/>
      <c r="E1" s="390"/>
      <c r="F1" s="390"/>
      <c r="G1" s="390"/>
      <c r="H1" s="390"/>
      <c r="I1" s="390"/>
      <c r="J1" s="390"/>
      <c r="K1" s="390"/>
      <c r="L1" s="391"/>
      <c r="M1" s="386" t="s">
        <v>214</v>
      </c>
      <c r="N1" s="387"/>
      <c r="O1" s="388"/>
    </row>
    <row r="2" spans="1:15" ht="16.5" thickBot="1" x14ac:dyDescent="0.3">
      <c r="A2" s="414"/>
      <c r="B2" s="392" t="s">
        <v>174</v>
      </c>
      <c r="C2" s="393"/>
      <c r="D2" s="393"/>
      <c r="E2" s="393"/>
      <c r="F2" s="393"/>
      <c r="G2" s="393"/>
      <c r="H2" s="393"/>
      <c r="I2" s="393"/>
      <c r="J2" s="393"/>
      <c r="K2" s="393"/>
      <c r="L2" s="394"/>
      <c r="M2" s="386" t="s">
        <v>180</v>
      </c>
      <c r="N2" s="387"/>
      <c r="O2" s="388"/>
    </row>
    <row r="3" spans="1:15" ht="16.5" thickBot="1" x14ac:dyDescent="0.3">
      <c r="A3" s="414"/>
      <c r="B3" s="392" t="s">
        <v>175</v>
      </c>
      <c r="C3" s="393"/>
      <c r="D3" s="393"/>
      <c r="E3" s="393"/>
      <c r="F3" s="393"/>
      <c r="G3" s="393"/>
      <c r="H3" s="393"/>
      <c r="I3" s="393"/>
      <c r="J3" s="393"/>
      <c r="K3" s="393"/>
      <c r="L3" s="394"/>
      <c r="M3" s="386" t="s">
        <v>181</v>
      </c>
      <c r="N3" s="387"/>
      <c r="O3" s="388"/>
    </row>
    <row r="4" spans="1:15" ht="16.5" thickBot="1" x14ac:dyDescent="0.3">
      <c r="A4" s="415"/>
      <c r="B4" s="395" t="s">
        <v>313</v>
      </c>
      <c r="C4" s="396"/>
      <c r="D4" s="396"/>
      <c r="E4" s="396"/>
      <c r="F4" s="396"/>
      <c r="G4" s="396"/>
      <c r="H4" s="396"/>
      <c r="I4" s="396"/>
      <c r="J4" s="396"/>
      <c r="K4" s="396"/>
      <c r="L4" s="397"/>
      <c r="M4" s="386" t="s">
        <v>172</v>
      </c>
      <c r="N4" s="387"/>
      <c r="O4" s="388"/>
    </row>
    <row r="5" spans="1:15" ht="16.5" thickBot="1" x14ac:dyDescent="0.3">
      <c r="A5" s="86"/>
      <c r="B5" s="87"/>
      <c r="C5" s="87"/>
      <c r="D5" s="87"/>
      <c r="E5" s="87"/>
      <c r="F5" s="87"/>
      <c r="G5" s="87"/>
      <c r="H5" s="87"/>
      <c r="I5" s="87"/>
      <c r="J5" s="87"/>
      <c r="K5" s="87"/>
      <c r="L5" s="87"/>
      <c r="M5" s="88"/>
      <c r="N5" s="88"/>
      <c r="O5" s="88"/>
    </row>
    <row r="6" spans="1:15" s="85" customFormat="1" ht="36.75" customHeight="1" thickBot="1" x14ac:dyDescent="0.3">
      <c r="A6" s="55" t="s">
        <v>485</v>
      </c>
      <c r="B6" s="422" t="s">
        <v>462</v>
      </c>
      <c r="C6" s="423"/>
      <c r="D6" s="423"/>
      <c r="E6" s="423"/>
      <c r="F6" s="423"/>
      <c r="G6" s="423"/>
      <c r="H6" s="423"/>
      <c r="I6" s="423"/>
      <c r="J6" s="423"/>
      <c r="K6" s="424"/>
      <c r="L6" s="297" t="s">
        <v>486</v>
      </c>
      <c r="M6" s="425">
        <v>2024110010308</v>
      </c>
      <c r="N6" s="426"/>
      <c r="O6" s="427"/>
    </row>
    <row r="7" spans="1:15" ht="16.5" thickBot="1" x14ac:dyDescent="0.3">
      <c r="A7" s="86"/>
      <c r="B7" s="87"/>
      <c r="C7" s="87"/>
      <c r="D7" s="87"/>
      <c r="E7" s="87"/>
      <c r="F7" s="87"/>
      <c r="G7" s="87"/>
      <c r="H7" s="87"/>
      <c r="I7" s="87"/>
      <c r="J7" s="87"/>
      <c r="K7" s="87"/>
      <c r="L7" s="87"/>
      <c r="M7" s="88"/>
      <c r="N7" s="88"/>
      <c r="O7" s="88"/>
    </row>
    <row r="8" spans="1:15" ht="18.75" thickBot="1" x14ac:dyDescent="0.3">
      <c r="A8" s="417" t="s">
        <v>210</v>
      </c>
      <c r="B8" s="198" t="s">
        <v>143</v>
      </c>
      <c r="C8" s="298">
        <v>45688</v>
      </c>
      <c r="D8" s="198" t="s">
        <v>144</v>
      </c>
      <c r="E8" s="299">
        <v>45716</v>
      </c>
      <c r="F8" s="198" t="s">
        <v>145</v>
      </c>
      <c r="G8" s="298">
        <v>45747</v>
      </c>
      <c r="H8" s="198" t="s">
        <v>146</v>
      </c>
      <c r="I8" s="155"/>
      <c r="J8" s="400" t="s">
        <v>169</v>
      </c>
      <c r="K8" s="416"/>
      <c r="L8" s="197" t="s">
        <v>211</v>
      </c>
      <c r="M8" s="430"/>
      <c r="N8" s="430"/>
      <c r="O8" s="430"/>
    </row>
    <row r="9" spans="1:15" ht="18.75" thickBot="1" x14ac:dyDescent="0.3">
      <c r="A9" s="417"/>
      <c r="B9" s="199" t="s">
        <v>147</v>
      </c>
      <c r="C9" s="156"/>
      <c r="D9" s="198" t="s">
        <v>148</v>
      </c>
      <c r="E9" s="157"/>
      <c r="F9" s="198" t="s">
        <v>149</v>
      </c>
      <c r="G9" s="157"/>
      <c r="H9" s="198" t="s">
        <v>150</v>
      </c>
      <c r="I9" s="155"/>
      <c r="J9" s="400"/>
      <c r="K9" s="416"/>
      <c r="L9" s="197" t="s">
        <v>212</v>
      </c>
      <c r="M9" s="431" t="s">
        <v>446</v>
      </c>
      <c r="N9" s="431"/>
      <c r="O9" s="431"/>
    </row>
    <row r="10" spans="1:15" ht="18.75" thickBot="1" x14ac:dyDescent="0.3">
      <c r="A10" s="417"/>
      <c r="B10" s="198" t="s">
        <v>151</v>
      </c>
      <c r="C10" s="153"/>
      <c r="D10" s="198" t="s">
        <v>152</v>
      </c>
      <c r="E10" s="157"/>
      <c r="F10" s="198" t="s">
        <v>153</v>
      </c>
      <c r="G10" s="157"/>
      <c r="H10" s="198" t="s">
        <v>154</v>
      </c>
      <c r="I10" s="155"/>
      <c r="J10" s="400"/>
      <c r="K10" s="416"/>
      <c r="L10" s="197" t="s">
        <v>213</v>
      </c>
      <c r="M10" s="431" t="s">
        <v>446</v>
      </c>
      <c r="N10" s="431"/>
      <c r="O10" s="431"/>
    </row>
    <row r="11" spans="1:15" ht="15.75" x14ac:dyDescent="0.25">
      <c r="A11" s="86"/>
      <c r="B11" s="87"/>
      <c r="C11" s="87"/>
      <c r="D11" s="87"/>
      <c r="E11" s="87"/>
      <c r="F11" s="87"/>
      <c r="G11" s="87"/>
      <c r="H11" s="87"/>
      <c r="I11" s="87"/>
      <c r="J11" s="87"/>
      <c r="K11" s="87"/>
      <c r="L11" s="87"/>
      <c r="M11" s="88"/>
      <c r="N11" s="88"/>
      <c r="O11" s="88"/>
    </row>
    <row r="12" spans="1:15" ht="15.75" thickBot="1" x14ac:dyDescent="0.3">
      <c r="A12" s="8"/>
      <c r="B12" s="9"/>
      <c r="C12" s="9"/>
      <c r="D12" s="11"/>
      <c r="E12" s="10"/>
      <c r="F12" s="10"/>
      <c r="G12" s="12"/>
      <c r="H12" s="12"/>
      <c r="I12" s="13"/>
      <c r="J12" s="13"/>
      <c r="K12" s="9"/>
      <c r="L12" s="9"/>
      <c r="M12" s="9"/>
      <c r="N12" s="9"/>
      <c r="O12" s="9"/>
    </row>
    <row r="13" spans="1:15" x14ac:dyDescent="0.25">
      <c r="A13" s="419" t="s">
        <v>223</v>
      </c>
      <c r="B13" s="490" t="s">
        <v>472</v>
      </c>
      <c r="C13" s="491"/>
      <c r="D13" s="491"/>
      <c r="E13" s="491"/>
      <c r="F13" s="491"/>
      <c r="G13" s="491"/>
      <c r="H13" s="491"/>
      <c r="I13" s="491"/>
      <c r="J13" s="491"/>
      <c r="K13" s="491"/>
      <c r="L13" s="491"/>
      <c r="M13" s="491"/>
      <c r="N13" s="491"/>
      <c r="O13" s="492"/>
    </row>
    <row r="14" spans="1:15" x14ac:dyDescent="0.25">
      <c r="A14" s="420"/>
      <c r="B14" s="493"/>
      <c r="C14" s="494"/>
      <c r="D14" s="494"/>
      <c r="E14" s="494"/>
      <c r="F14" s="494"/>
      <c r="G14" s="494"/>
      <c r="H14" s="494"/>
      <c r="I14" s="494"/>
      <c r="J14" s="494"/>
      <c r="K14" s="494"/>
      <c r="L14" s="494"/>
      <c r="M14" s="494"/>
      <c r="N14" s="494"/>
      <c r="O14" s="495"/>
    </row>
    <row r="15" spans="1:15" ht="15.75" thickBot="1" x14ac:dyDescent="0.3">
      <c r="A15" s="421"/>
      <c r="B15" s="496"/>
      <c r="C15" s="497"/>
      <c r="D15" s="497"/>
      <c r="E15" s="497"/>
      <c r="F15" s="497"/>
      <c r="G15" s="497"/>
      <c r="H15" s="497"/>
      <c r="I15" s="497"/>
      <c r="J15" s="497"/>
      <c r="K15" s="497"/>
      <c r="L15" s="497"/>
      <c r="M15" s="497"/>
      <c r="N15" s="497"/>
      <c r="O15" s="498"/>
    </row>
    <row r="16" spans="1:15" ht="15.75" thickBot="1" x14ac:dyDescent="0.3">
      <c r="A16" s="17"/>
      <c r="B16" s="84"/>
      <c r="C16" s="18"/>
      <c r="D16" s="18"/>
      <c r="E16" s="18"/>
      <c r="F16" s="18"/>
      <c r="G16" s="19"/>
      <c r="H16" s="19"/>
      <c r="I16" s="19"/>
      <c r="J16" s="19"/>
      <c r="K16" s="19"/>
      <c r="L16" s="20"/>
      <c r="M16" s="20"/>
      <c r="N16" s="20"/>
      <c r="O16" s="20"/>
    </row>
    <row r="17" spans="1:15" ht="35.1" customHeight="1" thickBot="1" x14ac:dyDescent="0.3">
      <c r="A17" s="55" t="s">
        <v>209</v>
      </c>
      <c r="B17" s="412" t="s">
        <v>451</v>
      </c>
      <c r="C17" s="412"/>
      <c r="D17" s="412"/>
      <c r="E17" s="412"/>
      <c r="F17" s="412"/>
      <c r="G17" s="417" t="s">
        <v>164</v>
      </c>
      <c r="H17" s="417"/>
      <c r="I17" s="411" t="s">
        <v>498</v>
      </c>
      <c r="J17" s="411"/>
      <c r="K17" s="411"/>
      <c r="L17" s="411"/>
      <c r="M17" s="411"/>
      <c r="N17" s="411"/>
      <c r="O17" s="411"/>
    </row>
    <row r="18" spans="1:15" ht="15.75" thickBot="1" x14ac:dyDescent="0.3">
      <c r="A18" s="17"/>
      <c r="B18" s="19"/>
      <c r="C18" s="18"/>
      <c r="D18" s="18"/>
      <c r="E18" s="18"/>
      <c r="F18" s="18"/>
      <c r="G18" s="19"/>
      <c r="H18" s="19"/>
      <c r="I18" s="19"/>
      <c r="J18" s="19"/>
      <c r="K18" s="19"/>
      <c r="L18" s="20"/>
      <c r="M18" s="20"/>
      <c r="N18" s="20"/>
      <c r="O18" s="20"/>
    </row>
    <row r="19" spans="1:15" ht="27" customHeight="1" thickBot="1" x14ac:dyDescent="0.3">
      <c r="A19" s="55" t="s">
        <v>112</v>
      </c>
      <c r="B19" s="412" t="s">
        <v>448</v>
      </c>
      <c r="C19" s="412"/>
      <c r="D19" s="412"/>
      <c r="E19" s="412"/>
      <c r="F19" s="55" t="s">
        <v>113</v>
      </c>
      <c r="G19" s="418" t="s">
        <v>449</v>
      </c>
      <c r="H19" s="418"/>
      <c r="I19" s="418"/>
      <c r="J19" s="55" t="s">
        <v>114</v>
      </c>
      <c r="K19" s="412" t="s">
        <v>450</v>
      </c>
      <c r="L19" s="412"/>
      <c r="M19" s="412"/>
      <c r="N19" s="412"/>
      <c r="O19" s="412"/>
    </row>
    <row r="20" spans="1:15" x14ac:dyDescent="0.25">
      <c r="A20" s="7"/>
      <c r="B20" s="4"/>
      <c r="C20" s="405"/>
      <c r="D20" s="405"/>
      <c r="E20" s="405"/>
      <c r="F20" s="405"/>
      <c r="G20" s="405"/>
      <c r="H20" s="405"/>
      <c r="I20" s="405"/>
      <c r="J20" s="405"/>
      <c r="K20" s="405"/>
      <c r="L20" s="405"/>
      <c r="M20" s="405"/>
      <c r="N20" s="405"/>
      <c r="O20" s="405"/>
    </row>
    <row r="21" spans="1:15" x14ac:dyDescent="0.25">
      <c r="A21" s="3"/>
      <c r="B21" s="3"/>
      <c r="C21" s="3"/>
      <c r="D21" s="3"/>
      <c r="E21" s="3"/>
      <c r="F21" s="3"/>
      <c r="G21" s="3"/>
      <c r="H21" s="3"/>
      <c r="I21" s="3"/>
      <c r="J21" s="3"/>
      <c r="K21" s="3"/>
      <c r="L21" s="3"/>
      <c r="M21" s="3"/>
      <c r="N21" s="3"/>
      <c r="O21" s="3"/>
    </row>
    <row r="22" spans="1:15" ht="15.75" thickBot="1" x14ac:dyDescent="0.3">
      <c r="A22" s="82"/>
      <c r="B22" s="83"/>
      <c r="C22" s="83"/>
      <c r="D22" s="83"/>
      <c r="E22" s="83"/>
      <c r="F22" s="83"/>
      <c r="G22" s="83"/>
      <c r="H22" s="83"/>
      <c r="I22" s="83"/>
      <c r="J22" s="83"/>
      <c r="K22" s="83"/>
      <c r="L22" s="83"/>
      <c r="M22" s="83"/>
      <c r="N22" s="83"/>
      <c r="O22" s="83"/>
    </row>
    <row r="23" spans="1:15" ht="15.75" thickBot="1" x14ac:dyDescent="0.3">
      <c r="A23" s="398" t="s">
        <v>115</v>
      </c>
      <c r="B23" s="399"/>
      <c r="C23" s="399"/>
      <c r="D23" s="399"/>
      <c r="E23" s="399"/>
      <c r="F23" s="399"/>
      <c r="G23" s="399"/>
      <c r="H23" s="399"/>
      <c r="I23" s="399"/>
      <c r="J23" s="399"/>
      <c r="K23" s="399"/>
      <c r="L23" s="399"/>
      <c r="M23" s="399"/>
      <c r="N23" s="399"/>
      <c r="O23" s="400"/>
    </row>
    <row r="24" spans="1:15" ht="15.75" thickBot="1" x14ac:dyDescent="0.3">
      <c r="A24" s="398" t="s">
        <v>116</v>
      </c>
      <c r="B24" s="399"/>
      <c r="C24" s="399"/>
      <c r="D24" s="399"/>
      <c r="E24" s="399"/>
      <c r="F24" s="399"/>
      <c r="G24" s="399"/>
      <c r="H24" s="399"/>
      <c r="I24" s="399"/>
      <c r="J24" s="399"/>
      <c r="K24" s="399"/>
      <c r="L24" s="399"/>
      <c r="M24" s="399"/>
      <c r="N24" s="399"/>
      <c r="O24" s="400"/>
    </row>
    <row r="25" spans="1:15" ht="15.75" thickBot="1" x14ac:dyDescent="0.3">
      <c r="A25" s="27"/>
      <c r="B25" s="22" t="s">
        <v>143</v>
      </c>
      <c r="C25" s="22" t="s">
        <v>144</v>
      </c>
      <c r="D25" s="22" t="s">
        <v>145</v>
      </c>
      <c r="E25" s="22" t="s">
        <v>146</v>
      </c>
      <c r="F25" s="22" t="s">
        <v>147</v>
      </c>
      <c r="G25" s="22" t="s">
        <v>148</v>
      </c>
      <c r="H25" s="22" t="s">
        <v>149</v>
      </c>
      <c r="I25" s="22" t="s">
        <v>150</v>
      </c>
      <c r="J25" s="22" t="s">
        <v>151</v>
      </c>
      <c r="K25" s="22" t="s">
        <v>152</v>
      </c>
      <c r="L25" s="22" t="s">
        <v>153</v>
      </c>
      <c r="M25" s="22" t="s">
        <v>154</v>
      </c>
      <c r="N25" s="23" t="s">
        <v>155</v>
      </c>
      <c r="O25" s="23" t="s">
        <v>165</v>
      </c>
    </row>
    <row r="26" spans="1:15" ht="33" customHeight="1" x14ac:dyDescent="0.25">
      <c r="A26" s="24" t="s">
        <v>117</v>
      </c>
      <c r="B26" s="289">
        <v>605746070</v>
      </c>
      <c r="C26" s="289">
        <v>1727000</v>
      </c>
      <c r="D26" s="289">
        <v>61371000</v>
      </c>
      <c r="E26" s="289">
        <v>168100929</v>
      </c>
      <c r="F26" s="289"/>
      <c r="G26" s="289">
        <v>1080000</v>
      </c>
      <c r="H26" s="289"/>
      <c r="I26" s="289"/>
      <c r="J26" s="289">
        <v>382000</v>
      </c>
      <c r="K26" s="289">
        <v>191200</v>
      </c>
      <c r="L26" s="289"/>
      <c r="M26" s="289"/>
      <c r="N26" s="322">
        <f>B26+C26+D26+E26+F26+G26+H26+I26+J26+K26+L26+M26</f>
        <v>838598199</v>
      </c>
      <c r="O26" s="272"/>
    </row>
    <row r="27" spans="1:15" ht="33" customHeight="1" x14ac:dyDescent="0.25">
      <c r="A27" s="24" t="s">
        <v>118</v>
      </c>
      <c r="B27" s="289">
        <v>287192365</v>
      </c>
      <c r="C27" s="289">
        <f>556085211-B27</f>
        <v>268892846</v>
      </c>
      <c r="D27" s="289">
        <f>556757806-B27-C27</f>
        <v>672595</v>
      </c>
      <c r="E27" s="289"/>
      <c r="F27" s="289"/>
      <c r="G27" s="289"/>
      <c r="H27" s="289"/>
      <c r="I27" s="289"/>
      <c r="J27" s="289"/>
      <c r="K27" s="289"/>
      <c r="L27" s="289"/>
      <c r="M27" s="289"/>
      <c r="N27" s="322">
        <f t="shared" ref="N27:N31" si="0">B27+C27+D27+E27+F27+G27+H27+I27+J27+K27+L27+M27</f>
        <v>556757806</v>
      </c>
      <c r="O27" s="277">
        <f>N27/N26</f>
        <v>0.66391486013673162</v>
      </c>
    </row>
    <row r="28" spans="1:15" ht="33" customHeight="1" x14ac:dyDescent="0.25">
      <c r="A28" s="24" t="s">
        <v>119</v>
      </c>
      <c r="B28" s="289"/>
      <c r="C28" s="289">
        <f>3555095</f>
        <v>3555095</v>
      </c>
      <c r="D28" s="289">
        <f>39502633-B28-C28</f>
        <v>35947538</v>
      </c>
      <c r="E28" s="289"/>
      <c r="F28" s="289"/>
      <c r="G28" s="289"/>
      <c r="H28" s="289"/>
      <c r="I28" s="289"/>
      <c r="J28" s="289"/>
      <c r="K28" s="289"/>
      <c r="L28" s="289"/>
      <c r="M28" s="289"/>
      <c r="N28" s="322">
        <f t="shared" si="0"/>
        <v>39502633</v>
      </c>
      <c r="O28" s="274"/>
    </row>
    <row r="29" spans="1:15" ht="33" customHeight="1" x14ac:dyDescent="0.25">
      <c r="A29" s="24" t="s">
        <v>161</v>
      </c>
      <c r="B29" s="289">
        <v>17126227</v>
      </c>
      <c r="C29" s="289">
        <v>40697664</v>
      </c>
      <c r="D29" s="289">
        <v>13901764</v>
      </c>
      <c r="E29" s="289"/>
      <c r="F29" s="289"/>
      <c r="G29" s="289"/>
      <c r="H29" s="289"/>
      <c r="I29" s="289"/>
      <c r="J29" s="289"/>
      <c r="K29" s="289"/>
      <c r="L29" s="289"/>
      <c r="M29" s="289"/>
      <c r="N29" s="322">
        <f t="shared" si="0"/>
        <v>71725655</v>
      </c>
      <c r="O29" s="274"/>
    </row>
    <row r="30" spans="1:15" ht="33" customHeight="1" x14ac:dyDescent="0.25">
      <c r="A30" s="24" t="s">
        <v>163</v>
      </c>
      <c r="B30" s="289">
        <v>0</v>
      </c>
      <c r="C30" s="289"/>
      <c r="D30" s="289"/>
      <c r="E30" s="289"/>
      <c r="F30" s="289"/>
      <c r="G30" s="289"/>
      <c r="H30" s="289"/>
      <c r="I30" s="289"/>
      <c r="J30" s="289"/>
      <c r="K30" s="289"/>
      <c r="L30" s="289"/>
      <c r="M30" s="289"/>
      <c r="N30" s="322">
        <f t="shared" si="0"/>
        <v>0</v>
      </c>
      <c r="O30" s="274"/>
    </row>
    <row r="31" spans="1:15" ht="33" customHeight="1" thickBot="1" x14ac:dyDescent="0.3">
      <c r="A31" s="25" t="s">
        <v>162</v>
      </c>
      <c r="B31" s="290">
        <v>18360525</v>
      </c>
      <c r="C31" s="290">
        <f>44174148-B31</f>
        <v>25813623</v>
      </c>
      <c r="D31" s="290">
        <v>124701</v>
      </c>
      <c r="E31" s="290"/>
      <c r="F31" s="290"/>
      <c r="G31" s="290"/>
      <c r="H31" s="290"/>
      <c r="I31" s="290"/>
      <c r="J31" s="290"/>
      <c r="K31" s="290"/>
      <c r="L31" s="290"/>
      <c r="M31" s="290"/>
      <c r="N31" s="704">
        <f t="shared" si="0"/>
        <v>44298849</v>
      </c>
      <c r="O31" s="315">
        <f>N31/N29</f>
        <v>0.61761511972250371</v>
      </c>
    </row>
    <row r="32" spans="1:15" x14ac:dyDescent="0.25">
      <c r="A32" s="26"/>
      <c r="B32" s="26"/>
      <c r="C32" s="26"/>
      <c r="D32" s="318"/>
      <c r="E32" s="26"/>
      <c r="F32" s="26"/>
      <c r="G32" s="26"/>
      <c r="H32" s="26"/>
      <c r="I32" s="26"/>
      <c r="J32" s="26"/>
      <c r="K32" s="26"/>
      <c r="L32" s="26"/>
      <c r="M32" s="26"/>
      <c r="N32" s="26"/>
      <c r="O32" s="26"/>
    </row>
    <row r="33" spans="1:15" x14ac:dyDescent="0.25">
      <c r="A33" s="26"/>
      <c r="B33" s="26"/>
      <c r="C33" s="335"/>
      <c r="D33" s="318"/>
      <c r="E33" s="318"/>
      <c r="F33" s="26"/>
      <c r="G33" s="26"/>
      <c r="H33" s="26"/>
      <c r="I33" s="26"/>
      <c r="J33" s="26"/>
      <c r="K33" s="26"/>
      <c r="L33" s="26"/>
      <c r="M33" s="26"/>
      <c r="N33" s="318"/>
      <c r="O33" s="26"/>
    </row>
    <row r="34" spans="1:15" ht="15.75" thickBot="1" x14ac:dyDescent="0.3">
      <c r="A34" s="3"/>
      <c r="B34" s="3"/>
      <c r="C34" s="337"/>
      <c r="D34" s="328"/>
      <c r="E34" s="3"/>
      <c r="F34" s="3"/>
      <c r="G34" s="3"/>
      <c r="H34" s="3"/>
      <c r="I34" s="3"/>
      <c r="J34" s="3"/>
      <c r="K34" s="3"/>
      <c r="L34" s="3"/>
      <c r="M34" s="3"/>
      <c r="N34" s="328"/>
      <c r="O34" s="3"/>
    </row>
    <row r="35" spans="1:15" ht="18.75" thickBot="1" x14ac:dyDescent="0.3">
      <c r="A35" s="370" t="s">
        <v>136</v>
      </c>
      <c r="B35" s="371"/>
      <c r="C35" s="371"/>
      <c r="D35" s="371"/>
      <c r="E35" s="371"/>
      <c r="F35" s="371"/>
      <c r="G35" s="371"/>
      <c r="H35" s="371"/>
      <c r="I35" s="372"/>
      <c r="J35" s="30"/>
      <c r="K35" s="3"/>
      <c r="L35" s="3"/>
      <c r="M35" s="3"/>
      <c r="N35" s="328"/>
      <c r="O35" s="3"/>
    </row>
    <row r="36" spans="1:15" ht="33.75" thickBot="1" x14ac:dyDescent="0.3">
      <c r="A36" s="39" t="s">
        <v>135</v>
      </c>
      <c r="B36" s="373" t="str">
        <f>+B13</f>
        <v>Realizar el 100% de atenciones en intervención de trabajo social a mujeres que realizan actividades sexuales pagadas.</v>
      </c>
      <c r="C36" s="374"/>
      <c r="D36" s="374"/>
      <c r="E36" s="374"/>
      <c r="F36" s="374"/>
      <c r="G36" s="374"/>
      <c r="H36" s="374"/>
      <c r="I36" s="375"/>
      <c r="J36" s="28"/>
      <c r="K36" s="3"/>
      <c r="L36" s="3"/>
      <c r="M36" s="3"/>
      <c r="N36" s="3"/>
      <c r="O36" s="3"/>
    </row>
    <row r="37" spans="1:15" ht="17.25" thickBot="1" x14ac:dyDescent="0.3">
      <c r="A37" s="364" t="s">
        <v>220</v>
      </c>
      <c r="B37" s="93">
        <v>2024</v>
      </c>
      <c r="C37" s="93">
        <v>2025</v>
      </c>
      <c r="D37" s="93">
        <v>2026</v>
      </c>
      <c r="E37" s="93">
        <v>2027</v>
      </c>
      <c r="F37" s="93" t="s">
        <v>222</v>
      </c>
      <c r="G37" s="502" t="s">
        <v>221</v>
      </c>
      <c r="H37" s="502" t="s">
        <v>5</v>
      </c>
      <c r="I37" s="502"/>
      <c r="J37" s="28"/>
      <c r="K37" s="3"/>
      <c r="L37" s="3"/>
      <c r="M37" s="3"/>
      <c r="N37" s="3"/>
      <c r="O37" s="3"/>
    </row>
    <row r="38" spans="1:15" ht="17.25" thickBot="1" x14ac:dyDescent="0.3">
      <c r="A38" s="365"/>
      <c r="B38" s="95">
        <v>1</v>
      </c>
      <c r="C38" s="95">
        <v>1</v>
      </c>
      <c r="D38" s="95">
        <v>1</v>
      </c>
      <c r="E38" s="95">
        <v>1</v>
      </c>
      <c r="F38" s="94">
        <v>1</v>
      </c>
      <c r="G38" s="502"/>
      <c r="H38" s="502"/>
      <c r="I38" s="502"/>
      <c r="J38" s="28"/>
      <c r="K38" s="3"/>
      <c r="L38" s="3"/>
      <c r="M38" s="3"/>
      <c r="N38" s="3"/>
      <c r="O38" s="3"/>
    </row>
    <row r="39" spans="1:15" ht="17.25" thickBot="1" x14ac:dyDescent="0.3">
      <c r="A39" s="40" t="s">
        <v>120</v>
      </c>
      <c r="B39" s="376">
        <v>0.4</v>
      </c>
      <c r="C39" s="377"/>
      <c r="D39" s="499" t="s">
        <v>141</v>
      </c>
      <c r="E39" s="500"/>
      <c r="F39" s="500"/>
      <c r="G39" s="500"/>
      <c r="H39" s="500"/>
      <c r="I39" s="501"/>
      <c r="J39" s="3"/>
      <c r="K39" s="3"/>
      <c r="L39" s="3"/>
      <c r="M39" s="3"/>
      <c r="N39" s="3"/>
      <c r="O39" s="3"/>
    </row>
    <row r="40" spans="1:15" ht="66.75" thickBot="1" x14ac:dyDescent="0.3">
      <c r="A40" s="364" t="s">
        <v>156</v>
      </c>
      <c r="B40" s="40" t="s">
        <v>134</v>
      </c>
      <c r="C40" s="39" t="s">
        <v>124</v>
      </c>
      <c r="D40" s="348" t="s">
        <v>138</v>
      </c>
      <c r="E40" s="349"/>
      <c r="F40" s="348" t="s">
        <v>139</v>
      </c>
      <c r="G40" s="349"/>
      <c r="H40" s="41" t="s">
        <v>140</v>
      </c>
      <c r="I40" s="43" t="s">
        <v>137</v>
      </c>
      <c r="J40" s="29"/>
      <c r="K40" s="29"/>
      <c r="L40" s="29"/>
      <c r="M40" s="29"/>
      <c r="N40" s="29"/>
      <c r="O40" s="29"/>
    </row>
    <row r="41" spans="1:15" ht="132.75" thickBot="1" x14ac:dyDescent="0.3">
      <c r="A41" s="365"/>
      <c r="B41" s="252">
        <v>1</v>
      </c>
      <c r="C41" s="303">
        <v>1</v>
      </c>
      <c r="D41" s="366" t="s">
        <v>533</v>
      </c>
      <c r="E41" s="367"/>
      <c r="F41" s="366" t="s">
        <v>534</v>
      </c>
      <c r="G41" s="367"/>
      <c r="H41" s="31" t="s">
        <v>506</v>
      </c>
      <c r="I41" s="32" t="s">
        <v>517</v>
      </c>
      <c r="J41" s="3"/>
      <c r="K41" s="3"/>
      <c r="L41" s="3"/>
      <c r="M41" s="3"/>
      <c r="N41" s="3"/>
      <c r="O41" s="3"/>
    </row>
    <row r="42" spans="1:15" ht="66.75" thickBot="1" x14ac:dyDescent="0.3">
      <c r="A42" s="364" t="s">
        <v>157</v>
      </c>
      <c r="B42" s="42" t="s">
        <v>134</v>
      </c>
      <c r="C42" s="41" t="s">
        <v>124</v>
      </c>
      <c r="D42" s="348" t="s">
        <v>138</v>
      </c>
      <c r="E42" s="349"/>
      <c r="F42" s="348" t="s">
        <v>139</v>
      </c>
      <c r="G42" s="349"/>
      <c r="H42" s="41" t="s">
        <v>140</v>
      </c>
      <c r="I42" s="43" t="s">
        <v>137</v>
      </c>
      <c r="J42" s="29"/>
      <c r="K42" s="29"/>
      <c r="L42" s="29"/>
      <c r="M42" s="29"/>
      <c r="N42" s="29"/>
      <c r="O42" s="29"/>
    </row>
    <row r="43" spans="1:15" ht="234.95" customHeight="1" thickBot="1" x14ac:dyDescent="0.3">
      <c r="A43" s="365"/>
      <c r="B43" s="252">
        <v>1</v>
      </c>
      <c r="C43" s="303">
        <v>1</v>
      </c>
      <c r="D43" s="366" t="s">
        <v>535</v>
      </c>
      <c r="E43" s="367"/>
      <c r="F43" s="366" t="s">
        <v>536</v>
      </c>
      <c r="G43" s="367"/>
      <c r="H43" s="31" t="s">
        <v>506</v>
      </c>
      <c r="I43" s="32" t="s">
        <v>517</v>
      </c>
      <c r="J43" s="3"/>
      <c r="K43" s="3"/>
      <c r="L43" s="3"/>
      <c r="M43" s="3"/>
      <c r="N43" s="3"/>
      <c r="O43" s="3"/>
    </row>
    <row r="44" spans="1:15" ht="66.75" thickBot="1" x14ac:dyDescent="0.3">
      <c r="A44" s="364" t="s">
        <v>158</v>
      </c>
      <c r="B44" s="42" t="s">
        <v>134</v>
      </c>
      <c r="C44" s="41" t="s">
        <v>124</v>
      </c>
      <c r="D44" s="348" t="s">
        <v>138</v>
      </c>
      <c r="E44" s="349"/>
      <c r="F44" s="348" t="s">
        <v>139</v>
      </c>
      <c r="G44" s="349"/>
      <c r="H44" s="41" t="s">
        <v>140</v>
      </c>
      <c r="I44" s="43" t="s">
        <v>137</v>
      </c>
      <c r="J44" s="29"/>
      <c r="K44" s="29"/>
      <c r="L44" s="29"/>
      <c r="M44" s="29"/>
      <c r="N44" s="29"/>
      <c r="O44" s="29"/>
    </row>
    <row r="45" spans="1:15" ht="300.95" customHeight="1" thickBot="1" x14ac:dyDescent="0.3">
      <c r="A45" s="365"/>
      <c r="B45" s="252">
        <v>1</v>
      </c>
      <c r="C45" s="303">
        <v>1</v>
      </c>
      <c r="D45" s="366" t="s">
        <v>572</v>
      </c>
      <c r="E45" s="367"/>
      <c r="F45" s="366" t="s">
        <v>590</v>
      </c>
      <c r="G45" s="367"/>
      <c r="H45" s="31" t="s">
        <v>506</v>
      </c>
      <c r="I45" s="32" t="s">
        <v>517</v>
      </c>
      <c r="J45" s="3"/>
      <c r="K45" s="3"/>
      <c r="L45" s="3"/>
      <c r="M45" s="3"/>
      <c r="N45" s="3"/>
      <c r="O45" s="3"/>
    </row>
    <row r="46" spans="1:15" ht="66.75" thickBot="1" x14ac:dyDescent="0.3">
      <c r="A46" s="364" t="s">
        <v>159</v>
      </c>
      <c r="B46" s="42" t="s">
        <v>134</v>
      </c>
      <c r="C46" s="42" t="s">
        <v>124</v>
      </c>
      <c r="D46" s="348" t="s">
        <v>138</v>
      </c>
      <c r="E46" s="349"/>
      <c r="F46" s="348" t="s">
        <v>139</v>
      </c>
      <c r="G46" s="349"/>
      <c r="H46" s="41" t="s">
        <v>140</v>
      </c>
      <c r="I46" s="41" t="s">
        <v>137</v>
      </c>
      <c r="J46" s="29"/>
      <c r="K46" s="29"/>
      <c r="L46" s="29"/>
      <c r="M46" s="29"/>
      <c r="N46" s="29"/>
      <c r="O46" s="29"/>
    </row>
    <row r="47" spans="1:15" ht="17.25" thickBot="1" x14ac:dyDescent="0.3">
      <c r="A47" s="365"/>
      <c r="B47" s="252">
        <v>1</v>
      </c>
      <c r="C47" s="34"/>
      <c r="D47" s="368"/>
      <c r="E47" s="369"/>
      <c r="F47" s="368"/>
      <c r="G47" s="369"/>
      <c r="H47" s="50"/>
      <c r="I47" s="51"/>
      <c r="J47" s="3"/>
      <c r="K47" s="3"/>
      <c r="L47" s="3"/>
      <c r="M47" s="3"/>
      <c r="N47" s="3"/>
      <c r="O47" s="3"/>
    </row>
    <row r="48" spans="1:15" ht="66.75" thickBot="1" x14ac:dyDescent="0.3">
      <c r="A48" s="364" t="s">
        <v>160</v>
      </c>
      <c r="B48" s="42" t="s">
        <v>134</v>
      </c>
      <c r="C48" s="41" t="s">
        <v>124</v>
      </c>
      <c r="D48" s="348" t="s">
        <v>138</v>
      </c>
      <c r="E48" s="349"/>
      <c r="F48" s="348" t="s">
        <v>139</v>
      </c>
      <c r="G48" s="349"/>
      <c r="H48" s="41" t="s">
        <v>140</v>
      </c>
      <c r="I48" s="43" t="s">
        <v>137</v>
      </c>
      <c r="J48" s="29"/>
      <c r="K48" s="29"/>
      <c r="L48" s="29"/>
      <c r="M48" s="29"/>
      <c r="N48" s="29"/>
      <c r="O48" s="29"/>
    </row>
    <row r="49" spans="1:15" ht="17.25" thickBot="1" x14ac:dyDescent="0.3">
      <c r="A49" s="365"/>
      <c r="B49" s="252">
        <v>1</v>
      </c>
      <c r="C49" s="34"/>
      <c r="D49" s="350"/>
      <c r="E49" s="352"/>
      <c r="F49" s="350"/>
      <c r="G49" s="352"/>
      <c r="H49" s="31"/>
      <c r="I49" s="33"/>
      <c r="J49" s="3"/>
      <c r="K49" s="3"/>
      <c r="L49" s="3"/>
      <c r="M49" s="3"/>
      <c r="N49" s="3"/>
      <c r="O49" s="3"/>
    </row>
    <row r="50" spans="1:15" ht="66.75" thickBot="1" x14ac:dyDescent="0.3">
      <c r="A50" s="364" t="s">
        <v>142</v>
      </c>
      <c r="B50" s="42" t="s">
        <v>134</v>
      </c>
      <c r="C50" s="41" t="s">
        <v>124</v>
      </c>
      <c r="D50" s="348" t="s">
        <v>138</v>
      </c>
      <c r="E50" s="349"/>
      <c r="F50" s="348" t="s">
        <v>139</v>
      </c>
      <c r="G50" s="349"/>
      <c r="H50" s="41" t="s">
        <v>140</v>
      </c>
      <c r="I50" s="43" t="s">
        <v>137</v>
      </c>
      <c r="J50" s="29"/>
      <c r="K50" s="29"/>
      <c r="L50" s="29"/>
      <c r="M50" s="29"/>
      <c r="N50" s="29"/>
      <c r="O50" s="29"/>
    </row>
    <row r="51" spans="1:15" ht="17.25" thickBot="1" x14ac:dyDescent="0.3">
      <c r="A51" s="365"/>
      <c r="B51" s="253">
        <v>1</v>
      </c>
      <c r="C51" s="35"/>
      <c r="D51" s="350"/>
      <c r="E51" s="352"/>
      <c r="F51" s="350"/>
      <c r="G51" s="352"/>
      <c r="H51" s="31"/>
      <c r="I51" s="33"/>
      <c r="J51" s="3"/>
      <c r="K51" s="3"/>
      <c r="L51" s="3"/>
      <c r="M51" s="3"/>
      <c r="N51" s="3"/>
      <c r="O51" s="3"/>
    </row>
    <row r="52" spans="1:15" ht="66.75" thickBot="1" x14ac:dyDescent="0.3">
      <c r="A52" s="364" t="s">
        <v>125</v>
      </c>
      <c r="B52" s="40" t="s">
        <v>134</v>
      </c>
      <c r="C52" s="39" t="s">
        <v>124</v>
      </c>
      <c r="D52" s="348" t="s">
        <v>138</v>
      </c>
      <c r="E52" s="349"/>
      <c r="F52" s="348" t="s">
        <v>139</v>
      </c>
      <c r="G52" s="349"/>
      <c r="H52" s="41" t="s">
        <v>140</v>
      </c>
      <c r="I52" s="43" t="s">
        <v>137</v>
      </c>
      <c r="J52" s="3"/>
      <c r="K52" s="3"/>
      <c r="L52" s="3"/>
      <c r="M52" s="3"/>
      <c r="N52" s="3"/>
      <c r="O52" s="3"/>
    </row>
    <row r="53" spans="1:15" ht="17.25" thickBot="1" x14ac:dyDescent="0.3">
      <c r="A53" s="365"/>
      <c r="B53" s="253">
        <v>1</v>
      </c>
      <c r="C53" s="35"/>
      <c r="D53" s="350"/>
      <c r="E53" s="351"/>
      <c r="F53" s="350"/>
      <c r="G53" s="352"/>
      <c r="H53" s="31"/>
      <c r="I53" s="33"/>
      <c r="J53" s="3"/>
      <c r="K53" s="3"/>
      <c r="L53" s="3"/>
      <c r="M53" s="3"/>
      <c r="N53" s="3"/>
      <c r="O53" s="3"/>
    </row>
    <row r="54" spans="1:15" ht="66.75" thickBot="1" x14ac:dyDescent="0.3">
      <c r="A54" s="364" t="s">
        <v>126</v>
      </c>
      <c r="B54" s="40" t="s">
        <v>134</v>
      </c>
      <c r="C54" s="39" t="s">
        <v>124</v>
      </c>
      <c r="D54" s="348" t="s">
        <v>138</v>
      </c>
      <c r="E54" s="349"/>
      <c r="F54" s="348" t="s">
        <v>139</v>
      </c>
      <c r="G54" s="349"/>
      <c r="H54" s="41" t="s">
        <v>140</v>
      </c>
      <c r="I54" s="43" t="s">
        <v>137</v>
      </c>
      <c r="J54" s="3"/>
      <c r="K54" s="3"/>
      <c r="L54" s="3"/>
      <c r="M54" s="3"/>
      <c r="N54" s="3"/>
      <c r="O54" s="3"/>
    </row>
    <row r="55" spans="1:15" ht="17.25" thickBot="1" x14ac:dyDescent="0.3">
      <c r="A55" s="365"/>
      <c r="B55" s="253">
        <v>1</v>
      </c>
      <c r="C55" s="35"/>
      <c r="D55" s="350"/>
      <c r="E55" s="351"/>
      <c r="F55" s="350"/>
      <c r="G55" s="352"/>
      <c r="H55" s="52"/>
      <c r="I55" s="33"/>
      <c r="J55" s="3"/>
      <c r="K55" s="3"/>
      <c r="L55" s="3"/>
      <c r="M55" s="3"/>
      <c r="N55" s="3"/>
      <c r="O55" s="3"/>
    </row>
    <row r="56" spans="1:15" ht="66.75" thickBot="1" x14ac:dyDescent="0.3">
      <c r="A56" s="364" t="s">
        <v>127</v>
      </c>
      <c r="B56" s="40" t="s">
        <v>134</v>
      </c>
      <c r="C56" s="39" t="s">
        <v>124</v>
      </c>
      <c r="D56" s="348" t="s">
        <v>138</v>
      </c>
      <c r="E56" s="349"/>
      <c r="F56" s="348" t="s">
        <v>139</v>
      </c>
      <c r="G56" s="349"/>
      <c r="H56" s="41" t="s">
        <v>140</v>
      </c>
      <c r="I56" s="43" t="s">
        <v>137</v>
      </c>
      <c r="J56" s="3"/>
      <c r="K56" s="3"/>
      <c r="L56" s="3"/>
      <c r="M56" s="3"/>
      <c r="N56" s="3"/>
      <c r="O56" s="3"/>
    </row>
    <row r="57" spans="1:15" ht="17.25" thickBot="1" x14ac:dyDescent="0.3">
      <c r="A57" s="365"/>
      <c r="B57" s="253">
        <v>1</v>
      </c>
      <c r="C57" s="35"/>
      <c r="D57" s="350"/>
      <c r="E57" s="352"/>
      <c r="F57" s="350"/>
      <c r="G57" s="352"/>
      <c r="H57" s="31"/>
      <c r="I57" s="31"/>
      <c r="J57" s="3"/>
      <c r="K57" s="3"/>
      <c r="L57" s="3"/>
      <c r="M57" s="3"/>
      <c r="N57" s="3"/>
      <c r="O57" s="3"/>
    </row>
    <row r="58" spans="1:15" ht="66.75" thickBot="1" x14ac:dyDescent="0.3">
      <c r="A58" s="364" t="s">
        <v>128</v>
      </c>
      <c r="B58" s="40" t="s">
        <v>134</v>
      </c>
      <c r="C58" s="39" t="s">
        <v>124</v>
      </c>
      <c r="D58" s="348" t="s">
        <v>138</v>
      </c>
      <c r="E58" s="349"/>
      <c r="F58" s="348" t="s">
        <v>139</v>
      </c>
      <c r="G58" s="349"/>
      <c r="H58" s="41" t="s">
        <v>140</v>
      </c>
      <c r="I58" s="43" t="s">
        <v>137</v>
      </c>
      <c r="J58" s="3"/>
      <c r="K58" s="3"/>
      <c r="L58" s="3"/>
      <c r="M58" s="3"/>
      <c r="N58" s="3"/>
      <c r="O58" s="3"/>
    </row>
    <row r="59" spans="1:15" ht="17.25" thickBot="1" x14ac:dyDescent="0.3">
      <c r="A59" s="365"/>
      <c r="B59" s="253">
        <v>1</v>
      </c>
      <c r="C59" s="35"/>
      <c r="D59" s="350"/>
      <c r="E59" s="352"/>
      <c r="F59" s="350"/>
      <c r="G59" s="352"/>
      <c r="H59" s="31"/>
      <c r="I59" s="33"/>
      <c r="J59" s="3"/>
      <c r="K59" s="3"/>
      <c r="L59" s="3"/>
      <c r="M59" s="3"/>
      <c r="N59" s="3"/>
      <c r="O59" s="3"/>
    </row>
    <row r="60" spans="1:15" ht="66.75" thickBot="1" x14ac:dyDescent="0.3">
      <c r="A60" s="364" t="s">
        <v>133</v>
      </c>
      <c r="B60" s="40" t="s">
        <v>134</v>
      </c>
      <c r="C60" s="39" t="s">
        <v>124</v>
      </c>
      <c r="D60" s="348" t="s">
        <v>138</v>
      </c>
      <c r="E60" s="349"/>
      <c r="F60" s="348" t="s">
        <v>139</v>
      </c>
      <c r="G60" s="349"/>
      <c r="H60" s="41" t="s">
        <v>140</v>
      </c>
      <c r="I60" s="43" t="s">
        <v>137</v>
      </c>
      <c r="J60" s="3"/>
      <c r="K60" s="3"/>
      <c r="L60" s="3"/>
      <c r="M60" s="3"/>
      <c r="N60" s="3"/>
      <c r="O60" s="3"/>
    </row>
    <row r="61" spans="1:15" ht="17.25" thickBot="1" x14ac:dyDescent="0.3">
      <c r="A61" s="365"/>
      <c r="B61" s="253">
        <v>1</v>
      </c>
      <c r="C61" s="35"/>
      <c r="D61" s="350"/>
      <c r="E61" s="352"/>
      <c r="F61" s="351"/>
      <c r="G61" s="351"/>
      <c r="H61" s="31"/>
      <c r="I61" s="31"/>
      <c r="J61" s="3"/>
      <c r="K61" s="3"/>
      <c r="L61" s="3"/>
      <c r="M61" s="3"/>
      <c r="N61" s="3"/>
      <c r="O61" s="3"/>
    </row>
    <row r="62" spans="1:15" ht="66.75" thickBot="1" x14ac:dyDescent="0.3">
      <c r="A62" s="364" t="s">
        <v>129</v>
      </c>
      <c r="B62" s="40" t="s">
        <v>134</v>
      </c>
      <c r="C62" s="39" t="s">
        <v>124</v>
      </c>
      <c r="D62" s="348" t="s">
        <v>138</v>
      </c>
      <c r="E62" s="349"/>
      <c r="F62" s="348" t="s">
        <v>139</v>
      </c>
      <c r="G62" s="349"/>
      <c r="H62" s="41" t="s">
        <v>140</v>
      </c>
      <c r="I62" s="43" t="s">
        <v>137</v>
      </c>
      <c r="J62" s="3"/>
      <c r="K62" s="3"/>
      <c r="L62" s="3"/>
      <c r="M62" s="3"/>
      <c r="N62" s="3"/>
      <c r="O62" s="3"/>
    </row>
    <row r="63" spans="1:15" ht="17.25" thickBot="1" x14ac:dyDescent="0.3">
      <c r="A63" s="365"/>
      <c r="B63" s="253">
        <v>1</v>
      </c>
      <c r="C63" s="35"/>
      <c r="D63" s="350"/>
      <c r="E63" s="352"/>
      <c r="F63" s="350"/>
      <c r="G63" s="352"/>
      <c r="H63" s="31"/>
      <c r="I63" s="31"/>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28"/>
      <c r="K66" s="28"/>
      <c r="L66" s="28"/>
      <c r="M66" s="28"/>
      <c r="N66" s="28"/>
      <c r="O66" s="28"/>
    </row>
    <row r="67" spans="1:15" ht="16.5" x14ac:dyDescent="0.25">
      <c r="A67" s="432" t="s">
        <v>130</v>
      </c>
      <c r="B67" s="432"/>
      <c r="C67" s="432"/>
      <c r="D67" s="432"/>
      <c r="E67" s="432"/>
      <c r="F67" s="432"/>
      <c r="G67" s="432"/>
      <c r="H67" s="432"/>
      <c r="I67" s="432"/>
      <c r="J67" s="3"/>
      <c r="K67" s="3"/>
      <c r="L67" s="3"/>
      <c r="M67" s="3"/>
      <c r="N67" s="3"/>
      <c r="O67" s="3"/>
    </row>
    <row r="68" spans="1:15" s="255" customFormat="1" ht="101.1" customHeight="1" x14ac:dyDescent="0.25">
      <c r="A68" s="44" t="s">
        <v>121</v>
      </c>
      <c r="B68" s="361" t="s">
        <v>473</v>
      </c>
      <c r="C68" s="362"/>
      <c r="D68" s="361" t="s">
        <v>460</v>
      </c>
      <c r="E68" s="362"/>
      <c r="F68" s="361" t="s">
        <v>461</v>
      </c>
      <c r="G68" s="362"/>
      <c r="H68" s="361"/>
      <c r="I68" s="362"/>
      <c r="J68" s="254"/>
      <c r="K68" s="254"/>
      <c r="L68" s="254"/>
      <c r="M68" s="254"/>
      <c r="N68" s="254"/>
      <c r="O68" s="254"/>
    </row>
    <row r="69" spans="1:15" ht="49.5" x14ac:dyDescent="0.25">
      <c r="A69" s="44" t="s">
        <v>224</v>
      </c>
      <c r="B69" s="434">
        <v>0.2</v>
      </c>
      <c r="C69" s="435"/>
      <c r="D69" s="434">
        <v>0.1</v>
      </c>
      <c r="E69" s="435"/>
      <c r="F69" s="434">
        <v>0.1</v>
      </c>
      <c r="G69" s="435"/>
      <c r="H69" s="436"/>
      <c r="I69" s="437"/>
      <c r="J69" s="3"/>
      <c r="K69" s="3"/>
      <c r="L69" s="3"/>
      <c r="M69" s="3"/>
      <c r="N69" s="3"/>
      <c r="O69" s="3"/>
    </row>
    <row r="70" spans="1:15" ht="16.5" x14ac:dyDescent="0.25">
      <c r="A70" s="428" t="s">
        <v>143</v>
      </c>
      <c r="B70" s="101" t="s">
        <v>2</v>
      </c>
      <c r="C70" s="101" t="s">
        <v>124</v>
      </c>
      <c r="D70" s="101" t="s">
        <v>2</v>
      </c>
      <c r="E70" s="101" t="s">
        <v>124</v>
      </c>
      <c r="F70" s="101" t="s">
        <v>2</v>
      </c>
      <c r="G70" s="101" t="s">
        <v>124</v>
      </c>
      <c r="H70" s="101" t="s">
        <v>2</v>
      </c>
      <c r="I70" s="101" t="s">
        <v>124</v>
      </c>
      <c r="J70" s="3"/>
      <c r="K70" s="3"/>
      <c r="L70" s="3"/>
      <c r="M70" s="3"/>
      <c r="N70" s="3"/>
      <c r="O70" s="3"/>
    </row>
    <row r="71" spans="1:15" ht="16.5" x14ac:dyDescent="0.25">
      <c r="A71" s="429"/>
      <c r="B71" s="46">
        <v>8.3299999999999999E-2</v>
      </c>
      <c r="C71" s="46">
        <v>8.3299999999999999E-2</v>
      </c>
      <c r="D71" s="46">
        <v>0</v>
      </c>
      <c r="E71" s="47">
        <v>0</v>
      </c>
      <c r="F71" s="53">
        <v>0.02</v>
      </c>
      <c r="G71" s="47">
        <v>0.02</v>
      </c>
      <c r="H71" s="53"/>
      <c r="I71" s="47"/>
      <c r="J71" s="3"/>
      <c r="K71" s="3"/>
      <c r="L71" s="3"/>
      <c r="M71" s="3"/>
      <c r="N71" s="3"/>
      <c r="O71" s="3"/>
    </row>
    <row r="72" spans="1:15" ht="342" customHeight="1" x14ac:dyDescent="0.25">
      <c r="A72" s="44" t="s">
        <v>132</v>
      </c>
      <c r="B72" s="357" t="s">
        <v>528</v>
      </c>
      <c r="C72" s="358"/>
      <c r="D72" s="382" t="s">
        <v>518</v>
      </c>
      <c r="E72" s="383"/>
      <c r="F72" s="382" t="s">
        <v>529</v>
      </c>
      <c r="G72" s="347"/>
      <c r="H72" s="346"/>
      <c r="I72" s="433"/>
      <c r="J72" s="3"/>
      <c r="K72" s="3"/>
      <c r="L72" s="3"/>
      <c r="M72" s="3"/>
      <c r="N72" s="3"/>
      <c r="O72" s="3"/>
    </row>
    <row r="73" spans="1:15" ht="78" customHeight="1" x14ac:dyDescent="0.25">
      <c r="A73" s="44" t="s">
        <v>131</v>
      </c>
      <c r="B73" s="353" t="s">
        <v>541</v>
      </c>
      <c r="C73" s="354"/>
      <c r="D73" s="355"/>
      <c r="E73" s="505"/>
      <c r="F73" s="353" t="s">
        <v>540</v>
      </c>
      <c r="G73" s="343"/>
      <c r="H73" s="342"/>
      <c r="I73" s="343"/>
      <c r="J73" s="3"/>
      <c r="K73" s="3"/>
      <c r="L73" s="3"/>
      <c r="M73" s="3"/>
      <c r="N73" s="3"/>
      <c r="O73" s="3"/>
    </row>
    <row r="74" spans="1:15" ht="16.5" x14ac:dyDescent="0.25">
      <c r="A74" s="428" t="s">
        <v>144</v>
      </c>
      <c r="B74" s="101" t="s">
        <v>2</v>
      </c>
      <c r="C74" s="101" t="s">
        <v>124</v>
      </c>
      <c r="D74" s="101" t="s">
        <v>2</v>
      </c>
      <c r="E74" s="101" t="s">
        <v>124</v>
      </c>
      <c r="F74" s="101" t="s">
        <v>2</v>
      </c>
      <c r="G74" s="101" t="s">
        <v>124</v>
      </c>
      <c r="H74" s="101" t="s">
        <v>2</v>
      </c>
      <c r="I74" s="101" t="s">
        <v>124</v>
      </c>
      <c r="J74" s="3"/>
      <c r="K74" s="3"/>
      <c r="L74" s="3"/>
      <c r="M74" s="3"/>
      <c r="N74" s="3"/>
      <c r="O74" s="3"/>
    </row>
    <row r="75" spans="1:15" ht="16.5" x14ac:dyDescent="0.25">
      <c r="A75" s="429"/>
      <c r="B75" s="46">
        <v>8.3299999999999999E-2</v>
      </c>
      <c r="C75" s="46">
        <v>8.3299999999999999E-2</v>
      </c>
      <c r="D75" s="46">
        <v>0</v>
      </c>
      <c r="E75" s="47">
        <v>0.05</v>
      </c>
      <c r="F75" s="53">
        <v>0.03</v>
      </c>
      <c r="G75" s="47">
        <v>0.03</v>
      </c>
      <c r="H75" s="53"/>
      <c r="I75" s="48"/>
      <c r="J75" s="3"/>
      <c r="K75" s="3"/>
      <c r="L75" s="3"/>
      <c r="M75" s="3"/>
      <c r="N75" s="3"/>
      <c r="O75" s="3"/>
    </row>
    <row r="76" spans="1:15" ht="332.1" customHeight="1" x14ac:dyDescent="0.25">
      <c r="A76" s="44" t="s">
        <v>132</v>
      </c>
      <c r="B76" s="357" t="s">
        <v>530</v>
      </c>
      <c r="C76" s="358"/>
      <c r="D76" s="506" t="s">
        <v>531</v>
      </c>
      <c r="E76" s="385"/>
      <c r="F76" s="382" t="s">
        <v>532</v>
      </c>
      <c r="G76" s="383"/>
      <c r="H76" s="384"/>
      <c r="I76" s="385"/>
      <c r="J76" s="3"/>
      <c r="K76" s="3"/>
      <c r="L76" s="3"/>
      <c r="M76" s="3"/>
      <c r="N76" s="3"/>
      <c r="O76" s="3"/>
    </row>
    <row r="77" spans="1:15" ht="129" customHeight="1" x14ac:dyDescent="0.25">
      <c r="A77" s="44" t="s">
        <v>131</v>
      </c>
      <c r="B77" s="353" t="s">
        <v>537</v>
      </c>
      <c r="C77" s="354"/>
      <c r="D77" s="355" t="s">
        <v>538</v>
      </c>
      <c r="E77" s="505"/>
      <c r="F77" s="353" t="s">
        <v>539</v>
      </c>
      <c r="G77" s="343"/>
      <c r="H77" s="342"/>
      <c r="I77" s="343"/>
      <c r="J77" s="3"/>
      <c r="K77" s="3"/>
      <c r="L77" s="3"/>
      <c r="M77" s="3"/>
      <c r="N77" s="3"/>
      <c r="O77" s="3"/>
    </row>
    <row r="78" spans="1:15" ht="16.5" x14ac:dyDescent="0.25">
      <c r="A78" s="428" t="s">
        <v>145</v>
      </c>
      <c r="B78" s="101" t="s">
        <v>2</v>
      </c>
      <c r="C78" s="101" t="s">
        <v>124</v>
      </c>
      <c r="D78" s="101" t="s">
        <v>2</v>
      </c>
      <c r="E78" s="101" t="s">
        <v>124</v>
      </c>
      <c r="F78" s="101" t="s">
        <v>2</v>
      </c>
      <c r="G78" s="101" t="s">
        <v>124</v>
      </c>
      <c r="H78" s="101" t="s">
        <v>2</v>
      </c>
      <c r="I78" s="101" t="s">
        <v>124</v>
      </c>
      <c r="J78" s="3"/>
      <c r="K78" s="3"/>
      <c r="L78" s="3"/>
      <c r="M78" s="3"/>
      <c r="N78" s="3"/>
      <c r="O78" s="3"/>
    </row>
    <row r="79" spans="1:15" ht="16.5" x14ac:dyDescent="0.25">
      <c r="A79" s="429"/>
      <c r="B79" s="46">
        <v>8.3299999999999999E-2</v>
      </c>
      <c r="C79" s="46">
        <v>8.3299999999999999E-2</v>
      </c>
      <c r="D79" s="46">
        <v>0.05</v>
      </c>
      <c r="E79" s="47">
        <v>0.05</v>
      </c>
      <c r="F79" s="53">
        <v>0.05</v>
      </c>
      <c r="G79" s="47">
        <v>0.05</v>
      </c>
      <c r="H79" s="53"/>
      <c r="I79" s="48"/>
      <c r="J79" s="3"/>
      <c r="K79" s="3"/>
      <c r="L79" s="3"/>
      <c r="M79" s="3"/>
      <c r="N79" s="3"/>
      <c r="O79" s="3"/>
    </row>
    <row r="80" spans="1:15" ht="408.95" customHeight="1" x14ac:dyDescent="0.25">
      <c r="A80" s="44" t="s">
        <v>132</v>
      </c>
      <c r="B80" s="357" t="s">
        <v>569</v>
      </c>
      <c r="C80" s="358"/>
      <c r="D80" s="359" t="s">
        <v>571</v>
      </c>
      <c r="E80" s="354"/>
      <c r="F80" s="357" t="s">
        <v>570</v>
      </c>
      <c r="G80" s="347"/>
      <c r="H80" s="342"/>
      <c r="I80" s="343"/>
      <c r="J80" s="3"/>
      <c r="K80" s="3"/>
      <c r="L80" s="3"/>
      <c r="M80" s="3"/>
      <c r="N80" s="3"/>
      <c r="O80" s="3"/>
    </row>
    <row r="81" spans="1:15" ht="93.95" customHeight="1" x14ac:dyDescent="0.25">
      <c r="A81" s="44" t="s">
        <v>131</v>
      </c>
      <c r="B81" s="353" t="s">
        <v>573</v>
      </c>
      <c r="C81" s="354"/>
      <c r="D81" s="353" t="s">
        <v>574</v>
      </c>
      <c r="E81" s="354"/>
      <c r="F81" s="353" t="s">
        <v>575</v>
      </c>
      <c r="G81" s="343"/>
      <c r="H81" s="342"/>
      <c r="I81" s="343"/>
      <c r="J81" s="3"/>
      <c r="K81" s="3"/>
      <c r="L81" s="3"/>
      <c r="M81" s="3"/>
      <c r="N81" s="3"/>
      <c r="O81" s="3"/>
    </row>
    <row r="82" spans="1:15" ht="16.5" x14ac:dyDescent="0.25">
      <c r="A82" s="428" t="s">
        <v>146</v>
      </c>
      <c r="B82" s="101" t="s">
        <v>2</v>
      </c>
      <c r="C82" s="101" t="s">
        <v>124</v>
      </c>
      <c r="D82" s="101" t="s">
        <v>2</v>
      </c>
      <c r="E82" s="101" t="s">
        <v>124</v>
      </c>
      <c r="F82" s="101" t="s">
        <v>2</v>
      </c>
      <c r="G82" s="101" t="s">
        <v>124</v>
      </c>
      <c r="H82" s="101" t="s">
        <v>2</v>
      </c>
      <c r="I82" s="101" t="s">
        <v>124</v>
      </c>
      <c r="J82" s="3"/>
      <c r="K82" s="3"/>
      <c r="L82" s="3"/>
      <c r="M82" s="3"/>
      <c r="N82" s="3"/>
      <c r="O82" s="3"/>
    </row>
    <row r="83" spans="1:15" ht="16.5" x14ac:dyDescent="0.25">
      <c r="A83" s="429"/>
      <c r="B83" s="46">
        <v>8.3299999999999999E-2</v>
      </c>
      <c r="C83" s="47"/>
      <c r="D83" s="46">
        <v>0.1</v>
      </c>
      <c r="E83" s="47"/>
      <c r="F83" s="53">
        <v>0.1</v>
      </c>
      <c r="G83" s="47"/>
      <c r="H83" s="53"/>
      <c r="I83" s="48"/>
      <c r="J83" s="3"/>
      <c r="K83" s="3"/>
      <c r="L83" s="3"/>
      <c r="M83" s="3"/>
      <c r="N83" s="3"/>
      <c r="O83" s="3"/>
    </row>
    <row r="84" spans="1:15" ht="66" x14ac:dyDescent="0.25">
      <c r="A84" s="44" t="s">
        <v>132</v>
      </c>
      <c r="B84" s="344"/>
      <c r="C84" s="345"/>
      <c r="D84" s="342"/>
      <c r="E84" s="343"/>
      <c r="F84" s="346"/>
      <c r="G84" s="347"/>
      <c r="H84" s="342"/>
      <c r="I84" s="343"/>
      <c r="J84" s="3"/>
      <c r="K84" s="3"/>
      <c r="L84" s="3"/>
      <c r="M84" s="3"/>
      <c r="N84" s="3"/>
      <c r="O84" s="3"/>
    </row>
    <row r="85" spans="1:15" ht="33" x14ac:dyDescent="0.25">
      <c r="A85" s="44" t="s">
        <v>131</v>
      </c>
      <c r="B85" s="438"/>
      <c r="C85" s="439"/>
      <c r="D85" s="359"/>
      <c r="E85" s="354"/>
      <c r="F85" s="342"/>
      <c r="G85" s="343"/>
      <c r="H85" s="342"/>
      <c r="I85" s="343"/>
      <c r="J85" s="3"/>
      <c r="K85" s="3"/>
      <c r="L85" s="3"/>
      <c r="M85" s="3"/>
      <c r="N85" s="3"/>
      <c r="O85" s="3"/>
    </row>
    <row r="86" spans="1:15" ht="16.5" x14ac:dyDescent="0.25">
      <c r="A86" s="428" t="s">
        <v>147</v>
      </c>
      <c r="B86" s="101" t="s">
        <v>2</v>
      </c>
      <c r="C86" s="101" t="s">
        <v>124</v>
      </c>
      <c r="D86" s="101" t="s">
        <v>2</v>
      </c>
      <c r="E86" s="101" t="s">
        <v>124</v>
      </c>
      <c r="F86" s="101" t="s">
        <v>2</v>
      </c>
      <c r="G86" s="101" t="s">
        <v>124</v>
      </c>
      <c r="H86" s="101" t="s">
        <v>2</v>
      </c>
      <c r="I86" s="101" t="s">
        <v>124</v>
      </c>
      <c r="J86" s="3"/>
      <c r="K86" s="3"/>
      <c r="L86" s="3"/>
      <c r="M86" s="3"/>
      <c r="N86" s="3"/>
      <c r="O86" s="3"/>
    </row>
    <row r="87" spans="1:15" ht="16.5" x14ac:dyDescent="0.25">
      <c r="A87" s="429"/>
      <c r="B87" s="46">
        <v>8.3299999999999999E-2</v>
      </c>
      <c r="C87" s="47"/>
      <c r="D87" s="46">
        <v>0.1</v>
      </c>
      <c r="E87" s="47"/>
      <c r="F87" s="53">
        <v>0.1</v>
      </c>
      <c r="G87" s="47"/>
      <c r="H87" s="53"/>
      <c r="I87" s="48"/>
      <c r="J87" s="3"/>
      <c r="K87" s="3"/>
      <c r="L87" s="3"/>
      <c r="M87" s="3"/>
      <c r="N87" s="3"/>
      <c r="O87" s="3"/>
    </row>
    <row r="88" spans="1:15" ht="66" x14ac:dyDescent="0.25">
      <c r="A88" s="44" t="s">
        <v>132</v>
      </c>
      <c r="B88" s="363"/>
      <c r="C88" s="363"/>
      <c r="D88" s="363"/>
      <c r="E88" s="363"/>
      <c r="F88" s="363"/>
      <c r="G88" s="363"/>
      <c r="H88" s="363"/>
      <c r="I88" s="363"/>
      <c r="J88" s="3"/>
      <c r="K88" s="3"/>
      <c r="L88" s="3"/>
      <c r="M88" s="3"/>
      <c r="N88" s="3"/>
      <c r="O88" s="3"/>
    </row>
    <row r="89" spans="1:15" ht="33" x14ac:dyDescent="0.25">
      <c r="A89" s="44" t="s">
        <v>131</v>
      </c>
      <c r="B89" s="339"/>
      <c r="C89" s="340"/>
      <c r="D89" s="339"/>
      <c r="E89" s="340"/>
      <c r="F89" s="339"/>
      <c r="G89" s="340"/>
      <c r="H89" s="339"/>
      <c r="I89" s="340"/>
      <c r="J89" s="3"/>
      <c r="K89" s="3"/>
      <c r="L89" s="3"/>
      <c r="M89" s="3"/>
      <c r="N89" s="3"/>
      <c r="O89" s="3"/>
    </row>
    <row r="90" spans="1:15" ht="16.5" x14ac:dyDescent="0.25">
      <c r="A90" s="428" t="s">
        <v>148</v>
      </c>
      <c r="B90" s="101" t="s">
        <v>2</v>
      </c>
      <c r="C90" s="101" t="s">
        <v>124</v>
      </c>
      <c r="D90" s="101" t="s">
        <v>2</v>
      </c>
      <c r="E90" s="101" t="s">
        <v>124</v>
      </c>
      <c r="F90" s="101" t="s">
        <v>2</v>
      </c>
      <c r="G90" s="101" t="s">
        <v>124</v>
      </c>
      <c r="H90" s="101" t="s">
        <v>2</v>
      </c>
      <c r="I90" s="101" t="s">
        <v>124</v>
      </c>
      <c r="J90" s="3"/>
      <c r="K90" s="3"/>
      <c r="L90" s="3"/>
      <c r="M90" s="3"/>
      <c r="N90" s="3"/>
      <c r="O90" s="3"/>
    </row>
    <row r="91" spans="1:15" ht="16.5" x14ac:dyDescent="0.25">
      <c r="A91" s="429"/>
      <c r="B91" s="46">
        <v>8.3299999999999999E-2</v>
      </c>
      <c r="C91" s="47"/>
      <c r="D91" s="46">
        <v>0.1</v>
      </c>
      <c r="E91" s="47"/>
      <c r="F91" s="53">
        <v>0.1</v>
      </c>
      <c r="G91" s="47"/>
      <c r="H91" s="53"/>
      <c r="I91" s="48"/>
      <c r="J91" s="3"/>
      <c r="K91" s="3"/>
      <c r="L91" s="3"/>
      <c r="M91" s="3"/>
      <c r="N91" s="3"/>
      <c r="O91" s="3"/>
    </row>
    <row r="92" spans="1:15" ht="66" x14ac:dyDescent="0.25">
      <c r="A92" s="44" t="s">
        <v>132</v>
      </c>
      <c r="B92" s="338"/>
      <c r="C92" s="338"/>
      <c r="D92" s="338"/>
      <c r="E92" s="338"/>
      <c r="F92" s="338"/>
      <c r="G92" s="338"/>
      <c r="H92" s="338"/>
      <c r="I92" s="338"/>
      <c r="J92" s="3"/>
      <c r="K92" s="3"/>
      <c r="L92" s="3"/>
      <c r="M92" s="3"/>
      <c r="N92" s="3"/>
      <c r="O92" s="3"/>
    </row>
    <row r="93" spans="1:15" ht="33" x14ac:dyDescent="0.25">
      <c r="A93" s="44" t="s">
        <v>131</v>
      </c>
      <c r="B93" s="339"/>
      <c r="C93" s="340"/>
      <c r="D93" s="339"/>
      <c r="E93" s="340"/>
      <c r="F93" s="339"/>
      <c r="G93" s="340"/>
      <c r="H93" s="339"/>
      <c r="I93" s="340"/>
      <c r="J93" s="3"/>
      <c r="K93" s="3"/>
      <c r="L93" s="3"/>
      <c r="M93" s="3"/>
      <c r="N93" s="3"/>
      <c r="O93" s="3"/>
    </row>
    <row r="94" spans="1:15" ht="16.5" x14ac:dyDescent="0.25">
      <c r="A94" s="428" t="s">
        <v>149</v>
      </c>
      <c r="B94" s="101" t="s">
        <v>2</v>
      </c>
      <c r="C94" s="101" t="s">
        <v>124</v>
      </c>
      <c r="D94" s="101" t="s">
        <v>2</v>
      </c>
      <c r="E94" s="101" t="s">
        <v>124</v>
      </c>
      <c r="F94" s="101" t="s">
        <v>2</v>
      </c>
      <c r="G94" s="101" t="s">
        <v>124</v>
      </c>
      <c r="H94" s="101" t="s">
        <v>2</v>
      </c>
      <c r="I94" s="101" t="s">
        <v>124</v>
      </c>
      <c r="J94" s="3"/>
      <c r="K94" s="3"/>
      <c r="L94" s="3"/>
      <c r="M94" s="3"/>
      <c r="N94" s="3"/>
      <c r="O94" s="3"/>
    </row>
    <row r="95" spans="1:15" ht="16.5" x14ac:dyDescent="0.25">
      <c r="A95" s="429"/>
      <c r="B95" s="46">
        <v>8.3299999999999999E-2</v>
      </c>
      <c r="C95" s="47"/>
      <c r="D95" s="46">
        <v>0.1</v>
      </c>
      <c r="E95" s="47"/>
      <c r="F95" s="53">
        <v>0.1</v>
      </c>
      <c r="G95" s="47"/>
      <c r="H95" s="53"/>
      <c r="I95" s="48"/>
      <c r="J95" s="3"/>
      <c r="K95" s="3"/>
      <c r="L95" s="3"/>
      <c r="M95" s="3"/>
      <c r="N95" s="3"/>
      <c r="O95" s="3"/>
    </row>
    <row r="96" spans="1:15" ht="66" x14ac:dyDescent="0.25">
      <c r="A96" s="44" t="s">
        <v>132</v>
      </c>
      <c r="B96" s="338"/>
      <c r="C96" s="338"/>
      <c r="D96" s="338"/>
      <c r="E96" s="338"/>
      <c r="F96" s="338"/>
      <c r="G96" s="338"/>
      <c r="H96" s="338"/>
      <c r="I96" s="338"/>
      <c r="J96" s="3"/>
      <c r="K96" s="3"/>
      <c r="L96" s="3"/>
      <c r="M96" s="3"/>
      <c r="N96" s="3"/>
      <c r="O96" s="3"/>
    </row>
    <row r="97" spans="1:15" ht="33" x14ac:dyDescent="0.25">
      <c r="A97" s="44" t="s">
        <v>131</v>
      </c>
      <c r="B97" s="339"/>
      <c r="C97" s="340"/>
      <c r="D97" s="339"/>
      <c r="E97" s="340"/>
      <c r="F97" s="339"/>
      <c r="G97" s="340"/>
      <c r="H97" s="339"/>
      <c r="I97" s="340"/>
      <c r="J97" s="3"/>
      <c r="K97" s="3"/>
      <c r="L97" s="3"/>
      <c r="M97" s="3"/>
      <c r="N97" s="3"/>
      <c r="O97" s="3"/>
    </row>
    <row r="98" spans="1:15" ht="16.5" x14ac:dyDescent="0.25">
      <c r="A98" s="428" t="s">
        <v>150</v>
      </c>
      <c r="B98" s="101" t="s">
        <v>2</v>
      </c>
      <c r="C98" s="101" t="s">
        <v>124</v>
      </c>
      <c r="D98" s="101" t="s">
        <v>2</v>
      </c>
      <c r="E98" s="101" t="s">
        <v>124</v>
      </c>
      <c r="F98" s="101" t="s">
        <v>2</v>
      </c>
      <c r="G98" s="101" t="s">
        <v>124</v>
      </c>
      <c r="H98" s="101" t="s">
        <v>2</v>
      </c>
      <c r="I98" s="101" t="s">
        <v>124</v>
      </c>
      <c r="J98" s="3"/>
      <c r="K98" s="3"/>
      <c r="L98" s="3"/>
      <c r="M98" s="3"/>
      <c r="N98" s="3"/>
      <c r="O98" s="3"/>
    </row>
    <row r="99" spans="1:15" ht="16.5" x14ac:dyDescent="0.25">
      <c r="A99" s="429"/>
      <c r="B99" s="46">
        <v>8.3299999999999999E-2</v>
      </c>
      <c r="C99" s="47"/>
      <c r="D99" s="46">
        <v>0.1</v>
      </c>
      <c r="E99" s="47"/>
      <c r="F99" s="53">
        <v>0.1</v>
      </c>
      <c r="G99" s="47"/>
      <c r="H99" s="53"/>
      <c r="I99" s="48"/>
      <c r="J99" s="3"/>
      <c r="K99" s="3"/>
      <c r="L99" s="3"/>
      <c r="M99" s="3"/>
      <c r="N99" s="3"/>
      <c r="O99" s="3"/>
    </row>
    <row r="100" spans="1:15" ht="66" x14ac:dyDescent="0.25">
      <c r="A100" s="44" t="s">
        <v>132</v>
      </c>
      <c r="B100" s="338"/>
      <c r="C100" s="338"/>
      <c r="D100" s="338"/>
      <c r="E100" s="338"/>
      <c r="F100" s="338"/>
      <c r="G100" s="338"/>
      <c r="H100" s="338"/>
      <c r="I100" s="338"/>
      <c r="J100" s="3"/>
      <c r="K100" s="3"/>
      <c r="L100" s="3"/>
      <c r="M100" s="3"/>
      <c r="N100" s="3"/>
      <c r="O100" s="3"/>
    </row>
    <row r="101" spans="1:15" ht="33" x14ac:dyDescent="0.25">
      <c r="A101" s="44" t="s">
        <v>131</v>
      </c>
      <c r="B101" s="339"/>
      <c r="C101" s="340"/>
      <c r="D101" s="339"/>
      <c r="E101" s="340"/>
      <c r="F101" s="339"/>
      <c r="G101" s="340"/>
      <c r="H101" s="339"/>
      <c r="I101" s="340"/>
      <c r="J101" s="3"/>
      <c r="K101" s="3"/>
      <c r="L101" s="3"/>
      <c r="M101" s="3"/>
      <c r="N101" s="3"/>
      <c r="O101" s="3"/>
    </row>
    <row r="102" spans="1:15" ht="16.5" x14ac:dyDescent="0.25">
      <c r="A102" s="428" t="s">
        <v>151</v>
      </c>
      <c r="B102" s="101" t="s">
        <v>2</v>
      </c>
      <c r="C102" s="101" t="s">
        <v>124</v>
      </c>
      <c r="D102" s="101" t="s">
        <v>2</v>
      </c>
      <c r="E102" s="101" t="s">
        <v>124</v>
      </c>
      <c r="F102" s="101" t="s">
        <v>2</v>
      </c>
      <c r="G102" s="101" t="s">
        <v>124</v>
      </c>
      <c r="H102" s="101" t="s">
        <v>2</v>
      </c>
      <c r="I102" s="101" t="s">
        <v>124</v>
      </c>
      <c r="J102" s="3"/>
      <c r="K102" s="3"/>
      <c r="L102" s="3"/>
      <c r="M102" s="3"/>
      <c r="N102" s="3"/>
      <c r="O102" s="3"/>
    </row>
    <row r="103" spans="1:15" ht="16.5" x14ac:dyDescent="0.25">
      <c r="A103" s="429"/>
      <c r="B103" s="46">
        <v>8.3299999999999999E-2</v>
      </c>
      <c r="C103" s="47"/>
      <c r="D103" s="46">
        <v>0.15</v>
      </c>
      <c r="E103" s="47"/>
      <c r="F103" s="53">
        <v>0.1</v>
      </c>
      <c r="G103" s="47"/>
      <c r="H103" s="53"/>
      <c r="I103" s="48"/>
      <c r="J103" s="3"/>
      <c r="K103" s="3"/>
      <c r="L103" s="3"/>
      <c r="M103" s="3"/>
      <c r="N103" s="3"/>
      <c r="O103" s="3"/>
    </row>
    <row r="104" spans="1:15" ht="66" x14ac:dyDescent="0.25">
      <c r="A104" s="44" t="s">
        <v>132</v>
      </c>
      <c r="B104" s="338"/>
      <c r="C104" s="338"/>
      <c r="D104" s="338"/>
      <c r="E104" s="338"/>
      <c r="F104" s="338"/>
      <c r="G104" s="338"/>
      <c r="H104" s="338"/>
      <c r="I104" s="338"/>
      <c r="J104" s="3"/>
      <c r="K104" s="3"/>
      <c r="L104" s="3"/>
      <c r="M104" s="3"/>
      <c r="N104" s="3"/>
      <c r="O104" s="3"/>
    </row>
    <row r="105" spans="1:15" ht="33" x14ac:dyDescent="0.25">
      <c r="A105" s="44" t="s">
        <v>131</v>
      </c>
      <c r="B105" s="339"/>
      <c r="C105" s="340"/>
      <c r="D105" s="339"/>
      <c r="E105" s="340"/>
      <c r="F105" s="339"/>
      <c r="G105" s="340"/>
      <c r="H105" s="339"/>
      <c r="I105" s="340"/>
      <c r="J105" s="3"/>
      <c r="K105" s="3"/>
      <c r="L105" s="3"/>
      <c r="M105" s="3"/>
      <c r="N105" s="3"/>
      <c r="O105" s="3"/>
    </row>
    <row r="106" spans="1:15" ht="16.5" x14ac:dyDescent="0.25">
      <c r="A106" s="428" t="s">
        <v>152</v>
      </c>
      <c r="B106" s="101" t="s">
        <v>2</v>
      </c>
      <c r="C106" s="101" t="s">
        <v>124</v>
      </c>
      <c r="D106" s="101" t="s">
        <v>2</v>
      </c>
      <c r="E106" s="101" t="s">
        <v>124</v>
      </c>
      <c r="F106" s="101" t="s">
        <v>2</v>
      </c>
      <c r="G106" s="101" t="s">
        <v>124</v>
      </c>
      <c r="H106" s="101" t="s">
        <v>2</v>
      </c>
      <c r="I106" s="101" t="s">
        <v>124</v>
      </c>
      <c r="J106" s="3"/>
      <c r="K106" s="3"/>
      <c r="L106" s="3"/>
      <c r="M106" s="3"/>
      <c r="N106" s="3"/>
      <c r="O106" s="3"/>
    </row>
    <row r="107" spans="1:15" ht="16.5" x14ac:dyDescent="0.25">
      <c r="A107" s="429"/>
      <c r="B107" s="46">
        <v>8.3299999999999999E-2</v>
      </c>
      <c r="C107" s="47"/>
      <c r="D107" s="46">
        <v>0.15</v>
      </c>
      <c r="E107" s="47"/>
      <c r="F107" s="53">
        <v>0.1</v>
      </c>
      <c r="G107" s="47"/>
      <c r="H107" s="53"/>
      <c r="I107" s="48"/>
      <c r="J107" s="3"/>
      <c r="K107" s="3"/>
      <c r="L107" s="3"/>
      <c r="M107" s="3"/>
      <c r="N107" s="3"/>
      <c r="O107" s="3"/>
    </row>
    <row r="108" spans="1:15" ht="66" x14ac:dyDescent="0.25">
      <c r="A108" s="44" t="s">
        <v>132</v>
      </c>
      <c r="B108" s="338"/>
      <c r="C108" s="338"/>
      <c r="D108" s="338"/>
      <c r="E108" s="338"/>
      <c r="F108" s="338"/>
      <c r="G108" s="338"/>
      <c r="H108" s="338"/>
      <c r="I108" s="338"/>
      <c r="J108" s="3"/>
      <c r="K108" s="3"/>
      <c r="L108" s="3"/>
      <c r="M108" s="3"/>
      <c r="N108" s="3"/>
      <c r="O108" s="3"/>
    </row>
    <row r="109" spans="1:15" ht="33" x14ac:dyDescent="0.25">
      <c r="A109" s="44" t="s">
        <v>131</v>
      </c>
      <c r="B109" s="339"/>
      <c r="C109" s="340"/>
      <c r="D109" s="339"/>
      <c r="E109" s="340"/>
      <c r="F109" s="339"/>
      <c r="G109" s="340"/>
      <c r="H109" s="339"/>
      <c r="I109" s="340"/>
      <c r="J109" s="3"/>
      <c r="K109" s="3"/>
      <c r="L109" s="3"/>
      <c r="M109" s="3"/>
      <c r="N109" s="3"/>
      <c r="O109" s="3"/>
    </row>
    <row r="110" spans="1:15" ht="16.5" x14ac:dyDescent="0.25">
      <c r="A110" s="428" t="s">
        <v>153</v>
      </c>
      <c r="B110" s="101" t="s">
        <v>2</v>
      </c>
      <c r="C110" s="101" t="s">
        <v>124</v>
      </c>
      <c r="D110" s="101" t="s">
        <v>2</v>
      </c>
      <c r="E110" s="101" t="s">
        <v>124</v>
      </c>
      <c r="F110" s="101" t="s">
        <v>2</v>
      </c>
      <c r="G110" s="101" t="s">
        <v>124</v>
      </c>
      <c r="H110" s="101" t="s">
        <v>2</v>
      </c>
      <c r="I110" s="101" t="s">
        <v>124</v>
      </c>
      <c r="J110" s="3"/>
      <c r="K110" s="3"/>
      <c r="L110" s="3"/>
      <c r="M110" s="3"/>
      <c r="N110" s="3"/>
      <c r="O110" s="3"/>
    </row>
    <row r="111" spans="1:15" ht="16.5" x14ac:dyDescent="0.25">
      <c r="A111" s="429"/>
      <c r="B111" s="46">
        <v>8.3299999999999999E-2</v>
      </c>
      <c r="C111" s="47"/>
      <c r="D111" s="46">
        <v>0.15</v>
      </c>
      <c r="E111" s="47"/>
      <c r="F111" s="53">
        <v>0.1</v>
      </c>
      <c r="G111" s="47"/>
      <c r="H111" s="53"/>
      <c r="I111" s="48"/>
      <c r="J111" s="3"/>
      <c r="K111" s="3"/>
      <c r="L111" s="3"/>
      <c r="M111" s="3"/>
      <c r="N111" s="3"/>
      <c r="O111" s="3"/>
    </row>
    <row r="112" spans="1:15" ht="66" x14ac:dyDescent="0.25">
      <c r="A112" s="44" t="s">
        <v>132</v>
      </c>
      <c r="B112" s="338"/>
      <c r="C112" s="338"/>
      <c r="D112" s="338"/>
      <c r="E112" s="338"/>
      <c r="F112" s="338"/>
      <c r="G112" s="338"/>
      <c r="H112" s="338"/>
      <c r="I112" s="338"/>
      <c r="J112" s="3"/>
      <c r="K112" s="3"/>
      <c r="L112" s="3"/>
      <c r="M112" s="3"/>
      <c r="N112" s="3"/>
      <c r="O112" s="3"/>
    </row>
    <row r="113" spans="1:15" ht="33" x14ac:dyDescent="0.25">
      <c r="A113" s="44" t="s">
        <v>131</v>
      </c>
      <c r="B113" s="339"/>
      <c r="C113" s="340"/>
      <c r="D113" s="339"/>
      <c r="E113" s="340"/>
      <c r="F113" s="339"/>
      <c r="G113" s="340"/>
      <c r="H113" s="339"/>
      <c r="I113" s="340"/>
      <c r="J113" s="3"/>
      <c r="K113" s="3"/>
      <c r="L113" s="3"/>
      <c r="M113" s="3"/>
      <c r="N113" s="3"/>
      <c r="O113" s="3"/>
    </row>
    <row r="114" spans="1:15" ht="16.5" x14ac:dyDescent="0.25">
      <c r="A114" s="428" t="s">
        <v>154</v>
      </c>
      <c r="B114" s="101" t="s">
        <v>2</v>
      </c>
      <c r="C114" s="101" t="s">
        <v>124</v>
      </c>
      <c r="D114" s="101" t="s">
        <v>2</v>
      </c>
      <c r="E114" s="101" t="s">
        <v>124</v>
      </c>
      <c r="F114" s="101" t="s">
        <v>2</v>
      </c>
      <c r="G114" s="101" t="s">
        <v>124</v>
      </c>
      <c r="H114" s="101" t="s">
        <v>2</v>
      </c>
      <c r="I114" s="101" t="s">
        <v>124</v>
      </c>
      <c r="J114" s="3"/>
      <c r="K114" s="3"/>
      <c r="L114" s="3"/>
      <c r="M114" s="3"/>
      <c r="N114" s="3"/>
      <c r="O114" s="3"/>
    </row>
    <row r="115" spans="1:15" ht="16.5" x14ac:dyDescent="0.25">
      <c r="A115" s="429"/>
      <c r="B115" s="46">
        <v>8.3299999999999999E-2</v>
      </c>
      <c r="C115" s="47"/>
      <c r="D115" s="46">
        <v>0</v>
      </c>
      <c r="E115" s="47"/>
      <c r="F115" s="53">
        <v>0.1</v>
      </c>
      <c r="G115" s="47"/>
      <c r="H115" s="231"/>
      <c r="I115" s="232"/>
      <c r="J115" s="3"/>
      <c r="K115" s="3"/>
      <c r="L115" s="3"/>
      <c r="M115" s="3"/>
      <c r="N115" s="3"/>
      <c r="O115" s="3"/>
    </row>
    <row r="116" spans="1:15" ht="66" x14ac:dyDescent="0.25">
      <c r="A116" s="44" t="s">
        <v>132</v>
      </c>
      <c r="B116" s="341"/>
      <c r="C116" s="341"/>
      <c r="D116" s="341"/>
      <c r="E116" s="341"/>
      <c r="F116" s="341"/>
      <c r="G116" s="341"/>
      <c r="H116" s="341"/>
      <c r="I116" s="341"/>
      <c r="J116" s="3"/>
      <c r="K116" s="3"/>
      <c r="L116" s="3"/>
      <c r="M116" s="3"/>
      <c r="N116" s="3"/>
      <c r="O116" s="3"/>
    </row>
    <row r="117" spans="1:15" ht="33" x14ac:dyDescent="0.25">
      <c r="A117" s="44" t="s">
        <v>131</v>
      </c>
      <c r="B117" s="339"/>
      <c r="C117" s="340"/>
      <c r="D117" s="339"/>
      <c r="E117" s="340"/>
      <c r="F117" s="339"/>
      <c r="G117" s="340"/>
      <c r="H117" s="339"/>
      <c r="I117" s="340"/>
      <c r="J117" s="3"/>
      <c r="K117" s="3"/>
      <c r="L117" s="3"/>
      <c r="M117" s="3"/>
      <c r="N117" s="3"/>
      <c r="O117" s="3"/>
    </row>
    <row r="118" spans="1:15" ht="16.5" x14ac:dyDescent="0.25">
      <c r="A118" s="45" t="s">
        <v>318</v>
      </c>
      <c r="B118" s="259">
        <f>(B71+B75+B79+B83+B87+B91+B95+B99+B103+B107+B111+B115)</f>
        <v>0.99960000000000016</v>
      </c>
      <c r="C118" s="49">
        <f>(C71+C75+C79+C83+C87+C91+C95+C99+C103+C107+C111+C115)</f>
        <v>0.24990000000000001</v>
      </c>
      <c r="D118" s="259">
        <f t="shared" ref="D118:I118" si="1">(D71+D75+D79+D83+D87+D91+D95+D99+D103+D107+D111+D115)</f>
        <v>1</v>
      </c>
      <c r="E118" s="49">
        <f t="shared" si="1"/>
        <v>0.1</v>
      </c>
      <c r="F118" s="259">
        <f t="shared" si="1"/>
        <v>0.99999999999999989</v>
      </c>
      <c r="G118" s="49">
        <f t="shared" si="1"/>
        <v>0.1</v>
      </c>
      <c r="H118" s="49">
        <f t="shared" si="1"/>
        <v>0</v>
      </c>
      <c r="I118" s="49">
        <f t="shared" si="1"/>
        <v>0</v>
      </c>
      <c r="J118" s="3"/>
      <c r="K118" s="3"/>
      <c r="L118" s="3"/>
      <c r="M118" s="3"/>
      <c r="N118" s="3"/>
      <c r="O118" s="3"/>
    </row>
    <row r="119" spans="1:15" x14ac:dyDescent="0.25">
      <c r="A119" s="3"/>
      <c r="B119" s="3"/>
      <c r="C119" s="3"/>
      <c r="D119" s="3"/>
      <c r="E119" s="3"/>
      <c r="F119" s="3"/>
      <c r="G119" s="3"/>
      <c r="H119" s="3"/>
      <c r="I119" s="3"/>
      <c r="J119" s="3"/>
      <c r="K119" s="3"/>
      <c r="L119" s="3"/>
      <c r="M119" s="3"/>
      <c r="N119" s="3"/>
      <c r="O119" s="3"/>
    </row>
  </sheetData>
  <mergeCells count="211">
    <mergeCell ref="A114:A115"/>
    <mergeCell ref="B116:C116"/>
    <mergeCell ref="D116:E116"/>
    <mergeCell ref="F116:G116"/>
    <mergeCell ref="H116:I116"/>
    <mergeCell ref="B117:C117"/>
    <mergeCell ref="D117:E117"/>
    <mergeCell ref="F117:G117"/>
    <mergeCell ref="H117:I117"/>
    <mergeCell ref="A110:A111"/>
    <mergeCell ref="B112:C112"/>
    <mergeCell ref="D112:E112"/>
    <mergeCell ref="F112:G112"/>
    <mergeCell ref="H112:I112"/>
    <mergeCell ref="B113:C113"/>
    <mergeCell ref="D113:E113"/>
    <mergeCell ref="F113:G113"/>
    <mergeCell ref="H113:I113"/>
    <mergeCell ref="A106:A107"/>
    <mergeCell ref="B108:C108"/>
    <mergeCell ref="D108:E108"/>
    <mergeCell ref="F108:G108"/>
    <mergeCell ref="H108:I108"/>
    <mergeCell ref="B109:C109"/>
    <mergeCell ref="D109:E109"/>
    <mergeCell ref="F109:G109"/>
    <mergeCell ref="H109:I109"/>
    <mergeCell ref="A102:A103"/>
    <mergeCell ref="B104:C104"/>
    <mergeCell ref="D104:E104"/>
    <mergeCell ref="F104:G104"/>
    <mergeCell ref="H104:I104"/>
    <mergeCell ref="B105:C105"/>
    <mergeCell ref="D105:E105"/>
    <mergeCell ref="F105:G105"/>
    <mergeCell ref="H105:I105"/>
    <mergeCell ref="A98:A99"/>
    <mergeCell ref="B100:C100"/>
    <mergeCell ref="D100:E100"/>
    <mergeCell ref="F100:G100"/>
    <mergeCell ref="H100:I100"/>
    <mergeCell ref="B101:C101"/>
    <mergeCell ref="D101:E101"/>
    <mergeCell ref="F101:G101"/>
    <mergeCell ref="H101:I101"/>
    <mergeCell ref="A94:A95"/>
    <mergeCell ref="B96:C96"/>
    <mergeCell ref="D96:E96"/>
    <mergeCell ref="F96:G96"/>
    <mergeCell ref="H96:I96"/>
    <mergeCell ref="B97:C97"/>
    <mergeCell ref="D97:E97"/>
    <mergeCell ref="F97:G97"/>
    <mergeCell ref="H97:I97"/>
    <mergeCell ref="A90:A91"/>
    <mergeCell ref="B92:C92"/>
    <mergeCell ref="D92:E92"/>
    <mergeCell ref="F92:G92"/>
    <mergeCell ref="H92:I92"/>
    <mergeCell ref="B93:C93"/>
    <mergeCell ref="D93:E93"/>
    <mergeCell ref="F93:G93"/>
    <mergeCell ref="H93:I93"/>
    <mergeCell ref="A86:A87"/>
    <mergeCell ref="B88:C88"/>
    <mergeCell ref="D88:E88"/>
    <mergeCell ref="F88:G88"/>
    <mergeCell ref="H88:I88"/>
    <mergeCell ref="B89:C89"/>
    <mergeCell ref="D89:E89"/>
    <mergeCell ref="F89:G89"/>
    <mergeCell ref="H89:I89"/>
    <mergeCell ref="A82:A83"/>
    <mergeCell ref="B84:C84"/>
    <mergeCell ref="D84:E84"/>
    <mergeCell ref="F84:G84"/>
    <mergeCell ref="H84:I84"/>
    <mergeCell ref="B85:C85"/>
    <mergeCell ref="D85:E85"/>
    <mergeCell ref="F85:G85"/>
    <mergeCell ref="H85:I85"/>
    <mergeCell ref="A78:A79"/>
    <mergeCell ref="B80:C80"/>
    <mergeCell ref="D80:E80"/>
    <mergeCell ref="F80:G80"/>
    <mergeCell ref="H80:I80"/>
    <mergeCell ref="B81:C81"/>
    <mergeCell ref="D81:E81"/>
    <mergeCell ref="F81:G81"/>
    <mergeCell ref="H81:I81"/>
    <mergeCell ref="A74:A75"/>
    <mergeCell ref="B76:C76"/>
    <mergeCell ref="D76:E76"/>
    <mergeCell ref="F76:G76"/>
    <mergeCell ref="H76:I76"/>
    <mergeCell ref="B77:C77"/>
    <mergeCell ref="D77:E77"/>
    <mergeCell ref="F77:G77"/>
    <mergeCell ref="H77:I77"/>
    <mergeCell ref="A70:A71"/>
    <mergeCell ref="B72:C72"/>
    <mergeCell ref="D72:E72"/>
    <mergeCell ref="F72:G72"/>
    <mergeCell ref="H72:I72"/>
    <mergeCell ref="B73:C73"/>
    <mergeCell ref="D73:E73"/>
    <mergeCell ref="F73:G73"/>
    <mergeCell ref="H73:I73"/>
    <mergeCell ref="B69:C69"/>
    <mergeCell ref="D69:E69"/>
    <mergeCell ref="F69:G69"/>
    <mergeCell ref="H69:I69"/>
    <mergeCell ref="A62:A63"/>
    <mergeCell ref="D62:E62"/>
    <mergeCell ref="F62:G62"/>
    <mergeCell ref="D63:E63"/>
    <mergeCell ref="F63:G63"/>
    <mergeCell ref="A67:I67"/>
    <mergeCell ref="A60:A61"/>
    <mergeCell ref="D60:E60"/>
    <mergeCell ref="F60:G60"/>
    <mergeCell ref="D61:E61"/>
    <mergeCell ref="F61:G61"/>
    <mergeCell ref="B68:C68"/>
    <mergeCell ref="D68:E68"/>
    <mergeCell ref="F68:G68"/>
    <mergeCell ref="H68:I68"/>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B17:F17"/>
    <mergeCell ref="G17:H17"/>
    <mergeCell ref="I17:O17"/>
    <mergeCell ref="B19:E19"/>
    <mergeCell ref="G19:I19"/>
    <mergeCell ref="K19:O19"/>
    <mergeCell ref="A8:A10"/>
    <mergeCell ref="A42:A43"/>
    <mergeCell ref="D42:E42"/>
    <mergeCell ref="F42:G42"/>
    <mergeCell ref="D43:E43"/>
    <mergeCell ref="F43:G43"/>
    <mergeCell ref="B39:C39"/>
    <mergeCell ref="D39:I39"/>
    <mergeCell ref="A40:A41"/>
    <mergeCell ref="D40:E40"/>
    <mergeCell ref="F40:G40"/>
    <mergeCell ref="D41:E41"/>
    <mergeCell ref="F41:G41"/>
    <mergeCell ref="C20:O20"/>
    <mergeCell ref="A23:O23"/>
    <mergeCell ref="A24:O24"/>
    <mergeCell ref="A35:I35"/>
    <mergeCell ref="B36:I36"/>
    <mergeCell ref="A37:A38"/>
    <mergeCell ref="G37:G38"/>
    <mergeCell ref="H37:I38"/>
    <mergeCell ref="J8:K10"/>
    <mergeCell ref="M8:O8"/>
    <mergeCell ref="M9:O9"/>
    <mergeCell ref="M10:O10"/>
    <mergeCell ref="A13:A15"/>
    <mergeCell ref="B13:O15"/>
    <mergeCell ref="A1:A4"/>
    <mergeCell ref="B1:L1"/>
    <mergeCell ref="M1:O1"/>
    <mergeCell ref="B2:L2"/>
    <mergeCell ref="M2:O2"/>
    <mergeCell ref="B3:L3"/>
    <mergeCell ref="M3:O3"/>
    <mergeCell ref="B4:L4"/>
    <mergeCell ref="M4:O4"/>
    <mergeCell ref="B6:K6"/>
    <mergeCell ref="M6:O6"/>
  </mergeCells>
  <hyperlinks>
    <hyperlink ref="B77" r:id="rId1" xr:uid="{C1DE4735-AF72-784E-B29F-3F6E053C75AF}"/>
    <hyperlink ref="D77" r:id="rId2" xr:uid="{B7114680-FCFD-6549-89A9-DD8CAB31BCBA}"/>
    <hyperlink ref="F77" r:id="rId3" xr:uid="{72886F31-B43A-C741-87F0-DF527C453712}"/>
    <hyperlink ref="F73" r:id="rId4" xr:uid="{A0FC82E2-303A-D241-AD7F-83C380A97A35}"/>
    <hyperlink ref="B73" r:id="rId5" xr:uid="{90423ADE-FA90-234E-BD40-483A79797D40}"/>
    <hyperlink ref="B81" r:id="rId6" xr:uid="{20A893ED-247E-8C4E-BE6F-1B0D906B3C42}"/>
    <hyperlink ref="D81" r:id="rId7" xr:uid="{1D52E5E6-EA83-3B46-A2D1-29EA15C972E4}"/>
    <hyperlink ref="F81" r:id="rId8" xr:uid="{CA9019E1-BD2B-E743-B5B0-9BAE0A9F962A}"/>
  </hyperlinks>
  <pageMargins left="0.7" right="0.7" top="0.75" bottom="0.75" header="0.3" footer="0.3"/>
  <drawing r:id="rId9"/>
  <legacyDrawing r:id="rId1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628B5BB-9545-B041-A2B2-FB501ADB24B5}">
          <x14:formula1>
            <xm:f>Listas!$B$2:$B$4</xm:f>
          </x14:formula1>
          <xm:sqref>H37:I38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5B6CE-CF36-534B-9A9D-0846DB39A6C9}">
  <sheetPr>
    <tabColor theme="5" tint="0.59999389629810485"/>
  </sheetPr>
  <dimension ref="A1:L28"/>
  <sheetViews>
    <sheetView topLeftCell="A20" zoomScale="115" zoomScaleNormal="115" workbookViewId="0">
      <selection activeCell="H20" sqref="H20:I20"/>
    </sheetView>
  </sheetViews>
  <sheetFormatPr baseColWidth="10" defaultRowHeight="15" x14ac:dyDescent="0.25"/>
  <cols>
    <col min="8" max="8" width="22.28515625" customWidth="1"/>
    <col min="9" max="9" width="26.85546875" customWidth="1"/>
  </cols>
  <sheetData>
    <row r="1" spans="1:12" s="220" customFormat="1" ht="18.75" customHeight="1" x14ac:dyDescent="0.25">
      <c r="A1" s="440"/>
      <c r="B1" s="441"/>
      <c r="C1" s="441"/>
      <c r="D1" s="441"/>
      <c r="E1" s="442"/>
      <c r="F1" s="449" t="s">
        <v>328</v>
      </c>
      <c r="G1" s="450"/>
      <c r="H1" s="450"/>
      <c r="I1" s="450"/>
      <c r="J1" s="450"/>
      <c r="K1" s="450"/>
      <c r="L1" s="219"/>
    </row>
    <row r="2" spans="1:12" s="220" customFormat="1" ht="18.75" customHeight="1" x14ac:dyDescent="0.25">
      <c r="A2" s="443"/>
      <c r="B2" s="444"/>
      <c r="C2" s="444"/>
      <c r="D2" s="444"/>
      <c r="E2" s="445"/>
      <c r="F2" s="451"/>
      <c r="G2" s="452"/>
      <c r="H2" s="452"/>
      <c r="I2" s="452"/>
      <c r="J2" s="452"/>
      <c r="K2" s="452"/>
      <c r="L2" s="219"/>
    </row>
    <row r="3" spans="1:12" s="220" customFormat="1" ht="27" customHeight="1" x14ac:dyDescent="0.25">
      <c r="A3" s="443"/>
      <c r="B3" s="444"/>
      <c r="C3" s="444"/>
      <c r="D3" s="444"/>
      <c r="E3" s="445"/>
      <c r="F3" s="449" t="s">
        <v>329</v>
      </c>
      <c r="G3" s="450"/>
      <c r="H3" s="450"/>
      <c r="I3" s="450"/>
      <c r="J3" s="450"/>
      <c r="K3" s="450"/>
      <c r="L3" s="219"/>
    </row>
    <row r="4" spans="1:12" s="220" customFormat="1" ht="42.95" customHeight="1" x14ac:dyDescent="0.25">
      <c r="A4" s="446"/>
      <c r="B4" s="447"/>
      <c r="C4" s="447"/>
      <c r="D4" s="447"/>
      <c r="E4" s="448"/>
      <c r="F4" s="451"/>
      <c r="G4" s="452"/>
      <c r="H4" s="452"/>
      <c r="I4" s="452"/>
      <c r="J4" s="452"/>
      <c r="K4" s="452"/>
      <c r="L4" s="219"/>
    </row>
    <row r="5" spans="1:12" s="220" customFormat="1" ht="15.75" customHeight="1" x14ac:dyDescent="0.25">
      <c r="A5" s="453" t="s">
        <v>330</v>
      </c>
      <c r="B5" s="454"/>
      <c r="C5" s="454"/>
      <c r="D5" s="454"/>
      <c r="E5" s="454"/>
      <c r="F5" s="454"/>
      <c r="G5" s="454"/>
      <c r="H5" s="454"/>
      <c r="I5" s="454"/>
      <c r="J5" s="454"/>
      <c r="K5" s="454"/>
      <c r="L5" s="455"/>
    </row>
    <row r="6" spans="1:12" s="220" customFormat="1" ht="23.25" customHeight="1" x14ac:dyDescent="0.25">
      <c r="A6" s="453" t="s">
        <v>331</v>
      </c>
      <c r="B6" s="454"/>
      <c r="C6" s="456"/>
      <c r="D6" s="457" t="s">
        <v>370</v>
      </c>
      <c r="E6" s="458"/>
      <c r="F6" s="458"/>
      <c r="G6" s="458"/>
      <c r="H6" s="459"/>
      <c r="I6" s="453" t="s">
        <v>332</v>
      </c>
      <c r="J6" s="456"/>
      <c r="K6" s="457" t="s">
        <v>385</v>
      </c>
      <c r="L6" s="459"/>
    </row>
    <row r="7" spans="1:12" s="220" customFormat="1" ht="17.850000000000001" customHeight="1" x14ac:dyDescent="0.25">
      <c r="A7" s="453" t="s">
        <v>333</v>
      </c>
      <c r="B7" s="454"/>
      <c r="C7" s="456"/>
      <c r="D7" s="457" t="s">
        <v>40</v>
      </c>
      <c r="E7" s="458"/>
      <c r="F7" s="458"/>
      <c r="G7" s="458"/>
      <c r="H7" s="459"/>
      <c r="I7" s="453" t="s">
        <v>1</v>
      </c>
      <c r="J7" s="456"/>
      <c r="K7" s="457" t="s">
        <v>12</v>
      </c>
      <c r="L7" s="459"/>
    </row>
    <row r="8" spans="1:12" s="220" customFormat="1" ht="35.85" customHeight="1" x14ac:dyDescent="0.25">
      <c r="A8" s="453" t="s">
        <v>334</v>
      </c>
      <c r="B8" s="454"/>
      <c r="C8" s="456"/>
      <c r="D8" s="457" t="s">
        <v>401</v>
      </c>
      <c r="E8" s="458"/>
      <c r="F8" s="458"/>
      <c r="G8" s="458"/>
      <c r="H8" s="459"/>
      <c r="I8" s="453" t="s">
        <v>335</v>
      </c>
      <c r="J8" s="456"/>
      <c r="K8" s="457" t="s">
        <v>410</v>
      </c>
      <c r="L8" s="459"/>
    </row>
    <row r="9" spans="1:12" s="220" customFormat="1" ht="15.75" customHeight="1" x14ac:dyDescent="0.25">
      <c r="A9" s="460" t="s">
        <v>336</v>
      </c>
      <c r="B9" s="461"/>
      <c r="C9" s="461"/>
      <c r="D9" s="461"/>
      <c r="E9" s="461"/>
      <c r="F9" s="461"/>
      <c r="G9" s="461"/>
      <c r="H9" s="461"/>
      <c r="I9" s="461"/>
      <c r="J9" s="461"/>
      <c r="K9" s="461"/>
      <c r="L9" s="515"/>
    </row>
    <row r="10" spans="1:12" s="220" customFormat="1" ht="48" customHeight="1" x14ac:dyDescent="0.25">
      <c r="A10" s="489" t="s">
        <v>225</v>
      </c>
      <c r="B10" s="489"/>
      <c r="C10" s="489"/>
      <c r="D10" s="489"/>
      <c r="E10" s="516" t="str">
        <f>+ACTIVIDAD_3!B13</f>
        <v>Realizar el 100% de atenciones en intervención de trabajo social a mujeres que realizan actividades sexuales pagadas.</v>
      </c>
      <c r="F10" s="516"/>
      <c r="G10" s="516"/>
      <c r="H10" s="516"/>
      <c r="I10" s="516"/>
      <c r="J10" s="516"/>
      <c r="K10" s="516"/>
      <c r="L10" s="516"/>
    </row>
    <row r="11" spans="1:12" s="220" customFormat="1" ht="34.5" customHeight="1" x14ac:dyDescent="0.25">
      <c r="A11" s="462" t="s">
        <v>337</v>
      </c>
      <c r="B11" s="463"/>
      <c r="C11" s="463"/>
      <c r="D11" s="455"/>
      <c r="E11" s="517" t="str">
        <f>+ACTIVIDAD_3!I17</f>
        <v xml:space="preserve">Porcentaje de intervenciones en trabajo social  (valoraciones iniciales, asesoría, seguimientos y cierres) realizadas a mujeres que ejercen actividades sexuales pagadas </v>
      </c>
      <c r="F11" s="480"/>
      <c r="G11" s="480"/>
      <c r="H11" s="480"/>
      <c r="I11" s="480"/>
      <c r="J11" s="480"/>
      <c r="K11" s="480"/>
      <c r="L11" s="481"/>
    </row>
    <row r="12" spans="1:12" s="220" customFormat="1" ht="57.95" customHeight="1" x14ac:dyDescent="0.25">
      <c r="A12" s="453" t="s">
        <v>338</v>
      </c>
      <c r="B12" s="454"/>
      <c r="C12" s="454"/>
      <c r="D12" s="456"/>
      <c r="E12" s="508" t="s">
        <v>499</v>
      </c>
      <c r="F12" s="509"/>
      <c r="G12" s="509"/>
      <c r="H12" s="509"/>
      <c r="I12" s="509"/>
      <c r="J12" s="509"/>
      <c r="K12" s="509"/>
      <c r="L12" s="510"/>
    </row>
    <row r="13" spans="1:12" s="220" customFormat="1" ht="28.5" customHeight="1" x14ac:dyDescent="0.25">
      <c r="A13" s="453" t="s">
        <v>339</v>
      </c>
      <c r="B13" s="454"/>
      <c r="C13" s="456"/>
      <c r="D13" s="457" t="s">
        <v>438</v>
      </c>
      <c r="E13" s="458"/>
      <c r="F13" s="458"/>
      <c r="G13" s="458"/>
      <c r="H13" s="459"/>
      <c r="I13" s="453" t="s">
        <v>340</v>
      </c>
      <c r="J13" s="456"/>
      <c r="K13" s="457" t="s">
        <v>395</v>
      </c>
      <c r="L13" s="459"/>
    </row>
    <row r="14" spans="1:12" s="220" customFormat="1" ht="15.75" customHeight="1" x14ac:dyDescent="0.25">
      <c r="A14" s="453" t="s">
        <v>341</v>
      </c>
      <c r="B14" s="454"/>
      <c r="C14" s="454"/>
      <c r="D14" s="454"/>
      <c r="E14" s="454"/>
      <c r="F14" s="454"/>
      <c r="G14" s="454"/>
      <c r="H14" s="454"/>
      <c r="I14" s="454"/>
      <c r="J14" s="454"/>
      <c r="K14" s="454"/>
      <c r="L14" s="455"/>
    </row>
    <row r="15" spans="1:12" s="220" customFormat="1" ht="25.5" customHeight="1" x14ac:dyDescent="0.25">
      <c r="A15" s="453" t="s">
        <v>342</v>
      </c>
      <c r="B15" s="454"/>
      <c r="C15" s="456"/>
      <c r="D15" s="457" t="s">
        <v>376</v>
      </c>
      <c r="E15" s="458"/>
      <c r="F15" s="458"/>
      <c r="G15" s="458"/>
      <c r="H15" s="459"/>
      <c r="I15" s="453" t="s">
        <v>343</v>
      </c>
      <c r="J15" s="456"/>
      <c r="K15" s="457" t="s">
        <v>16</v>
      </c>
      <c r="L15" s="459"/>
    </row>
    <row r="16" spans="1:12" s="220" customFormat="1" ht="25.5" customHeight="1" x14ac:dyDescent="0.25">
      <c r="A16" s="453" t="s">
        <v>344</v>
      </c>
      <c r="B16" s="454"/>
      <c r="C16" s="456"/>
      <c r="D16" s="511">
        <f>+ACTIVIDAD_1!C38</f>
        <v>1</v>
      </c>
      <c r="E16" s="512"/>
      <c r="F16" s="512"/>
      <c r="G16" s="512"/>
      <c r="H16" s="513"/>
      <c r="I16" s="453" t="s">
        <v>221</v>
      </c>
      <c r="J16" s="456"/>
      <c r="K16" s="457" t="s">
        <v>5</v>
      </c>
      <c r="L16" s="459"/>
    </row>
    <row r="17" spans="1:12" s="220" customFormat="1" ht="27.6" customHeight="1" x14ac:dyDescent="0.25">
      <c r="A17" s="453" t="s">
        <v>345</v>
      </c>
      <c r="B17" s="454"/>
      <c r="C17" s="456"/>
      <c r="D17" s="457"/>
      <c r="E17" s="458"/>
      <c r="F17" s="458"/>
      <c r="G17" s="458"/>
      <c r="H17" s="459"/>
      <c r="I17" s="467"/>
      <c r="J17" s="469"/>
      <c r="K17" s="469"/>
      <c r="L17" s="468"/>
    </row>
    <row r="18" spans="1:12" s="220" customFormat="1" ht="12" customHeight="1" x14ac:dyDescent="0.25">
      <c r="A18" s="227" t="s">
        <v>346</v>
      </c>
      <c r="B18" s="227" t="s">
        <v>347</v>
      </c>
      <c r="C18" s="453" t="s">
        <v>348</v>
      </c>
      <c r="D18" s="454"/>
      <c r="E18" s="454"/>
      <c r="F18" s="454"/>
      <c r="G18" s="456"/>
      <c r="H18" s="453" t="s">
        <v>219</v>
      </c>
      <c r="I18" s="456"/>
      <c r="J18" s="453" t="s">
        <v>439</v>
      </c>
      <c r="K18" s="456"/>
      <c r="L18" s="227" t="s">
        <v>434</v>
      </c>
    </row>
    <row r="19" spans="1:12" s="220" customFormat="1" ht="12" customHeight="1" x14ac:dyDescent="0.25">
      <c r="A19" s="227"/>
      <c r="B19" s="227"/>
      <c r="C19" s="256"/>
      <c r="D19" s="257"/>
      <c r="E19" s="257"/>
      <c r="F19" s="257"/>
      <c r="G19" s="258"/>
      <c r="H19" s="256"/>
      <c r="I19" s="258"/>
      <c r="J19" s="256"/>
      <c r="K19" s="258"/>
      <c r="L19" s="227"/>
    </row>
    <row r="20" spans="1:12" s="220" customFormat="1" ht="125.25" customHeight="1" x14ac:dyDescent="0.25">
      <c r="A20" s="221">
        <v>1</v>
      </c>
      <c r="B20" s="222" t="s">
        <v>438</v>
      </c>
      <c r="C20" s="457" t="s">
        <v>478</v>
      </c>
      <c r="D20" s="458"/>
      <c r="E20" s="458"/>
      <c r="F20" s="458"/>
      <c r="G20" s="459"/>
      <c r="H20" s="484" t="s">
        <v>490</v>
      </c>
      <c r="I20" s="486"/>
      <c r="J20" s="467" t="s">
        <v>15</v>
      </c>
      <c r="K20" s="468"/>
      <c r="L20" s="222" t="s">
        <v>435</v>
      </c>
    </row>
    <row r="21" spans="1:12" s="220" customFormat="1" ht="96" customHeight="1" x14ac:dyDescent="0.25">
      <c r="A21" s="221">
        <v>2</v>
      </c>
      <c r="B21" s="222" t="s">
        <v>438</v>
      </c>
      <c r="C21" s="457" t="s">
        <v>483</v>
      </c>
      <c r="D21" s="458"/>
      <c r="E21" s="458"/>
      <c r="F21" s="458"/>
      <c r="G21" s="459"/>
      <c r="H21" s="484" t="s">
        <v>500</v>
      </c>
      <c r="I21" s="486"/>
      <c r="J21" s="467" t="s">
        <v>15</v>
      </c>
      <c r="K21" s="468"/>
      <c r="L21" s="222" t="s">
        <v>457</v>
      </c>
    </row>
    <row r="22" spans="1:12" s="220" customFormat="1" ht="25.5" customHeight="1" x14ac:dyDescent="0.25">
      <c r="A22" s="227" t="s">
        <v>346</v>
      </c>
      <c r="B22" s="453" t="s">
        <v>349</v>
      </c>
      <c r="C22" s="454"/>
      <c r="D22" s="454"/>
      <c r="E22" s="454"/>
      <c r="F22" s="454"/>
      <c r="G22" s="454"/>
      <c r="H22" s="454"/>
      <c r="I22" s="454"/>
      <c r="J22" s="454"/>
      <c r="K22" s="456"/>
      <c r="L22" s="227" t="s">
        <v>350</v>
      </c>
    </row>
    <row r="23" spans="1:12" s="220" customFormat="1" ht="45" customHeight="1" x14ac:dyDescent="0.25">
      <c r="A23" s="221">
        <v>1</v>
      </c>
      <c r="B23" s="484" t="s">
        <v>501</v>
      </c>
      <c r="C23" s="485"/>
      <c r="D23" s="485"/>
      <c r="E23" s="485"/>
      <c r="F23" s="485"/>
      <c r="G23" s="485"/>
      <c r="H23" s="485"/>
      <c r="I23" s="485"/>
      <c r="J23" s="485"/>
      <c r="K23" s="486"/>
      <c r="L23" s="222" t="s">
        <v>17</v>
      </c>
    </row>
    <row r="24" spans="1:12" s="220" customFormat="1" ht="15.75" customHeight="1" x14ac:dyDescent="0.25">
      <c r="A24" s="453" t="s">
        <v>351</v>
      </c>
      <c r="B24" s="454"/>
      <c r="C24" s="454"/>
      <c r="D24" s="454"/>
      <c r="E24" s="454"/>
      <c r="F24" s="461"/>
      <c r="G24" s="461"/>
      <c r="H24" s="454"/>
      <c r="I24" s="461"/>
      <c r="J24" s="461"/>
      <c r="K24" s="454"/>
      <c r="L24" s="514"/>
    </row>
    <row r="25" spans="1:12" s="220" customFormat="1" ht="26.25" customHeight="1" x14ac:dyDescent="0.25">
      <c r="A25" s="453" t="s">
        <v>352</v>
      </c>
      <c r="B25" s="454"/>
      <c r="C25" s="456"/>
      <c r="D25" s="457">
        <v>3758</v>
      </c>
      <c r="E25" s="458"/>
      <c r="F25" s="489" t="s">
        <v>436</v>
      </c>
      <c r="G25" s="489"/>
      <c r="H25" s="234">
        <v>2024</v>
      </c>
      <c r="I25" s="489" t="s">
        <v>353</v>
      </c>
      <c r="J25" s="489"/>
      <c r="L25" s="233" t="s">
        <v>437</v>
      </c>
    </row>
    <row r="26" spans="1:12" s="220" customFormat="1" ht="132.94999999999999" customHeight="1" x14ac:dyDescent="0.25">
      <c r="A26" s="453" t="s">
        <v>354</v>
      </c>
      <c r="B26" s="454"/>
      <c r="C26" s="456"/>
      <c r="D26" s="464" t="s">
        <v>477</v>
      </c>
      <c r="E26" s="465"/>
      <c r="F26" s="480"/>
      <c r="G26" s="480"/>
      <c r="H26" s="465"/>
      <c r="I26" s="480"/>
      <c r="J26" s="480"/>
      <c r="K26" s="465"/>
      <c r="L26" s="481"/>
    </row>
    <row r="27" spans="1:12" s="220" customFormat="1" ht="80.099999999999994" customHeight="1" x14ac:dyDescent="0.25">
      <c r="A27" s="453" t="s">
        <v>355</v>
      </c>
      <c r="B27" s="454"/>
      <c r="C27" s="456"/>
      <c r="D27" s="473" t="s">
        <v>455</v>
      </c>
      <c r="E27" s="474"/>
      <c r="F27" s="474"/>
      <c r="G27" s="474"/>
      <c r="H27" s="474"/>
      <c r="I27" s="474"/>
      <c r="J27" s="474"/>
      <c r="K27" s="474"/>
      <c r="L27" s="475"/>
    </row>
    <row r="28" spans="1:12" s="220" customFormat="1" ht="17.850000000000001" customHeight="1" x14ac:dyDescent="0.25">
      <c r="A28" s="453" t="s">
        <v>356</v>
      </c>
      <c r="B28" s="454"/>
      <c r="C28" s="456"/>
      <c r="D28" s="457"/>
      <c r="E28" s="458"/>
      <c r="F28" s="458"/>
      <c r="G28" s="458"/>
      <c r="H28" s="458"/>
      <c r="I28" s="458"/>
      <c r="J28" s="458"/>
      <c r="K28" s="458"/>
      <c r="L28" s="459"/>
    </row>
  </sheetData>
  <mergeCells count="61">
    <mergeCell ref="A27:C27"/>
    <mergeCell ref="D27:L27"/>
    <mergeCell ref="A28:C28"/>
    <mergeCell ref="D28:L28"/>
    <mergeCell ref="A25:C25"/>
    <mergeCell ref="D25:E25"/>
    <mergeCell ref="F25:G25"/>
    <mergeCell ref="I25:J25"/>
    <mergeCell ref="A26:C26"/>
    <mergeCell ref="D26:L26"/>
    <mergeCell ref="A24:L24"/>
    <mergeCell ref="C18:G18"/>
    <mergeCell ref="H18:I18"/>
    <mergeCell ref="J18:K18"/>
    <mergeCell ref="C20:G20"/>
    <mergeCell ref="H20:I20"/>
    <mergeCell ref="J20:K20"/>
    <mergeCell ref="B22:K22"/>
    <mergeCell ref="B23:K23"/>
    <mergeCell ref="C21:G21"/>
    <mergeCell ref="H21:I21"/>
    <mergeCell ref="J21:K21"/>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drawing r:id="rId1"/>
  <extLst>
    <ext xmlns:x14="http://schemas.microsoft.com/office/spreadsheetml/2009/9/main" uri="{CCE6A557-97BC-4b89-ADB6-D9C93CAAB3DF}">
      <x14:dataValidations xmlns:xm="http://schemas.microsoft.com/office/excel/2006/main" count="12">
        <x14:dataValidation type="list" allowBlank="1" showInputMessage="1" showErrorMessage="1" xr:uid="{87DAE7DA-AD89-AE48-85DA-6F0BAA2FC658}">
          <x14:formula1>
            <xm:f>Datos!$A$2:$A$5</xm:f>
          </x14:formula1>
          <xm:sqref>D6:H6</xm:sqref>
        </x14:dataValidation>
        <x14:dataValidation type="list" allowBlank="1" showInputMessage="1" showErrorMessage="1" xr:uid="{4220D569-A133-594A-A432-20EDD690BCEB}">
          <x14:formula1>
            <xm:f>Datos!$B$2:$B$6</xm:f>
          </x14:formula1>
          <xm:sqref>K6:L6</xm:sqref>
        </x14:dataValidation>
        <x14:dataValidation type="list" allowBlank="1" showInputMessage="1" showErrorMessage="1" xr:uid="{1FF1284C-9F14-A74C-92EA-45B3BEC875D9}">
          <x14:formula1>
            <xm:f>Datos!$C$2:$C$3</xm:f>
          </x14:formula1>
          <xm:sqref>D7:H7</xm:sqref>
        </x14:dataValidation>
        <x14:dataValidation type="list" allowBlank="1" showInputMessage="1" showErrorMessage="1" xr:uid="{860AD6C5-E1C9-4749-852F-E89A8920086F}">
          <x14:formula1>
            <xm:f>Datos!$D$2:$D$7</xm:f>
          </x14:formula1>
          <xm:sqref>K7:L7</xm:sqref>
        </x14:dataValidation>
        <x14:dataValidation type="list" allowBlank="1" showInputMessage="1" showErrorMessage="1" xr:uid="{0E9DBE7A-107B-594F-8C97-05BD2824D8E5}">
          <x14:formula1>
            <xm:f>Datos!$E$2:$E$23</xm:f>
          </x14:formula1>
          <xm:sqref>D8:H8</xm:sqref>
        </x14:dataValidation>
        <x14:dataValidation type="list" allowBlank="1" showInputMessage="1" showErrorMessage="1" xr:uid="{E65B3ECB-F6B3-7243-8A87-61E4801A7D83}">
          <x14:formula1>
            <xm:f>Datos!$F$2:$F$18</xm:f>
          </x14:formula1>
          <xm:sqref>K8:L8</xm:sqref>
        </x14:dataValidation>
        <x14:dataValidation type="list" allowBlank="1" showInputMessage="1" showErrorMessage="1" xr:uid="{990A6C9B-56F0-DA4B-A00E-BBD2370AF1D9}">
          <x14:formula1>
            <xm:f>Datos!$G$2:$G$8</xm:f>
          </x14:formula1>
          <xm:sqref>K13:L13</xm:sqref>
        </x14:dataValidation>
        <x14:dataValidation type="list" allowBlank="1" showInputMessage="1" showErrorMessage="1" xr:uid="{7C95BAE8-1B31-F045-9730-D1E648F4DFBB}">
          <x14:formula1>
            <xm:f>Datos!$H$2:$H$3</xm:f>
          </x14:formula1>
          <xm:sqref>D15:H15</xm:sqref>
        </x14:dataValidation>
        <x14:dataValidation type="list" allowBlank="1" showInputMessage="1" showErrorMessage="1" xr:uid="{2E89AD8B-FA19-1B45-888F-697DCC2F8598}">
          <x14:formula1>
            <xm:f>Datos!$I$2:$I$7</xm:f>
          </x14:formula1>
          <xm:sqref>K15:L15</xm:sqref>
        </x14:dataValidation>
        <x14:dataValidation type="list" allowBlank="1" showInputMessage="1" showErrorMessage="1" xr:uid="{C96065BC-2572-4F4B-B7B3-E9E5890E9330}">
          <x14:formula1>
            <xm:f>Datos!$J$2:$J$5</xm:f>
          </x14:formula1>
          <xm:sqref>K16:L16</xm:sqref>
        </x14:dataValidation>
        <x14:dataValidation type="list" allowBlank="1" showInputMessage="1" showErrorMessage="1" xr:uid="{F2FA7577-9EBC-044D-B117-2846EDA31804}">
          <x14:formula1>
            <xm:f>Datos!$K$2:$K$4</xm:f>
          </x14:formula1>
          <xm:sqref>L23</xm:sqref>
        </x14:dataValidation>
        <x14:dataValidation type="list" allowBlank="1" showInputMessage="1" showErrorMessage="1" xr:uid="{23764792-9A26-774E-ABD6-32236AEA9E58}">
          <x14:formula1>
            <xm:f>Datos!$K$2:$K$3</xm:f>
          </x14:formula1>
          <xm:sqref>J20:J21 K20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8"/>
  <sheetViews>
    <sheetView showGridLines="0" topLeftCell="A31" zoomScale="70" zoomScaleNormal="70" workbookViewId="0">
      <selection activeCell="B23" sqref="B23:D23"/>
    </sheetView>
  </sheetViews>
  <sheetFormatPr baseColWidth="10" defaultColWidth="10.85546875" defaultRowHeight="14.25" x14ac:dyDescent="0.25"/>
  <cols>
    <col min="1" max="1" width="42.42578125" style="3" customWidth="1"/>
    <col min="2" max="3" width="35.7109375" style="3" customWidth="1"/>
    <col min="4" max="4" width="45.7109375" style="3" customWidth="1"/>
    <col min="5" max="5" width="42.28515625" style="3" customWidth="1"/>
    <col min="6" max="6" width="35.7109375" style="3" customWidth="1"/>
    <col min="7" max="7" width="38.42578125" style="3" customWidth="1"/>
    <col min="8" max="8" width="35.7109375" style="3" customWidth="1"/>
    <col min="9" max="9" width="48.28515625" style="3" customWidth="1"/>
    <col min="10" max="13" width="35.7109375" style="3" customWidth="1"/>
    <col min="14" max="21" width="18.140625" style="3" customWidth="1"/>
    <col min="22" max="22" width="22.7109375" style="3" customWidth="1"/>
    <col min="23" max="23" width="19" style="3" customWidth="1"/>
    <col min="24" max="24" width="19.42578125" style="3" customWidth="1"/>
    <col min="25" max="25" width="20.42578125" style="3" customWidth="1"/>
    <col min="26" max="26" width="22.85546875" style="3" customWidth="1"/>
    <col min="27" max="27" width="18.42578125" style="3" bestFit="1" customWidth="1"/>
    <col min="28" max="28" width="8.42578125" style="3" customWidth="1"/>
    <col min="29" max="29" width="18.42578125" style="3" bestFit="1" customWidth="1"/>
    <col min="30" max="30" width="5.7109375" style="3" customWidth="1"/>
    <col min="31" max="31" width="18.42578125" style="3" bestFit="1" customWidth="1"/>
    <col min="32" max="32" width="4.7109375" style="3" customWidth="1"/>
    <col min="33" max="33" width="23" style="3" bestFit="1" customWidth="1"/>
    <col min="34" max="34" width="10.85546875" style="3"/>
    <col min="35" max="35" width="18.42578125" style="3" bestFit="1" customWidth="1"/>
    <col min="36" max="36" width="16.140625" style="3" customWidth="1"/>
    <col min="37" max="16384" width="10.85546875" style="3"/>
  </cols>
  <sheetData>
    <row r="1" spans="1:25" ht="24" customHeight="1" thickBot="1" x14ac:dyDescent="0.3">
      <c r="A1" s="532"/>
      <c r="B1" s="389" t="s">
        <v>173</v>
      </c>
      <c r="C1" s="390"/>
      <c r="D1" s="390"/>
      <c r="E1" s="390"/>
      <c r="F1" s="390"/>
      <c r="G1" s="390"/>
      <c r="H1" s="391"/>
      <c r="I1" s="55" t="s">
        <v>9</v>
      </c>
      <c r="J1" s="56"/>
      <c r="M1" s="90"/>
    </row>
    <row r="2" spans="1:25" ht="24" customHeight="1" thickBot="1" x14ac:dyDescent="0.3">
      <c r="A2" s="533"/>
      <c r="B2" s="392" t="s">
        <v>174</v>
      </c>
      <c r="C2" s="393"/>
      <c r="D2" s="393"/>
      <c r="E2" s="393"/>
      <c r="F2" s="393"/>
      <c r="G2" s="393"/>
      <c r="H2" s="394"/>
      <c r="I2" s="55" t="s">
        <v>10</v>
      </c>
      <c r="J2" s="56"/>
      <c r="M2" s="90"/>
    </row>
    <row r="3" spans="1:25" ht="24" customHeight="1" thickBot="1" x14ac:dyDescent="0.3">
      <c r="A3" s="533"/>
      <c r="B3" s="392" t="s">
        <v>175</v>
      </c>
      <c r="C3" s="393"/>
      <c r="D3" s="393"/>
      <c r="E3" s="393"/>
      <c r="F3" s="393"/>
      <c r="G3" s="393"/>
      <c r="H3" s="394"/>
      <c r="I3" s="55" t="s">
        <v>171</v>
      </c>
      <c r="J3" s="56"/>
      <c r="M3" s="90"/>
    </row>
    <row r="4" spans="1:25" ht="24" customHeight="1" thickBot="1" x14ac:dyDescent="0.3">
      <c r="A4" s="534"/>
      <c r="B4" s="395" t="s">
        <v>315</v>
      </c>
      <c r="C4" s="396"/>
      <c r="D4" s="396"/>
      <c r="E4" s="396"/>
      <c r="F4" s="396"/>
      <c r="G4" s="396"/>
      <c r="H4" s="397"/>
      <c r="I4" s="55" t="s">
        <v>172</v>
      </c>
      <c r="J4" s="56"/>
      <c r="M4" s="90"/>
    </row>
    <row r="6" spans="1:25" ht="15" customHeight="1" thickBot="1" x14ac:dyDescent="0.3">
      <c r="A6" s="8"/>
      <c r="B6" s="9"/>
      <c r="C6" s="9"/>
      <c r="D6" s="11"/>
      <c r="E6" s="10"/>
      <c r="F6" s="10"/>
      <c r="G6" s="12"/>
      <c r="H6" s="12"/>
      <c r="I6" s="13"/>
      <c r="J6" s="13"/>
      <c r="K6" s="9"/>
      <c r="L6" s="9"/>
      <c r="M6" s="9"/>
      <c r="N6" s="9"/>
      <c r="O6" s="9"/>
      <c r="P6" s="9"/>
      <c r="Q6" s="9"/>
      <c r="R6" s="9"/>
      <c r="S6" s="9"/>
      <c r="T6" s="14"/>
      <c r="U6" s="9"/>
      <c r="V6" s="9"/>
      <c r="X6" s="15"/>
      <c r="Y6" s="16"/>
    </row>
    <row r="7" spans="1:25" ht="15" customHeight="1" x14ac:dyDescent="0.25">
      <c r="A7" s="536" t="s">
        <v>111</v>
      </c>
      <c r="B7" s="519" t="s">
        <v>462</v>
      </c>
      <c r="C7" s="519"/>
      <c r="D7" s="519"/>
      <c r="E7" s="519"/>
      <c r="F7" s="519"/>
      <c r="G7" s="519"/>
      <c r="H7" s="519"/>
      <c r="I7" s="543" t="s">
        <v>486</v>
      </c>
      <c r="J7" s="518">
        <v>2024110010308</v>
      </c>
      <c r="K7" s="9"/>
      <c r="L7" s="9"/>
      <c r="M7" s="9"/>
      <c r="N7" s="9"/>
      <c r="O7" s="9"/>
      <c r="P7" s="9"/>
      <c r="Q7" s="9"/>
      <c r="R7" s="9"/>
      <c r="S7" s="9"/>
      <c r="T7" s="9"/>
      <c r="U7" s="9"/>
      <c r="V7" s="9"/>
      <c r="W7" s="9"/>
      <c r="X7" s="9"/>
      <c r="Y7" s="9"/>
    </row>
    <row r="8" spans="1:25" ht="15" customHeight="1" x14ac:dyDescent="0.25">
      <c r="A8" s="537"/>
      <c r="B8" s="519"/>
      <c r="C8" s="519"/>
      <c r="D8" s="519"/>
      <c r="E8" s="519"/>
      <c r="F8" s="519"/>
      <c r="G8" s="519"/>
      <c r="H8" s="519"/>
      <c r="I8" s="543"/>
      <c r="J8" s="518"/>
      <c r="K8" s="9"/>
      <c r="L8" s="9"/>
      <c r="M8" s="9"/>
      <c r="N8" s="9"/>
      <c r="O8" s="9"/>
      <c r="P8" s="9"/>
      <c r="Q8" s="9"/>
      <c r="R8" s="9"/>
      <c r="S8" s="9"/>
      <c r="T8" s="9"/>
      <c r="U8" s="9"/>
      <c r="V8" s="9"/>
      <c r="W8" s="9"/>
      <c r="X8" s="9"/>
      <c r="Y8" s="9"/>
    </row>
    <row r="9" spans="1:25" ht="15" customHeight="1" x14ac:dyDescent="0.25">
      <c r="A9" s="537"/>
      <c r="B9" s="519"/>
      <c r="C9" s="519"/>
      <c r="D9" s="519"/>
      <c r="E9" s="519"/>
      <c r="F9" s="519"/>
      <c r="G9" s="519"/>
      <c r="H9" s="519"/>
      <c r="I9" s="543"/>
      <c r="J9" s="518"/>
      <c r="K9" s="9"/>
      <c r="L9" s="9"/>
      <c r="M9" s="9"/>
      <c r="N9" s="9"/>
      <c r="O9" s="9"/>
      <c r="P9" s="9"/>
      <c r="Q9" s="9"/>
      <c r="R9" s="9"/>
      <c r="S9" s="9"/>
      <c r="T9" s="9"/>
      <c r="U9" s="9"/>
      <c r="V9" s="9"/>
      <c r="W9" s="9"/>
      <c r="X9" s="9"/>
      <c r="Y9" s="9"/>
    </row>
    <row r="10" spans="1:25" ht="15" customHeight="1" thickBot="1" x14ac:dyDescent="0.3">
      <c r="A10" s="538"/>
      <c r="B10" s="519"/>
      <c r="C10" s="519"/>
      <c r="D10" s="519"/>
      <c r="E10" s="519"/>
      <c r="F10" s="519"/>
      <c r="G10" s="519"/>
      <c r="H10" s="519"/>
      <c r="I10" s="543"/>
      <c r="J10" s="518"/>
      <c r="K10" s="9"/>
      <c r="L10" s="9"/>
      <c r="M10" s="9"/>
      <c r="N10" s="9"/>
      <c r="O10" s="9"/>
      <c r="P10" s="9"/>
      <c r="Q10" s="9"/>
      <c r="R10" s="9"/>
      <c r="S10" s="9"/>
      <c r="T10" s="9"/>
      <c r="U10" s="9"/>
      <c r="V10" s="9"/>
      <c r="W10" s="9"/>
      <c r="X10" s="9"/>
      <c r="Y10" s="9"/>
    </row>
    <row r="11" spans="1:25" ht="9" customHeight="1" thickBot="1" x14ac:dyDescent="0.3">
      <c r="A11" s="17"/>
      <c r="B11" s="84"/>
      <c r="C11" s="9"/>
      <c r="D11" s="9"/>
      <c r="E11" s="9"/>
      <c r="F11" s="9"/>
      <c r="G11" s="9"/>
      <c r="H11" s="9"/>
      <c r="I11" s="9"/>
      <c r="J11" s="9"/>
      <c r="K11" s="9"/>
      <c r="L11" s="9"/>
      <c r="M11" s="9"/>
      <c r="N11" s="9"/>
      <c r="O11" s="9"/>
      <c r="P11" s="9"/>
      <c r="Q11" s="9"/>
      <c r="R11" s="9"/>
      <c r="S11" s="9"/>
      <c r="T11" s="9"/>
      <c r="U11" s="9"/>
      <c r="V11" s="9"/>
      <c r="W11" s="9"/>
      <c r="X11" s="9"/>
      <c r="Y11" s="9"/>
    </row>
    <row r="12" spans="1:25" s="85" customFormat="1" ht="21.75" customHeight="1" thickBot="1" x14ac:dyDescent="0.3">
      <c r="A12" s="417" t="s">
        <v>210</v>
      </c>
      <c r="B12" s="180" t="s">
        <v>143</v>
      </c>
      <c r="C12" s="305">
        <v>45688</v>
      </c>
      <c r="D12" s="180" t="s">
        <v>144</v>
      </c>
      <c r="E12" s="306">
        <v>45716</v>
      </c>
      <c r="F12" s="180" t="s">
        <v>145</v>
      </c>
      <c r="G12" s="306">
        <v>45747</v>
      </c>
      <c r="H12" s="180" t="s">
        <v>146</v>
      </c>
      <c r="I12" s="201"/>
    </row>
    <row r="13" spans="1:25" s="85" customFormat="1" ht="21.75" customHeight="1" thickBot="1" x14ac:dyDescent="0.3">
      <c r="A13" s="417"/>
      <c r="B13" s="182" t="s">
        <v>147</v>
      </c>
      <c r="C13" s="96"/>
      <c r="D13" s="180" t="s">
        <v>148</v>
      </c>
      <c r="E13" s="56"/>
      <c r="F13" s="180" t="s">
        <v>149</v>
      </c>
      <c r="G13" s="56"/>
      <c r="H13" s="180" t="s">
        <v>150</v>
      </c>
      <c r="I13" s="201"/>
    </row>
    <row r="14" spans="1:25" s="85" customFormat="1" ht="21.75" customHeight="1" thickBot="1" x14ac:dyDescent="0.3">
      <c r="A14" s="417"/>
      <c r="B14" s="180" t="s">
        <v>151</v>
      </c>
      <c r="C14" s="200"/>
      <c r="D14" s="180" t="s">
        <v>152</v>
      </c>
      <c r="E14" s="56"/>
      <c r="F14" s="180" t="s">
        <v>153</v>
      </c>
      <c r="G14" s="56"/>
      <c r="H14" s="180" t="s">
        <v>154</v>
      </c>
      <c r="I14" s="201"/>
    </row>
    <row r="15" spans="1:25" s="85" customFormat="1" ht="21.75" customHeight="1" thickBot="1" x14ac:dyDescent="0.3">
      <c r="A15" s="3"/>
      <c r="B15" s="3"/>
      <c r="C15" s="3"/>
      <c r="D15" s="3"/>
      <c r="E15" s="3"/>
      <c r="F15" s="3"/>
      <c r="G15" s="3"/>
      <c r="H15" s="3"/>
      <c r="I15" s="3"/>
      <c r="J15" s="3"/>
      <c r="K15" s="3"/>
      <c r="L15" s="102"/>
      <c r="M15" s="103"/>
      <c r="N15" s="103"/>
      <c r="O15" s="103"/>
    </row>
    <row r="16" spans="1:25" s="85" customFormat="1" ht="21.75" customHeight="1" thickBot="1" x14ac:dyDescent="0.3">
      <c r="A16" s="416" t="s">
        <v>169</v>
      </c>
      <c r="B16" s="416"/>
      <c r="C16" s="197" t="s">
        <v>211</v>
      </c>
      <c r="D16" s="430"/>
      <c r="E16" s="430"/>
      <c r="F16" s="430"/>
      <c r="G16" s="3"/>
      <c r="H16" s="3"/>
      <c r="I16" s="3"/>
      <c r="J16" s="3"/>
      <c r="K16" s="3"/>
      <c r="L16" s="102"/>
      <c r="M16" s="103"/>
      <c r="N16" s="103"/>
      <c r="O16" s="103"/>
    </row>
    <row r="17" spans="1:15" s="85" customFormat="1" ht="21.75" customHeight="1" thickBot="1" x14ac:dyDescent="0.3">
      <c r="A17" s="416"/>
      <c r="B17" s="416"/>
      <c r="C17" s="197" t="s">
        <v>212</v>
      </c>
      <c r="D17" s="431" t="s">
        <v>446</v>
      </c>
      <c r="E17" s="431"/>
      <c r="F17" s="431"/>
      <c r="G17" s="3"/>
      <c r="H17" s="3"/>
      <c r="I17" s="3"/>
      <c r="J17" s="3"/>
      <c r="K17" s="3"/>
      <c r="L17" s="102"/>
      <c r="M17" s="103"/>
      <c r="N17" s="103"/>
      <c r="O17" s="103"/>
    </row>
    <row r="18" spans="1:15" s="85" customFormat="1" ht="21.75" customHeight="1" thickBot="1" x14ac:dyDescent="0.3">
      <c r="A18" s="416"/>
      <c r="B18" s="416"/>
      <c r="C18" s="197" t="s">
        <v>213</v>
      </c>
      <c r="D18" s="431" t="s">
        <v>446</v>
      </c>
      <c r="E18" s="431"/>
      <c r="F18" s="431"/>
      <c r="G18" s="3"/>
      <c r="H18" s="3"/>
      <c r="I18" s="3"/>
      <c r="J18" s="3"/>
      <c r="K18" s="3"/>
      <c r="L18" s="102"/>
      <c r="M18" s="103"/>
      <c r="N18" s="103"/>
      <c r="O18" s="103"/>
    </row>
    <row r="19" spans="1:15" s="85" customFormat="1" ht="21.75" customHeight="1" x14ac:dyDescent="0.25">
      <c r="A19" s="3"/>
      <c r="B19" s="3"/>
      <c r="C19" s="3"/>
      <c r="D19" s="3"/>
      <c r="E19" s="3"/>
      <c r="F19" s="3"/>
      <c r="G19" s="3"/>
      <c r="H19" s="3"/>
      <c r="I19" s="3"/>
      <c r="J19" s="3"/>
      <c r="K19" s="3"/>
      <c r="L19" s="102"/>
      <c r="M19" s="103"/>
      <c r="N19" s="103"/>
      <c r="O19" s="103"/>
    </row>
    <row r="20" spans="1:15" s="26" customFormat="1" ht="16.5" customHeight="1" x14ac:dyDescent="0.2"/>
    <row r="21" spans="1:15" ht="5.25" customHeight="1" thickBot="1" x14ac:dyDescent="0.3"/>
    <row r="22" spans="1:15" ht="48" customHeight="1" thickBot="1" x14ac:dyDescent="0.3">
      <c r="A22" s="542" t="s">
        <v>230</v>
      </c>
      <c r="B22" s="542"/>
      <c r="C22" s="542"/>
      <c r="D22" s="542"/>
      <c r="E22" s="542"/>
      <c r="F22" s="542"/>
      <c r="G22" s="542"/>
      <c r="H22" s="542"/>
      <c r="I22" s="542"/>
      <c r="J22" s="542"/>
    </row>
    <row r="23" spans="1:15" ht="69.95" customHeight="1" thickBot="1" x14ac:dyDescent="0.3">
      <c r="A23" s="186" t="s">
        <v>114</v>
      </c>
      <c r="B23" s="539" t="s">
        <v>450</v>
      </c>
      <c r="C23" s="540"/>
      <c r="D23" s="541"/>
      <c r="E23" s="187" t="s">
        <v>302</v>
      </c>
      <c r="F23" s="307" t="s">
        <v>466</v>
      </c>
      <c r="G23" s="187" t="s">
        <v>303</v>
      </c>
      <c r="H23" s="539" t="s">
        <v>467</v>
      </c>
      <c r="I23" s="540"/>
      <c r="J23" s="541"/>
    </row>
    <row r="24" spans="1:15" ht="50.25" customHeight="1" thickBot="1" x14ac:dyDescent="0.3">
      <c r="A24" s="148" t="s">
        <v>228</v>
      </c>
      <c r="B24" s="530" t="s">
        <v>468</v>
      </c>
      <c r="C24" s="535"/>
      <c r="D24" s="535"/>
      <c r="E24" s="535"/>
      <c r="F24" s="535"/>
      <c r="G24" s="535"/>
      <c r="H24" s="535"/>
      <c r="I24" s="535"/>
      <c r="J24" s="531"/>
    </row>
    <row r="25" spans="1:15" ht="50.25" customHeight="1" thickBot="1" x14ac:dyDescent="0.3">
      <c r="A25" s="521" t="s">
        <v>166</v>
      </c>
      <c r="B25" s="188">
        <v>2024</v>
      </c>
      <c r="C25" s="189">
        <v>2025</v>
      </c>
      <c r="D25" s="189">
        <v>2026</v>
      </c>
      <c r="E25" s="189">
        <v>2027</v>
      </c>
      <c r="F25" s="190" t="s">
        <v>0</v>
      </c>
      <c r="G25" s="191" t="s">
        <v>229</v>
      </c>
      <c r="H25" s="544" t="s">
        <v>217</v>
      </c>
      <c r="I25" s="545"/>
      <c r="J25" s="546"/>
    </row>
    <row r="26" spans="1:15" ht="50.25" customHeight="1" thickBot="1" x14ac:dyDescent="0.3">
      <c r="A26" s="522"/>
      <c r="B26" s="308">
        <v>1</v>
      </c>
      <c r="C26" s="309">
        <v>2</v>
      </c>
      <c r="D26" s="309">
        <v>2</v>
      </c>
      <c r="E26" s="309">
        <v>2</v>
      </c>
      <c r="F26" s="310">
        <v>2</v>
      </c>
      <c r="G26" s="311">
        <v>1</v>
      </c>
      <c r="H26" s="539" t="s">
        <v>6</v>
      </c>
      <c r="I26" s="540"/>
      <c r="J26" s="541"/>
    </row>
    <row r="27" spans="1:15" ht="52.5" customHeight="1" thickBot="1" x14ac:dyDescent="0.3">
      <c r="A27" s="148"/>
      <c r="B27" s="547" t="s">
        <v>167</v>
      </c>
      <c r="C27" s="548"/>
      <c r="D27" s="548"/>
      <c r="E27" s="548"/>
      <c r="F27" s="548"/>
      <c r="G27" s="548"/>
      <c r="H27" s="548"/>
      <c r="I27" s="548"/>
      <c r="J27" s="549"/>
    </row>
    <row r="28" spans="1:15" s="29" customFormat="1" ht="56.25" customHeight="1" thickBot="1" x14ac:dyDescent="0.3">
      <c r="A28" s="521" t="s">
        <v>156</v>
      </c>
      <c r="B28" s="148" t="s">
        <v>134</v>
      </c>
      <c r="C28" s="186" t="s">
        <v>124</v>
      </c>
      <c r="D28" s="523" t="s">
        <v>138</v>
      </c>
      <c r="E28" s="524"/>
      <c r="F28" s="523" t="s">
        <v>139</v>
      </c>
      <c r="G28" s="524"/>
      <c r="H28" s="149" t="s">
        <v>140</v>
      </c>
      <c r="I28" s="147" t="s">
        <v>137</v>
      </c>
      <c r="J28" s="147" t="s">
        <v>168</v>
      </c>
    </row>
    <row r="29" spans="1:15" ht="345.95" customHeight="1" thickBot="1" x14ac:dyDescent="0.3">
      <c r="A29" s="522"/>
      <c r="B29" s="705">
        <v>1</v>
      </c>
      <c r="C29" s="706">
        <v>1</v>
      </c>
      <c r="D29" s="530" t="s">
        <v>550</v>
      </c>
      <c r="E29" s="531"/>
      <c r="F29" s="530" t="s">
        <v>545</v>
      </c>
      <c r="G29" s="531"/>
      <c r="H29" s="97" t="s">
        <v>506</v>
      </c>
      <c r="I29" s="192" t="s">
        <v>509</v>
      </c>
      <c r="J29" s="312" t="s">
        <v>519</v>
      </c>
    </row>
    <row r="30" spans="1:15" s="29" customFormat="1" ht="45" customHeight="1" thickBot="1" x14ac:dyDescent="0.3">
      <c r="A30" s="521" t="s">
        <v>157</v>
      </c>
      <c r="B30" s="146" t="s">
        <v>134</v>
      </c>
      <c r="C30" s="149" t="s">
        <v>124</v>
      </c>
      <c r="D30" s="523" t="s">
        <v>138</v>
      </c>
      <c r="E30" s="524"/>
      <c r="F30" s="523" t="s">
        <v>139</v>
      </c>
      <c r="G30" s="524"/>
      <c r="H30" s="149" t="s">
        <v>140</v>
      </c>
      <c r="I30" s="147" t="s">
        <v>137</v>
      </c>
      <c r="J30" s="147" t="s">
        <v>168</v>
      </c>
    </row>
    <row r="31" spans="1:15" ht="357" customHeight="1" thickBot="1" x14ac:dyDescent="0.3">
      <c r="A31" s="522"/>
      <c r="B31" s="705">
        <v>1.0900000000000001</v>
      </c>
      <c r="C31" s="706">
        <v>1.0900000000000001</v>
      </c>
      <c r="D31" s="530" t="s">
        <v>546</v>
      </c>
      <c r="E31" s="531"/>
      <c r="F31" s="530" t="s">
        <v>547</v>
      </c>
      <c r="G31" s="531"/>
      <c r="H31" s="97" t="s">
        <v>506</v>
      </c>
      <c r="I31" s="192" t="s">
        <v>509</v>
      </c>
      <c r="J31" s="312" t="s">
        <v>519</v>
      </c>
    </row>
    <row r="32" spans="1:15" s="29" customFormat="1" ht="45" customHeight="1" thickBot="1" x14ac:dyDescent="0.3">
      <c r="A32" s="521" t="s">
        <v>158</v>
      </c>
      <c r="B32" s="146" t="s">
        <v>134</v>
      </c>
      <c r="C32" s="149" t="s">
        <v>124</v>
      </c>
      <c r="D32" s="523" t="s">
        <v>138</v>
      </c>
      <c r="E32" s="524"/>
      <c r="F32" s="523" t="s">
        <v>139</v>
      </c>
      <c r="G32" s="524"/>
      <c r="H32" s="149" t="s">
        <v>140</v>
      </c>
      <c r="I32" s="147" t="s">
        <v>137</v>
      </c>
      <c r="J32" s="147" t="s">
        <v>168</v>
      </c>
    </row>
    <row r="33" spans="1:10" ht="383.1" customHeight="1" thickBot="1" x14ac:dyDescent="0.3">
      <c r="A33" s="522"/>
      <c r="B33" s="705">
        <v>1.18</v>
      </c>
      <c r="C33" s="706">
        <v>1.18</v>
      </c>
      <c r="D33" s="530" t="s">
        <v>556</v>
      </c>
      <c r="E33" s="531"/>
      <c r="F33" s="530" t="s">
        <v>576</v>
      </c>
      <c r="G33" s="531"/>
      <c r="H33" s="97" t="s">
        <v>506</v>
      </c>
      <c r="I33" s="192" t="s">
        <v>577</v>
      </c>
      <c r="J33" s="312" t="s">
        <v>578</v>
      </c>
    </row>
    <row r="34" spans="1:10" s="29" customFormat="1" ht="47.25" customHeight="1" thickBot="1" x14ac:dyDescent="0.3">
      <c r="A34" s="521" t="s">
        <v>159</v>
      </c>
      <c r="B34" s="146" t="s">
        <v>134</v>
      </c>
      <c r="C34" s="146" t="s">
        <v>124</v>
      </c>
      <c r="D34" s="523" t="s">
        <v>138</v>
      </c>
      <c r="E34" s="524"/>
      <c r="F34" s="523" t="s">
        <v>139</v>
      </c>
      <c r="G34" s="524"/>
      <c r="H34" s="149" t="s">
        <v>140</v>
      </c>
      <c r="I34" s="149" t="s">
        <v>137</v>
      </c>
      <c r="J34" s="147" t="s">
        <v>168</v>
      </c>
    </row>
    <row r="35" spans="1:10" ht="120.75" customHeight="1" thickBot="1" x14ac:dyDescent="0.3">
      <c r="A35" s="522"/>
      <c r="B35" s="283">
        <v>1.27</v>
      </c>
      <c r="C35" s="98">
        <f>+E59</f>
        <v>0</v>
      </c>
      <c r="D35" s="528"/>
      <c r="E35" s="529"/>
      <c r="F35" s="528"/>
      <c r="G35" s="529"/>
      <c r="H35" s="193"/>
      <c r="I35" s="194"/>
      <c r="J35" s="194"/>
    </row>
    <row r="36" spans="1:10" s="29" customFormat="1" ht="47.25" customHeight="1" thickBot="1" x14ac:dyDescent="0.3">
      <c r="A36" s="521" t="s">
        <v>160</v>
      </c>
      <c r="B36" s="146" t="s">
        <v>134</v>
      </c>
      <c r="C36" s="149" t="s">
        <v>124</v>
      </c>
      <c r="D36" s="523" t="s">
        <v>138</v>
      </c>
      <c r="E36" s="524"/>
      <c r="F36" s="523" t="s">
        <v>139</v>
      </c>
      <c r="G36" s="524"/>
      <c r="H36" s="149" t="s">
        <v>140</v>
      </c>
      <c r="I36" s="147" t="s">
        <v>137</v>
      </c>
      <c r="J36" s="147" t="s">
        <v>168</v>
      </c>
    </row>
    <row r="37" spans="1:10" ht="120.75" customHeight="1" thickBot="1" x14ac:dyDescent="0.3">
      <c r="A37" s="522"/>
      <c r="B37" s="283">
        <v>1.36</v>
      </c>
      <c r="C37" s="98">
        <f>+F59</f>
        <v>0</v>
      </c>
      <c r="D37" s="525"/>
      <c r="E37" s="526"/>
      <c r="F37" s="525"/>
      <c r="G37" s="526"/>
      <c r="H37" s="97"/>
      <c r="I37" s="195"/>
      <c r="J37" s="195"/>
    </row>
    <row r="38" spans="1:10" s="29" customFormat="1" ht="48.75" customHeight="1" thickBot="1" x14ac:dyDescent="0.3">
      <c r="A38" s="521" t="s">
        <v>142</v>
      </c>
      <c r="B38" s="146" t="s">
        <v>134</v>
      </c>
      <c r="C38" s="149" t="s">
        <v>124</v>
      </c>
      <c r="D38" s="523" t="s">
        <v>138</v>
      </c>
      <c r="E38" s="524"/>
      <c r="F38" s="523" t="s">
        <v>139</v>
      </c>
      <c r="G38" s="524"/>
      <c r="H38" s="149" t="s">
        <v>140</v>
      </c>
      <c r="I38" s="147" t="s">
        <v>137</v>
      </c>
      <c r="J38" s="147" t="s">
        <v>168</v>
      </c>
    </row>
    <row r="39" spans="1:10" ht="120.75" customHeight="1" thickBot="1" x14ac:dyDescent="0.3">
      <c r="A39" s="522"/>
      <c r="B39" s="283">
        <v>1.45</v>
      </c>
      <c r="C39" s="99">
        <f>+G59</f>
        <v>0</v>
      </c>
      <c r="D39" s="525"/>
      <c r="E39" s="526"/>
      <c r="F39" s="525"/>
      <c r="G39" s="526"/>
      <c r="H39" s="97"/>
      <c r="I39" s="195"/>
      <c r="J39" s="195"/>
    </row>
    <row r="40" spans="1:10" ht="46.5" customHeight="1" thickBot="1" x14ac:dyDescent="0.3">
      <c r="A40" s="521" t="s">
        <v>125</v>
      </c>
      <c r="B40" s="148" t="s">
        <v>134</v>
      </c>
      <c r="C40" s="186" t="s">
        <v>124</v>
      </c>
      <c r="D40" s="523" t="s">
        <v>138</v>
      </c>
      <c r="E40" s="524"/>
      <c r="F40" s="523" t="s">
        <v>139</v>
      </c>
      <c r="G40" s="524"/>
      <c r="H40" s="149" t="s">
        <v>140</v>
      </c>
      <c r="I40" s="147" t="s">
        <v>137</v>
      </c>
      <c r="J40" s="147" t="s">
        <v>168</v>
      </c>
    </row>
    <row r="41" spans="1:10" ht="120.75" customHeight="1" thickBot="1" x14ac:dyDescent="0.3">
      <c r="A41" s="522"/>
      <c r="B41" s="284">
        <v>1.54</v>
      </c>
      <c r="C41" s="99">
        <f>+H59</f>
        <v>0</v>
      </c>
      <c r="D41" s="525"/>
      <c r="E41" s="527"/>
      <c r="F41" s="525"/>
      <c r="G41" s="526"/>
      <c r="H41" s="97"/>
      <c r="I41" s="195"/>
      <c r="J41" s="195"/>
    </row>
    <row r="42" spans="1:10" ht="48.75" customHeight="1" thickBot="1" x14ac:dyDescent="0.3">
      <c r="A42" s="521" t="s">
        <v>126</v>
      </c>
      <c r="B42" s="149" t="s">
        <v>134</v>
      </c>
      <c r="C42" s="186" t="s">
        <v>124</v>
      </c>
      <c r="D42" s="523" t="s">
        <v>138</v>
      </c>
      <c r="E42" s="524"/>
      <c r="F42" s="523" t="s">
        <v>139</v>
      </c>
      <c r="G42" s="524"/>
      <c r="H42" s="149" t="s">
        <v>140</v>
      </c>
      <c r="I42" s="147" t="s">
        <v>137</v>
      </c>
      <c r="J42" s="147" t="s">
        <v>168</v>
      </c>
    </row>
    <row r="43" spans="1:10" ht="120.75" customHeight="1" thickBot="1" x14ac:dyDescent="0.3">
      <c r="A43" s="522"/>
      <c r="B43" s="284">
        <v>1.63</v>
      </c>
      <c r="C43" s="99">
        <f>+I59</f>
        <v>0</v>
      </c>
      <c r="D43" s="525"/>
      <c r="E43" s="527"/>
      <c r="F43" s="525"/>
      <c r="G43" s="526"/>
      <c r="H43" s="196"/>
      <c r="I43" s="97"/>
      <c r="J43" s="195"/>
    </row>
    <row r="44" spans="1:10" ht="42.75" customHeight="1" thickBot="1" x14ac:dyDescent="0.3">
      <c r="A44" s="521" t="s">
        <v>127</v>
      </c>
      <c r="B44" s="149" t="s">
        <v>134</v>
      </c>
      <c r="C44" s="186" t="s">
        <v>124</v>
      </c>
      <c r="D44" s="523" t="s">
        <v>138</v>
      </c>
      <c r="E44" s="524"/>
      <c r="F44" s="523" t="s">
        <v>139</v>
      </c>
      <c r="G44" s="524"/>
      <c r="H44" s="149" t="s">
        <v>140</v>
      </c>
      <c r="I44" s="147" t="s">
        <v>137</v>
      </c>
      <c r="J44" s="147" t="s">
        <v>168</v>
      </c>
    </row>
    <row r="45" spans="1:10" ht="120.75" customHeight="1" thickBot="1" x14ac:dyDescent="0.3">
      <c r="A45" s="522"/>
      <c r="B45" s="284">
        <v>1.72</v>
      </c>
      <c r="C45" s="99">
        <f>+J59</f>
        <v>0</v>
      </c>
      <c r="D45" s="525"/>
      <c r="E45" s="526"/>
      <c r="F45" s="525"/>
      <c r="G45" s="526"/>
      <c r="H45" s="97"/>
      <c r="I45" s="97"/>
      <c r="J45" s="97"/>
    </row>
    <row r="46" spans="1:10" ht="45" customHeight="1" thickBot="1" x14ac:dyDescent="0.3">
      <c r="A46" s="521" t="s">
        <v>128</v>
      </c>
      <c r="B46" s="149" t="s">
        <v>134</v>
      </c>
      <c r="C46" s="186" t="s">
        <v>124</v>
      </c>
      <c r="D46" s="523" t="s">
        <v>138</v>
      </c>
      <c r="E46" s="524"/>
      <c r="F46" s="523" t="s">
        <v>139</v>
      </c>
      <c r="G46" s="524"/>
      <c r="H46" s="149" t="s">
        <v>140</v>
      </c>
      <c r="I46" s="147" t="s">
        <v>137</v>
      </c>
      <c r="J46" s="147" t="s">
        <v>168</v>
      </c>
    </row>
    <row r="47" spans="1:10" ht="120.75" customHeight="1" thickBot="1" x14ac:dyDescent="0.3">
      <c r="A47" s="522"/>
      <c r="B47" s="284">
        <v>1.81</v>
      </c>
      <c r="C47" s="99">
        <v>0</v>
      </c>
      <c r="D47" s="525"/>
      <c r="E47" s="526"/>
      <c r="F47" s="525"/>
      <c r="G47" s="526"/>
      <c r="H47" s="97"/>
      <c r="I47" s="195"/>
      <c r="J47" s="195"/>
    </row>
    <row r="48" spans="1:10" ht="46.5" customHeight="1" thickBot="1" x14ac:dyDescent="0.3">
      <c r="A48" s="521" t="s">
        <v>133</v>
      </c>
      <c r="B48" s="149" t="s">
        <v>134</v>
      </c>
      <c r="C48" s="186" t="s">
        <v>124</v>
      </c>
      <c r="D48" s="523" t="s">
        <v>138</v>
      </c>
      <c r="E48" s="524"/>
      <c r="F48" s="523" t="s">
        <v>139</v>
      </c>
      <c r="G48" s="524"/>
      <c r="H48" s="149" t="s">
        <v>140</v>
      </c>
      <c r="I48" s="147" t="s">
        <v>137</v>
      </c>
      <c r="J48" s="147" t="s">
        <v>168</v>
      </c>
    </row>
    <row r="49" spans="1:13" ht="120.75" customHeight="1" thickBot="1" x14ac:dyDescent="0.3">
      <c r="A49" s="522"/>
      <c r="B49" s="284">
        <v>1.9</v>
      </c>
      <c r="C49" s="99">
        <f>+L59</f>
        <v>0</v>
      </c>
      <c r="D49" s="525"/>
      <c r="E49" s="526"/>
      <c r="F49" s="527"/>
      <c r="G49" s="527"/>
      <c r="H49" s="97"/>
      <c r="I49" s="97"/>
      <c r="J49" s="97"/>
    </row>
    <row r="50" spans="1:13" ht="48.75" customHeight="1" thickBot="1" x14ac:dyDescent="0.3">
      <c r="A50" s="521" t="s">
        <v>129</v>
      </c>
      <c r="B50" s="149" t="s">
        <v>134</v>
      </c>
      <c r="C50" s="186" t="s">
        <v>124</v>
      </c>
      <c r="D50" s="523" t="s">
        <v>138</v>
      </c>
      <c r="E50" s="524"/>
      <c r="F50" s="523" t="s">
        <v>139</v>
      </c>
      <c r="G50" s="524"/>
      <c r="H50" s="149" t="s">
        <v>140</v>
      </c>
      <c r="I50" s="147" t="s">
        <v>137</v>
      </c>
      <c r="J50" s="147" t="s">
        <v>168</v>
      </c>
    </row>
    <row r="51" spans="1:13" ht="120.75" customHeight="1" thickBot="1" x14ac:dyDescent="0.3">
      <c r="A51" s="522"/>
      <c r="B51" s="284" t="s">
        <v>591</v>
      </c>
      <c r="C51" s="99">
        <f>+M59</f>
        <v>0</v>
      </c>
      <c r="D51" s="525"/>
      <c r="E51" s="526"/>
      <c r="F51" s="525"/>
      <c r="G51" s="526"/>
      <c r="H51" s="97"/>
      <c r="I51" s="97"/>
      <c r="J51" s="97"/>
    </row>
    <row r="53" spans="1:13" x14ac:dyDescent="0.25">
      <c r="B53" s="278"/>
    </row>
    <row r="55" spans="1:13" ht="18" hidden="1" x14ac:dyDescent="0.25">
      <c r="A55" s="54" t="s">
        <v>122</v>
      </c>
      <c r="B55" s="278"/>
    </row>
    <row r="56" spans="1:13" ht="57.75" hidden="1" customHeight="1" x14ac:dyDescent="0.25">
      <c r="A56" s="36"/>
    </row>
    <row r="57" spans="1:13" hidden="1" x14ac:dyDescent="0.25"/>
    <row r="58" spans="1:13" ht="23.25" hidden="1" x14ac:dyDescent="0.25">
      <c r="A58" s="520" t="s">
        <v>123</v>
      </c>
      <c r="B58" s="37" t="s">
        <v>143</v>
      </c>
      <c r="C58" s="37" t="s">
        <v>144</v>
      </c>
      <c r="D58" s="37" t="s">
        <v>145</v>
      </c>
      <c r="E58" s="37" t="s">
        <v>146</v>
      </c>
      <c r="F58" s="37" t="s">
        <v>147</v>
      </c>
      <c r="G58" s="37" t="s">
        <v>148</v>
      </c>
      <c r="H58" s="37" t="s">
        <v>149</v>
      </c>
      <c r="I58" s="37" t="s">
        <v>150</v>
      </c>
      <c r="J58" s="37" t="s">
        <v>151</v>
      </c>
      <c r="K58" s="37" t="s">
        <v>152</v>
      </c>
      <c r="L58" s="37" t="s">
        <v>153</v>
      </c>
      <c r="M58" s="37" t="s">
        <v>154</v>
      </c>
    </row>
    <row r="59" spans="1:13" ht="24.75" hidden="1" customHeight="1" x14ac:dyDescent="0.25">
      <c r="A59" s="520"/>
      <c r="B59" s="38"/>
      <c r="C59" s="38"/>
      <c r="D59" s="38"/>
      <c r="E59" s="38"/>
      <c r="F59" s="38"/>
      <c r="G59" s="38"/>
      <c r="H59" s="38"/>
      <c r="I59" s="38"/>
      <c r="J59" s="38"/>
      <c r="K59" s="38"/>
      <c r="L59" s="38"/>
      <c r="M59" s="38"/>
    </row>
    <row r="60" spans="1:13" ht="24.75" customHeight="1" x14ac:dyDescent="0.25">
      <c r="B60" s="13"/>
      <c r="C60" s="13"/>
      <c r="D60" s="13"/>
      <c r="E60" s="13"/>
      <c r="F60" s="13"/>
      <c r="G60" s="13"/>
    </row>
    <row r="61" spans="1:13" s="28" customFormat="1" ht="30" customHeight="1" x14ac:dyDescent="0.25">
      <c r="A61" s="3"/>
      <c r="B61" s="3"/>
      <c r="C61" s="3"/>
      <c r="D61" s="3"/>
      <c r="E61" s="3"/>
      <c r="F61" s="3"/>
      <c r="G61" s="3"/>
      <c r="H61" s="3"/>
      <c r="I61" s="3"/>
    </row>
    <row r="62" spans="1:13" ht="15" thickBot="1" x14ac:dyDescent="0.3"/>
    <row r="63" spans="1:13" ht="44.25" customHeight="1" thickBot="1" x14ac:dyDescent="0.3">
      <c r="A63" s="551" t="s">
        <v>319</v>
      </c>
      <c r="B63" s="202" t="s">
        <v>320</v>
      </c>
      <c r="C63" s="203"/>
      <c r="D63" s="550" t="s">
        <v>323</v>
      </c>
      <c r="E63" s="202" t="s">
        <v>320</v>
      </c>
      <c r="F63" s="203"/>
      <c r="G63" s="550" t="s">
        <v>327</v>
      </c>
      <c r="H63" s="202" t="s">
        <v>324</v>
      </c>
      <c r="I63" s="418"/>
      <c r="J63" s="418"/>
    </row>
    <row r="64" spans="1:13" ht="15.75" thickBot="1" x14ac:dyDescent="0.3">
      <c r="A64" s="551"/>
      <c r="B64" s="202" t="s">
        <v>321</v>
      </c>
      <c r="C64" s="203"/>
      <c r="D64" s="550"/>
      <c r="E64" s="202" t="s">
        <v>321</v>
      </c>
      <c r="F64" s="203"/>
      <c r="G64" s="550"/>
      <c r="H64" s="202" t="s">
        <v>325</v>
      </c>
      <c r="I64" s="418"/>
      <c r="J64" s="418"/>
    </row>
    <row r="65" spans="1:10" ht="15.75" thickBot="1" x14ac:dyDescent="0.3">
      <c r="A65" s="551"/>
      <c r="B65" s="202" t="s">
        <v>322</v>
      </c>
      <c r="C65" s="203"/>
      <c r="D65" s="550"/>
      <c r="E65" s="202" t="s">
        <v>322</v>
      </c>
      <c r="F65" s="203"/>
      <c r="G65" s="550"/>
      <c r="H65" s="202" t="s">
        <v>326</v>
      </c>
      <c r="I65" s="418"/>
      <c r="J65" s="418"/>
    </row>
    <row r="66" spans="1:10" ht="39.75" customHeight="1" thickBot="1" x14ac:dyDescent="0.3">
      <c r="A66" s="551"/>
      <c r="B66" s="202" t="s">
        <v>320</v>
      </c>
      <c r="C66" s="203"/>
      <c r="D66" s="550"/>
      <c r="E66" s="202" t="s">
        <v>320</v>
      </c>
      <c r="F66" s="203"/>
      <c r="G66" s="550"/>
      <c r="H66" s="202" t="s">
        <v>324</v>
      </c>
      <c r="I66" s="418"/>
      <c r="J66" s="418"/>
    </row>
    <row r="67" spans="1:10" ht="15.75" thickBot="1" x14ac:dyDescent="0.3">
      <c r="A67" s="551"/>
      <c r="B67" s="202" t="s">
        <v>321</v>
      </c>
      <c r="C67" s="203"/>
      <c r="D67" s="550"/>
      <c r="E67" s="202" t="s">
        <v>321</v>
      </c>
      <c r="F67" s="203"/>
      <c r="G67" s="550"/>
      <c r="H67" s="202" t="s">
        <v>325</v>
      </c>
      <c r="I67" s="418"/>
      <c r="J67" s="418"/>
    </row>
    <row r="68" spans="1:10" ht="15.75" thickBot="1" x14ac:dyDescent="0.3">
      <c r="A68" s="551"/>
      <c r="B68" s="202" t="s">
        <v>322</v>
      </c>
      <c r="C68" s="203"/>
      <c r="D68" s="550"/>
      <c r="E68" s="202" t="s">
        <v>322</v>
      </c>
      <c r="F68" s="203"/>
      <c r="G68" s="550"/>
      <c r="H68" s="202" t="s">
        <v>326</v>
      </c>
      <c r="I68" s="418"/>
      <c r="J68" s="418"/>
    </row>
  </sheetData>
  <mergeCells count="92">
    <mergeCell ref="D63:D68"/>
    <mergeCell ref="A63:A68"/>
    <mergeCell ref="G63:G68"/>
    <mergeCell ref="I63:J63"/>
    <mergeCell ref="I64:J64"/>
    <mergeCell ref="I65:J65"/>
    <mergeCell ref="I66:J66"/>
    <mergeCell ref="I67:J67"/>
    <mergeCell ref="I68:J68"/>
    <mergeCell ref="D29:E29"/>
    <mergeCell ref="F29:G29"/>
    <mergeCell ref="A25:A26"/>
    <mergeCell ref="H25:J25"/>
    <mergeCell ref="H26:J26"/>
    <mergeCell ref="B27:J27"/>
    <mergeCell ref="A28:A29"/>
    <mergeCell ref="D28:E28"/>
    <mergeCell ref="F28:G28"/>
    <mergeCell ref="A1:A4"/>
    <mergeCell ref="B24:J24"/>
    <mergeCell ref="A7:A10"/>
    <mergeCell ref="H23:J23"/>
    <mergeCell ref="A12:A14"/>
    <mergeCell ref="A16:B18"/>
    <mergeCell ref="B1:H1"/>
    <mergeCell ref="B2:H2"/>
    <mergeCell ref="B3:H3"/>
    <mergeCell ref="D16:F16"/>
    <mergeCell ref="D17:F17"/>
    <mergeCell ref="D18:F18"/>
    <mergeCell ref="B23:D23"/>
    <mergeCell ref="A22:J22"/>
    <mergeCell ref="B4:H4"/>
    <mergeCell ref="I7:I10"/>
    <mergeCell ref="A32:A33"/>
    <mergeCell ref="D32:E32"/>
    <mergeCell ref="F32:G32"/>
    <mergeCell ref="D33:E33"/>
    <mergeCell ref="F33:G33"/>
    <mergeCell ref="A30:A31"/>
    <mergeCell ref="D30:E30"/>
    <mergeCell ref="F30:G30"/>
    <mergeCell ref="D31:E31"/>
    <mergeCell ref="F31:G31"/>
    <mergeCell ref="A36:A37"/>
    <mergeCell ref="D36:E36"/>
    <mergeCell ref="F36:G36"/>
    <mergeCell ref="D37:E37"/>
    <mergeCell ref="F37:G37"/>
    <mergeCell ref="A34:A35"/>
    <mergeCell ref="D34:E34"/>
    <mergeCell ref="F34:G34"/>
    <mergeCell ref="D35:E35"/>
    <mergeCell ref="F35:G35"/>
    <mergeCell ref="A40:A41"/>
    <mergeCell ref="D40:E40"/>
    <mergeCell ref="F40:G40"/>
    <mergeCell ref="D41:E41"/>
    <mergeCell ref="F41:G41"/>
    <mergeCell ref="A38:A39"/>
    <mergeCell ref="D38:E38"/>
    <mergeCell ref="F38:G38"/>
    <mergeCell ref="D39:E39"/>
    <mergeCell ref="F39:G39"/>
    <mergeCell ref="D51:E51"/>
    <mergeCell ref="F51:G51"/>
    <mergeCell ref="A42:A43"/>
    <mergeCell ref="D42:E42"/>
    <mergeCell ref="F42:G42"/>
    <mergeCell ref="D43:E43"/>
    <mergeCell ref="F43:G43"/>
    <mergeCell ref="A44:A45"/>
    <mergeCell ref="D44:E44"/>
    <mergeCell ref="F44:G44"/>
    <mergeCell ref="D45:E45"/>
    <mergeCell ref="F45:G45"/>
    <mergeCell ref="J7:J10"/>
    <mergeCell ref="B7:H10"/>
    <mergeCell ref="A58:A59"/>
    <mergeCell ref="A46:A47"/>
    <mergeCell ref="D46:E46"/>
    <mergeCell ref="F46:G46"/>
    <mergeCell ref="D47:E47"/>
    <mergeCell ref="F47:G47"/>
    <mergeCell ref="A48:A49"/>
    <mergeCell ref="D48:E48"/>
    <mergeCell ref="F48:G48"/>
    <mergeCell ref="D49:E49"/>
    <mergeCell ref="F49:G49"/>
    <mergeCell ref="A50:A51"/>
    <mergeCell ref="D50:E50"/>
    <mergeCell ref="F50:G50"/>
  </mergeCells>
  <hyperlinks>
    <hyperlink ref="J29" r:id="rId1" xr:uid="{EE5FD8C4-F675-4E49-8DBC-FDBD564C6E13}"/>
    <hyperlink ref="J31" r:id="rId2" xr:uid="{AA986759-07FD-5843-BE74-140BA3F8642E}"/>
    <hyperlink ref="J33" r:id="rId3" xr:uid="{839AB0D0-EF39-D141-9C94-6884BAD186DE}"/>
  </hyperlinks>
  <pageMargins left="0.25" right="0.25" top="0.75" bottom="0.75" header="0.3" footer="0.3"/>
  <pageSetup scale="21" orientation="landscape" r:id="rId4"/>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A52E3955-10F7-4770-8A91-5F4747E11A48}">
          <x14:formula1>
            <xm:f>Listas!$B$2:$B$4</xm:f>
          </x14:formula1>
          <xm:sqref>H26:J26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3"/>
  <sheetViews>
    <sheetView showGridLines="0" topLeftCell="A10" zoomScale="60" zoomScaleNormal="60" workbookViewId="0">
      <selection activeCell="J15" sqref="J15:L15"/>
    </sheetView>
  </sheetViews>
  <sheetFormatPr baseColWidth="10" defaultColWidth="10.85546875" defaultRowHeight="14.25" x14ac:dyDescent="0.25"/>
  <cols>
    <col min="1" max="1" width="49.7109375" style="3" customWidth="1"/>
    <col min="2" max="13" width="35.7109375" style="3" customWidth="1"/>
    <col min="14" max="15" width="18.140625" style="3" customWidth="1"/>
    <col min="16" max="16" width="8.42578125" style="3" customWidth="1"/>
    <col min="17" max="17" width="18.42578125" style="3" bestFit="1" customWidth="1"/>
    <col min="18" max="18" width="5.7109375" style="3" customWidth="1"/>
    <col min="19" max="19" width="18.42578125" style="3" bestFit="1" customWidth="1"/>
    <col min="20" max="20" width="4.7109375" style="3" customWidth="1"/>
    <col min="21" max="21" width="23" style="3" bestFit="1" customWidth="1"/>
    <col min="22" max="22" width="10.85546875" style="3"/>
    <col min="23" max="23" width="18.42578125" style="3" bestFit="1" customWidth="1"/>
    <col min="24" max="24" width="16.140625" style="3" customWidth="1"/>
    <col min="25" max="16384" width="10.85546875" style="3"/>
  </cols>
  <sheetData>
    <row r="1" spans="1:15" s="85" customFormat="1" ht="32.25" customHeight="1" thickBot="1" x14ac:dyDescent="0.3">
      <c r="A1" s="413"/>
      <c r="B1" s="389" t="s">
        <v>173</v>
      </c>
      <c r="C1" s="390"/>
      <c r="D1" s="390"/>
      <c r="E1" s="390"/>
      <c r="F1" s="390"/>
      <c r="G1" s="390"/>
      <c r="H1" s="390"/>
      <c r="I1" s="391"/>
      <c r="J1" s="386" t="s">
        <v>214</v>
      </c>
      <c r="K1" s="387"/>
      <c r="L1" s="388"/>
    </row>
    <row r="2" spans="1:15" s="85" customFormat="1" ht="30.75" customHeight="1" thickBot="1" x14ac:dyDescent="0.3">
      <c r="A2" s="414"/>
      <c r="B2" s="392" t="s">
        <v>174</v>
      </c>
      <c r="C2" s="393"/>
      <c r="D2" s="393"/>
      <c r="E2" s="393"/>
      <c r="F2" s="393"/>
      <c r="G2" s="393"/>
      <c r="H2" s="393"/>
      <c r="I2" s="394"/>
      <c r="J2" s="386" t="s">
        <v>180</v>
      </c>
      <c r="K2" s="387"/>
      <c r="L2" s="388"/>
    </row>
    <row r="3" spans="1:15" s="85" customFormat="1" ht="24" customHeight="1" thickBot="1" x14ac:dyDescent="0.3">
      <c r="A3" s="414"/>
      <c r="B3" s="392" t="s">
        <v>175</v>
      </c>
      <c r="C3" s="393"/>
      <c r="D3" s="393"/>
      <c r="E3" s="393"/>
      <c r="F3" s="393"/>
      <c r="G3" s="393"/>
      <c r="H3" s="393"/>
      <c r="I3" s="394"/>
      <c r="J3" s="386" t="s">
        <v>181</v>
      </c>
      <c r="K3" s="387"/>
      <c r="L3" s="388"/>
    </row>
    <row r="4" spans="1:15" s="85" customFormat="1" ht="21.75" customHeight="1" thickBot="1" x14ac:dyDescent="0.3">
      <c r="A4" s="415"/>
      <c r="B4" s="395" t="s">
        <v>314</v>
      </c>
      <c r="C4" s="396"/>
      <c r="D4" s="396"/>
      <c r="E4" s="396"/>
      <c r="F4" s="396"/>
      <c r="G4" s="396"/>
      <c r="H4" s="396"/>
      <c r="I4" s="397"/>
      <c r="J4" s="386" t="s">
        <v>172</v>
      </c>
      <c r="K4" s="387"/>
      <c r="L4" s="388"/>
    </row>
    <row r="5" spans="1:15" s="85" customFormat="1" ht="21.75" customHeight="1" thickBot="1" x14ac:dyDescent="0.3">
      <c r="A5" s="86"/>
      <c r="B5" s="87"/>
      <c r="C5" s="87"/>
      <c r="D5" s="87"/>
      <c r="E5" s="87"/>
      <c r="F5" s="87"/>
      <c r="G5" s="87"/>
      <c r="H5" s="87"/>
      <c r="I5" s="87"/>
      <c r="J5" s="88"/>
      <c r="K5" s="88"/>
      <c r="L5" s="88"/>
    </row>
    <row r="6" spans="1:15" s="85" customFormat="1" ht="36.75" customHeight="1" thickBot="1" x14ac:dyDescent="0.3">
      <c r="A6" s="55" t="s">
        <v>485</v>
      </c>
      <c r="B6" s="422" t="s">
        <v>462</v>
      </c>
      <c r="C6" s="423"/>
      <c r="D6" s="423"/>
      <c r="E6" s="423"/>
      <c r="F6" s="423"/>
      <c r="G6" s="423"/>
      <c r="H6" s="424"/>
      <c r="I6" s="297" t="s">
        <v>486</v>
      </c>
      <c r="J6" s="425">
        <v>2024110010308</v>
      </c>
      <c r="K6" s="426"/>
      <c r="L6" s="427"/>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573" t="s">
        <v>210</v>
      </c>
      <c r="B8" s="198" t="s">
        <v>143</v>
      </c>
      <c r="C8" s="153"/>
      <c r="D8" s="198" t="s">
        <v>144</v>
      </c>
      <c r="E8" s="154"/>
      <c r="F8" s="198" t="s">
        <v>145</v>
      </c>
      <c r="G8" s="154"/>
      <c r="H8" s="198" t="s">
        <v>146</v>
      </c>
      <c r="I8" s="155"/>
      <c r="J8" s="574" t="s">
        <v>169</v>
      </c>
      <c r="K8" s="197" t="s">
        <v>211</v>
      </c>
      <c r="L8" s="89"/>
      <c r="M8" s="578"/>
      <c r="N8" s="578"/>
      <c r="O8" s="578"/>
    </row>
    <row r="9" spans="1:15" s="85" customFormat="1" ht="21.75" customHeight="1" thickBot="1" x14ac:dyDescent="0.3">
      <c r="A9" s="573"/>
      <c r="B9" s="199" t="s">
        <v>147</v>
      </c>
      <c r="C9" s="156"/>
      <c r="D9" s="198" t="s">
        <v>148</v>
      </c>
      <c r="E9" s="157"/>
      <c r="F9" s="198" t="s">
        <v>149</v>
      </c>
      <c r="G9" s="157"/>
      <c r="H9" s="198" t="s">
        <v>150</v>
      </c>
      <c r="I9" s="155"/>
      <c r="J9" s="574"/>
      <c r="K9" s="197" t="s">
        <v>212</v>
      </c>
      <c r="L9" s="89"/>
      <c r="M9" s="578"/>
      <c r="N9" s="578"/>
      <c r="O9" s="578"/>
    </row>
    <row r="10" spans="1:15" s="85" customFormat="1" ht="21.75" customHeight="1" thickBot="1" x14ac:dyDescent="0.3">
      <c r="A10" s="573"/>
      <c r="B10" s="198" t="s">
        <v>151</v>
      </c>
      <c r="C10" s="153"/>
      <c r="D10" s="198" t="s">
        <v>152</v>
      </c>
      <c r="E10" s="157"/>
      <c r="F10" s="198" t="s">
        <v>153</v>
      </c>
      <c r="G10" s="157"/>
      <c r="H10" s="198" t="s">
        <v>154</v>
      </c>
      <c r="I10" s="155"/>
      <c r="J10" s="574"/>
      <c r="K10" s="197" t="s">
        <v>213</v>
      </c>
      <c r="L10" s="89" t="s">
        <v>446</v>
      </c>
      <c r="M10" s="578"/>
      <c r="N10" s="578"/>
      <c r="O10" s="578"/>
    </row>
    <row r="11" spans="1:15" s="85" customFormat="1" ht="21.75" customHeight="1" x14ac:dyDescent="0.25">
      <c r="A11" s="86"/>
      <c r="B11" s="87"/>
      <c r="C11" s="87"/>
      <c r="D11" s="87"/>
      <c r="E11" s="87"/>
      <c r="F11" s="87"/>
      <c r="G11" s="87"/>
      <c r="H11" s="87"/>
      <c r="I11" s="87"/>
      <c r="J11" s="87"/>
      <c r="K11" s="87"/>
      <c r="L11" s="87"/>
      <c r="M11" s="88"/>
      <c r="N11" s="88"/>
      <c r="O11" s="88"/>
    </row>
    <row r="12" spans="1:15" ht="15" customHeight="1" x14ac:dyDescent="0.25">
      <c r="A12" s="8"/>
      <c r="B12" s="9"/>
      <c r="C12" s="9"/>
      <c r="D12" s="11"/>
      <c r="E12" s="10"/>
      <c r="F12" s="10"/>
      <c r="G12" s="12"/>
      <c r="H12" s="12"/>
      <c r="I12" s="13"/>
      <c r="J12" s="13"/>
      <c r="K12" s="9"/>
      <c r="L12" s="9"/>
      <c r="M12" s="9"/>
      <c r="N12" s="9"/>
      <c r="O12" s="9"/>
    </row>
    <row r="13" spans="1:15" ht="16.5" customHeight="1" thickBot="1" x14ac:dyDescent="0.3">
      <c r="A13" s="82"/>
      <c r="B13" s="83"/>
      <c r="C13" s="83"/>
      <c r="D13" s="83"/>
      <c r="E13" s="83"/>
      <c r="F13" s="83"/>
      <c r="G13" s="83"/>
      <c r="H13" s="83"/>
      <c r="I13" s="83"/>
      <c r="J13" s="83"/>
      <c r="K13" s="83"/>
      <c r="L13" s="83"/>
      <c r="M13" s="83"/>
    </row>
    <row r="14" spans="1:15" ht="32.1" customHeight="1" thickBot="1" x14ac:dyDescent="0.3">
      <c r="A14" s="561" t="s">
        <v>306</v>
      </c>
      <c r="B14" s="562"/>
      <c r="C14" s="562"/>
      <c r="D14" s="562"/>
      <c r="E14" s="562"/>
      <c r="F14" s="562"/>
      <c r="G14" s="562"/>
      <c r="H14" s="562"/>
      <c r="I14" s="562"/>
      <c r="J14" s="562"/>
      <c r="K14" s="562"/>
      <c r="L14" s="563"/>
    </row>
    <row r="15" spans="1:15" ht="32.1" customHeight="1" thickBot="1" x14ac:dyDescent="0.3">
      <c r="A15" s="555" t="s">
        <v>304</v>
      </c>
      <c r="B15" s="557" t="s">
        <v>225</v>
      </c>
      <c r="C15" s="559" t="s">
        <v>209</v>
      </c>
      <c r="D15" s="552" t="s">
        <v>156</v>
      </c>
      <c r="E15" s="553"/>
      <c r="F15" s="554"/>
      <c r="G15" s="552" t="s">
        <v>157</v>
      </c>
      <c r="H15" s="553"/>
      <c r="I15" s="554"/>
      <c r="J15" s="398" t="s">
        <v>158</v>
      </c>
      <c r="K15" s="399"/>
      <c r="L15" s="400"/>
    </row>
    <row r="16" spans="1:15" ht="32.1" customHeight="1" thickBot="1" x14ac:dyDescent="0.3">
      <c r="A16" s="556"/>
      <c r="B16" s="558"/>
      <c r="C16" s="560"/>
      <c r="D16" s="280" t="s">
        <v>118</v>
      </c>
      <c r="E16" s="281" t="s">
        <v>119</v>
      </c>
      <c r="F16" s="140" t="s">
        <v>305</v>
      </c>
      <c r="G16" s="141" t="s">
        <v>118</v>
      </c>
      <c r="H16" s="139" t="s">
        <v>119</v>
      </c>
      <c r="I16" s="140" t="s">
        <v>305</v>
      </c>
      <c r="J16" s="141" t="s">
        <v>118</v>
      </c>
      <c r="K16" s="139" t="s">
        <v>119</v>
      </c>
      <c r="L16" s="140" t="s">
        <v>305</v>
      </c>
    </row>
    <row r="17" spans="1:13" ht="80.25" customHeight="1" x14ac:dyDescent="0.2">
      <c r="A17" s="570" t="s">
        <v>479</v>
      </c>
      <c r="B17" s="279" t="s">
        <v>480</v>
      </c>
      <c r="C17" s="567" t="s">
        <v>263</v>
      </c>
      <c r="D17" s="291">
        <f>ACTIVIDAD_1!B27</f>
        <v>428846683</v>
      </c>
      <c r="E17" s="288">
        <f>ACTIVIDAD_1!B28</f>
        <v>462190</v>
      </c>
      <c r="F17" s="575">
        <v>1</v>
      </c>
      <c r="G17" s="142">
        <f>ACTIVIDAD_1!C27</f>
        <v>190184616</v>
      </c>
      <c r="H17" s="138">
        <f>ACTIVIDAD_1!C28</f>
        <v>5502976</v>
      </c>
      <c r="I17" s="575">
        <v>1</v>
      </c>
      <c r="J17" s="142">
        <v>620167426</v>
      </c>
      <c r="K17" s="138">
        <v>44932730</v>
      </c>
      <c r="L17" s="575">
        <v>1</v>
      </c>
    </row>
    <row r="18" spans="1:13" ht="79.5" customHeight="1" x14ac:dyDescent="0.2">
      <c r="A18" s="571"/>
      <c r="B18" s="279" t="s">
        <v>481</v>
      </c>
      <c r="C18" s="568"/>
      <c r="D18" s="291">
        <f>ACTIVIDAD_2!B27</f>
        <v>425058834</v>
      </c>
      <c r="E18" s="288">
        <f>ACTIVIDAD_2!B28</f>
        <v>0</v>
      </c>
      <c r="F18" s="576"/>
      <c r="G18" s="142">
        <f>ACTIVIDAD_2!C27</f>
        <v>93713221</v>
      </c>
      <c r="H18" s="138">
        <f>ACTIVIDAD_2!C28</f>
        <v>3702706</v>
      </c>
      <c r="I18" s="576"/>
      <c r="J18" s="142">
        <v>519536101</v>
      </c>
      <c r="K18" s="138">
        <v>37590285</v>
      </c>
      <c r="L18" s="576"/>
    </row>
    <row r="19" spans="1:13" ht="66" customHeight="1" thickBot="1" x14ac:dyDescent="0.25">
      <c r="A19" s="572"/>
      <c r="B19" s="292" t="s">
        <v>482</v>
      </c>
      <c r="C19" s="569"/>
      <c r="D19" s="293">
        <f>ACTIVIDAD_3!B27</f>
        <v>287192365</v>
      </c>
      <c r="E19" s="294">
        <f>ACTIVIDAD_3!B28</f>
        <v>0</v>
      </c>
      <c r="F19" s="577"/>
      <c r="G19" s="295">
        <f>ACTIVIDAD_3!C27</f>
        <v>268892846</v>
      </c>
      <c r="H19" s="296">
        <f>ACTIVIDAD_3!C28</f>
        <v>3555095</v>
      </c>
      <c r="I19" s="577"/>
      <c r="J19" s="295">
        <v>556757806</v>
      </c>
      <c r="K19" s="296">
        <v>39502633</v>
      </c>
      <c r="L19" s="577"/>
    </row>
    <row r="20" spans="1:13" s="26" customFormat="1" ht="16.5" customHeight="1" x14ac:dyDescent="0.2">
      <c r="F20" s="318"/>
      <c r="M20" s="3"/>
    </row>
    <row r="21" spans="1:13" ht="15" thickBot="1" x14ac:dyDescent="0.3"/>
    <row r="22" spans="1:13" ht="35.1" customHeight="1" thickBot="1" x14ac:dyDescent="0.3">
      <c r="A22" s="561" t="s">
        <v>307</v>
      </c>
      <c r="B22" s="562"/>
      <c r="C22" s="562"/>
      <c r="D22" s="562"/>
      <c r="E22" s="562"/>
      <c r="F22" s="562"/>
      <c r="G22" s="562"/>
      <c r="H22" s="562"/>
      <c r="I22" s="562"/>
      <c r="J22" s="562"/>
      <c r="K22" s="562"/>
      <c r="L22" s="563"/>
    </row>
    <row r="23" spans="1:13" ht="35.1" customHeight="1" x14ac:dyDescent="0.25">
      <c r="A23" s="555" t="s">
        <v>304</v>
      </c>
      <c r="B23" s="557" t="s">
        <v>225</v>
      </c>
      <c r="C23" s="559" t="s">
        <v>209</v>
      </c>
      <c r="D23" s="552" t="s">
        <v>159</v>
      </c>
      <c r="E23" s="553"/>
      <c r="F23" s="554"/>
      <c r="G23" s="552" t="s">
        <v>160</v>
      </c>
      <c r="H23" s="553"/>
      <c r="I23" s="554"/>
      <c r="J23" s="552" t="s">
        <v>142</v>
      </c>
      <c r="K23" s="553"/>
      <c r="L23" s="554"/>
    </row>
    <row r="24" spans="1:13" ht="35.1" customHeight="1" thickBot="1" x14ac:dyDescent="0.3">
      <c r="A24" s="556"/>
      <c r="B24" s="558"/>
      <c r="C24" s="560"/>
      <c r="D24" s="141" t="s">
        <v>118</v>
      </c>
      <c r="E24" s="139" t="s">
        <v>119</v>
      </c>
      <c r="F24" s="140" t="s">
        <v>305</v>
      </c>
      <c r="G24" s="141" t="s">
        <v>118</v>
      </c>
      <c r="H24" s="139" t="s">
        <v>119</v>
      </c>
      <c r="I24" s="140" t="s">
        <v>305</v>
      </c>
      <c r="J24" s="141" t="s">
        <v>118</v>
      </c>
      <c r="K24" s="139" t="s">
        <v>119</v>
      </c>
      <c r="L24" s="140" t="s">
        <v>305</v>
      </c>
    </row>
    <row r="25" spans="1:13" ht="80.25" customHeight="1" x14ac:dyDescent="0.2">
      <c r="A25" s="570" t="s">
        <v>479</v>
      </c>
      <c r="B25" s="279" t="s">
        <v>480</v>
      </c>
      <c r="C25" s="567" t="s">
        <v>263</v>
      </c>
      <c r="D25" s="291"/>
      <c r="E25" s="288"/>
      <c r="F25" s="575"/>
      <c r="G25" s="142"/>
      <c r="H25" s="138"/>
      <c r="I25" s="575"/>
      <c r="J25" s="142"/>
      <c r="K25" s="138"/>
      <c r="L25" s="575"/>
    </row>
    <row r="26" spans="1:13" ht="79.5" customHeight="1" x14ac:dyDescent="0.2">
      <c r="A26" s="571"/>
      <c r="B26" s="279" t="s">
        <v>481</v>
      </c>
      <c r="C26" s="568"/>
      <c r="D26" s="291"/>
      <c r="E26" s="288"/>
      <c r="F26" s="576"/>
      <c r="G26" s="142"/>
      <c r="H26" s="138"/>
      <c r="I26" s="576"/>
      <c r="J26" s="142"/>
      <c r="K26" s="138"/>
      <c r="L26" s="576"/>
    </row>
    <row r="27" spans="1:13" ht="66" customHeight="1" thickBot="1" x14ac:dyDescent="0.25">
      <c r="A27" s="572"/>
      <c r="B27" s="292" t="s">
        <v>482</v>
      </c>
      <c r="C27" s="569"/>
      <c r="D27" s="293"/>
      <c r="E27" s="294"/>
      <c r="F27" s="577"/>
      <c r="G27" s="295"/>
      <c r="H27" s="296"/>
      <c r="I27" s="577"/>
      <c r="J27" s="295"/>
      <c r="K27" s="296"/>
      <c r="L27" s="577"/>
    </row>
    <row r="29" spans="1:13" ht="15" thickBot="1" x14ac:dyDescent="0.3"/>
    <row r="30" spans="1:13" ht="35.1" customHeight="1" thickBot="1" x14ac:dyDescent="0.3">
      <c r="A30" s="564" t="s">
        <v>308</v>
      </c>
      <c r="B30" s="565"/>
      <c r="C30" s="565"/>
      <c r="D30" s="565"/>
      <c r="E30" s="565"/>
      <c r="F30" s="565"/>
      <c r="G30" s="565"/>
      <c r="H30" s="565"/>
      <c r="I30" s="565"/>
      <c r="J30" s="565"/>
      <c r="K30" s="565"/>
      <c r="L30" s="566"/>
    </row>
    <row r="31" spans="1:13" ht="35.1" customHeight="1" x14ac:dyDescent="0.25">
      <c r="A31" s="555" t="s">
        <v>304</v>
      </c>
      <c r="B31" s="557" t="s">
        <v>225</v>
      </c>
      <c r="C31" s="559" t="s">
        <v>209</v>
      </c>
      <c r="D31" s="552" t="s">
        <v>125</v>
      </c>
      <c r="E31" s="553"/>
      <c r="F31" s="554"/>
      <c r="G31" s="552" t="s">
        <v>126</v>
      </c>
      <c r="H31" s="553"/>
      <c r="I31" s="554"/>
      <c r="J31" s="552" t="s">
        <v>127</v>
      </c>
      <c r="K31" s="553"/>
      <c r="L31" s="554"/>
    </row>
    <row r="32" spans="1:13" ht="35.1" customHeight="1" thickBot="1" x14ac:dyDescent="0.3">
      <c r="A32" s="556"/>
      <c r="B32" s="558"/>
      <c r="C32" s="560"/>
      <c r="D32" s="141" t="s">
        <v>118</v>
      </c>
      <c r="E32" s="139" t="s">
        <v>119</v>
      </c>
      <c r="F32" s="140" t="s">
        <v>305</v>
      </c>
      <c r="G32" s="141" t="s">
        <v>118</v>
      </c>
      <c r="H32" s="139" t="s">
        <v>119</v>
      </c>
      <c r="I32" s="140" t="s">
        <v>305</v>
      </c>
      <c r="J32" s="141" t="s">
        <v>118</v>
      </c>
      <c r="K32" s="139" t="s">
        <v>119</v>
      </c>
      <c r="L32" s="140" t="s">
        <v>305</v>
      </c>
    </row>
    <row r="33" spans="1:12" ht="80.25" customHeight="1" x14ac:dyDescent="0.2">
      <c r="A33" s="570" t="s">
        <v>479</v>
      </c>
      <c r="B33" s="279" t="s">
        <v>480</v>
      </c>
      <c r="C33" s="567" t="s">
        <v>263</v>
      </c>
      <c r="D33" s="291"/>
      <c r="E33" s="288"/>
      <c r="F33" s="575"/>
      <c r="G33" s="142"/>
      <c r="H33" s="138"/>
      <c r="I33" s="575"/>
      <c r="J33" s="142"/>
      <c r="K33" s="138"/>
      <c r="L33" s="575"/>
    </row>
    <row r="34" spans="1:12" ht="79.5" customHeight="1" x14ac:dyDescent="0.2">
      <c r="A34" s="571"/>
      <c r="B34" s="279" t="s">
        <v>481</v>
      </c>
      <c r="C34" s="568"/>
      <c r="D34" s="291"/>
      <c r="E34" s="288"/>
      <c r="F34" s="576"/>
      <c r="G34" s="142"/>
      <c r="H34" s="138"/>
      <c r="I34" s="576"/>
      <c r="J34" s="142"/>
      <c r="K34" s="138"/>
      <c r="L34" s="576"/>
    </row>
    <row r="35" spans="1:12" ht="66" customHeight="1" thickBot="1" x14ac:dyDescent="0.25">
      <c r="A35" s="572"/>
      <c r="B35" s="292" t="s">
        <v>482</v>
      </c>
      <c r="C35" s="569"/>
      <c r="D35" s="293"/>
      <c r="E35" s="294"/>
      <c r="F35" s="577"/>
      <c r="G35" s="295"/>
      <c r="H35" s="296"/>
      <c r="I35" s="577"/>
      <c r="J35" s="295"/>
      <c r="K35" s="296"/>
      <c r="L35" s="577"/>
    </row>
    <row r="37" spans="1:12" ht="15" thickBot="1" x14ac:dyDescent="0.3"/>
    <row r="38" spans="1:12" ht="35.1" customHeight="1" thickBot="1" x14ac:dyDescent="0.3">
      <c r="A38" s="564" t="s">
        <v>309</v>
      </c>
      <c r="B38" s="565"/>
      <c r="C38" s="565"/>
      <c r="D38" s="565"/>
      <c r="E38" s="565"/>
      <c r="F38" s="565"/>
      <c r="G38" s="565"/>
      <c r="H38" s="565"/>
      <c r="I38" s="565"/>
      <c r="J38" s="565"/>
      <c r="K38" s="565"/>
      <c r="L38" s="566"/>
    </row>
    <row r="39" spans="1:12" ht="35.1" customHeight="1" x14ac:dyDescent="0.25">
      <c r="A39" s="555" t="s">
        <v>304</v>
      </c>
      <c r="B39" s="557" t="s">
        <v>225</v>
      </c>
      <c r="C39" s="559" t="s">
        <v>209</v>
      </c>
      <c r="D39" s="552" t="s">
        <v>128</v>
      </c>
      <c r="E39" s="553"/>
      <c r="F39" s="554"/>
      <c r="G39" s="552" t="s">
        <v>207</v>
      </c>
      <c r="H39" s="553"/>
      <c r="I39" s="554"/>
      <c r="J39" s="552" t="s">
        <v>129</v>
      </c>
      <c r="K39" s="553"/>
      <c r="L39" s="554"/>
    </row>
    <row r="40" spans="1:12" ht="35.1" customHeight="1" thickBot="1" x14ac:dyDescent="0.3">
      <c r="A40" s="556"/>
      <c r="B40" s="558"/>
      <c r="C40" s="560"/>
      <c r="D40" s="141" t="s">
        <v>118</v>
      </c>
      <c r="E40" s="139" t="s">
        <v>119</v>
      </c>
      <c r="F40" s="140" t="s">
        <v>305</v>
      </c>
      <c r="G40" s="141" t="s">
        <v>118</v>
      </c>
      <c r="H40" s="139" t="s">
        <v>119</v>
      </c>
      <c r="I40" s="140" t="s">
        <v>305</v>
      </c>
      <c r="J40" s="141" t="s">
        <v>118</v>
      </c>
      <c r="K40" s="139" t="s">
        <v>119</v>
      </c>
      <c r="L40" s="140" t="s">
        <v>305</v>
      </c>
    </row>
    <row r="41" spans="1:12" ht="80.25" customHeight="1" x14ac:dyDescent="0.2">
      <c r="A41" s="570" t="s">
        <v>479</v>
      </c>
      <c r="B41" s="279" t="s">
        <v>480</v>
      </c>
      <c r="C41" s="567" t="s">
        <v>263</v>
      </c>
      <c r="D41" s="291"/>
      <c r="E41" s="288"/>
      <c r="F41" s="575"/>
      <c r="G41" s="142"/>
      <c r="H41" s="138"/>
      <c r="I41" s="575"/>
      <c r="J41" s="142"/>
      <c r="K41" s="138"/>
      <c r="L41" s="575"/>
    </row>
    <row r="42" spans="1:12" ht="79.5" customHeight="1" x14ac:dyDescent="0.2">
      <c r="A42" s="571"/>
      <c r="B42" s="279" t="s">
        <v>481</v>
      </c>
      <c r="C42" s="568"/>
      <c r="D42" s="291"/>
      <c r="E42" s="288"/>
      <c r="F42" s="576"/>
      <c r="G42" s="142"/>
      <c r="H42" s="138"/>
      <c r="I42" s="576"/>
      <c r="J42" s="142"/>
      <c r="K42" s="138"/>
      <c r="L42" s="576"/>
    </row>
    <row r="43" spans="1:12" ht="66" customHeight="1" thickBot="1" x14ac:dyDescent="0.25">
      <c r="A43" s="572"/>
      <c r="B43" s="292" t="s">
        <v>482</v>
      </c>
      <c r="C43" s="569"/>
      <c r="D43" s="293"/>
      <c r="E43" s="294"/>
      <c r="F43" s="577"/>
      <c r="G43" s="295"/>
      <c r="H43" s="296"/>
      <c r="I43" s="577"/>
      <c r="J43" s="295"/>
      <c r="K43" s="296"/>
      <c r="L43" s="577"/>
    </row>
  </sheetData>
  <mergeCells count="64">
    <mergeCell ref="A41:A43"/>
    <mergeCell ref="C41:C43"/>
    <mergeCell ref="F41:F43"/>
    <mergeCell ref="I41:I43"/>
    <mergeCell ref="L41:L43"/>
    <mergeCell ref="I25:I27"/>
    <mergeCell ref="L25:L27"/>
    <mergeCell ref="A33:A35"/>
    <mergeCell ref="C33:C35"/>
    <mergeCell ref="F33:F35"/>
    <mergeCell ref="I33:I35"/>
    <mergeCell ref="L33:L35"/>
    <mergeCell ref="M8:O8"/>
    <mergeCell ref="M9:O9"/>
    <mergeCell ref="M10:O10"/>
    <mergeCell ref="I17:I19"/>
    <mergeCell ref="L17:L19"/>
    <mergeCell ref="A1:A4"/>
    <mergeCell ref="J1:L1"/>
    <mergeCell ref="J2:L2"/>
    <mergeCell ref="J3:L3"/>
    <mergeCell ref="J4:L4"/>
    <mergeCell ref="B1:I1"/>
    <mergeCell ref="B2:I2"/>
    <mergeCell ref="B3:I3"/>
    <mergeCell ref="B4:I4"/>
    <mergeCell ref="A8:A10"/>
    <mergeCell ref="A14:L14"/>
    <mergeCell ref="A38:L38"/>
    <mergeCell ref="C39:C40"/>
    <mergeCell ref="D39:F39"/>
    <mergeCell ref="G39:I39"/>
    <mergeCell ref="J39:L39"/>
    <mergeCell ref="G23:I23"/>
    <mergeCell ref="B31:B32"/>
    <mergeCell ref="J8:J10"/>
    <mergeCell ref="C31:C32"/>
    <mergeCell ref="D31:F31"/>
    <mergeCell ref="F17:F19"/>
    <mergeCell ref="A25:A27"/>
    <mergeCell ref="C25:C27"/>
    <mergeCell ref="F25:F27"/>
    <mergeCell ref="C17:C19"/>
    <mergeCell ref="A17:A19"/>
    <mergeCell ref="A39:A40"/>
    <mergeCell ref="B39:B40"/>
    <mergeCell ref="A23:A24"/>
    <mergeCell ref="A31:A32"/>
    <mergeCell ref="J6:L6"/>
    <mergeCell ref="B6:H6"/>
    <mergeCell ref="G31:I31"/>
    <mergeCell ref="A15:A16"/>
    <mergeCell ref="B15:B16"/>
    <mergeCell ref="C15:C16"/>
    <mergeCell ref="D15:F15"/>
    <mergeCell ref="G15:I15"/>
    <mergeCell ref="A22:L22"/>
    <mergeCell ref="A30:L30"/>
    <mergeCell ref="J23:L23"/>
    <mergeCell ref="J15:L15"/>
    <mergeCell ref="J31:L31"/>
    <mergeCell ref="B23:B24"/>
    <mergeCell ref="C23:C24"/>
    <mergeCell ref="D23:F23"/>
  </mergeCells>
  <pageMargins left="0.25" right="0.25" top="0.75" bottom="0.75" header="0.3" footer="0.3"/>
  <pageSetup scale="21"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211A7204-DE58-462F-B4EA-22EDBE574E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19</vt:i4>
      </vt:variant>
    </vt:vector>
  </HeadingPairs>
  <TitlesOfParts>
    <vt:vector size="34" baseType="lpstr">
      <vt:lpstr>Datos</vt:lpstr>
      <vt:lpstr>ACTIVIDAD_1</vt:lpstr>
      <vt:lpstr>Hoja_vida_1</vt:lpstr>
      <vt:lpstr>ACTIVIDAD_2</vt:lpstr>
      <vt:lpstr>Hoja_vida_2</vt:lpstr>
      <vt:lpstr>ACTIVIDAD_3</vt:lpstr>
      <vt:lpstr>Hoja_vida_3</vt:lpstr>
      <vt:lpstr>META_PDD</vt:lpstr>
      <vt:lpstr>PRODUCTO_MGA</vt:lpstr>
      <vt:lpstr>TERRITORIALIZACIÓN</vt:lpstr>
      <vt:lpstr>PMR</vt:lpstr>
      <vt:lpstr>CONTROL DE CAMBIOS</vt:lpstr>
      <vt:lpstr>Hoja de vida_MetaPDD</vt:lpstr>
      <vt:lpstr>Listas</vt:lpstr>
      <vt:lpstr>Hoja3</vt:lpstr>
      <vt:lpstr>ACTIVIDAD_1!Área_de_impresión</vt:lpstr>
      <vt:lpstr>META_PDD!Área_de_impresión</vt:lpstr>
      <vt:lpstr>PRODUCTO_MGA!Área_de_impresión</vt:lpstr>
      <vt:lpstr>condicion</vt:lpstr>
      <vt:lpstr>edad</vt:lpstr>
      <vt:lpstr>etnias</vt:lpstr>
      <vt:lpstr>frecuencia</vt:lpstr>
      <vt:lpstr>genero</vt:lpstr>
      <vt:lpstr>localidad</vt:lpstr>
      <vt:lpstr>metas</vt:lpstr>
      <vt:lpstr>objetivoest</vt:lpstr>
      <vt:lpstr>pmr</vt:lpstr>
      <vt:lpstr>responsable</vt:lpstr>
      <vt:lpstr>subsecretarias</vt:lpstr>
      <vt:lpstr>tactividad</vt:lpstr>
      <vt:lpstr>tcalculo</vt:lpstr>
      <vt:lpstr>tindicador</vt:lpstr>
      <vt:lpstr>tipometa</vt:lpstr>
      <vt:lpstr>tmeta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Guerrero Morales</dc:creator>
  <cp:lastModifiedBy>Yuly Emperatriz Sanchez Cancelado</cp:lastModifiedBy>
  <dcterms:created xsi:type="dcterms:W3CDTF">2016-04-29T15:11:54Z</dcterms:created>
  <dcterms:modified xsi:type="dcterms:W3CDTF">2025-04-10T00:29:13Z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