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ink/ink1.xml" ContentType="application/inkml+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C:\Users\LEGION 5\Downloads\"/>
    </mc:Choice>
  </mc:AlternateContent>
  <xr:revisionPtr revIDLastSave="0" documentId="13_ncr:1_{3CEB09E7-B42E-4E91-9F13-2663A1FEC8A7}" xr6:coauthVersionLast="47" xr6:coauthVersionMax="47" xr10:uidLastSave="{00000000-0000-0000-0000-000000000000}"/>
  <bookViews>
    <workbookView xWindow="-108" yWindow="-108" windowWidth="23256" windowHeight="12456" firstSheet="3" activeTab="3" xr2:uid="{00000000-000D-0000-FFFF-FFFF00000000}"/>
  </bookViews>
  <sheets>
    <sheet name="Instructivo" sheetId="44" state="hidden" r:id="rId1"/>
    <sheet name="VIGENCIA" sheetId="66" r:id="rId2"/>
    <sheet name="CADENA DE VALOR" sheetId="68" r:id="rId3"/>
    <sheet name="META_1" sheetId="40" r:id="rId4"/>
    <sheet name="META_2" sheetId="48" r:id="rId5"/>
    <sheet name="META_3" sheetId="49" r:id="rId6"/>
    <sheet name="META_4" sheetId="55" r:id="rId7"/>
    <sheet name="META_5" sheetId="51" r:id="rId8"/>
    <sheet name="META_6" sheetId="52" r:id="rId9"/>
    <sheet name="META_7" sheetId="53" r:id="rId10"/>
    <sheet name="META_8" sheetId="56" r:id="rId11"/>
    <sheet name="Indicadores PA " sheetId="69" r:id="rId12"/>
    <sheet name="1. Indicadores PA MIPG" sheetId="36" state="hidden" r:id="rId13"/>
    <sheet name="2. Indicadores_PA_OCI" sheetId="57" state="hidden" r:id="rId14"/>
    <sheet name="3. Indicadores PA_TH" sheetId="60" state="hidden" r:id="rId15"/>
    <sheet name="4. Indicadores PA_Corporativa" sheetId="62" state="hidden" r:id="rId16"/>
    <sheet name="5. Indicadores PA_DAF" sheetId="63" state="hidden" r:id="rId17"/>
    <sheet name="Hoja1" sheetId="42" state="hidden" r:id="rId18"/>
    <sheet name="6. Indicadores PA_OAJ" sheetId="64" state="hidden" r:id="rId19"/>
    <sheet name="7. Indicadores_TI" sheetId="61" state="hidden" r:id="rId20"/>
    <sheet name="8. Indicadores PA_Contratación" sheetId="59" state="hidden" r:id="rId21"/>
    <sheet name="Territorialización PA" sheetId="37" state="hidden" r:id="rId22"/>
    <sheet name="Control de Cambios" sheetId="41" state="hidden" r:id="rId23"/>
    <sheet name="Indicadores PA_GC" sheetId="65" state="hidden" r:id="rId24"/>
    <sheet name="listas" sheetId="43" state="hidden" r:id="rId25"/>
  </sheets>
  <definedNames>
    <definedName name="_xlnm._FilterDatabase" localSheetId="12" hidden="1">'1. Indicadores PA MIPG'!$A$12:$AV$12</definedName>
    <definedName name="_xlnm._FilterDatabase" localSheetId="13" hidden="1">'2. Indicadores_PA_OCI'!$A$12:$AV$12</definedName>
    <definedName name="_xlnm._FilterDatabase" localSheetId="14" hidden="1">'3. Indicadores PA_TH'!$A$12:$AV$12</definedName>
    <definedName name="_xlnm._FilterDatabase" localSheetId="15" hidden="1">'4. Indicadores PA_Corporativa'!$A$12:$AY$12</definedName>
    <definedName name="_xlnm._FilterDatabase" localSheetId="16" hidden="1">'5. Indicadores PA_DAF'!$A$12:$AV$12</definedName>
    <definedName name="_xlnm._FilterDatabase" localSheetId="18" hidden="1">'6. Indicadores PA_OAJ'!$A$12:$AV$12</definedName>
    <definedName name="_xlnm._FilterDatabase" localSheetId="19" hidden="1">'7. Indicadores_TI'!$A$12:$AV$12</definedName>
    <definedName name="_xlnm._FilterDatabase" localSheetId="20" hidden="1">'8. Indicadores PA_Contratación'!$A$12:$AV$12</definedName>
    <definedName name="_xlnm._FilterDatabase" localSheetId="11" hidden="1">'Indicadores PA '!$A$12:$AV$12</definedName>
    <definedName name="_xlnm._FilterDatabase" localSheetId="23" hidden="1">'Indicadores PA_GC'!$A$12:$AV$12</definedName>
    <definedName name="_xlnm.Print_Area" localSheetId="11">'Indicadores PA '!$A$1:$AV$27</definedName>
    <definedName name="_xlnm.Print_Area" localSheetId="3">META_1!$A$1:$AE$64</definedName>
    <definedName name="_xlnm.Print_Area" localSheetId="4">META_2!$A$1:$AE$54</definedName>
    <definedName name="_xlnm.Print_Area" localSheetId="5">META_3!$A$1:$AE$42</definedName>
    <definedName name="_xlnm.Print_Area" localSheetId="6">META_4!$A$1:$AE$42</definedName>
    <definedName name="_xlnm.Print_Area" localSheetId="7">META_5!$A$1:$AE$42</definedName>
    <definedName name="_xlnm.Print_Area" localSheetId="8">META_6!$A$1:$AE$42</definedName>
    <definedName name="_xlnm.Print_Area" localSheetId="9">META_7!$A$1:$AE$44</definedName>
    <definedName name="_xlnm.Print_Area" localSheetId="10">META_8!$A$1:$AE$42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2" i="40" l="1"/>
  <c r="AG22" i="40"/>
  <c r="AH22" i="40"/>
  <c r="AG23" i="40"/>
  <c r="AG25" i="40"/>
  <c r="J5" i="66"/>
  <c r="J6" i="66"/>
  <c r="J7" i="66"/>
  <c r="J8" i="66"/>
  <c r="J9" i="66"/>
  <c r="J10" i="66"/>
  <c r="J11" i="66"/>
  <c r="J12" i="66"/>
  <c r="G13" i="66"/>
  <c r="H13" i="66"/>
  <c r="I13" i="66"/>
  <c r="P63" i="40" l="1"/>
  <c r="M36" i="40"/>
  <c r="N36" i="40"/>
  <c r="P42" i="53" l="1"/>
  <c r="B35" i="56"/>
  <c r="B35" i="53"/>
  <c r="B35" i="52"/>
  <c r="B35" i="51" l="1"/>
  <c r="B35" i="55"/>
  <c r="B35" i="49"/>
  <c r="B35" i="48"/>
  <c r="B41" i="48"/>
  <c r="B35" i="40"/>
  <c r="AF25" i="56"/>
  <c r="AF23" i="56"/>
  <c r="AF25" i="53"/>
  <c r="AF23" i="53"/>
  <c r="AF25" i="52"/>
  <c r="AG22" i="52" s="1"/>
  <c r="AF23" i="52"/>
  <c r="AF25" i="51"/>
  <c r="AF23" i="51"/>
  <c r="Y23" i="51" s="1"/>
  <c r="AF25" i="55"/>
  <c r="AF23" i="55"/>
  <c r="AF25" i="49"/>
  <c r="AF23" i="49"/>
  <c r="Y23" i="49" s="1"/>
  <c r="AF25" i="48"/>
  <c r="AG22" i="48" s="1"/>
  <c r="AF23" i="48"/>
  <c r="Y23" i="48" s="1"/>
  <c r="AC23" i="48" s="1"/>
  <c r="AH23" i="48" s="1"/>
  <c r="Y23" i="40"/>
  <c r="AF22" i="56"/>
  <c r="AF22" i="53"/>
  <c r="AF22" i="52"/>
  <c r="AF22" i="51"/>
  <c r="AF22" i="55"/>
  <c r="AF22" i="49"/>
  <c r="Y22" i="49" s="1"/>
  <c r="AF22" i="48"/>
  <c r="Y22" i="48" s="1"/>
  <c r="AC22" i="48" s="1"/>
  <c r="Z22" i="40"/>
  <c r="P35" i="52"/>
  <c r="N45" i="51"/>
  <c r="N46" i="51" s="1"/>
  <c r="P35" i="51"/>
  <c r="P36" i="51"/>
  <c r="Z24" i="48" l="1"/>
  <c r="AA24" i="48"/>
  <c r="Y24" i="48"/>
  <c r="AB24" i="48"/>
  <c r="Y25" i="48"/>
  <c r="Y25" i="52"/>
  <c r="Y25" i="40"/>
  <c r="P54" i="40" l="1"/>
  <c r="P35" i="53"/>
  <c r="P35" i="49"/>
  <c r="P35" i="48"/>
  <c r="P35" i="40"/>
  <c r="B43" i="53"/>
  <c r="B49" i="48"/>
  <c r="B53" i="40"/>
  <c r="AB24" i="52"/>
  <c r="Z24" i="52"/>
  <c r="AA24" i="52"/>
  <c r="Y24" i="52"/>
  <c r="AB24" i="53"/>
  <c r="Z24" i="53"/>
  <c r="AA24" i="53"/>
  <c r="Y24" i="53"/>
  <c r="B47" i="48" l="1"/>
  <c r="B53" i="48"/>
  <c r="L35" i="48"/>
  <c r="B45" i="48"/>
  <c r="J35" i="48" s="1"/>
  <c r="B51" i="48"/>
  <c r="B43" i="48"/>
  <c r="N35" i="53"/>
  <c r="B41" i="53"/>
  <c r="B51" i="40"/>
  <c r="B43" i="40"/>
  <c r="B49" i="40"/>
  <c r="B41" i="40"/>
  <c r="B63" i="40"/>
  <c r="B55" i="40"/>
  <c r="B45" i="40"/>
  <c r="B59" i="40"/>
  <c r="B57" i="40"/>
  <c r="B47" i="40"/>
  <c r="B61" i="40"/>
  <c r="C13" i="66"/>
  <c r="D9" i="66" s="1"/>
  <c r="L36" i="53" l="1"/>
  <c r="L35" i="53"/>
  <c r="K36" i="53"/>
  <c r="O35" i="53"/>
  <c r="M35" i="53"/>
  <c r="K35" i="53"/>
  <c r="M35" i="48"/>
  <c r="N35" i="48"/>
  <c r="K35" i="48"/>
  <c r="O35" i="48"/>
  <c r="J35" i="40"/>
  <c r="K36" i="40"/>
  <c r="J36" i="40"/>
  <c r="L36" i="40"/>
  <c r="J36" i="48"/>
  <c r="K36" i="48"/>
  <c r="D11" i="66"/>
  <c r="D8" i="66"/>
  <c r="D7" i="66"/>
  <c r="D12" i="66"/>
  <c r="D10" i="66"/>
  <c r="D6" i="66"/>
  <c r="D5" i="66"/>
  <c r="K35" i="40"/>
  <c r="O35" i="40"/>
  <c r="N35" i="40"/>
  <c r="L35" i="40"/>
  <c r="M35" i="40"/>
  <c r="P44" i="53"/>
  <c r="P43" i="53"/>
  <c r="P41" i="53"/>
  <c r="P54" i="48"/>
  <c r="P53" i="48"/>
  <c r="P52" i="48"/>
  <c r="P51" i="48"/>
  <c r="P50" i="48"/>
  <c r="P49" i="48"/>
  <c r="P48" i="48"/>
  <c r="P47" i="48"/>
  <c r="P46" i="48"/>
  <c r="P45" i="48"/>
  <c r="P44" i="48"/>
  <c r="P43" i="48"/>
  <c r="P62" i="40"/>
  <c r="P61" i="40"/>
  <c r="P60" i="40"/>
  <c r="P59" i="40"/>
  <c r="AS13" i="62" l="1"/>
  <c r="AT13" i="62" s="1"/>
  <c r="P58" i="40" l="1"/>
  <c r="P57" i="40"/>
  <c r="P56" i="40"/>
  <c r="P55" i="40"/>
  <c r="P53" i="40"/>
  <c r="P52" i="40"/>
  <c r="P51" i="40"/>
  <c r="P50" i="40" l="1"/>
  <c r="P49" i="40"/>
  <c r="P41" i="40"/>
  <c r="P42" i="40"/>
  <c r="P43" i="40"/>
  <c r="P44" i="40"/>
  <c r="P45" i="40"/>
  <c r="P46" i="40"/>
  <c r="P47" i="40"/>
  <c r="P48" i="40"/>
  <c r="P64" i="40"/>
  <c r="P42" i="56" l="1"/>
  <c r="P41" i="56"/>
  <c r="P36" i="56"/>
  <c r="P35" i="56"/>
  <c r="A35" i="56"/>
  <c r="P30" i="56"/>
  <c r="AC25" i="56"/>
  <c r="N25" i="56"/>
  <c r="O25" i="56" s="1"/>
  <c r="AC24" i="56"/>
  <c r="M24" i="56"/>
  <c r="L24" i="56"/>
  <c r="K24" i="56"/>
  <c r="I24" i="56"/>
  <c r="H24" i="56"/>
  <c r="G24" i="56"/>
  <c r="F24" i="56"/>
  <c r="E24" i="56"/>
  <c r="D24" i="56"/>
  <c r="C24" i="56"/>
  <c r="B24" i="56"/>
  <c r="N24" i="56" s="1"/>
  <c r="AC23" i="56"/>
  <c r="AD23" i="56" s="1"/>
  <c r="N23" i="56"/>
  <c r="O23" i="56" s="1"/>
  <c r="AC22" i="56"/>
  <c r="B41" i="56" s="1"/>
  <c r="N22" i="56"/>
  <c r="P42" i="55"/>
  <c r="P41" i="55"/>
  <c r="P36" i="55"/>
  <c r="P35" i="55"/>
  <c r="A35" i="55"/>
  <c r="P30" i="55"/>
  <c r="AC25" i="55"/>
  <c r="O25" i="55"/>
  <c r="N25" i="55"/>
  <c r="AC24" i="55"/>
  <c r="M24" i="55"/>
  <c r="L24" i="55"/>
  <c r="K24" i="55"/>
  <c r="I24" i="55"/>
  <c r="H24" i="55"/>
  <c r="G24" i="55"/>
  <c r="F24" i="55"/>
  <c r="E24" i="55"/>
  <c r="D24" i="55"/>
  <c r="N24" i="55" s="1"/>
  <c r="C24" i="55"/>
  <c r="B24" i="55"/>
  <c r="AC23" i="55"/>
  <c r="AD23" i="55" s="1"/>
  <c r="N23" i="55"/>
  <c r="O23" i="55" s="1"/>
  <c r="AC22" i="55"/>
  <c r="B41" i="55" s="1"/>
  <c r="N22" i="55"/>
  <c r="A35" i="53"/>
  <c r="AE23" i="56" l="1"/>
  <c r="AE23" i="55"/>
  <c r="P36" i="53" l="1"/>
  <c r="P42" i="52"/>
  <c r="P41" i="52"/>
  <c r="A35" i="52"/>
  <c r="P42" i="51"/>
  <c r="P41" i="51"/>
  <c r="A35" i="51"/>
  <c r="P42" i="49"/>
  <c r="P41" i="49"/>
  <c r="P30" i="53"/>
  <c r="AC25" i="53"/>
  <c r="N25" i="53"/>
  <c r="O25" i="53" s="1"/>
  <c r="AC24" i="53"/>
  <c r="M24" i="53"/>
  <c r="L24" i="53"/>
  <c r="K24" i="53"/>
  <c r="I24" i="53"/>
  <c r="H24" i="53"/>
  <c r="G24" i="53"/>
  <c r="F24" i="53"/>
  <c r="E24" i="53"/>
  <c r="D24" i="53"/>
  <c r="C24" i="53"/>
  <c r="B24" i="53"/>
  <c r="AC23" i="53"/>
  <c r="AH23" i="53" s="1"/>
  <c r="N23" i="53"/>
  <c r="O23" i="53" s="1"/>
  <c r="AC22" i="53"/>
  <c r="N22" i="53"/>
  <c r="P30" i="52"/>
  <c r="AC25" i="52"/>
  <c r="N25" i="52"/>
  <c r="O25" i="52" s="1"/>
  <c r="AC24" i="52"/>
  <c r="M24" i="52"/>
  <c r="L24" i="52"/>
  <c r="K24" i="52"/>
  <c r="I24" i="52"/>
  <c r="H24" i="52"/>
  <c r="G24" i="52"/>
  <c r="F24" i="52"/>
  <c r="E24" i="52"/>
  <c r="D24" i="52"/>
  <c r="C24" i="52"/>
  <c r="B24" i="52"/>
  <c r="AC23" i="52"/>
  <c r="AH23" i="52" s="1"/>
  <c r="N23" i="52"/>
  <c r="O23" i="52" s="1"/>
  <c r="AC22" i="52"/>
  <c r="B41" i="52" s="1"/>
  <c r="N22" i="52"/>
  <c r="P30" i="51"/>
  <c r="AC25" i="51"/>
  <c r="N25" i="51"/>
  <c r="O25" i="51" s="1"/>
  <c r="AC24" i="51"/>
  <c r="M24" i="51"/>
  <c r="L24" i="51"/>
  <c r="K24" i="51"/>
  <c r="I24" i="51"/>
  <c r="H24" i="51"/>
  <c r="G24" i="51"/>
  <c r="F24" i="51"/>
  <c r="E24" i="51"/>
  <c r="D24" i="51"/>
  <c r="C24" i="51"/>
  <c r="B24" i="51"/>
  <c r="AC23" i="51"/>
  <c r="AI23" i="51" s="1"/>
  <c r="N23" i="51"/>
  <c r="O23" i="51" s="1"/>
  <c r="AC22" i="51"/>
  <c r="B41" i="51" s="1"/>
  <c r="N22" i="51"/>
  <c r="AD25" i="53" l="1"/>
  <c r="AH25" i="53"/>
  <c r="AD25" i="52"/>
  <c r="AH25" i="52"/>
  <c r="AD25" i="51"/>
  <c r="AI25" i="51"/>
  <c r="AE25" i="51"/>
  <c r="N24" i="52"/>
  <c r="AE25" i="53"/>
  <c r="N24" i="53"/>
  <c r="AE23" i="52"/>
  <c r="AE25" i="52"/>
  <c r="N24" i="51"/>
  <c r="AE23" i="53"/>
  <c r="AE23" i="51"/>
  <c r="AD23" i="53"/>
  <c r="AD23" i="52"/>
  <c r="AD23" i="51"/>
  <c r="A35" i="49"/>
  <c r="P30" i="49"/>
  <c r="AC25" i="49"/>
  <c r="N25" i="49"/>
  <c r="O25" i="49" s="1"/>
  <c r="M24" i="49"/>
  <c r="L24" i="49"/>
  <c r="K24" i="49"/>
  <c r="I24" i="49"/>
  <c r="H24" i="49"/>
  <c r="G24" i="49"/>
  <c r="F24" i="49"/>
  <c r="E24" i="49"/>
  <c r="D24" i="49"/>
  <c r="C24" i="49"/>
  <c r="B24" i="49"/>
  <c r="AC23" i="49"/>
  <c r="AH23" i="49" s="1"/>
  <c r="N23" i="49"/>
  <c r="O23" i="49" s="1"/>
  <c r="AC22" i="49"/>
  <c r="N22" i="49"/>
  <c r="P42" i="48"/>
  <c r="P41" i="48"/>
  <c r="P36" i="48"/>
  <c r="A35" i="48"/>
  <c r="P30" i="48"/>
  <c r="AC25" i="48"/>
  <c r="N25" i="48"/>
  <c r="O25" i="48" s="1"/>
  <c r="AC24" i="48"/>
  <c r="M24" i="48"/>
  <c r="L24" i="48"/>
  <c r="K24" i="48"/>
  <c r="I24" i="48"/>
  <c r="H24" i="48"/>
  <c r="G24" i="48"/>
  <c r="F24" i="48"/>
  <c r="E24" i="48"/>
  <c r="D24" i="48"/>
  <c r="C24" i="48"/>
  <c r="B24" i="48"/>
  <c r="N23" i="48"/>
  <c r="O23" i="48" s="1"/>
  <c r="N22" i="48"/>
  <c r="A35" i="40"/>
  <c r="B41" i="49" l="1"/>
  <c r="Z24" i="49"/>
  <c r="AA24" i="49"/>
  <c r="AB24" i="49"/>
  <c r="Y24" i="49"/>
  <c r="AI22" i="56"/>
  <c r="AH25" i="49"/>
  <c r="AD25" i="48"/>
  <c r="AH25" i="48"/>
  <c r="AD23" i="48"/>
  <c r="J36" i="49"/>
  <c r="P36" i="49" s="1"/>
  <c r="N35" i="49"/>
  <c r="O35" i="49"/>
  <c r="L35" i="49"/>
  <c r="J35" i="49"/>
  <c r="K35" i="49"/>
  <c r="M35" i="49"/>
  <c r="AE25" i="48"/>
  <c r="N24" i="49"/>
  <c r="N24" i="48"/>
  <c r="AE23" i="49"/>
  <c r="AD23" i="49"/>
  <c r="AE23" i="48"/>
  <c r="AC24" i="49" l="1"/>
  <c r="AE25" i="49" s="1"/>
  <c r="AD25" i="49"/>
  <c r="M24" i="40"/>
  <c r="L24" i="40"/>
  <c r="K24" i="40"/>
  <c r="I24" i="40"/>
  <c r="H24" i="40"/>
  <c r="G24" i="40"/>
  <c r="F24" i="40"/>
  <c r="E24" i="40"/>
  <c r="D24" i="40"/>
  <c r="C24" i="40"/>
  <c r="B24" i="40"/>
  <c r="N22" i="40" l="1"/>
  <c r="BK58" i="37"/>
  <c r="BJ58" i="37"/>
  <c r="BI58" i="37"/>
  <c r="BH58" i="37"/>
  <c r="BG58" i="37"/>
  <c r="BF58" i="37"/>
  <c r="BE58" i="37"/>
  <c r="BD58" i="37"/>
  <c r="BC58" i="37"/>
  <c r="BB58" i="37"/>
  <c r="BA58" i="37"/>
  <c r="AZ58" i="37"/>
  <c r="AW58" i="37"/>
  <c r="AV58" i="37"/>
  <c r="AU58" i="37"/>
  <c r="AT58" i="37"/>
  <c r="AS58" i="37"/>
  <c r="AR58" i="37"/>
  <c r="AQ58" i="37"/>
  <c r="AP58" i="37"/>
  <c r="AO58" i="37"/>
  <c r="AN58" i="37"/>
  <c r="AM58" i="37"/>
  <c r="AL58" i="37"/>
  <c r="AK58" i="37"/>
  <c r="AJ58" i="37"/>
  <c r="AI58" i="37"/>
  <c r="AH58" i="37"/>
  <c r="AE58" i="37"/>
  <c r="AD58" i="37"/>
  <c r="AC58" i="37"/>
  <c r="AB58" i="37"/>
  <c r="AA58" i="37"/>
  <c r="Z58" i="37"/>
  <c r="Y58" i="37"/>
  <c r="X58" i="37"/>
  <c r="W58" i="37"/>
  <c r="V58" i="37"/>
  <c r="U58" i="37"/>
  <c r="T58" i="37"/>
  <c r="Q58" i="37"/>
  <c r="P58" i="37"/>
  <c r="O58" i="37"/>
  <c r="N58" i="37"/>
  <c r="M58" i="37"/>
  <c r="L58" i="37"/>
  <c r="K58" i="37"/>
  <c r="J58" i="37"/>
  <c r="I58" i="37"/>
  <c r="H58" i="37"/>
  <c r="G58" i="37"/>
  <c r="F58" i="37"/>
  <c r="E58" i="37"/>
  <c r="D58" i="37"/>
  <c r="C58" i="37"/>
  <c r="B58" i="37"/>
  <c r="AY57" i="37"/>
  <c r="AX57" i="37"/>
  <c r="S57" i="37"/>
  <c r="R57" i="37"/>
  <c r="AY56" i="37"/>
  <c r="AX56" i="37"/>
  <c r="S56" i="37"/>
  <c r="R56" i="37"/>
  <c r="AY55" i="37"/>
  <c r="AX55" i="37"/>
  <c r="S55" i="37"/>
  <c r="R55" i="37"/>
  <c r="AY54" i="37"/>
  <c r="AX54" i="37"/>
  <c r="S54" i="37"/>
  <c r="R54" i="37"/>
  <c r="AY53" i="37"/>
  <c r="AX53" i="37"/>
  <c r="S53" i="37"/>
  <c r="R53" i="37"/>
  <c r="AY52" i="37"/>
  <c r="AX52" i="37"/>
  <c r="S52" i="37"/>
  <c r="R52" i="37"/>
  <c r="AY51" i="37"/>
  <c r="AX51" i="37"/>
  <c r="S51" i="37"/>
  <c r="R51" i="37"/>
  <c r="AY50" i="37"/>
  <c r="AX50" i="37"/>
  <c r="S50" i="37"/>
  <c r="R50" i="37"/>
  <c r="AY49" i="37"/>
  <c r="AX49" i="37"/>
  <c r="S49" i="37"/>
  <c r="R49" i="37"/>
  <c r="AY48" i="37"/>
  <c r="AX48" i="37"/>
  <c r="S48" i="37"/>
  <c r="R48" i="37"/>
  <c r="AY47" i="37"/>
  <c r="AX47" i="37"/>
  <c r="S47" i="37"/>
  <c r="R47" i="37"/>
  <c r="AY46" i="37"/>
  <c r="AX46" i="37"/>
  <c r="S46" i="37"/>
  <c r="R46" i="37"/>
  <c r="AY45" i="37"/>
  <c r="AX45" i="37"/>
  <c r="S45" i="37"/>
  <c r="R45" i="37"/>
  <c r="AY44" i="37"/>
  <c r="AX44" i="37"/>
  <c r="S44" i="37"/>
  <c r="R44" i="37"/>
  <c r="AY43" i="37"/>
  <c r="AX43" i="37"/>
  <c r="S43" i="37"/>
  <c r="R43" i="37"/>
  <c r="AY42" i="37"/>
  <c r="AX42" i="37"/>
  <c r="S42" i="37"/>
  <c r="R42" i="37"/>
  <c r="AY41" i="37"/>
  <c r="AX41" i="37"/>
  <c r="S41" i="37"/>
  <c r="R41" i="37"/>
  <c r="AY40" i="37"/>
  <c r="AX40" i="37"/>
  <c r="S40" i="37"/>
  <c r="R40" i="37"/>
  <c r="AY39" i="37"/>
  <c r="AX39" i="37"/>
  <c r="S39" i="37"/>
  <c r="R39" i="37"/>
  <c r="AY38" i="37"/>
  <c r="AX38" i="37"/>
  <c r="S38" i="37"/>
  <c r="R38" i="37"/>
  <c r="AY37" i="37"/>
  <c r="AY58" i="37"/>
  <c r="AX37" i="37"/>
  <c r="AX58" i="37"/>
  <c r="S37" i="37"/>
  <c r="S58" i="37"/>
  <c r="R37" i="37"/>
  <c r="R58" i="37"/>
  <c r="AW32" i="37"/>
  <c r="AV32" i="37"/>
  <c r="AU32" i="37"/>
  <c r="AT32" i="37"/>
  <c r="AS32" i="37"/>
  <c r="AR32" i="37"/>
  <c r="AQ32" i="37"/>
  <c r="AP32" i="37"/>
  <c r="AO32" i="37"/>
  <c r="AN32" i="37"/>
  <c r="AM32" i="37"/>
  <c r="AL32" i="37"/>
  <c r="AK32" i="37"/>
  <c r="AJ32" i="37"/>
  <c r="AI32" i="37"/>
  <c r="AH32" i="37"/>
  <c r="Q32" i="37"/>
  <c r="M32" i="37"/>
  <c r="I32" i="37"/>
  <c r="E32" i="37"/>
  <c r="AY12" i="37"/>
  <c r="AY13" i="37"/>
  <c r="AY14" i="37"/>
  <c r="AY15" i="37"/>
  <c r="AY16" i="37"/>
  <c r="AY17" i="37"/>
  <c r="AY18" i="37"/>
  <c r="AY19" i="37"/>
  <c r="AY20" i="37"/>
  <c r="AY21" i="37"/>
  <c r="AY22" i="37"/>
  <c r="AY23" i="37"/>
  <c r="AY24" i="37"/>
  <c r="AY25" i="37"/>
  <c r="AY26" i="37"/>
  <c r="AY27" i="37"/>
  <c r="AY28" i="37"/>
  <c r="AY29" i="37"/>
  <c r="AY30" i="37"/>
  <c r="AY31" i="37"/>
  <c r="AY11" i="37"/>
  <c r="S12" i="37"/>
  <c r="S13" i="37"/>
  <c r="S14" i="37"/>
  <c r="S15" i="37"/>
  <c r="S16" i="37"/>
  <c r="S17" i="37"/>
  <c r="S18" i="37"/>
  <c r="S19" i="37"/>
  <c r="S20" i="37"/>
  <c r="S21" i="37"/>
  <c r="S22" i="37"/>
  <c r="S23" i="37"/>
  <c r="S24" i="37"/>
  <c r="S25" i="37"/>
  <c r="S26" i="37"/>
  <c r="S27" i="37"/>
  <c r="S28" i="37"/>
  <c r="S29" i="37"/>
  <c r="S30" i="37"/>
  <c r="S31" i="37"/>
  <c r="S11" i="37"/>
  <c r="J32" i="37"/>
  <c r="K32" i="37"/>
  <c r="L32" i="37"/>
  <c r="AX14" i="37"/>
  <c r="AX15" i="37"/>
  <c r="AX16" i="37"/>
  <c r="AX17" i="37"/>
  <c r="AX18" i="37"/>
  <c r="AX19" i="37"/>
  <c r="AX20" i="37"/>
  <c r="AX21" i="37"/>
  <c r="AX22" i="37"/>
  <c r="N23" i="40"/>
  <c r="O23" i="40" s="1"/>
  <c r="T32" i="37"/>
  <c r="U32" i="37"/>
  <c r="V32" i="37"/>
  <c r="W32" i="37"/>
  <c r="X32" i="37"/>
  <c r="AZ32" i="37"/>
  <c r="BA32" i="37"/>
  <c r="BB32" i="37"/>
  <c r="BC32" i="37"/>
  <c r="BD32" i="37"/>
  <c r="BE32" i="37"/>
  <c r="N25" i="40"/>
  <c r="O25" i="40" s="1"/>
  <c r="N24" i="40"/>
  <c r="P36" i="40"/>
  <c r="P30" i="40"/>
  <c r="AX12" i="37"/>
  <c r="AX13" i="37"/>
  <c r="AX23" i="37"/>
  <c r="AX24" i="37"/>
  <c r="AX25" i="37"/>
  <c r="AX26" i="37"/>
  <c r="AX27" i="37"/>
  <c r="AX28" i="37"/>
  <c r="AX29" i="37"/>
  <c r="AX30" i="37"/>
  <c r="AX31" i="37"/>
  <c r="AX11" i="37"/>
  <c r="R12" i="37"/>
  <c r="R13" i="37"/>
  <c r="R14" i="37"/>
  <c r="R15" i="37"/>
  <c r="R16" i="37"/>
  <c r="R17" i="37"/>
  <c r="R18" i="37"/>
  <c r="R19" i="37"/>
  <c r="R20" i="37"/>
  <c r="R21" i="37"/>
  <c r="R22" i="37"/>
  <c r="R23" i="37"/>
  <c r="R24" i="37"/>
  <c r="R25" i="37"/>
  <c r="R26" i="37"/>
  <c r="R27" i="37"/>
  <c r="R28" i="37"/>
  <c r="R29" i="37"/>
  <c r="R30" i="37"/>
  <c r="R31" i="37"/>
  <c r="R11" i="37"/>
  <c r="C32" i="37"/>
  <c r="D32" i="37"/>
  <c r="F32" i="37"/>
  <c r="G32" i="37"/>
  <c r="H32" i="37"/>
  <c r="N32" i="37"/>
  <c r="O32" i="37"/>
  <c r="P32" i="37"/>
  <c r="Y32" i="37"/>
  <c r="Z32" i="37"/>
  <c r="AA32" i="37"/>
  <c r="AB32" i="37"/>
  <c r="AC32" i="37"/>
  <c r="AD32" i="37"/>
  <c r="AE32" i="37"/>
  <c r="B32" i="37"/>
  <c r="BK32" i="37"/>
  <c r="BJ32" i="37"/>
  <c r="BI32" i="37"/>
  <c r="BH32" i="37"/>
  <c r="BG32" i="37"/>
  <c r="BF32" i="37"/>
  <c r="AY32" i="37"/>
  <c r="S32" i="37"/>
  <c r="R32" i="37"/>
  <c r="AX32" i="37"/>
  <c r="AA24" i="40" l="1"/>
  <c r="AB24" i="40"/>
  <c r="Y24" i="40"/>
  <c r="Z24" i="40"/>
  <c r="AC24" i="40" l="1"/>
  <c r="K36" i="52" l="1"/>
  <c r="P36" i="52" l="1"/>
  <c r="AC23" i="40" l="1"/>
  <c r="AI23" i="56" l="1"/>
  <c r="AI23" i="40"/>
  <c r="AD23" i="40"/>
  <c r="AE23" i="40"/>
  <c r="AC25" i="40"/>
  <c r="AI25" i="56" l="1"/>
  <c r="AI25" i="40"/>
  <c r="AD25" i="40"/>
  <c r="AE25" i="40"/>
  <c r="F17" i="66"/>
  <c r="F15" i="66"/>
  <c r="F13"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00000000-0006-0000-0000-00000100000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977ED10-D018-4E14-9E93-A34290A5935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000000-0006-0000-0000-000002000000}">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0E1150F6-E938-42EC-A37B-5F5BA134E7C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0473B47-8CB6-4C4A-9B9C-59A11730842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4A8A1E4-A145-411C-BD50-CC141AF22E62}">
      <text>
        <r>
          <rPr>
            <sz val="9"/>
            <color indexed="81"/>
            <rFont val="Tahoma"/>
            <family val="2"/>
          </rPr>
          <t>En este campo se diligencia el nombre de la actividad del proyecto de inversión</t>
        </r>
      </text>
    </comment>
    <comment ref="A21" authorId="0" shapeId="0" xr:uid="{00000000-0006-0000-0000-000003000000}">
      <text>
        <r>
          <rPr>
            <sz val="9"/>
            <color indexed="81"/>
            <rFont val="Tahoma"/>
            <family val="2"/>
          </rPr>
          <t>Valor de la reserva constituida al inicio de la vigencia</t>
        </r>
      </text>
    </comment>
    <comment ref="AD21" authorId="0" shapeId="0" xr:uid="{00000000-0006-0000-0000-000004000000}">
      <text>
        <r>
          <rPr>
            <sz val="9"/>
            <color indexed="81"/>
            <rFont val="Tahoma"/>
            <family val="2"/>
          </rPr>
          <t>Ajustar las sumatorias en las formulas de compromisos y giros según el periodo según corresponda</t>
        </r>
      </text>
    </comment>
    <comment ref="A22" authorId="0" shapeId="0" xr:uid="{00000000-0006-0000-0000-000005000000}">
      <text>
        <r>
          <rPr>
            <sz val="9"/>
            <color indexed="81"/>
            <rFont val="Tahoma"/>
            <family val="2"/>
          </rPr>
          <t>Programación de acuerdo de desempleño en la ejecución de giros para cada mes de la vigencia.</t>
        </r>
      </text>
    </comment>
    <comment ref="A23" authorId="0" shapeId="0" xr:uid="{00000000-0006-0000-0000-000006000000}">
      <text>
        <r>
          <rPr>
            <sz val="9"/>
            <color indexed="81"/>
            <rFont val="Tahoma"/>
            <family val="2"/>
          </rPr>
          <t>Liberaciones de reservas realizadas en cada mes de la vigencia.</t>
        </r>
      </text>
    </comment>
    <comment ref="A24" authorId="0" shapeId="0" xr:uid="{00000000-0006-0000-0000-000007000000}">
      <text>
        <r>
          <rPr>
            <sz val="9"/>
            <color indexed="81"/>
            <rFont val="Tahoma"/>
            <family val="2"/>
          </rPr>
          <t>Reserva definitiva despues de liberaciones.</t>
        </r>
      </text>
    </comment>
    <comment ref="A25" authorId="0" shapeId="0" xr:uid="{00000000-0006-0000-0000-000008000000}">
      <text>
        <r>
          <rPr>
            <sz val="9"/>
            <color indexed="81"/>
            <rFont val="Tahoma"/>
            <family val="2"/>
          </rPr>
          <t>Ejecución de los giros de la reserva para mes</t>
        </r>
      </text>
    </comment>
    <comment ref="A28" authorId="2" shapeId="0" xr:uid="{68C09F82-A1FB-4BFE-B950-6F374FB908DA}">
      <text>
        <r>
          <rPr>
            <sz val="9"/>
            <color indexed="81"/>
            <rFont val="Tahoma"/>
            <family val="2"/>
          </rPr>
          <t>En este campo se diligencia el nombre de la actividad del proyecto que se reportó con rezago en su cumplimiento físico en la vigencia anterior</t>
        </r>
      </text>
    </comment>
    <comment ref="B28" authorId="2" shapeId="0" xr:uid="{65D46435-DB94-4A56-9FC3-A713136B9863}">
      <text>
        <r>
          <rPr>
            <sz val="9"/>
            <color indexed="81"/>
            <rFont val="Tahoma"/>
            <family val="2"/>
          </rPr>
          <t>Se diligencia el rezago reportado al corte de diciembre de la vigencia anterior</t>
        </r>
      </text>
    </comment>
    <comment ref="A33" authorId="2" shapeId="0" xr:uid="{F81769B4-4129-4985-A7EC-26F6C2FC42B6}">
      <text>
        <r>
          <rPr>
            <sz val="9"/>
            <color indexed="81"/>
            <rFont val="Tahoma"/>
            <family val="2"/>
          </rPr>
          <t>En este campo se diligencia el nombre de la actividad del proyecto de inversión</t>
        </r>
      </text>
    </comment>
    <comment ref="B33" authorId="2" shapeId="0" xr:uid="{4EE1C5EF-8F6A-409A-B4F6-E2C23857097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B3862851-9615-46E0-BE47-FDA90E933FF7}">
      <text>
        <r>
          <rPr>
            <sz val="9"/>
            <color indexed="81"/>
            <rFont val="Tahoma"/>
            <family val="2"/>
          </rPr>
          <t>Se diligencia la programación mensual de la actividad proyecto de inversión</t>
        </r>
      </text>
    </comment>
    <comment ref="A39" authorId="2" shapeId="0" xr:uid="{AD6305BE-5DCE-4E4A-89AD-CE1C553B04E0}">
      <text>
        <r>
          <rPr>
            <sz val="9"/>
            <color indexed="81"/>
            <rFont val="Tahoma"/>
            <family val="2"/>
          </rPr>
          <t>En este campo se diligencia el nombre de la tarea definida para la gestión de cumplimiento de la actividad del proyecto de inversión</t>
        </r>
      </text>
    </comment>
    <comment ref="B39" authorId="2" shapeId="0" xr:uid="{136D15D0-7B75-41CA-8A25-8A3608848213}">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00000000-0006-0000-0100-000001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00000000-0006-0000-0100-000002000000}">
      <text>
        <r>
          <rPr>
            <sz val="10"/>
            <color indexed="81"/>
            <rFont val="Tahoma"/>
            <family val="2"/>
          </rPr>
          <t>En este campo se diligencia el link o la ruta donde se puede consultar las evidencias que soportan la ejecución reportada</t>
        </r>
      </text>
    </comment>
    <comment ref="AT5" authorId="0" shapeId="0" xr:uid="{00000000-0006-0000-0100-000003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0000000-0006-0000-0100-000004000000}">
      <text>
        <r>
          <rPr>
            <sz val="10"/>
            <color indexed="8"/>
            <rFont val="Tahoma"/>
            <family val="2"/>
          </rPr>
          <t>Relacionar el detalle del retraso, en coherencia con la programación de cada periodo. De presentarse esta situación es obligatorio diligenciar este campo.</t>
        </r>
      </text>
    </comment>
    <comment ref="AV5" authorId="0" shapeId="0" xr:uid="{00000000-0006-0000-0100-000005000000}">
      <text>
        <r>
          <rPr>
            <sz val="10"/>
            <color indexed="8"/>
            <rFont val="Tahoma"/>
            <family val="2"/>
          </rPr>
          <t xml:space="preserve">Relacionar la descripción de las alternativas de solución </t>
        </r>
      </text>
    </comment>
    <comment ref="A9" authorId="2" shapeId="0" xr:uid="{A690E77E-6303-44D2-BF46-F6F931C9C036}">
      <text>
        <r>
          <rPr>
            <sz val="10"/>
            <color indexed="81"/>
            <rFont val="Tahoma"/>
            <family val="2"/>
          </rPr>
          <t>Relacionar el producto PMR asociado</t>
        </r>
      </text>
    </comment>
    <comment ref="A10" authorId="2" shapeId="0" xr:uid="{DE10E8BE-208D-4D4C-83C9-3B9AEFB46C5E}">
      <text>
        <r>
          <rPr>
            <sz val="10"/>
            <color indexed="81"/>
            <rFont val="Tahoma"/>
            <family val="2"/>
          </rPr>
          <t>Relacionar el objetivo estratégico asociado</t>
        </r>
      </text>
    </comment>
    <comment ref="A11" authorId="0" shapeId="0" xr:uid="{00000000-0006-0000-0100-000006000000}">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0000000-0006-0000-0100-000007000000}">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00000000-0006-0000-0100-000008000000}">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74EB28E2-4F7D-442C-9A94-219E77A54258}">
      <text>
        <r>
          <rPr>
            <sz val="10"/>
            <color rgb="FF000000"/>
            <rFont val="Tahoma"/>
            <family val="2"/>
          </rPr>
          <t>Define la representación matemática del cálculo del indicador.</t>
        </r>
      </text>
    </comment>
    <comment ref="G11" authorId="0" shapeId="0" xr:uid="{00000000-0006-0000-0100-000009000000}">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70B8F934-7A39-437F-A15F-9F543440E210}">
      <text>
        <r>
          <rPr>
            <sz val="10"/>
            <color rgb="FF000000"/>
            <rFont val="Tahoma"/>
            <family val="2"/>
          </rPr>
          <t>Valor de la meta programada de acuerdo con el indicador formulado y el parámetro de referencia para determinar la magnitud</t>
        </r>
      </text>
    </comment>
    <comment ref="I11" authorId="2" shapeId="0" xr:uid="{432DBF48-E39D-4BDB-9679-D9E5E2ACD65C}">
      <text>
        <r>
          <rPr>
            <sz val="10"/>
            <color indexed="81"/>
            <rFont val="Tahoma"/>
            <family val="2"/>
          </rPr>
          <t xml:space="preserve">Parámetro de referencia para determinar la magnitud y el tipo de unidad del indicador.  </t>
        </r>
      </text>
    </comment>
    <comment ref="J11" authorId="0" shapeId="0" xr:uid="{00000000-0006-0000-0100-00000A000000}">
      <text>
        <r>
          <rPr>
            <sz val="10"/>
            <color indexed="8"/>
            <rFont val="Tahoma"/>
            <family val="2"/>
          </rPr>
          <t>Describe los pasos o el proceso para calcular el indicador</t>
        </r>
      </text>
    </comment>
    <comment ref="K11" authorId="2" shapeId="0" xr:uid="{752CE2A7-7FC2-4A90-8604-18E755B674D2}">
      <text>
        <r>
          <rPr>
            <sz val="10"/>
            <color rgb="FF000000"/>
            <rFont val="Tahoma"/>
            <family val="2"/>
          </rPr>
          <t xml:space="preserve">Dependencia responsable de la medición y reporte del indicador. </t>
        </r>
      </text>
    </comment>
    <comment ref="L11" authorId="2" shapeId="0" xr:uid="{AFED9E2A-799F-4633-A8A2-D558032406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00000000-0006-0000-0100-00000B000000}">
      <text>
        <r>
          <rPr>
            <sz val="10"/>
            <color indexed="8"/>
            <rFont val="Tahoma"/>
            <family val="2"/>
          </rPr>
          <t xml:space="preserve">Se debe establecer la periodicidad de la medicicion del indicador y del reporte del seguimiento </t>
        </r>
      </text>
    </comment>
    <comment ref="Q11" authorId="2" shapeId="0" xr:uid="{988DC3A9-9715-48EF-9454-0DF17CAD22D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708C8514-3711-446F-8F0F-2EDE103DD1D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C2677FF3-81DE-491A-B648-C9E128B1F2C3}">
      <text>
        <r>
          <rPr>
            <sz val="10"/>
            <color indexed="81"/>
            <rFont val="Tahoma"/>
            <family val="2"/>
          </rPr>
          <t>En este campo se diligencia el link o la ruta donde se puede consultar las evidencias que soportan la ejecución reportada</t>
        </r>
      </text>
    </comment>
    <comment ref="AT5" authorId="0" shapeId="0" xr:uid="{AB7B8C2E-8E5E-4F5D-AC99-45EA092B84A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93EAB82-F9DD-4A4B-BA4C-4955B1FBBB7C}">
      <text>
        <r>
          <rPr>
            <sz val="10"/>
            <color indexed="8"/>
            <rFont val="Tahoma"/>
            <family val="2"/>
          </rPr>
          <t>Relacionar el detalle del retraso, en coherencia con la programación de cada periodo. De presentarse esta situación es obligatorio diligenciar este campo.</t>
        </r>
      </text>
    </comment>
    <comment ref="AV5" authorId="0" shapeId="0" xr:uid="{36BFC77C-8BEA-454A-A80A-A0248BD9FC49}">
      <text>
        <r>
          <rPr>
            <sz val="10"/>
            <color indexed="8"/>
            <rFont val="Tahoma"/>
            <family val="2"/>
          </rPr>
          <t xml:space="preserve">Relacionar la descripción de las alternativas de solución </t>
        </r>
      </text>
    </comment>
    <comment ref="A9" authorId="2" shapeId="0" xr:uid="{5AF8D3DF-66E3-4C7C-9936-ED10AB620186}">
      <text>
        <r>
          <rPr>
            <sz val="10"/>
            <color indexed="81"/>
            <rFont val="Tahoma"/>
            <family val="2"/>
          </rPr>
          <t>Relacionar el producto PMR asociado</t>
        </r>
      </text>
    </comment>
    <comment ref="A10" authorId="2" shapeId="0" xr:uid="{8D15A0B4-D52E-4BA5-A4FB-E2E8663F1150}">
      <text>
        <r>
          <rPr>
            <sz val="10"/>
            <color indexed="81"/>
            <rFont val="Tahoma"/>
            <family val="2"/>
          </rPr>
          <t>Relacionar el objetivo estratégico asociado</t>
        </r>
      </text>
    </comment>
    <comment ref="A11" authorId="0" shapeId="0" xr:uid="{CF37482A-08D6-4368-92F7-037F358C2CC3}">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4D9EDB3-8086-4C3E-BD57-D7C95E31E46B}">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51E5044F-B3DC-4765-9BC0-0CAA49717E4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2A8D8A57-55C9-4EA3-AD19-B2A67FD5972E}">
      <text>
        <r>
          <rPr>
            <sz val="10"/>
            <color rgb="FF000000"/>
            <rFont val="Tahoma"/>
            <family val="2"/>
          </rPr>
          <t>Define la representación matemática del cálculo del indicador.</t>
        </r>
      </text>
    </comment>
    <comment ref="G11" authorId="0" shapeId="0" xr:uid="{8D20459C-0F8E-46D7-AC8C-86D09DD5D4D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52C5AF9B-4B9A-43EE-BBFD-1E9C2C097CE7}">
      <text>
        <r>
          <rPr>
            <sz val="10"/>
            <color rgb="FF000000"/>
            <rFont val="Tahoma"/>
            <family val="2"/>
          </rPr>
          <t>Valor de la meta programada de acuerdo con el indicador formulado y el parámetro de referencia para determinar la magnitud</t>
        </r>
      </text>
    </comment>
    <comment ref="I11" authorId="2" shapeId="0" xr:uid="{392D87C0-C0DC-4004-8590-05C0C26DD83E}">
      <text>
        <r>
          <rPr>
            <sz val="10"/>
            <color indexed="81"/>
            <rFont val="Tahoma"/>
            <family val="2"/>
          </rPr>
          <t xml:space="preserve">Parámetro de referencia para determinar la magnitud y el tipo de unidad del indicador.  </t>
        </r>
      </text>
    </comment>
    <comment ref="J11" authorId="0" shapeId="0" xr:uid="{CB57B29C-5569-4406-B730-36FBBD89D4BA}">
      <text>
        <r>
          <rPr>
            <sz val="10"/>
            <color indexed="8"/>
            <rFont val="Tahoma"/>
            <family val="2"/>
          </rPr>
          <t>Describe los pasos o el proceso para calcular el indicador</t>
        </r>
      </text>
    </comment>
    <comment ref="K11" authorId="2" shapeId="0" xr:uid="{F1523500-6ED0-4B48-AF20-0CDB8E5E4A60}">
      <text>
        <r>
          <rPr>
            <sz val="10"/>
            <color rgb="FF000000"/>
            <rFont val="Tahoma"/>
            <family val="2"/>
          </rPr>
          <t xml:space="preserve">Dependencia responsable de la medición y reporte del indicador. </t>
        </r>
      </text>
    </comment>
    <comment ref="L11" authorId="2" shapeId="0" xr:uid="{E945D1F1-40D1-495F-AC71-5ED5B7BAB9D4}">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6C5DBD3-259A-44CC-A113-E29ACAEA32B9}">
      <text>
        <r>
          <rPr>
            <sz val="10"/>
            <color indexed="8"/>
            <rFont val="Tahoma"/>
            <family val="2"/>
          </rPr>
          <t xml:space="preserve">Se debe establecer la periodicidad de la medicicion del indicador y del reporte del seguimiento </t>
        </r>
      </text>
    </comment>
    <comment ref="Q11" authorId="2" shapeId="0" xr:uid="{C749233A-4755-49C6-A6DF-E88F5A82202A}">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6723024-4873-45A5-985F-81857C08474C}">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2D3DB28A-5931-47AD-A9C2-D50345650792}">
      <text>
        <r>
          <rPr>
            <sz val="10"/>
            <color indexed="81"/>
            <rFont val="Tahoma"/>
            <family val="2"/>
          </rPr>
          <t>En este campo se diligencia el link o la ruta donde se puede consultar las evidencias que soportan la ejecución reportada</t>
        </r>
      </text>
    </comment>
    <comment ref="AT5" authorId="0" shapeId="0" xr:uid="{3C7C6ABE-2CA3-4979-99C8-80A9B20C857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6A83DD39-8C68-43EB-8238-0C64E8194C2D}">
      <text>
        <r>
          <rPr>
            <sz val="10"/>
            <color indexed="8"/>
            <rFont val="Tahoma"/>
            <family val="2"/>
          </rPr>
          <t>Relacionar el detalle del retraso, en coherencia con la programación de cada periodo. De presentarse esta situación es obligatorio diligenciar este campo.</t>
        </r>
      </text>
    </comment>
    <comment ref="AV5" authorId="0" shapeId="0" xr:uid="{7F370068-B44B-4027-86B9-5687E79504B9}">
      <text>
        <r>
          <rPr>
            <sz val="10"/>
            <color indexed="8"/>
            <rFont val="Tahoma"/>
            <family val="2"/>
          </rPr>
          <t xml:space="preserve">Relacionar la descripción de las alternativas de solución </t>
        </r>
      </text>
    </comment>
    <comment ref="A9" authorId="2" shapeId="0" xr:uid="{27B70CC6-E302-47E9-8F52-4A86BA848687}">
      <text>
        <r>
          <rPr>
            <sz val="10"/>
            <color indexed="81"/>
            <rFont val="Tahoma"/>
            <family val="2"/>
          </rPr>
          <t>Relacionar el producto PMR asociado</t>
        </r>
      </text>
    </comment>
    <comment ref="A10" authorId="2" shapeId="0" xr:uid="{12437798-F754-4FAE-AEF9-6CB8E05FF2E7}">
      <text>
        <r>
          <rPr>
            <sz val="10"/>
            <color indexed="81"/>
            <rFont val="Tahoma"/>
            <family val="2"/>
          </rPr>
          <t>Relacionar el objetivo estratégico asociado</t>
        </r>
      </text>
    </comment>
    <comment ref="A11" authorId="0" shapeId="0" xr:uid="{C761405F-9A9F-47A2-BB2F-AF9B2F43468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14FC8104-532E-40A3-A0F1-D307CB9AC695}">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A9DA0F2A-DC35-484B-BAA8-FAD8879B7E48}">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D07EBB5-A579-4059-B241-2368D71AAF31}">
      <text>
        <r>
          <rPr>
            <sz val="10"/>
            <color rgb="FF000000"/>
            <rFont val="Tahoma"/>
            <family val="2"/>
          </rPr>
          <t>Define la representación matemática del cálculo del indicador.</t>
        </r>
      </text>
    </comment>
    <comment ref="G11" authorId="0" shapeId="0" xr:uid="{61E648BA-7310-4461-9EC6-53E1ADE173ED}">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62F1F9D0-19BA-46B5-A90A-173AA5572019}">
      <text>
        <r>
          <rPr>
            <sz val="10"/>
            <color rgb="FF000000"/>
            <rFont val="Tahoma"/>
            <family val="2"/>
          </rPr>
          <t>Valor de la meta programada de acuerdo con el indicador formulado y el parámetro de referencia para determinar la magnitud</t>
        </r>
      </text>
    </comment>
    <comment ref="I11" authorId="2" shapeId="0" xr:uid="{A3C583E9-DF0B-4188-87DC-CCE4A81EDCC8}">
      <text>
        <r>
          <rPr>
            <sz val="10"/>
            <color indexed="81"/>
            <rFont val="Tahoma"/>
            <family val="2"/>
          </rPr>
          <t xml:space="preserve">Parámetro de referencia para determinar la magnitud y el tipo de unidad del indicador.  </t>
        </r>
      </text>
    </comment>
    <comment ref="J11" authorId="0" shapeId="0" xr:uid="{82CD3B8B-5FE2-4004-9D6C-B785C01AD69D}">
      <text>
        <r>
          <rPr>
            <sz val="10"/>
            <color indexed="8"/>
            <rFont val="Tahoma"/>
            <family val="2"/>
          </rPr>
          <t>Describe los pasos o el proceso para calcular el indicador</t>
        </r>
      </text>
    </comment>
    <comment ref="K11" authorId="2" shapeId="0" xr:uid="{0C8D3765-D90D-4017-B30F-62F9863F8F02}">
      <text>
        <r>
          <rPr>
            <sz val="10"/>
            <color rgb="FF000000"/>
            <rFont val="Tahoma"/>
            <family val="2"/>
          </rPr>
          <t xml:space="preserve">Dependencia responsable de la medición y reporte del indicador. </t>
        </r>
      </text>
    </comment>
    <comment ref="L11" authorId="2" shapeId="0" xr:uid="{08C61416-BB43-4603-838F-15C644593FA0}">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65BBE22C-864C-494D-8075-7BE13EB18D4D}">
      <text>
        <r>
          <rPr>
            <sz val="10"/>
            <color indexed="8"/>
            <rFont val="Tahoma"/>
            <family val="2"/>
          </rPr>
          <t xml:space="preserve">Se debe establecer la periodicidad de la medicicion del indicador y del reporte del seguimiento </t>
        </r>
      </text>
    </comment>
    <comment ref="Q11" authorId="2" shapeId="0" xr:uid="{0A54D5E4-1CAA-41B3-9817-BB98CF41537C}">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U5" authorId="0" shapeId="0" xr:uid="{D5A76E7A-A3B3-411A-B9CA-9AD76D8FEC44}">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V5" authorId="1" shapeId="0" xr:uid="{2494CB5B-F927-4BE7-9050-E6F100AF1B30}">
      <text>
        <r>
          <rPr>
            <b/>
            <sz val="9"/>
            <color indexed="81"/>
            <rFont val="Tahoma"/>
            <family val="2"/>
          </rPr>
          <t>Daniel Avendaño:</t>
        </r>
        <r>
          <rPr>
            <sz val="9"/>
            <color indexed="81"/>
            <rFont val="Tahoma"/>
            <family val="2"/>
          </rPr>
          <t xml:space="preserve">
En este campo se pone el link o la ruta donde se puede consultar las evidencias que soportan la ejecución de las actividades.</t>
        </r>
      </text>
    </comment>
    <comment ref="AW5" authorId="0" shapeId="0" xr:uid="{A84CB43F-0DD9-476F-A71F-B9493F2FC25F}">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X5" authorId="0" shapeId="0" xr:uid="{802C95B1-B253-480C-AE38-DBA1B696960A}">
      <text>
        <r>
          <rPr>
            <b/>
            <sz val="10"/>
            <color indexed="8"/>
            <rFont val="Tahoma"/>
            <family val="2"/>
          </rPr>
          <t>Microsoft Office User:</t>
        </r>
        <r>
          <rPr>
            <sz val="10"/>
            <color indexed="8"/>
            <rFont val="Tahoma"/>
            <family val="2"/>
          </rPr>
          <t xml:space="preserve">
</t>
        </r>
        <r>
          <rPr>
            <sz val="10"/>
            <color indexed="8"/>
            <rFont val="Tahoma"/>
            <family val="2"/>
          </rPr>
          <t>Relacionar el detalle del retraso, en coherencia con la programación de cada periodo. De presentarse esta situación es obligatorio diligenciar este campo.</t>
        </r>
      </text>
    </comment>
    <comment ref="AY5" authorId="0" shapeId="0" xr:uid="{2B6D81EC-BE5D-4828-81AF-3452BC8CC022}">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de las alternativas de solución </t>
        </r>
      </text>
    </comment>
    <comment ref="A11" authorId="0" shapeId="0" xr:uid="{5472FAA4-613D-4F0C-ABED-8B8EB2FE4BF5}">
      <text>
        <r>
          <rPr>
            <b/>
            <sz val="10"/>
            <color indexed="8"/>
            <rFont val="Tahoma"/>
            <family val="2"/>
          </rPr>
          <t>Microsoft Office User:</t>
        </r>
        <r>
          <rPr>
            <sz val="10"/>
            <color indexed="8"/>
            <rFont val="Tahoma"/>
            <family val="2"/>
          </rPr>
          <t xml:space="preserve">
</t>
        </r>
        <r>
          <rPr>
            <sz val="10"/>
            <color indexed="8"/>
            <rFont val="Tahoma"/>
            <family val="2"/>
          </rPr>
          <t xml:space="preserve">Seleccionar el nivel del indicador a reportar y relacionar el código asignado del indicador a medir segun: SEGPLAN, PMR, número de actividad, etc).
</t>
        </r>
      </text>
    </comment>
    <comment ref="F11" authorId="0" shapeId="0" xr:uid="{2E44DC36-C01C-4E08-A8E8-B645F27E2591}">
      <text>
        <r>
          <rPr>
            <b/>
            <sz val="10"/>
            <color indexed="8"/>
            <rFont val="Tahoma"/>
            <family val="2"/>
          </rPr>
          <t>Microsoft Office User:</t>
        </r>
        <r>
          <rPr>
            <sz val="10"/>
            <color indexed="8"/>
            <rFont val="Tahoma"/>
            <family val="2"/>
          </rPr>
          <t xml:space="preserve">
Corresponde a la meta PDD o meta proyecto articulada con el indicador de actividad a medir.
Así mismo, se podrá establecer la meta para los indicadores POA y de Planes Decreto 612.</t>
        </r>
      </text>
    </comment>
    <comment ref="G11" authorId="0" shapeId="0" xr:uid="{9F3A2AFD-30FD-49AA-AFEF-042092B9FC6E}">
      <text>
        <r>
          <rPr>
            <b/>
            <sz val="10"/>
            <color indexed="8"/>
            <rFont val="Tahoma"/>
            <family val="2"/>
          </rPr>
          <t>Microsoft Office User:</t>
        </r>
        <r>
          <rPr>
            <sz val="10"/>
            <color indexed="8"/>
            <rFont val="Tahoma"/>
            <family val="2"/>
          </rPr>
          <t xml:space="preserve">
</t>
        </r>
        <r>
          <rPr>
            <sz val="10"/>
            <color indexed="8"/>
            <rFont val="Tahoma"/>
            <family val="2"/>
          </rPr>
          <t xml:space="preserve">Detallar la expresión cualitativa del indicador.
</t>
        </r>
        <r>
          <rPr>
            <sz val="10"/>
            <color indexed="8"/>
            <rFont val="Tahoma"/>
            <family val="2"/>
          </rPr>
          <t>Objeto + condición deseada del objeto (verbo conjugado) + elementos adicionales de contexto descriptivo</t>
        </r>
      </text>
    </comment>
    <comment ref="I11" authorId="0" shapeId="0" xr:uid="{39233785-9E7E-4C4C-B45C-EF9C954727A9}">
      <text>
        <r>
          <rPr>
            <b/>
            <sz val="10"/>
            <color indexed="8"/>
            <rFont val="Tahoma"/>
            <family val="2"/>
          </rPr>
          <t>Microsoft Office User:</t>
        </r>
        <r>
          <rPr>
            <sz val="10"/>
            <color indexed="8"/>
            <rFont val="Tahoma"/>
            <family val="2"/>
          </rPr>
          <t xml:space="preserve">
</t>
        </r>
        <r>
          <rPr>
            <sz val="10"/>
            <color indexed="8"/>
            <rFont val="Tahoma"/>
            <family val="2"/>
          </rPr>
          <t xml:space="preserve">En coherencia con los mediciones establecidas por la SDH, Corresponde a:
</t>
        </r>
        <r>
          <rPr>
            <sz val="10"/>
            <color indexed="8"/>
            <rFont val="Tahoma"/>
            <family val="2"/>
          </rPr>
          <t xml:space="preserve">Suma 
</t>
        </r>
        <r>
          <rPr>
            <sz val="10"/>
            <color indexed="8"/>
            <rFont val="Tahoma"/>
            <family val="2"/>
          </rPr>
          <t xml:space="preserve">Creciente
</t>
        </r>
        <r>
          <rPr>
            <sz val="10"/>
            <color indexed="8"/>
            <rFont val="Tahoma"/>
            <family val="2"/>
          </rPr>
          <t xml:space="preserve">Decreciente
</t>
        </r>
        <r>
          <rPr>
            <sz val="10"/>
            <color indexed="8"/>
            <rFont val="Tahoma"/>
            <family val="2"/>
          </rPr>
          <t>Constante</t>
        </r>
      </text>
    </comment>
    <comment ref="L11" authorId="0" shapeId="0" xr:uid="{61096EC1-E6D4-4DE9-99C6-A48F7E7B5594}">
      <text>
        <r>
          <rPr>
            <b/>
            <sz val="10"/>
            <color indexed="8"/>
            <rFont val="Tahoma"/>
            <family val="2"/>
          </rPr>
          <t>Microsoft Office User:</t>
        </r>
        <r>
          <rPr>
            <sz val="10"/>
            <color indexed="8"/>
            <rFont val="Tahoma"/>
            <family val="2"/>
          </rPr>
          <t xml:space="preserve">
Describe los pasos o el proceso para calcular el indicador</t>
        </r>
      </text>
    </comment>
    <comment ref="N11" authorId="2" shapeId="0" xr:uid="{0A3F07D1-279D-4016-98B8-1D078110D9F0}">
      <text>
        <r>
          <rPr>
            <b/>
            <sz val="9"/>
            <color indexed="81"/>
            <rFont val="Tahoma"/>
            <family val="2"/>
          </rPr>
          <t xml:space="preserve">User:
</t>
        </r>
        <r>
          <rPr>
            <sz val="9"/>
            <color indexed="81"/>
            <rFont val="Tahoma"/>
            <family val="2"/>
          </rPr>
          <t>Para los indicadores POA, únicamente diligenciar la vigencia a formular.</t>
        </r>
        <r>
          <rPr>
            <sz val="9"/>
            <color indexed="81"/>
            <rFont val="Tahoma"/>
            <family val="2"/>
          </rPr>
          <t xml:space="preserve">
</t>
        </r>
      </text>
    </comment>
    <comment ref="S11" authorId="0" shapeId="0" xr:uid="{E47944BB-1908-4932-BDE4-6E676986D32C}">
      <text>
        <r>
          <rPr>
            <b/>
            <sz val="10"/>
            <color indexed="8"/>
            <rFont val="Tahoma"/>
            <family val="2"/>
          </rPr>
          <t>Microsoft Office User:</t>
        </r>
        <r>
          <rPr>
            <sz val="10"/>
            <color indexed="8"/>
            <rFont val="Tahoma"/>
            <family val="2"/>
          </rPr>
          <t xml:space="preserve">
</t>
        </r>
        <r>
          <rPr>
            <sz val="10"/>
            <color indexed="8"/>
            <rFont val="Tahoma"/>
            <family val="2"/>
          </rPr>
          <t xml:space="preserve">Se debe establecer la periodicidad de la medicicion del indicador y del reporte del seguimiento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FCFAFDA-5537-4673-A8A3-34BD3EB030ED}">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854D7FD-9937-4276-8DBF-DD71CA1B4BC2}">
      <text>
        <r>
          <rPr>
            <sz val="10"/>
            <color indexed="81"/>
            <rFont val="Tahoma"/>
            <family val="2"/>
          </rPr>
          <t>En este campo se diligencia el link o la ruta donde se puede consultar las evidencias que soportan la ejecución reportada</t>
        </r>
      </text>
    </comment>
    <comment ref="AT5" authorId="0" shapeId="0" xr:uid="{2D66FD2C-A3F3-4C3C-99D6-4B4CF591521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D0878F60-E124-462F-A6ED-32C44DB49C09}">
      <text>
        <r>
          <rPr>
            <sz val="10"/>
            <color indexed="8"/>
            <rFont val="Tahoma"/>
            <family val="2"/>
          </rPr>
          <t>Relacionar el detalle del retraso, en coherencia con la programación de cada periodo. De presentarse esta situación es obligatorio diligenciar este campo.</t>
        </r>
      </text>
    </comment>
    <comment ref="AV5" authorId="0" shapeId="0" xr:uid="{96914FA1-5EF2-4EF0-ABDA-11EF790B9FA4}">
      <text>
        <r>
          <rPr>
            <sz val="10"/>
            <color indexed="8"/>
            <rFont val="Tahoma"/>
            <family val="2"/>
          </rPr>
          <t xml:space="preserve">Relacionar la descripción de las alternativas de solución </t>
        </r>
      </text>
    </comment>
    <comment ref="A9" authorId="2" shapeId="0" xr:uid="{603142B4-A5FE-43F6-97BD-27E2D86C6357}">
      <text>
        <r>
          <rPr>
            <sz val="10"/>
            <color indexed="81"/>
            <rFont val="Tahoma"/>
            <family val="2"/>
          </rPr>
          <t>Relacionar el producto PMR asociado</t>
        </r>
      </text>
    </comment>
    <comment ref="A10" authorId="2" shapeId="0" xr:uid="{F3EACAF6-58BF-41CC-9EB4-48FA5C53EB30}">
      <text>
        <r>
          <rPr>
            <sz val="10"/>
            <color indexed="81"/>
            <rFont val="Tahoma"/>
            <family val="2"/>
          </rPr>
          <t>Relacionar el objetivo estratégico asociado</t>
        </r>
      </text>
    </comment>
    <comment ref="A11" authorId="0" shapeId="0" xr:uid="{67229DA1-D860-428A-8695-B593DB161B4D}">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BF62560D-928A-4A80-8513-34F753958642}">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3864FF7-7D08-48C2-83C5-ECD0012D365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EB6643A-7F23-432C-A6A6-E9A3A3C705A0}">
      <text>
        <r>
          <rPr>
            <sz val="10"/>
            <color rgb="FF000000"/>
            <rFont val="Tahoma"/>
            <family val="2"/>
          </rPr>
          <t>Define la representación matemática del cálculo del indicador.</t>
        </r>
      </text>
    </comment>
    <comment ref="G11" authorId="0" shapeId="0" xr:uid="{C5170B35-1581-4FBF-AB15-6AE7379C82A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F424AEE3-BC82-4E3B-8607-9D529B0ABD04}">
      <text>
        <r>
          <rPr>
            <sz val="10"/>
            <color rgb="FF000000"/>
            <rFont val="Tahoma"/>
            <family val="2"/>
          </rPr>
          <t>Valor de la meta programada de acuerdo con el indicador formulado y el parámetro de referencia para determinar la magnitud</t>
        </r>
      </text>
    </comment>
    <comment ref="I11" authorId="2" shapeId="0" xr:uid="{91C5E8B7-DE2D-4078-B981-34B95AF74487}">
      <text>
        <r>
          <rPr>
            <sz val="10"/>
            <color indexed="81"/>
            <rFont val="Tahoma"/>
            <family val="2"/>
          </rPr>
          <t xml:space="preserve">Parámetro de referencia para determinar la magnitud y el tipo de unidad del indicador.  </t>
        </r>
      </text>
    </comment>
    <comment ref="J11" authorId="0" shapeId="0" xr:uid="{1FA3F645-94E2-406A-8069-580853C917E8}">
      <text>
        <r>
          <rPr>
            <sz val="10"/>
            <color indexed="8"/>
            <rFont val="Tahoma"/>
            <family val="2"/>
          </rPr>
          <t>Describe los pasos o el proceso para calcular el indicador</t>
        </r>
      </text>
    </comment>
    <comment ref="K11" authorId="2" shapeId="0" xr:uid="{087981C5-B1C1-4DDC-B057-CA7D7DD19074}">
      <text>
        <r>
          <rPr>
            <sz val="10"/>
            <color rgb="FF000000"/>
            <rFont val="Tahoma"/>
            <family val="2"/>
          </rPr>
          <t xml:space="preserve">Dependencia responsable de la medición y reporte del indicador. </t>
        </r>
      </text>
    </comment>
    <comment ref="L11" authorId="2" shapeId="0" xr:uid="{5EE1C2BC-2B8A-4517-8CC0-58B637F0274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99BCB50-BD74-4D1A-94F5-E30CE2CB0EB3}">
      <text>
        <r>
          <rPr>
            <sz val="10"/>
            <color indexed="8"/>
            <rFont val="Tahoma"/>
            <family val="2"/>
          </rPr>
          <t xml:space="preserve">Se debe establecer la periodicidad de la medicicion del indicador y del reporte del seguimiento </t>
        </r>
      </text>
    </comment>
    <comment ref="Q11" authorId="2" shapeId="0" xr:uid="{9939271B-E43C-4ABF-A66F-6D838D12A683}">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5E97EA0-8884-4CB1-8D28-B8300E927DF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D99D033C-7C46-47F4-9F75-A53D972DAD43}">
      <text>
        <r>
          <rPr>
            <sz val="10"/>
            <color indexed="81"/>
            <rFont val="Tahoma"/>
            <family val="2"/>
          </rPr>
          <t>En este campo se diligencia el link o la ruta donde se puede consultar las evidencias que soportan la ejecución reportada</t>
        </r>
      </text>
    </comment>
    <comment ref="AT5" authorId="0" shapeId="0" xr:uid="{77C0CB1F-C501-4962-9BBC-B1555C08531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3449244-6C1A-4E6B-827F-801F8FA8BE85}">
      <text>
        <r>
          <rPr>
            <sz val="10"/>
            <color indexed="8"/>
            <rFont val="Tahoma"/>
            <family val="2"/>
          </rPr>
          <t>Relacionar el detalle del retraso, en coherencia con la programación de cada periodo. De presentarse esta situación es obligatorio diligenciar este campo.</t>
        </r>
      </text>
    </comment>
    <comment ref="AV5" authorId="0" shapeId="0" xr:uid="{6D1604F0-A421-42EC-83E5-5E4195C70D58}">
      <text>
        <r>
          <rPr>
            <sz val="10"/>
            <color indexed="8"/>
            <rFont val="Tahoma"/>
            <family val="2"/>
          </rPr>
          <t xml:space="preserve">Relacionar la descripción de las alternativas de solución </t>
        </r>
      </text>
    </comment>
    <comment ref="A9" authorId="2" shapeId="0" xr:uid="{CCF88DA4-21E9-4024-9A9E-6B5EEE11F830}">
      <text>
        <r>
          <rPr>
            <sz val="10"/>
            <color indexed="81"/>
            <rFont val="Tahoma"/>
            <family val="2"/>
          </rPr>
          <t>Relacionar el producto PMR asociado</t>
        </r>
      </text>
    </comment>
    <comment ref="A10" authorId="2" shapeId="0" xr:uid="{EFE5F6C7-C413-4BB4-9423-E8A82C8639ED}">
      <text>
        <r>
          <rPr>
            <sz val="10"/>
            <color indexed="81"/>
            <rFont val="Tahoma"/>
            <family val="2"/>
          </rPr>
          <t>Relacionar el objetivo estratégico asociado</t>
        </r>
      </text>
    </comment>
    <comment ref="A11" authorId="0" shapeId="0" xr:uid="{3CF551F9-D099-4211-8B38-0F9167C37262}">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2BD3DB47-0F45-4588-B73F-6871F52A8216}">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838B9CB8-7BF8-4AF2-8D86-23994F21556E}">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3F82BD97-EE8C-4144-8901-4257FF67E200}">
      <text>
        <r>
          <rPr>
            <sz val="10"/>
            <color rgb="FF000000"/>
            <rFont val="Tahoma"/>
            <family val="2"/>
          </rPr>
          <t>Define la representación matemática del cálculo del indicador.</t>
        </r>
      </text>
    </comment>
    <comment ref="G11" authorId="0" shapeId="0" xr:uid="{CBA0C54B-643A-4E81-B275-8E0CF375B1B6}">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A5BF43D6-7657-4C88-A895-36BE634CFCD0}">
      <text>
        <r>
          <rPr>
            <sz val="10"/>
            <color rgb="FF000000"/>
            <rFont val="Tahoma"/>
            <family val="2"/>
          </rPr>
          <t>Valor de la meta programada de acuerdo con el indicador formulado y el parámetro de referencia para determinar la magnitud</t>
        </r>
      </text>
    </comment>
    <comment ref="I11" authorId="2" shapeId="0" xr:uid="{95C46AD8-EF1B-4B1D-9D97-661257E5B859}">
      <text>
        <r>
          <rPr>
            <sz val="10"/>
            <color indexed="81"/>
            <rFont val="Tahoma"/>
            <family val="2"/>
          </rPr>
          <t xml:space="preserve">Parámetro de referencia para determinar la magnitud y el tipo de unidad del indicador.  </t>
        </r>
      </text>
    </comment>
    <comment ref="J11" authorId="0" shapeId="0" xr:uid="{3152AE5E-8781-43C6-8D93-9B80E43B0385}">
      <text>
        <r>
          <rPr>
            <sz val="10"/>
            <color indexed="8"/>
            <rFont val="Tahoma"/>
            <family val="2"/>
          </rPr>
          <t>Describe los pasos o el proceso para calcular el indicador</t>
        </r>
      </text>
    </comment>
    <comment ref="K11" authorId="2" shapeId="0" xr:uid="{B7E0E666-58A0-43BA-BFDC-B45DF9A8BCFC}">
      <text>
        <r>
          <rPr>
            <sz val="10"/>
            <color rgb="FF000000"/>
            <rFont val="Tahoma"/>
            <family val="2"/>
          </rPr>
          <t xml:space="preserve">Dependencia responsable de la medición y reporte del indicador. </t>
        </r>
      </text>
    </comment>
    <comment ref="L11" authorId="2" shapeId="0" xr:uid="{31776DEB-E847-4AC3-99E4-C923A8B949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5889B71-F338-452C-83CD-0BF343ABA529}">
      <text>
        <r>
          <rPr>
            <sz val="10"/>
            <color indexed="8"/>
            <rFont val="Tahoma"/>
            <family val="2"/>
          </rPr>
          <t xml:space="preserve">Se debe establecer la periodicidad de la medicicion del indicador y del reporte del seguimiento </t>
        </r>
      </text>
    </comment>
    <comment ref="Q11" authorId="2" shapeId="0" xr:uid="{A720F770-9E5A-4BA3-9E26-25A0EDB3A170}">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BD80D298-4135-4669-996A-35E1DF83A78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1909E27-5252-40B7-BC17-840FBFBD89CD}">
      <text>
        <r>
          <rPr>
            <sz val="10"/>
            <color indexed="81"/>
            <rFont val="Tahoma"/>
            <family val="2"/>
          </rPr>
          <t>En este campo se diligencia el link o la ruta donde se puede consultar las evidencias que soportan la ejecución reportada</t>
        </r>
      </text>
    </comment>
    <comment ref="AT5" authorId="0" shapeId="0" xr:uid="{76EFDA91-81E3-40BA-B023-281A19361CC8}">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D165BA0-13C7-486C-8A51-1E19E6FE24EA}">
      <text>
        <r>
          <rPr>
            <sz val="10"/>
            <color indexed="8"/>
            <rFont val="Tahoma"/>
            <family val="2"/>
          </rPr>
          <t>Relacionar el detalle del retraso, en coherencia con la programación de cada periodo. De presentarse esta situación es obligatorio diligenciar este campo.</t>
        </r>
      </text>
    </comment>
    <comment ref="AV5" authorId="0" shapeId="0" xr:uid="{6F22806A-3923-47E2-8E91-F9096EEC2D01}">
      <text>
        <r>
          <rPr>
            <sz val="10"/>
            <color indexed="8"/>
            <rFont val="Tahoma"/>
            <family val="2"/>
          </rPr>
          <t xml:space="preserve">Relacionar la descripción de las alternativas de solución </t>
        </r>
      </text>
    </comment>
    <comment ref="A9" authorId="2" shapeId="0" xr:uid="{2E5CEA98-8D3A-40D5-ADFA-D55B96B93740}">
      <text>
        <r>
          <rPr>
            <sz val="10"/>
            <color indexed="81"/>
            <rFont val="Tahoma"/>
            <family val="2"/>
          </rPr>
          <t>Relacionar el producto PMR asociado</t>
        </r>
      </text>
    </comment>
    <comment ref="A10" authorId="2" shapeId="0" xr:uid="{A580CBF3-E630-497C-B35B-E18D6D8ECEC9}">
      <text>
        <r>
          <rPr>
            <sz val="10"/>
            <color indexed="81"/>
            <rFont val="Tahoma"/>
            <family val="2"/>
          </rPr>
          <t>Relacionar el objetivo estratégico asociado</t>
        </r>
      </text>
    </comment>
    <comment ref="A11" authorId="0" shapeId="0" xr:uid="{CF1FD249-EFCC-4B75-8677-C5EB6325108C}">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5A24ED10-B4AA-4A2D-8AAD-4F01347030B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17A3732F-465E-45A4-8F52-7D01B09758E3}">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5F089B5-644F-4650-A296-3B775E89E840}">
      <text>
        <r>
          <rPr>
            <sz val="10"/>
            <color rgb="FF000000"/>
            <rFont val="Tahoma"/>
            <family val="2"/>
          </rPr>
          <t>Define la representación matemática del cálculo del indicador.</t>
        </r>
      </text>
    </comment>
    <comment ref="G11" authorId="0" shapeId="0" xr:uid="{0D43878C-48EC-4B3B-A527-1E496C428F37}">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C65493A-A77F-4BE4-B71B-5A2837A70887}">
      <text>
        <r>
          <rPr>
            <sz val="10"/>
            <color rgb="FF000000"/>
            <rFont val="Tahoma"/>
            <family val="2"/>
          </rPr>
          <t>Valor de la meta programada de acuerdo con el indicador formulado y el parámetro de referencia para determinar la magnitud</t>
        </r>
      </text>
    </comment>
    <comment ref="I11" authorId="2" shapeId="0" xr:uid="{D8AEF788-1C68-4567-AE08-39E2BF509D36}">
      <text>
        <r>
          <rPr>
            <sz val="10"/>
            <color indexed="81"/>
            <rFont val="Tahoma"/>
            <family val="2"/>
          </rPr>
          <t xml:space="preserve">Parámetro de referencia para determinar la magnitud y el tipo de unidad del indicador.  </t>
        </r>
      </text>
    </comment>
    <comment ref="J11" authorId="0" shapeId="0" xr:uid="{88DD59D4-6817-439E-BCB0-553C6DDC6219}">
      <text>
        <r>
          <rPr>
            <sz val="10"/>
            <color indexed="8"/>
            <rFont val="Tahoma"/>
            <family val="2"/>
          </rPr>
          <t>Describe los pasos o el proceso para calcular el indicador</t>
        </r>
      </text>
    </comment>
    <comment ref="K11" authorId="2" shapeId="0" xr:uid="{A0271120-AECE-4FCE-BDD4-8BB0BDAC6E77}">
      <text>
        <r>
          <rPr>
            <sz val="10"/>
            <color rgb="FF000000"/>
            <rFont val="Tahoma"/>
            <family val="2"/>
          </rPr>
          <t xml:space="preserve">Dependencia responsable de la medición y reporte del indicador. </t>
        </r>
      </text>
    </comment>
    <comment ref="L11" authorId="2" shapeId="0" xr:uid="{55841285-4412-4355-AEDA-B1D909CF0E77}">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D88CB103-6F9A-4C3A-90D8-027C02558AE1}">
      <text>
        <r>
          <rPr>
            <sz val="10"/>
            <color indexed="8"/>
            <rFont val="Tahoma"/>
            <family val="2"/>
          </rPr>
          <t xml:space="preserve">Se debe establecer la periodicidad de la medicicion del indicador y del reporte del seguimiento </t>
        </r>
      </text>
    </comment>
    <comment ref="Q11" authorId="2" shapeId="0" xr:uid="{3D6CAE32-CEE4-4922-9642-0B9E9770467D}">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94FB63FF-BB5C-47CA-B4EF-C91D16C9B77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E4941B87-40F9-4947-8342-2E3FF713436F}">
      <text>
        <r>
          <rPr>
            <sz val="10"/>
            <color indexed="81"/>
            <rFont val="Tahoma"/>
            <family val="2"/>
          </rPr>
          <t>En este campo se diligencia el link o la ruta donde se puede consultar las evidencias que soportan la ejecución reportada</t>
        </r>
      </text>
    </comment>
    <comment ref="AT5" authorId="0" shapeId="0" xr:uid="{E5687E59-4F2A-48EB-9A43-2D75BF239D4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F21CF391-7594-49EA-8AE8-1A40E357A0A3}">
      <text>
        <r>
          <rPr>
            <sz val="10"/>
            <color indexed="8"/>
            <rFont val="Tahoma"/>
            <family val="2"/>
          </rPr>
          <t>Relacionar el detalle del retraso, en coherencia con la programación de cada periodo. De presentarse esta situación es obligatorio diligenciar este campo.</t>
        </r>
      </text>
    </comment>
    <comment ref="AV5" authorId="0" shapeId="0" xr:uid="{1224A057-41BA-4149-A47C-C1B5C9C10004}">
      <text>
        <r>
          <rPr>
            <sz val="10"/>
            <color indexed="8"/>
            <rFont val="Tahoma"/>
            <family val="2"/>
          </rPr>
          <t xml:space="preserve">Relacionar la descripción de las alternativas de solución </t>
        </r>
      </text>
    </comment>
    <comment ref="A9" authorId="2" shapeId="0" xr:uid="{AB34CEB3-06A9-4922-A46A-50191403D827}">
      <text>
        <r>
          <rPr>
            <sz val="10"/>
            <color indexed="81"/>
            <rFont val="Tahoma"/>
            <family val="2"/>
          </rPr>
          <t>Relacionar el producto PMR asociado</t>
        </r>
      </text>
    </comment>
    <comment ref="A10" authorId="2" shapeId="0" xr:uid="{C267535C-53C6-477C-BF6E-9169870D72E8}">
      <text>
        <r>
          <rPr>
            <sz val="10"/>
            <color indexed="81"/>
            <rFont val="Tahoma"/>
            <family val="2"/>
          </rPr>
          <t>Relacionar el objetivo estratégico asociado</t>
        </r>
      </text>
    </comment>
    <comment ref="A11" authorId="0" shapeId="0" xr:uid="{37B47701-21C2-4F7E-9C35-1BD35E949FB7}">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FA0D792-5385-450C-AFFE-51C1EC28D004}">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ADC0B38-9A61-4D8E-8CEB-F36B733322AC}">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1D9B243-DBDC-41A8-BDE8-89B046DF86C3}">
      <text>
        <r>
          <rPr>
            <sz val="10"/>
            <color rgb="FF000000"/>
            <rFont val="Tahoma"/>
            <family val="2"/>
          </rPr>
          <t>Define la representación matemática del cálculo del indicador.</t>
        </r>
      </text>
    </comment>
    <comment ref="G11" authorId="0" shapeId="0" xr:uid="{469B82AA-924B-4B8E-B366-BD967CFC1082}">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412B251C-524B-4EF6-AD2A-A12C6E7F4B35}">
      <text>
        <r>
          <rPr>
            <sz val="10"/>
            <color rgb="FF000000"/>
            <rFont val="Tahoma"/>
            <family val="2"/>
          </rPr>
          <t>Valor de la meta programada de acuerdo con el indicador formulado y el parámetro de referencia para determinar la magnitud</t>
        </r>
      </text>
    </comment>
    <comment ref="I11" authorId="2" shapeId="0" xr:uid="{F04D4CBC-897B-44A6-9E5A-42C7AF1EDD83}">
      <text>
        <r>
          <rPr>
            <sz val="10"/>
            <color indexed="81"/>
            <rFont val="Tahoma"/>
            <family val="2"/>
          </rPr>
          <t xml:space="preserve">Parámetro de referencia para determinar la magnitud y el tipo de unidad del indicador.  </t>
        </r>
      </text>
    </comment>
    <comment ref="J11" authorId="0" shapeId="0" xr:uid="{E3051BA4-B41E-46D6-A21D-EB5D84A05F02}">
      <text>
        <r>
          <rPr>
            <sz val="10"/>
            <color indexed="8"/>
            <rFont val="Tahoma"/>
            <family val="2"/>
          </rPr>
          <t>Describe los pasos o el proceso para calcular el indicador</t>
        </r>
      </text>
    </comment>
    <comment ref="K11" authorId="2" shapeId="0" xr:uid="{1FE169C9-542F-49DD-A129-9FE009413ED7}">
      <text>
        <r>
          <rPr>
            <sz val="10"/>
            <color rgb="FF000000"/>
            <rFont val="Tahoma"/>
            <family val="2"/>
          </rPr>
          <t xml:space="preserve">Dependencia responsable de la medición y reporte del indicador. </t>
        </r>
      </text>
    </comment>
    <comment ref="L11" authorId="2" shapeId="0" xr:uid="{B1F4BE88-BCA1-4672-8FA3-397C9936DE9A}">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6138C8F-E613-4637-87E3-32DF6F4D398C}">
      <text>
        <r>
          <rPr>
            <sz val="10"/>
            <color indexed="8"/>
            <rFont val="Tahoma"/>
            <family val="2"/>
          </rPr>
          <t xml:space="preserve">Se debe establecer la periodicidad de la medicicion del indicador y del reporte del seguimiento </t>
        </r>
      </text>
    </comment>
    <comment ref="Q11" authorId="2" shapeId="0" xr:uid="{2E3609E1-02AB-4A44-AA99-7739E551C79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Rocío López</author>
    <author>LEGION</author>
  </authors>
  <commentList>
    <comment ref="A5" authorId="0" shapeId="0" xr:uid="{BAB7E8BE-02BB-48A1-BEF5-57D68E9D6B8A}">
      <text>
        <r>
          <rPr>
            <sz val="10"/>
            <color indexed="81"/>
            <rFont val="Tahoma"/>
            <family val="2"/>
          </rPr>
          <t>En esta sección se diligencia la programación de la territorialización</t>
        </r>
      </text>
    </comment>
    <comment ref="AG5" authorId="0" shapeId="0" xr:uid="{F368CECA-2473-4595-8074-3B5E621C5368}">
      <text>
        <r>
          <rPr>
            <sz val="10"/>
            <color indexed="81"/>
            <rFont val="Tahoma"/>
            <family val="2"/>
          </rPr>
          <t>En esta sección se diligencia el avance mensual a la territorialización programada</t>
        </r>
      </text>
    </comment>
    <comment ref="A7" authorId="0" shapeId="0" xr:uid="{FA5019E5-0BBC-4460-8DDB-13564DD09B86}">
      <text>
        <r>
          <rPr>
            <sz val="9"/>
            <color indexed="81"/>
            <rFont val="Tahoma"/>
            <family val="2"/>
          </rPr>
          <t>Se diligencia el nombre del indicador o actividad a territorializar</t>
        </r>
      </text>
    </comment>
    <comment ref="B10" authorId="1" shapeId="0" xr:uid="{3312EAE9-DC4A-406C-888B-A5359828D536}">
      <text>
        <r>
          <rPr>
            <sz val="9"/>
            <color indexed="81"/>
            <rFont val="Tahoma"/>
            <family val="2"/>
          </rPr>
          <t xml:space="preserve">En estos campos se debe relacionar la magnitud programada de manera mensual, para cada localidad.
</t>
        </r>
      </text>
    </comment>
    <comment ref="E10" authorId="1" shapeId="0" xr:uid="{3444D44E-9CBB-4081-8862-EEBB21ECE4B2}">
      <text>
        <r>
          <rPr>
            <sz val="9"/>
            <color indexed="81"/>
            <rFont val="Tahoma"/>
            <family val="2"/>
          </rPr>
          <t xml:space="preserve">En estos campo se debe relacionar el presupuesto programado de manera trimestral, para cada localidad, por temas de reporte en el sistema SEGPLAN.
</t>
        </r>
      </text>
    </comment>
    <comment ref="AH10" authorId="1" shapeId="0" xr:uid="{A7E3ADE6-37A1-4252-B0FD-11C173B55961}">
      <text>
        <r>
          <rPr>
            <sz val="9"/>
            <color indexed="81"/>
            <rFont val="Tahoma"/>
            <family val="2"/>
          </rPr>
          <t>En este campo se debe relacionar la magnitud  ejecutada de manera mensual, para cada localidad.</t>
        </r>
      </text>
    </comment>
    <comment ref="AK10" authorId="1" shapeId="0" xr:uid="{531B25E6-46A7-4AB9-81B5-E8C12BED7268}">
      <text>
        <r>
          <rPr>
            <sz val="9"/>
            <color indexed="81"/>
            <rFont val="Tahoma"/>
            <family val="2"/>
          </rPr>
          <t>En este campo se debe relacionar el presupuesto  ejecutado de manera trimestral, para cada localidad, por temas de reporte en el sistema SEGPLAN.</t>
        </r>
        <r>
          <rPr>
            <b/>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00000000-0006-0000-0300-000001000000}">
      <text>
        <r>
          <rPr>
            <sz val="9"/>
            <color indexed="81"/>
            <rFont val="Tahoma"/>
            <family val="2"/>
          </rPr>
          <t>Fecha en la que el cambio solicitado al plan de acción es aprobado</t>
        </r>
      </text>
    </comment>
    <comment ref="B7" authorId="0" shapeId="0" xr:uid="{00000000-0006-0000-0300-000002000000}">
      <text>
        <r>
          <rPr>
            <sz val="9"/>
            <color indexed="81"/>
            <rFont val="Tahoma"/>
            <family val="2"/>
          </rPr>
          <t>Descripción de los cambios realizados en la actialización que corresponda</t>
        </r>
      </text>
    </comment>
    <comment ref="C7" authorId="0" shapeId="0" xr:uid="{00000000-0006-0000-0300-000003000000}">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BC93FCA1-8E10-4844-8BB5-D20E85C4BACB}">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2E23ED5-158C-4951-9197-7D16D249A4E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DE60938-9DCA-45BE-AC06-472081A3B5E5}">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CDB08250-F55A-489D-AC50-E420B346CFB6}">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40187E97-9726-4F1A-B90E-A72B0520BCD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D324BA2E-5A9A-48F7-8D02-3CF99604E9DE}">
      <text>
        <r>
          <rPr>
            <sz val="9"/>
            <color indexed="81"/>
            <rFont val="Tahoma"/>
            <family val="2"/>
          </rPr>
          <t>En este campo se diligencia el nombre de la actividad del proyecto de inversión</t>
        </r>
      </text>
    </comment>
    <comment ref="A21" authorId="0" shapeId="0" xr:uid="{130837D8-99CF-4B24-BBEB-D0CB7AD1094C}">
      <text>
        <r>
          <rPr>
            <sz val="9"/>
            <color indexed="81"/>
            <rFont val="Tahoma"/>
            <family val="2"/>
          </rPr>
          <t>Valor de la reserva constituida al inicio de la vigencia</t>
        </r>
      </text>
    </comment>
    <comment ref="AD21" authorId="0" shapeId="0" xr:uid="{A9B5B733-7E41-47BD-9437-7B76C1C80DDF}">
      <text>
        <r>
          <rPr>
            <sz val="9"/>
            <color indexed="81"/>
            <rFont val="Tahoma"/>
            <family val="2"/>
          </rPr>
          <t>Ajustar las sumatorias en las formulas de compromisos y giros según el periodo según corresponda</t>
        </r>
      </text>
    </comment>
    <comment ref="A22" authorId="0" shapeId="0" xr:uid="{33CE1D8A-C228-4519-AC0E-4423F2236C4B}">
      <text>
        <r>
          <rPr>
            <sz val="9"/>
            <color indexed="81"/>
            <rFont val="Tahoma"/>
            <family val="2"/>
          </rPr>
          <t>Programación de acuerdo de desempleño en la ejecución de giros para cada mes de la vigencia.</t>
        </r>
      </text>
    </comment>
    <comment ref="A23" authorId="0" shapeId="0" xr:uid="{427D676D-2A08-48E0-A5D6-2E186A95F5A6}">
      <text>
        <r>
          <rPr>
            <sz val="9"/>
            <color indexed="81"/>
            <rFont val="Tahoma"/>
            <family val="2"/>
          </rPr>
          <t>Liberaciones de reservas realizadas en cada mes de la vigencia.</t>
        </r>
      </text>
    </comment>
    <comment ref="A24" authorId="0" shapeId="0" xr:uid="{DFAA2973-C7AB-4680-9D59-AA2FAA91D1F9}">
      <text>
        <r>
          <rPr>
            <sz val="9"/>
            <color indexed="81"/>
            <rFont val="Tahoma"/>
            <family val="2"/>
          </rPr>
          <t>Reserva definitiva despues de liberaciones.</t>
        </r>
      </text>
    </comment>
    <comment ref="A25" authorId="0" shapeId="0" xr:uid="{E5AE5D0B-CF35-4BDD-98BC-47CF45BB09EB}">
      <text>
        <r>
          <rPr>
            <sz val="9"/>
            <color indexed="81"/>
            <rFont val="Tahoma"/>
            <family val="2"/>
          </rPr>
          <t>Ejecución de los giros de la reserva para mes</t>
        </r>
      </text>
    </comment>
    <comment ref="A28" authorId="2" shapeId="0" xr:uid="{380CBA76-0351-4233-87A4-2741E720711A}">
      <text>
        <r>
          <rPr>
            <sz val="9"/>
            <color indexed="81"/>
            <rFont val="Tahoma"/>
            <family val="2"/>
          </rPr>
          <t>En este campo se diligencia el nombre de la actividad del proyecto que se reportó con rezago en su cumplimiento físico en la vigencia anterior</t>
        </r>
      </text>
    </comment>
    <comment ref="B28" authorId="2" shapeId="0" xr:uid="{BC89AAC0-3ED2-4283-B266-DA3671C4604C}">
      <text>
        <r>
          <rPr>
            <sz val="9"/>
            <color indexed="81"/>
            <rFont val="Tahoma"/>
            <family val="2"/>
          </rPr>
          <t>Se diligencia el rezago reportado al corte de diciembre de la vigencia anterior</t>
        </r>
      </text>
    </comment>
    <comment ref="A33" authorId="2" shapeId="0" xr:uid="{11C56B3A-CC95-4C97-AE75-F524325BC2B8}">
      <text>
        <r>
          <rPr>
            <sz val="9"/>
            <color indexed="81"/>
            <rFont val="Tahoma"/>
            <family val="2"/>
          </rPr>
          <t>En este campo se diligencia el nombre de la actividad del proyecto de inversión</t>
        </r>
      </text>
    </comment>
    <comment ref="B33" authorId="2" shapeId="0" xr:uid="{CAB04A4B-F1A3-47E2-9A63-BD52D45D84C9}">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E35B6906-04EA-4B6F-9F3D-E2EAE32060C4}">
      <text>
        <r>
          <rPr>
            <sz val="9"/>
            <color indexed="81"/>
            <rFont val="Tahoma"/>
            <family val="2"/>
          </rPr>
          <t>Se diligencia la programación mensual de la actividad proyecto de inversión</t>
        </r>
      </text>
    </comment>
    <comment ref="A39" authorId="2" shapeId="0" xr:uid="{DB8662DB-C221-4101-9B79-30C6E4CA2982}">
      <text>
        <r>
          <rPr>
            <sz val="9"/>
            <color indexed="81"/>
            <rFont val="Tahoma"/>
            <family val="2"/>
          </rPr>
          <t>En este campo se diligencia el nombre de la tarea definida para la gestión de cumplimiento de la actividad del proyecto de inversión</t>
        </r>
      </text>
    </comment>
    <comment ref="B39" authorId="2" shapeId="0" xr:uid="{32B20F6F-9683-4BF2-AFB8-E4EF2B957F60}">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1BDA074-C2B5-4282-8B44-BECCF02089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848154FE-1EF1-4BF7-99B3-4E9AC4B0013D}">
      <text>
        <r>
          <rPr>
            <sz val="10"/>
            <color indexed="81"/>
            <rFont val="Tahoma"/>
            <family val="2"/>
          </rPr>
          <t>En este campo se diligencia el link o la ruta donde se puede consultar las evidencias que soportan la ejecución reportada</t>
        </r>
      </text>
    </comment>
    <comment ref="AT5" authorId="0" shapeId="0" xr:uid="{D8338780-ED2E-4705-AA5E-8BCB122F0DB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B1DE43E-367E-4203-BD30-543AA53182CF}">
      <text>
        <r>
          <rPr>
            <sz val="10"/>
            <color indexed="8"/>
            <rFont val="Tahoma"/>
            <family val="2"/>
          </rPr>
          <t>Relacionar el detalle del retraso, en coherencia con la programación de cada periodo. De presentarse esta situación es obligatorio diligenciar este campo.</t>
        </r>
      </text>
    </comment>
    <comment ref="AV5" authorId="0" shapeId="0" xr:uid="{6459C5C8-68DC-4674-A6EC-D98E8CA373F9}">
      <text>
        <r>
          <rPr>
            <sz val="10"/>
            <color indexed="8"/>
            <rFont val="Tahoma"/>
            <family val="2"/>
          </rPr>
          <t xml:space="preserve">Relacionar la descripción de las alternativas de solución </t>
        </r>
      </text>
    </comment>
    <comment ref="A9" authorId="2" shapeId="0" xr:uid="{B4A90394-02A3-4FEF-922C-E1DD1C6257B3}">
      <text>
        <r>
          <rPr>
            <sz val="10"/>
            <color indexed="81"/>
            <rFont val="Tahoma"/>
            <family val="2"/>
          </rPr>
          <t>Relacionar el producto PMR asociado</t>
        </r>
      </text>
    </comment>
    <comment ref="A10" authorId="2" shapeId="0" xr:uid="{12A6F471-7EFA-442E-9F60-1E40E656EB51}">
      <text>
        <r>
          <rPr>
            <sz val="10"/>
            <color indexed="81"/>
            <rFont val="Tahoma"/>
            <family val="2"/>
          </rPr>
          <t>Relacionar el objetivo estratégico asociado</t>
        </r>
      </text>
    </comment>
    <comment ref="A11" authorId="0" shapeId="0" xr:uid="{40D70C96-4921-46C6-9EC3-5F9492501881}">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39FA6FE0-6B3C-403A-830B-0DC3AE9F6F6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E04C0D74-8D7E-436E-813A-51A34496CBFA}">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F7B0E456-EAA1-4A58-AE0B-55553541F29B}">
      <text>
        <r>
          <rPr>
            <sz val="10"/>
            <color rgb="FF000000"/>
            <rFont val="Tahoma"/>
            <family val="2"/>
          </rPr>
          <t>Define la representación matemática del cálculo del indicador.</t>
        </r>
      </text>
    </comment>
    <comment ref="G11" authorId="0" shapeId="0" xr:uid="{9F45D7C6-BD1A-4106-980D-C090D6BC74BC}">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7DC94FD-778A-43DC-9AC7-52AEA14412AE}">
      <text>
        <r>
          <rPr>
            <sz val="10"/>
            <color rgb="FF000000"/>
            <rFont val="Tahoma"/>
            <family val="2"/>
          </rPr>
          <t>Valor de la meta programada de acuerdo con el indicador formulado y el parámetro de referencia para determinar la magnitud</t>
        </r>
      </text>
    </comment>
    <comment ref="I11" authorId="2" shapeId="0" xr:uid="{499841D6-1C3F-46BE-97D0-02979AA3F7DC}">
      <text>
        <r>
          <rPr>
            <sz val="10"/>
            <color indexed="81"/>
            <rFont val="Tahoma"/>
            <family val="2"/>
          </rPr>
          <t xml:space="preserve">Parámetro de referencia para determinar la magnitud y el tipo de unidad del indicador.  </t>
        </r>
      </text>
    </comment>
    <comment ref="J11" authorId="0" shapeId="0" xr:uid="{333A5905-D730-49BE-80AA-CEC7B1A25186}">
      <text>
        <r>
          <rPr>
            <sz val="10"/>
            <color indexed="8"/>
            <rFont val="Tahoma"/>
            <family val="2"/>
          </rPr>
          <t>Describe los pasos o el proceso para calcular el indicador</t>
        </r>
      </text>
    </comment>
    <comment ref="K11" authorId="2" shapeId="0" xr:uid="{F89615C6-76E7-4BF5-A5FD-A6D1C0125FC5}">
      <text>
        <r>
          <rPr>
            <sz val="10"/>
            <color rgb="FF000000"/>
            <rFont val="Tahoma"/>
            <family val="2"/>
          </rPr>
          <t xml:space="preserve">Dependencia responsable de la medición y reporte del indicador. </t>
        </r>
      </text>
    </comment>
    <comment ref="L11" authorId="2" shapeId="0" xr:uid="{10196B35-B0CA-4C0F-B84B-CAAF1CC373DE}">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72BBB944-61FC-4A10-B7E1-52DB8E9399B1}">
      <text>
        <r>
          <rPr>
            <sz val="10"/>
            <color indexed="8"/>
            <rFont val="Tahoma"/>
            <family val="2"/>
          </rPr>
          <t xml:space="preserve">Se debe establecer la periodicidad de la medicicion del indicador y del reporte del seguimiento </t>
        </r>
      </text>
    </comment>
    <comment ref="Q11" authorId="2" shapeId="0" xr:uid="{AC2249B9-03E2-4023-933B-D94F49332B52}">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EA03A25E-CE27-47E6-BD28-7954F2F398A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A747B716-06CD-45DD-BB4B-C6FC7828193E}">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3FC886-7725-4B5D-8D9D-498FA153BC8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22BC8791-8FA7-4A44-BFCE-2A8C7A4DEEA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02277AC4-BB05-4373-AF11-90C6E25F5989}">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87496BA7-9093-4FC5-A0EC-E11533A509D1}">
      <text>
        <r>
          <rPr>
            <sz val="9"/>
            <color indexed="81"/>
            <rFont val="Tahoma"/>
            <family val="2"/>
          </rPr>
          <t>En este campo se diligencia el nombre de la actividad del proyecto de inversión</t>
        </r>
      </text>
    </comment>
    <comment ref="A21" authorId="0" shapeId="0" xr:uid="{2B3B8B2F-6232-4F51-B73A-7904A85EBDD3}">
      <text>
        <r>
          <rPr>
            <sz val="9"/>
            <color indexed="81"/>
            <rFont val="Tahoma"/>
            <family val="2"/>
          </rPr>
          <t>Valor de la reserva constituida al inicio de la vigencia</t>
        </r>
      </text>
    </comment>
    <comment ref="AD21" authorId="0" shapeId="0" xr:uid="{1C04CA19-3DD9-4B59-B7F2-C51475ADFC97}">
      <text>
        <r>
          <rPr>
            <sz val="9"/>
            <color indexed="81"/>
            <rFont val="Tahoma"/>
            <family val="2"/>
          </rPr>
          <t>Ajustar las sumatorias en las formulas de compromisos y giros según el periodo según corresponda</t>
        </r>
      </text>
    </comment>
    <comment ref="A22" authorId="0" shapeId="0" xr:uid="{83EC7936-70AA-4F12-8598-BEA30DFC294D}">
      <text>
        <r>
          <rPr>
            <sz val="9"/>
            <color indexed="81"/>
            <rFont val="Tahoma"/>
            <family val="2"/>
          </rPr>
          <t>Programación de acuerdo de desempleño en la ejecución de giros para cada mes de la vigencia.</t>
        </r>
      </text>
    </comment>
    <comment ref="X22" authorId="3" shapeId="0" xr:uid="{8A87D18B-AA45-435C-B732-52D2BA2CEC92}">
      <text>
        <r>
          <rPr>
            <sz val="11"/>
            <color theme="1"/>
            <rFont val="Calibri"/>
            <family val="2"/>
            <scheme val="minor"/>
          </rPr>
          <t>Leidy Maritza Ángel Hernández:
OPS y logística</t>
        </r>
      </text>
    </comment>
    <comment ref="A23" authorId="0" shapeId="0" xr:uid="{EF318A79-C746-4BC5-A4DC-D57F9551AC3F}">
      <text>
        <r>
          <rPr>
            <sz val="9"/>
            <color indexed="81"/>
            <rFont val="Tahoma"/>
            <family val="2"/>
          </rPr>
          <t>Liberaciones de reservas realizadas en cada mes de la vigencia.</t>
        </r>
      </text>
    </comment>
    <comment ref="A24" authorId="0" shapeId="0" xr:uid="{E94654C2-88E5-4218-8766-A6A99752A5D6}">
      <text>
        <r>
          <rPr>
            <sz val="9"/>
            <color indexed="81"/>
            <rFont val="Tahoma"/>
            <family val="2"/>
          </rPr>
          <t>Reserva definitiva despues de liberaciones.</t>
        </r>
      </text>
    </comment>
    <comment ref="A25" authorId="0" shapeId="0" xr:uid="{1CDBD0C5-1842-4322-B63B-AED91EB83171}">
      <text>
        <r>
          <rPr>
            <sz val="9"/>
            <color indexed="81"/>
            <rFont val="Tahoma"/>
            <family val="2"/>
          </rPr>
          <t>Ejecución de los giros de la reserva para mes</t>
        </r>
      </text>
    </comment>
    <comment ref="A28" authorId="2" shapeId="0" xr:uid="{34141DE2-165B-46BA-9A8B-349AAC887C6F}">
      <text>
        <r>
          <rPr>
            <sz val="9"/>
            <color indexed="81"/>
            <rFont val="Tahoma"/>
            <family val="2"/>
          </rPr>
          <t>En este campo se diligencia el nombre de la actividad del proyecto que se reportó con rezago en su cumplimiento físico en la vigencia anterior</t>
        </r>
      </text>
    </comment>
    <comment ref="B28" authorId="2" shapeId="0" xr:uid="{B37DEA87-E597-4B8E-94A7-891B9D29498E}">
      <text>
        <r>
          <rPr>
            <sz val="9"/>
            <color indexed="81"/>
            <rFont val="Tahoma"/>
            <family val="2"/>
          </rPr>
          <t>Se diligencia el rezago reportado al corte de diciembre de la vigencia anterior</t>
        </r>
      </text>
    </comment>
    <comment ref="A33" authorId="2" shapeId="0" xr:uid="{2C23ED72-6407-4F02-83C5-8C0A76672101}">
      <text>
        <r>
          <rPr>
            <sz val="9"/>
            <color indexed="81"/>
            <rFont val="Tahoma"/>
            <family val="2"/>
          </rPr>
          <t>En este campo se diligencia el nombre de la actividad del proyecto de inversión</t>
        </r>
      </text>
    </comment>
    <comment ref="B33" authorId="2" shapeId="0" xr:uid="{DA6436D9-02D4-413F-87B3-0371706D756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ADFB058-DFBB-49E8-B80C-B288D0D322CA}">
      <text>
        <r>
          <rPr>
            <sz val="9"/>
            <color indexed="81"/>
            <rFont val="Tahoma"/>
            <family val="2"/>
          </rPr>
          <t>Se diligencia la programación mensual de la actividad proyecto de inversión</t>
        </r>
      </text>
    </comment>
    <comment ref="A39" authorId="2" shapeId="0" xr:uid="{FB41FBA4-0F64-4425-91AD-E2FA028F20A2}">
      <text>
        <r>
          <rPr>
            <sz val="9"/>
            <color indexed="81"/>
            <rFont val="Tahoma"/>
            <family val="2"/>
          </rPr>
          <t>En este campo se diligencia el nombre de la tarea definida para la gestión de cumplimiento de la actividad del proyecto de inversión</t>
        </r>
      </text>
    </comment>
    <comment ref="B39" authorId="2" shapeId="0" xr:uid="{447F951D-4676-4D23-8565-86ECEDCA5EBC}">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F87E09A7-D505-4009-B573-9F62902120D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7280F7C5-8D6E-431F-A7F1-0657D6945B2A}">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77648A2-C7AE-4C77-B6E7-6E35DA92FC6A}">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F04C3DE4-3A12-4C1F-8365-F90E6A83DD5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10DCBA4-B8D2-40F5-BC98-E03BF48F03F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C539A1E-FD0A-494B-98C4-DEE4E4BB70B5}">
      <text>
        <r>
          <rPr>
            <sz val="9"/>
            <color indexed="81"/>
            <rFont val="Tahoma"/>
            <family val="2"/>
          </rPr>
          <t>En este campo se diligencia el nombre de la actividad del proyecto de inversión</t>
        </r>
      </text>
    </comment>
    <comment ref="A21" authorId="0" shapeId="0" xr:uid="{9D0247C9-00B1-4106-A19D-E0544E669512}">
      <text>
        <r>
          <rPr>
            <sz val="9"/>
            <color indexed="81"/>
            <rFont val="Tahoma"/>
            <family val="2"/>
          </rPr>
          <t>Valor de la reserva constituida al inicio de la vigencia</t>
        </r>
      </text>
    </comment>
    <comment ref="AD21" authorId="0" shapeId="0" xr:uid="{FD35A327-21B0-44DD-8F41-CB224856B799}">
      <text>
        <r>
          <rPr>
            <sz val="9"/>
            <color indexed="81"/>
            <rFont val="Tahoma"/>
            <family val="2"/>
          </rPr>
          <t>Ajustar las sumatorias en las formulas de compromisos y giros según el periodo según corresponda</t>
        </r>
      </text>
    </comment>
    <comment ref="A22" authorId="0" shapeId="0" xr:uid="{457A9730-0577-4129-8EE3-422FB671996E}">
      <text>
        <r>
          <rPr>
            <sz val="9"/>
            <color indexed="81"/>
            <rFont val="Tahoma"/>
            <family val="2"/>
          </rPr>
          <t>Programación de acuerdo de desempleño en la ejecución de giros para cada mes de la vigencia.</t>
        </r>
      </text>
    </comment>
    <comment ref="A23" authorId="0" shapeId="0" xr:uid="{0DDCAFF2-F1E0-4A0D-9A27-BBE17375D79E}">
      <text>
        <r>
          <rPr>
            <sz val="9"/>
            <color indexed="81"/>
            <rFont val="Tahoma"/>
            <family val="2"/>
          </rPr>
          <t>Liberaciones de reservas realizadas en cada mes de la vigencia.</t>
        </r>
      </text>
    </comment>
    <comment ref="A24" authorId="0" shapeId="0" xr:uid="{209C3356-3FDE-44C6-B2F5-53F19BD254EA}">
      <text>
        <r>
          <rPr>
            <sz val="9"/>
            <color indexed="81"/>
            <rFont val="Tahoma"/>
            <family val="2"/>
          </rPr>
          <t>Reserva definitiva despues de liberaciones.</t>
        </r>
      </text>
    </comment>
    <comment ref="A25" authorId="0" shapeId="0" xr:uid="{D05EEA82-932D-441E-AFF1-43FA7FCF3808}">
      <text>
        <r>
          <rPr>
            <sz val="9"/>
            <color indexed="81"/>
            <rFont val="Tahoma"/>
            <family val="2"/>
          </rPr>
          <t>Ejecución de los giros de la reserva para mes</t>
        </r>
      </text>
    </comment>
    <comment ref="A28" authorId="2" shapeId="0" xr:uid="{71B3EE67-A939-4F3F-A8EA-0B37CBB1659A}">
      <text>
        <r>
          <rPr>
            <sz val="9"/>
            <color indexed="81"/>
            <rFont val="Tahoma"/>
            <family val="2"/>
          </rPr>
          <t>En este campo se diligencia el nombre de la actividad del proyecto que se reportó con rezago en su cumplimiento físico en la vigencia anterior</t>
        </r>
      </text>
    </comment>
    <comment ref="B28" authorId="2" shapeId="0" xr:uid="{B5B43F11-26BC-441D-81C5-C6018C3D42AB}">
      <text>
        <r>
          <rPr>
            <sz val="9"/>
            <color indexed="81"/>
            <rFont val="Tahoma"/>
            <family val="2"/>
          </rPr>
          <t>Se diligencia el rezago reportado al corte de diciembre de la vigencia anterior</t>
        </r>
      </text>
    </comment>
    <comment ref="A33" authorId="2" shapeId="0" xr:uid="{2B4CED97-5A64-4AD4-8AD2-7A6A318A1023}">
      <text>
        <r>
          <rPr>
            <sz val="9"/>
            <color indexed="81"/>
            <rFont val="Tahoma"/>
            <family val="2"/>
          </rPr>
          <t>En este campo se diligencia el nombre de la actividad del proyecto de inversión</t>
        </r>
      </text>
    </comment>
    <comment ref="B33" authorId="2" shapeId="0" xr:uid="{6C705BB3-6353-4884-BB05-4048845D5C07}">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D9C27131-C555-48BA-B259-8C74DB43898F}">
      <text>
        <r>
          <rPr>
            <sz val="9"/>
            <color indexed="81"/>
            <rFont val="Tahoma"/>
            <family val="2"/>
          </rPr>
          <t>Se diligencia la programación mensual de la actividad proyecto de inversión</t>
        </r>
      </text>
    </comment>
    <comment ref="A39" authorId="2" shapeId="0" xr:uid="{6623CE3E-2DC2-47D7-97BC-3F23C630D2A5}">
      <text>
        <r>
          <rPr>
            <sz val="9"/>
            <color indexed="81"/>
            <rFont val="Tahoma"/>
            <family val="2"/>
          </rPr>
          <t>En este campo se diligencia el nombre de la tarea definida para la gestión de cumplimiento de la actividad del proyecto de inversión</t>
        </r>
      </text>
    </comment>
    <comment ref="B39" authorId="2" shapeId="0" xr:uid="{331F0AF9-5287-4DB9-BE20-ADEFD64D17A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0CFE961E-CCB0-4ED3-8E7D-0D9D4A31E03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433E8A4F-DD80-492E-95BC-4A1D8F10D308}">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2CF23452-A0F7-4D65-9C41-BC0F7C05F2A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3B769ED7-0BC4-482A-B431-C9641DC7DBFB}">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F93112B-EBFE-49BB-B8A8-B29DF6589FA0}">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3ED30714-5CDA-4746-8E0A-EA045A9878B2}">
      <text>
        <r>
          <rPr>
            <sz val="9"/>
            <color indexed="81"/>
            <rFont val="Tahoma"/>
            <family val="2"/>
          </rPr>
          <t>En este campo se diligencia el nombre de la actividad del proyecto de inversión</t>
        </r>
      </text>
    </comment>
    <comment ref="A21" authorId="0" shapeId="0" xr:uid="{2CED7059-99A3-45E0-9C81-9FEF499D9DD9}">
      <text>
        <r>
          <rPr>
            <sz val="9"/>
            <color indexed="81"/>
            <rFont val="Tahoma"/>
            <family val="2"/>
          </rPr>
          <t>Valor de la reserva constituida al inicio de la vigencia</t>
        </r>
      </text>
    </comment>
    <comment ref="AD21" authorId="0" shapeId="0" xr:uid="{9A216F51-C0D9-4ABD-A683-D2B86936C761}">
      <text>
        <r>
          <rPr>
            <sz val="9"/>
            <color indexed="81"/>
            <rFont val="Tahoma"/>
            <family val="2"/>
          </rPr>
          <t>Ajustar las sumatorias en las formulas de compromisos y giros según el periodo según corresponda</t>
        </r>
      </text>
    </comment>
    <comment ref="A22" authorId="0" shapeId="0" xr:uid="{F9DA9DC0-F386-4F54-AC38-41074F039C2B}">
      <text>
        <r>
          <rPr>
            <sz val="9"/>
            <color indexed="81"/>
            <rFont val="Tahoma"/>
            <family val="2"/>
          </rPr>
          <t>Programación de acuerdo de desempleño en la ejecución de giros para cada mes de la vigencia.</t>
        </r>
      </text>
    </comment>
    <comment ref="X22" authorId="3" shapeId="0" xr:uid="{084E7430-6567-4263-93D8-3E765DDA24F1}">
      <text>
        <r>
          <rPr>
            <sz val="11"/>
            <color theme="1"/>
            <rFont val="Calibri"/>
            <family val="2"/>
            <scheme val="minor"/>
          </rPr>
          <t>Leidy Maritza Ángel Hernández:
OPS y logística</t>
        </r>
      </text>
    </comment>
    <comment ref="A23" authorId="0" shapeId="0" xr:uid="{A4B22EA7-3EFE-4B88-9B66-B8449EE8DE17}">
      <text>
        <r>
          <rPr>
            <sz val="9"/>
            <color indexed="81"/>
            <rFont val="Tahoma"/>
            <family val="2"/>
          </rPr>
          <t>Liberaciones de reservas realizadas en cada mes de la vigencia.</t>
        </r>
      </text>
    </comment>
    <comment ref="A24" authorId="0" shapeId="0" xr:uid="{2512CAF3-F94C-4651-9A02-9520B6853A48}">
      <text>
        <r>
          <rPr>
            <sz val="9"/>
            <color indexed="81"/>
            <rFont val="Tahoma"/>
            <family val="2"/>
          </rPr>
          <t>Reserva definitiva despues de liberaciones.</t>
        </r>
      </text>
    </comment>
    <comment ref="A25" authorId="0" shapeId="0" xr:uid="{F9FEA203-ABE9-48EE-85D4-50517C686B26}">
      <text>
        <r>
          <rPr>
            <sz val="9"/>
            <color indexed="81"/>
            <rFont val="Tahoma"/>
            <family val="2"/>
          </rPr>
          <t>Ejecución de los giros de la reserva para mes</t>
        </r>
      </text>
    </comment>
    <comment ref="A28" authorId="2" shapeId="0" xr:uid="{56E89A9B-CFE8-4A02-BE73-DC4B7547FAF0}">
      <text>
        <r>
          <rPr>
            <sz val="9"/>
            <color indexed="81"/>
            <rFont val="Tahoma"/>
            <family val="2"/>
          </rPr>
          <t>En este campo se diligencia el nombre de la actividad del proyecto que se reportó con rezago en su cumplimiento físico en la vigencia anterior</t>
        </r>
      </text>
    </comment>
    <comment ref="B28" authorId="2" shapeId="0" xr:uid="{844EA555-D692-47A4-B407-D1AB60036ADC}">
      <text>
        <r>
          <rPr>
            <sz val="9"/>
            <color indexed="81"/>
            <rFont val="Tahoma"/>
            <family val="2"/>
          </rPr>
          <t>Se diligencia el rezago reportado al corte de diciembre de la vigencia anterior</t>
        </r>
      </text>
    </comment>
    <comment ref="A33" authorId="2" shapeId="0" xr:uid="{8B34375D-159E-4AC5-8534-DF0F55222A3E}">
      <text>
        <r>
          <rPr>
            <sz val="9"/>
            <color indexed="81"/>
            <rFont val="Tahoma"/>
            <family val="2"/>
          </rPr>
          <t>En este campo se diligencia el nombre de la actividad del proyecto de inversión</t>
        </r>
      </text>
    </comment>
    <comment ref="B33" authorId="2" shapeId="0" xr:uid="{0196177E-4405-42CE-AD0C-2CD4A6D6307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38AB94A-148A-4710-9904-3F602E20C347}">
      <text>
        <r>
          <rPr>
            <sz val="9"/>
            <color indexed="81"/>
            <rFont val="Tahoma"/>
            <family val="2"/>
          </rPr>
          <t>Se diligencia la programación mensual de la actividad proyecto de inversión</t>
        </r>
      </text>
    </comment>
    <comment ref="A39" authorId="2" shapeId="0" xr:uid="{2793B460-21F0-4AD7-B7D0-A9569632B5EB}">
      <text>
        <r>
          <rPr>
            <sz val="9"/>
            <color indexed="81"/>
            <rFont val="Tahoma"/>
            <family val="2"/>
          </rPr>
          <t>En este campo se diligencia el nombre de la tarea definida para la gestión de cumplimiento de la actividad del proyecto de inversión</t>
        </r>
      </text>
    </comment>
    <comment ref="B39" authorId="2" shapeId="0" xr:uid="{91B51C18-4293-4D84-BADD-6A397D225AC7}">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93D4AEF-B687-4C03-AE0B-EBFC31E04E0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F73CCCC1-A7BA-4844-A365-8C90CAFA4B6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8DB1C7D-64B4-41F5-9F08-99D792B095D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7441DBA7-9727-4A41-BD76-7A8FDDB0A994}">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82D41C4B-5BEE-4DDC-A7A9-6C848D1380C8}">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BF8318B-C972-4C22-9D7C-D9A1025DC6E1}">
      <text>
        <r>
          <rPr>
            <sz val="9"/>
            <color indexed="81"/>
            <rFont val="Tahoma"/>
            <family val="2"/>
          </rPr>
          <t>En este campo se diligencia el nombre de la actividad del proyecto de inversión</t>
        </r>
      </text>
    </comment>
    <comment ref="A21" authorId="0" shapeId="0" xr:uid="{0E199176-1951-4077-A57D-8A370E7815E4}">
      <text>
        <r>
          <rPr>
            <sz val="9"/>
            <color indexed="81"/>
            <rFont val="Tahoma"/>
            <family val="2"/>
          </rPr>
          <t>Valor de la reserva constituida al inicio de la vigencia</t>
        </r>
      </text>
    </comment>
    <comment ref="AD21" authorId="0" shapeId="0" xr:uid="{C9654F42-5860-48AF-881B-E9AF4FCC65BA}">
      <text>
        <r>
          <rPr>
            <sz val="9"/>
            <color indexed="81"/>
            <rFont val="Tahoma"/>
            <family val="2"/>
          </rPr>
          <t>Ajustar las sumatorias en las formulas de compromisos y giros según el periodo según corresponda</t>
        </r>
      </text>
    </comment>
    <comment ref="A22" authorId="0" shapeId="0" xr:uid="{AA94EB23-AB47-46FC-96BA-770957931EF4}">
      <text>
        <r>
          <rPr>
            <sz val="9"/>
            <color indexed="81"/>
            <rFont val="Tahoma"/>
            <family val="2"/>
          </rPr>
          <t>Programación de acuerdo de desempleño en la ejecución de giros para cada mes de la vigencia.</t>
        </r>
      </text>
    </comment>
    <comment ref="X22" authorId="3" shapeId="0" xr:uid="{6FBA40E2-7048-4C64-9CDF-F195304A071A}">
      <text>
        <r>
          <rPr>
            <sz val="11"/>
            <color theme="1"/>
            <rFont val="Calibri"/>
            <family val="2"/>
            <scheme val="minor"/>
          </rPr>
          <t>Leidy Maritza Ángel Hernández:
OPS y logística</t>
        </r>
      </text>
    </comment>
    <comment ref="A23" authorId="0" shapeId="0" xr:uid="{8144F9CB-601A-41EB-9B3F-DFC87E279A18}">
      <text>
        <r>
          <rPr>
            <sz val="9"/>
            <color indexed="81"/>
            <rFont val="Tahoma"/>
            <family val="2"/>
          </rPr>
          <t>Liberaciones de reservas realizadas en cada mes de la vigencia.</t>
        </r>
      </text>
    </comment>
    <comment ref="A24" authorId="0" shapeId="0" xr:uid="{5941E6CA-50F2-41E9-A267-27FD0419FCC9}">
      <text>
        <r>
          <rPr>
            <sz val="9"/>
            <color indexed="81"/>
            <rFont val="Tahoma"/>
            <family val="2"/>
          </rPr>
          <t>Reserva definitiva despues de liberaciones.</t>
        </r>
      </text>
    </comment>
    <comment ref="A25" authorId="0" shapeId="0" xr:uid="{30E5F41F-72D6-4DD7-A889-30AC112EC74C}">
      <text>
        <r>
          <rPr>
            <sz val="9"/>
            <color indexed="81"/>
            <rFont val="Tahoma"/>
            <family val="2"/>
          </rPr>
          <t>Ejecución de los giros de la reserva para mes</t>
        </r>
      </text>
    </comment>
    <comment ref="A28" authorId="2" shapeId="0" xr:uid="{EEE754A4-FC54-4942-B692-89503E21F7E7}">
      <text>
        <r>
          <rPr>
            <sz val="9"/>
            <color indexed="81"/>
            <rFont val="Tahoma"/>
            <family val="2"/>
          </rPr>
          <t>En este campo se diligencia el nombre de la actividad del proyecto que se reportó con rezago en su cumplimiento físico en la vigencia anterior</t>
        </r>
      </text>
    </comment>
    <comment ref="B28" authorId="2" shapeId="0" xr:uid="{141F983B-8699-4822-83F1-C6CEE7804B5A}">
      <text>
        <r>
          <rPr>
            <sz val="9"/>
            <color indexed="81"/>
            <rFont val="Tahoma"/>
            <family val="2"/>
          </rPr>
          <t>Se diligencia el rezago reportado al corte de diciembre de la vigencia anterior</t>
        </r>
      </text>
    </comment>
    <comment ref="A33" authorId="2" shapeId="0" xr:uid="{B830DA25-62AD-4322-A3F8-72A23850E08B}">
      <text>
        <r>
          <rPr>
            <sz val="9"/>
            <color indexed="81"/>
            <rFont val="Tahoma"/>
            <family val="2"/>
          </rPr>
          <t>En este campo se diligencia el nombre de la actividad del proyecto de inversión</t>
        </r>
      </text>
    </comment>
    <comment ref="B33" authorId="2" shapeId="0" xr:uid="{83A25986-EC14-4B5D-A004-347394E13392}">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7D477AD-5977-4233-A49A-AA302F9ACF8B}">
      <text>
        <r>
          <rPr>
            <sz val="9"/>
            <color indexed="81"/>
            <rFont val="Tahoma"/>
            <family val="2"/>
          </rPr>
          <t>Se diligencia la programación mensual de la actividad proyecto de inversión</t>
        </r>
      </text>
    </comment>
    <comment ref="A39" authorId="2" shapeId="0" xr:uid="{452AF0EA-B952-45DA-A3EF-D0C116EA93E3}">
      <text>
        <r>
          <rPr>
            <sz val="9"/>
            <color indexed="81"/>
            <rFont val="Tahoma"/>
            <family val="2"/>
          </rPr>
          <t>En este campo se diligencia el nombre de la tarea definida para la gestión de cumplimiento de la actividad del proyecto de inversión</t>
        </r>
      </text>
    </comment>
    <comment ref="B39" authorId="2" shapeId="0" xr:uid="{12EC9F32-EC72-4A1B-BAF8-6C0D49166F39}">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821466B-67AA-481C-9E88-F764D49B3BF3}">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5669EA6A-310A-485A-8DC7-E1263C5D1565}">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74AF43C2-A236-4FB6-B931-4AA76F92719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64BD388E-C202-42E9-B614-8C444AB20DC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B3A9983-BBE8-478D-9B76-11273CB481CA}">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670321A7-44C2-4E99-BDDA-32FB3F3F53BC}">
      <text>
        <r>
          <rPr>
            <sz val="9"/>
            <color indexed="81"/>
            <rFont val="Tahoma"/>
            <family val="2"/>
          </rPr>
          <t>En este campo se diligencia el nombre de la actividad del proyecto de inversión</t>
        </r>
      </text>
    </comment>
    <comment ref="A21" authorId="0" shapeId="0" xr:uid="{540C1240-EDCC-47CF-B849-98144A144479}">
      <text>
        <r>
          <rPr>
            <sz val="9"/>
            <color indexed="81"/>
            <rFont val="Tahoma"/>
            <family val="2"/>
          </rPr>
          <t>Valor de la reserva constituida al inicio de la vigencia</t>
        </r>
      </text>
    </comment>
    <comment ref="AD21" authorId="0" shapeId="0" xr:uid="{328DB37F-F0D4-4111-BFB9-4E802AF193BF}">
      <text>
        <r>
          <rPr>
            <sz val="9"/>
            <color indexed="81"/>
            <rFont val="Tahoma"/>
            <family val="2"/>
          </rPr>
          <t>Ajustar las sumatorias en las formulas de compromisos y giros según el periodo según corresponda</t>
        </r>
      </text>
    </comment>
    <comment ref="A22" authorId="0" shapeId="0" xr:uid="{5C664774-BF22-4E0E-B362-56459AAF48AA}">
      <text>
        <r>
          <rPr>
            <sz val="9"/>
            <color indexed="81"/>
            <rFont val="Tahoma"/>
            <family val="2"/>
          </rPr>
          <t>Programación de acuerdo de desempleño en la ejecución de giros para cada mes de la vigencia.</t>
        </r>
      </text>
    </comment>
    <comment ref="X22" authorId="3" shapeId="0" xr:uid="{0660CDF4-D25C-4444-98E2-250B073D4EC6}">
      <text>
        <r>
          <rPr>
            <sz val="11"/>
            <color theme="1"/>
            <rFont val="Calibri"/>
            <family val="2"/>
            <scheme val="minor"/>
          </rPr>
          <t>Leidy Maritza Ángel Hernández:
OPS y logística</t>
        </r>
      </text>
    </comment>
    <comment ref="A23" authorId="0" shapeId="0" xr:uid="{11155C1B-B940-4438-B2C0-450F8FDBB1C0}">
      <text>
        <r>
          <rPr>
            <sz val="9"/>
            <color indexed="81"/>
            <rFont val="Tahoma"/>
            <family val="2"/>
          </rPr>
          <t>Liberaciones de reservas realizadas en cada mes de la vigencia.</t>
        </r>
      </text>
    </comment>
    <comment ref="A24" authorId="0" shapeId="0" xr:uid="{C3F3E791-4710-43F6-A6DB-340F9DF3AEAC}">
      <text>
        <r>
          <rPr>
            <sz val="9"/>
            <color indexed="81"/>
            <rFont val="Tahoma"/>
            <family val="2"/>
          </rPr>
          <t>Reserva definitiva despues de liberaciones.</t>
        </r>
      </text>
    </comment>
    <comment ref="A25" authorId="0" shapeId="0" xr:uid="{9BD83162-09E2-45A4-BCA3-08A365947FA2}">
      <text>
        <r>
          <rPr>
            <sz val="9"/>
            <color indexed="81"/>
            <rFont val="Tahoma"/>
            <family val="2"/>
          </rPr>
          <t>Ejecución de los giros de la reserva para mes</t>
        </r>
      </text>
    </comment>
    <comment ref="A28" authorId="2" shapeId="0" xr:uid="{447F493C-66EA-4E96-AA5F-7406FDB8FE0C}">
      <text>
        <r>
          <rPr>
            <sz val="9"/>
            <color indexed="81"/>
            <rFont val="Tahoma"/>
            <family val="2"/>
          </rPr>
          <t>En este campo se diligencia el nombre de la actividad del proyecto que se reportó con rezago en su cumplimiento físico en la vigencia anterior</t>
        </r>
      </text>
    </comment>
    <comment ref="B28" authorId="2" shapeId="0" xr:uid="{596D7CAA-80B1-4F4F-9770-B5B3315C0F93}">
      <text>
        <r>
          <rPr>
            <sz val="9"/>
            <color indexed="81"/>
            <rFont val="Tahoma"/>
            <family val="2"/>
          </rPr>
          <t>Se diligencia el rezago reportado al corte de diciembre de la vigencia anterior</t>
        </r>
      </text>
    </comment>
    <comment ref="A33" authorId="2" shapeId="0" xr:uid="{C994843A-381A-4D70-9E41-1BD3BEE9CAF0}">
      <text>
        <r>
          <rPr>
            <sz val="9"/>
            <color indexed="81"/>
            <rFont val="Tahoma"/>
            <family val="2"/>
          </rPr>
          <t>En este campo se diligencia el nombre de la actividad del proyecto de inversión</t>
        </r>
      </text>
    </comment>
    <comment ref="B33" authorId="2" shapeId="0" xr:uid="{930FDDAF-5692-401F-A64D-099D09CC3CE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FA663DB2-7065-4B98-8FC9-94A98A9CF7DB}">
      <text>
        <r>
          <rPr>
            <sz val="9"/>
            <color indexed="81"/>
            <rFont val="Tahoma"/>
            <family val="2"/>
          </rPr>
          <t>Se diligencia la programación mensual de la actividad proyecto de inversión</t>
        </r>
      </text>
    </comment>
    <comment ref="A39" authorId="2" shapeId="0" xr:uid="{1DC92DD9-9A36-4CF9-8990-0B8E594ABB58}">
      <text>
        <r>
          <rPr>
            <sz val="9"/>
            <color indexed="81"/>
            <rFont val="Tahoma"/>
            <family val="2"/>
          </rPr>
          <t>En este campo se diligencia el nombre de la tarea definida para la gestión de cumplimiento de la actividad del proyecto de inversión</t>
        </r>
      </text>
    </comment>
    <comment ref="B39" authorId="2" shapeId="0" xr:uid="{B84544B6-B6B6-4063-80DC-B020CF99D18A}">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9FD1A0EC-2C26-4EC9-B2AB-3B93717242A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EF59954B-569C-4809-914D-8C15962A0190}">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97311F26-5045-4B8F-9D88-A1967C5E95A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A0562D8C-5FA1-4F1B-83D3-2204EE6A9B9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38705CC3-66D4-4CB5-BD3F-0AB2BFDB6F7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055D5FC-AF78-48DC-B4C8-B2F05779A730}">
      <text>
        <r>
          <rPr>
            <sz val="9"/>
            <color indexed="81"/>
            <rFont val="Tahoma"/>
            <family val="2"/>
          </rPr>
          <t>En este campo se diligencia el nombre de la actividad del proyecto de inversión</t>
        </r>
      </text>
    </comment>
    <comment ref="A21" authorId="0" shapeId="0" xr:uid="{524E77DD-F578-4CDB-804F-07E11241CFCE}">
      <text>
        <r>
          <rPr>
            <sz val="9"/>
            <color indexed="81"/>
            <rFont val="Tahoma"/>
            <family val="2"/>
          </rPr>
          <t>Valor de la reserva constituida al inicio de la vigencia</t>
        </r>
      </text>
    </comment>
    <comment ref="AD21" authorId="0" shapeId="0" xr:uid="{F1724B40-4ABD-4231-83FE-84561CBA08D1}">
      <text>
        <r>
          <rPr>
            <sz val="9"/>
            <color indexed="81"/>
            <rFont val="Tahoma"/>
            <family val="2"/>
          </rPr>
          <t>Ajustar las sumatorias en las formulas de compromisos y giros según el periodo según corresponda</t>
        </r>
      </text>
    </comment>
    <comment ref="A22" authorId="0" shapeId="0" xr:uid="{81233F68-E773-455E-821E-13CF344CD561}">
      <text>
        <r>
          <rPr>
            <sz val="9"/>
            <color indexed="81"/>
            <rFont val="Tahoma"/>
            <family val="2"/>
          </rPr>
          <t>Programación de acuerdo de desempleño en la ejecución de giros para cada mes de la vigencia.</t>
        </r>
      </text>
    </comment>
    <comment ref="A23" authorId="0" shapeId="0" xr:uid="{F705D0A9-D7DE-4627-9C4B-3C3A8887D876}">
      <text>
        <r>
          <rPr>
            <sz val="9"/>
            <color indexed="81"/>
            <rFont val="Tahoma"/>
            <family val="2"/>
          </rPr>
          <t>Liberaciones de reservas realizadas en cada mes de la vigencia.</t>
        </r>
      </text>
    </comment>
    <comment ref="A24" authorId="0" shapeId="0" xr:uid="{FD6958E2-C456-4199-B913-B2A59F870DCC}">
      <text>
        <r>
          <rPr>
            <sz val="9"/>
            <color indexed="81"/>
            <rFont val="Tahoma"/>
            <family val="2"/>
          </rPr>
          <t>Reserva definitiva despues de liberaciones.</t>
        </r>
      </text>
    </comment>
    <comment ref="A25" authorId="0" shapeId="0" xr:uid="{9EDDE260-DD08-4381-89FF-335DD0D94CC6}">
      <text>
        <r>
          <rPr>
            <sz val="9"/>
            <color indexed="81"/>
            <rFont val="Tahoma"/>
            <family val="2"/>
          </rPr>
          <t>Ejecución de los giros de la reserva para mes</t>
        </r>
      </text>
    </comment>
    <comment ref="A28" authorId="2" shapeId="0" xr:uid="{240BE14E-9B9E-44A2-9817-1125FBEFFC40}">
      <text>
        <r>
          <rPr>
            <sz val="9"/>
            <color indexed="81"/>
            <rFont val="Tahoma"/>
            <family val="2"/>
          </rPr>
          <t>En este campo se diligencia el nombre de la actividad del proyecto que se reportó con rezago en su cumplimiento físico en la vigencia anterior</t>
        </r>
      </text>
    </comment>
    <comment ref="B28" authorId="2" shapeId="0" xr:uid="{AE14234D-6855-4B25-8C08-1DC5364CDE42}">
      <text>
        <r>
          <rPr>
            <sz val="9"/>
            <color indexed="81"/>
            <rFont val="Tahoma"/>
            <family val="2"/>
          </rPr>
          <t>Se diligencia el rezago reportado al corte de diciembre de la vigencia anterior</t>
        </r>
      </text>
    </comment>
    <comment ref="A33" authorId="2" shapeId="0" xr:uid="{3E1D7B09-D494-4E11-9E6E-A1FDD007107B}">
      <text>
        <r>
          <rPr>
            <sz val="9"/>
            <color indexed="81"/>
            <rFont val="Tahoma"/>
            <family val="2"/>
          </rPr>
          <t>En este campo se diligencia el nombre de la actividad del proyecto de inversión</t>
        </r>
      </text>
    </comment>
    <comment ref="B33" authorId="2" shapeId="0" xr:uid="{D70B012D-0D39-408C-9EEA-9BC5D5A4B0DE}">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90C071D8-D390-4506-8B9D-479854E1D3C6}">
      <text>
        <r>
          <rPr>
            <sz val="9"/>
            <color indexed="81"/>
            <rFont val="Tahoma"/>
            <family val="2"/>
          </rPr>
          <t>Se diligencia la programación mensual de la actividad proyecto de inversión</t>
        </r>
      </text>
    </comment>
    <comment ref="A39" authorId="2" shapeId="0" xr:uid="{D1297923-0A2A-49E4-A048-981A68DDEBBE}">
      <text>
        <r>
          <rPr>
            <sz val="9"/>
            <color indexed="81"/>
            <rFont val="Tahoma"/>
            <family val="2"/>
          </rPr>
          <t>En este campo se diligencia el nombre de la tarea definida para la gestión de cumplimiento de la actividad del proyecto de inversión</t>
        </r>
      </text>
    </comment>
    <comment ref="B39" authorId="2" shapeId="0" xr:uid="{A5580D46-9048-40FF-B5BD-1E53149B218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49683F81-111B-4DC5-8C56-E3C06F039942}">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B9315131-1D24-4A8D-A7D1-F71BABD1AD40}">
      <text>
        <r>
          <rPr>
            <sz val="10"/>
            <color indexed="81"/>
            <rFont val="Tahoma"/>
            <family val="2"/>
          </rPr>
          <t>En este campo se diligencia el link o la ruta donde se puede consultar las evidencias que soportan la ejecución reportada</t>
        </r>
      </text>
    </comment>
    <comment ref="AT5" authorId="0" shapeId="0" xr:uid="{54E09165-2EA6-44A4-978D-385D24820D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16E8D0A5-245C-4183-89E2-0434F9324DC2}">
      <text>
        <r>
          <rPr>
            <sz val="10"/>
            <color indexed="8"/>
            <rFont val="Tahoma"/>
            <family val="2"/>
          </rPr>
          <t>Relacionar el detalle del retraso, en coherencia con la programación de cada periodo. De presentarse esta situación es obligatorio diligenciar este campo.</t>
        </r>
      </text>
    </comment>
    <comment ref="AV5" authorId="0" shapeId="0" xr:uid="{DEF08DBF-7AEB-40E9-87A1-25D09513896D}">
      <text>
        <r>
          <rPr>
            <sz val="10"/>
            <color indexed="8"/>
            <rFont val="Tahoma"/>
            <family val="2"/>
          </rPr>
          <t xml:space="preserve">Relacionar la descripción de las alternativas de solución </t>
        </r>
      </text>
    </comment>
    <comment ref="A9" authorId="2" shapeId="0" xr:uid="{0310CE20-C8E0-452C-A711-38C379CABD3D}">
      <text>
        <r>
          <rPr>
            <sz val="10"/>
            <color indexed="81"/>
            <rFont val="Tahoma"/>
            <family val="2"/>
          </rPr>
          <t>Relacionar el producto PMR asociado</t>
        </r>
      </text>
    </comment>
    <comment ref="A10" authorId="2" shapeId="0" xr:uid="{0FB73428-91A2-41B5-80E0-849CC28A9AF9}">
      <text>
        <r>
          <rPr>
            <sz val="10"/>
            <color indexed="81"/>
            <rFont val="Tahoma"/>
            <family val="2"/>
          </rPr>
          <t>Relacionar el objetivo estratégico asociado</t>
        </r>
      </text>
    </comment>
    <comment ref="A11" authorId="0" shapeId="0" xr:uid="{4BB6A749-B273-44A6-AC4D-BAC0BAD9C86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F8A7C333-8C28-4B7E-BDA3-89A07A4FF113}">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3DDEAB3D-1C93-452D-8141-24182F6DCD9D}">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B3A5DD8-0394-45CE-B5F9-D58E5F1F4ECD}">
      <text>
        <r>
          <rPr>
            <sz val="10"/>
            <color rgb="FF000000"/>
            <rFont val="Tahoma"/>
            <family val="2"/>
          </rPr>
          <t>Define la representación matemática del cálculo del indicador.</t>
        </r>
      </text>
    </comment>
    <comment ref="G11" authorId="0" shapeId="0" xr:uid="{DFB5E7E7-3041-4229-8A5C-B1E286AA7EA3}">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E38109A5-8C39-4F29-9C76-C09A29ADF969}">
      <text>
        <r>
          <rPr>
            <sz val="10"/>
            <color rgb="FF000000"/>
            <rFont val="Tahoma"/>
            <family val="2"/>
          </rPr>
          <t>Valor de la meta programada de acuerdo con el indicador formulado y el parámetro de referencia para determinar la magnitud</t>
        </r>
      </text>
    </comment>
    <comment ref="I11" authorId="2" shapeId="0" xr:uid="{8671B0C8-D700-499D-A8B6-3D092EA8EED4}">
      <text>
        <r>
          <rPr>
            <sz val="10"/>
            <color indexed="81"/>
            <rFont val="Tahoma"/>
            <family val="2"/>
          </rPr>
          <t xml:space="preserve">Parámetro de referencia para determinar la magnitud y el tipo de unidad del indicador.  </t>
        </r>
      </text>
    </comment>
    <comment ref="J11" authorId="0" shapeId="0" xr:uid="{B7EDC335-540A-4636-A3DC-970EC790D529}">
      <text>
        <r>
          <rPr>
            <sz val="10"/>
            <color indexed="8"/>
            <rFont val="Tahoma"/>
            <family val="2"/>
          </rPr>
          <t>Describe los pasos o el proceso para calcular el indicador</t>
        </r>
      </text>
    </comment>
    <comment ref="K11" authorId="2" shapeId="0" xr:uid="{FE3251B0-D57A-410B-9F7E-40098E385B08}">
      <text>
        <r>
          <rPr>
            <sz val="10"/>
            <color rgb="FF000000"/>
            <rFont val="Tahoma"/>
            <family val="2"/>
          </rPr>
          <t xml:space="preserve">Dependencia responsable de la medición y reporte del indicador. </t>
        </r>
      </text>
    </comment>
    <comment ref="L11" authorId="2" shapeId="0" xr:uid="{D8F11F8B-5614-4915-9272-D1E7BD306401}">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C35B6810-AB67-43BE-9928-D74DE28FB7C0}">
      <text>
        <r>
          <rPr>
            <sz val="10"/>
            <color indexed="8"/>
            <rFont val="Tahoma"/>
            <family val="2"/>
          </rPr>
          <t xml:space="preserve">Se debe establecer la periodicidad de la medicicion del indicador y del reporte del seguimiento </t>
        </r>
      </text>
    </comment>
    <comment ref="Q11" authorId="2" shapeId="0" xr:uid="{B786D650-3A70-4971-9564-6D86F7496C1B}">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sharedStrings.xml><?xml version="1.0" encoding="utf-8"?>
<sst xmlns="http://schemas.openxmlformats.org/spreadsheetml/2006/main" count="3362" uniqueCount="812">
  <si>
    <t>FORMULACIÓN Y SEGUIMIENTO PLAN DE ACCIÓN</t>
  </si>
  <si>
    <t>PESTAÑA - PA inversión</t>
  </si>
  <si>
    <t>ITEM</t>
  </si>
  <si>
    <t xml:space="preserve">DESCRIPCIÓN </t>
  </si>
  <si>
    <t>PERIODO REPORTADO</t>
  </si>
  <si>
    <t>En este campo se diligencia el mes al cual corresponde el reporte enviado.</t>
  </si>
  <si>
    <t>FECHA DE REPORTE</t>
  </si>
  <si>
    <t>En este campo se debe diligenciar la fecha en que es radicado ante la OAP el intrumento.</t>
  </si>
  <si>
    <t>TIPO DE REPORTE</t>
  </si>
  <si>
    <r>
      <rPr>
        <sz val="11"/>
        <color indexed="8"/>
        <rFont val="Arial"/>
        <family val="2"/>
      </rPr>
      <t>En este campo se selecciona según aplique.</t>
    </r>
    <r>
      <rPr>
        <b/>
        <sz val="11"/>
        <color indexed="8"/>
        <rFont val="Arial"/>
        <family val="2"/>
      </rPr>
      <t xml:space="preserve">
Programación: </t>
    </r>
    <r>
      <rPr>
        <sz val="11"/>
        <color indexed="8"/>
        <rFont val="Arial"/>
        <family val="2"/>
      </rPr>
      <t xml:space="preserve">Corresponde al proceso de formulación del plan de acción, el cual se realiza una vez por vigencia. </t>
    </r>
    <r>
      <rPr>
        <b/>
        <sz val="11"/>
        <color indexed="8"/>
        <rFont val="Arial"/>
        <family val="2"/>
      </rPr>
      <t xml:space="preserve">
Actualización: </t>
    </r>
    <r>
      <rPr>
        <sz val="11"/>
        <color indexed="8"/>
        <rFont val="Arial"/>
        <family val="2"/>
      </rPr>
      <t xml:space="preserve">Corresponde al proceso mediante el cual la gerencia del proyecto modifica o ajusta la información contenida en la formulación. 
</t>
    </r>
    <r>
      <rPr>
        <b/>
        <sz val="11"/>
        <color indexed="8"/>
        <rFont val="Arial"/>
        <family val="2"/>
      </rPr>
      <t xml:space="preserve">Seguimiento: </t>
    </r>
    <r>
      <rPr>
        <sz val="11"/>
        <color indexed="8"/>
        <rFont val="Arial"/>
        <family val="2"/>
      </rPr>
      <t xml:space="preserve">Corresponde al proceso de reporte de avance de las metas y actividades programadas. </t>
    </r>
  </si>
  <si>
    <t>NOMBRE DEL PROYECTO</t>
  </si>
  <si>
    <t>En este campo se diligencia el nombre del proyecto asignado y cargado en la ficha EBI de MGA.</t>
  </si>
  <si>
    <t>OBJETIVO ESTRATÉGICO</t>
  </si>
  <si>
    <t xml:space="preserve">En estos campos se debe diligenciar el detalle de la estructura Plan de Desarrollo vigente, bajo la cual se encuentra articulado el proyecto de inversión </t>
  </si>
  <si>
    <t>PROGRAMA</t>
  </si>
  <si>
    <t>META PDD</t>
  </si>
  <si>
    <t>En este campo se diligencia la meta Plan de Desarrollo vigente, bajo la cual se encuentra articulado el proyecto de inversión</t>
  </si>
  <si>
    <t>ACTIVIDAD MGA</t>
  </si>
  <si>
    <t>En este campo se diligencia el nombre de la actividad del proyecto de inversiónn</t>
  </si>
  <si>
    <t>RESERVA CONSTITUIDA</t>
  </si>
  <si>
    <t>Valor de la reserva constituida al inicio de la vigencia.</t>
  </si>
  <si>
    <t>LIBERACIONES</t>
  </si>
  <si>
    <t>Liberaciones de reservas realizadas en cada mes de la vigencia.</t>
  </si>
  <si>
    <t>RESERVA DEFINITIVA</t>
  </si>
  <si>
    <t>Reserva definitiva despues de liberaciones. Valor btenido despues de restar las liberaciones a los giros programados. (Formulado)</t>
  </si>
  <si>
    <t>GIROS</t>
  </si>
  <si>
    <t>Se diligencia la ejecución efectiva de los giros de la reserva para cada mes.</t>
  </si>
  <si>
    <t>PROGRAMACION DE COMPROMISOS</t>
  </si>
  <si>
    <t>Se diligencia la programación de compromisos correspondiente a cada actividad. Para este campo, los insumos son la programación del proyecto coincidente con la programación PAABS.</t>
  </si>
  <si>
    <t>COMPROMISOS</t>
  </si>
  <si>
    <t>Se diligencian los compromisos efectivamente ejecutados para cada atividad. Este dato debe coincidir con las ejecuciones de CRP en BOGDATA.</t>
  </si>
  <si>
    <t>PROGRAMACION DE GIROS</t>
  </si>
  <si>
    <t>Se diligencia la programación de giros correspondiente a cada actividad. Para este campo, los insumos son la programación del proyecto coincidente con el PAC.</t>
  </si>
  <si>
    <t>Se diligencia los giros efectivamente ejecutdos para cada actividad.  Este dato debe coincidir con las ejecuciones de CRP en BOGDATA.</t>
  </si>
  <si>
    <t>DESCRIPCIÓN DE LA ACTIVIDAD (Reserva)</t>
  </si>
  <si>
    <t>En este campo se diligencia el nombre de la actividad del proyecto que se reportó con rezago en su cumplimiento físico en la vigencia anterior.</t>
  </si>
  <si>
    <t>PROG.</t>
  </si>
  <si>
    <t>Se diligencia el rezago reportado al corte de diciembre de la vigencia anterior.</t>
  </si>
  <si>
    <t>AVANCE MENSUAL (Reservas)</t>
  </si>
  <si>
    <t>Se diligencia la programación mensaul para el cumplimiento del rezago de la actividad.</t>
  </si>
  <si>
    <t>DESCRIPCIÓN CUALITATIVA DEL AVANCE POR ACTIVIDAD (Reservas)</t>
  </si>
  <si>
    <t>Información correspondiente a reservas presupuestales.</t>
  </si>
  <si>
    <t>DESCRIPCIÓN CUALITATIVA  DE LA RESERVA PRESUPUESTAL (Reservas)</t>
  </si>
  <si>
    <t>Especificar las anulaciones, liberaciones, entre otros de la reserva presupuestal</t>
  </si>
  <si>
    <t>DESCRIPCIÓN DE LA ACTIVIDAD</t>
  </si>
  <si>
    <t>En este campo se diligencia el nombre de la actividad del proyecto de inversión. (Igual Actividad MGA)</t>
  </si>
  <si>
    <t>PONDERACIÓN ACTIVIDAD</t>
  </si>
  <si>
    <t>Valor porcentual asignado a la actividad dentro del plan de acción. Es necesario tener en cuenta que la sumatoria de las ponderaciones de las actividades de un plan de acción debe ser igual al 100%</t>
  </si>
  <si>
    <t>Programación</t>
  </si>
  <si>
    <t>Corresponde a las magnitudes que se mediran para cuantificar el bien o servicio, lo que se espera alcanzar en un periodo de tiempo a través de la ejecución o desempeño de las actividades.</t>
  </si>
  <si>
    <t>Ejecución</t>
  </si>
  <si>
    <t>Se diligencia la magnitud alcanzada durante el periodo reportado, a fin de cumplir la programación relizada para la actividad</t>
  </si>
  <si>
    <t>Avances y Logros Mensual (2.000 caracteres)</t>
  </si>
  <si>
    <t xml:space="preserve"> En este campo se deberá diligenciar lo relacionando a los logros y avances del mes en coherencia con lo registrado en el avance cuantitativo de la actividad (Columnas D a la O). Se recomienda dejar la información que se considere estratégica y de mayor relevancia.</t>
  </si>
  <si>
    <t>Avances y Logros Acumulado 
(2.000 caracteres)</t>
  </si>
  <si>
    <t>En este campo se deberá diligenciar lo relacionando a los logros y avances acumulados a la fecha del reporte en coherencia con lo registrado en el avance cuantitativo de la actividad (Columnas P).  Se recomienda dejar la información que se considere estratégica y de mayor relevancia. IMPORTANTE: Se debe diligenciar la descripción cualitativa de manera acumulada de manera ejecutiva, sin replicar toda la información mes a mes de los seguimientos.</t>
  </si>
  <si>
    <t>Retrasos y Alternativas de solución (1.000 caracteres)</t>
  </si>
  <si>
    <t>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 IMPORTANTE: Se debe diligenciar la descripción cualitativa de manera acumulada de manera ejecutiva, sin replicar toda la información mes a mes de los seguimientos.</t>
  </si>
  <si>
    <t>Beneficios</t>
  </si>
  <si>
    <t>En este campo se deberá diligenciar lo relacionando con los beneficio, de forma acumulada e integrada. IMPORTANTE: Se debe diligenciar la descripción cualitativa de manera acumulada de manera ejecutiva, sin replicar toda la información mes a mes de los seguimientos.</t>
  </si>
  <si>
    <t>DESCRIPCIÓN DE LA TAREA</t>
  </si>
  <si>
    <t>En este campo se diligencia el nombre de la tarea definida para la gestión de cumplimiento de la actividad del proyecto de inversión. Las tareas deben ser coherentes con las actividades a las cuales están asociadas y son aquellas que las dependencias deben llevar a cabo para producir los resultados definidos en las mismas.</t>
  </si>
  <si>
    <t>Programación (Tareas)</t>
  </si>
  <si>
    <t>Corresponde a las magnitudes que se mediran para cuantificar la tarea, lo que se espera alcanzar en un periodo de tiempo a través de la ejecución o desempeño de las actividades.</t>
  </si>
  <si>
    <t>Ejecución (Tareas)</t>
  </si>
  <si>
    <t>Se diligencia la magnitud alcanzada durante el periodo reportado, a fin de cumplir la programación relizada para la tarea.</t>
  </si>
  <si>
    <t>Logros y beneficios y Retrasos y alternativas de solución (2.000 caracteres) (Tareas)</t>
  </si>
  <si>
    <t>Este campo debe contener:
- El avance de la gestión mensual señalando las alertas que puedan afectar el cumplimiento de la tarea o producto, cuando aplique. 
- El avance acumulado y los productos obtenidos, indicando si se presentan retrasos y señalando las alternativas de solución que se implementarán.</t>
  </si>
  <si>
    <t>Evidencias de ejecución</t>
  </si>
  <si>
    <t>En este campo se pone el link o la ruta donde se puede consultar las evidencias que soportan la ejecución de las tareas.</t>
  </si>
  <si>
    <t>PESTAÑA - Indicadores PA</t>
  </si>
  <si>
    <t>PRODUCTO INSTITUCIONAL (PMR)</t>
  </si>
  <si>
    <t>Relacionar el producto PMR asociado</t>
  </si>
  <si>
    <t>OBJETIVO ESTRATEGICO</t>
  </si>
  <si>
    <t>NIVEL</t>
  </si>
  <si>
    <t>Seleccionar el nivel del indicador a reportar y relacionar el código asignado del indicador a medir segun: SEGPLAN, PMR, número de tarea, etc.</t>
  </si>
  <si>
    <t xml:space="preserve">META </t>
  </si>
  <si>
    <t>Corresponde a la meta PDD o actividad del  proyecto articulada con el indicador de tarea a medir.
Así mismo, se podrá establecer la meta para los indicadores POA.</t>
  </si>
  <si>
    <t>DESCRIPCIÓN DEL INDICADOR</t>
  </si>
  <si>
    <t>Detallar la expresión cualitativa del indicador.
Objeto + condición deseada del objeto (verbo conjugado) + elementos adicionales de contexto descriptivo</t>
  </si>
  <si>
    <t>FORMULA DEL INDICADOR</t>
  </si>
  <si>
    <t>Define la representación matemática del cálculo del indicador.</t>
  </si>
  <si>
    <t>TIPO DE ANUALIZACIÓN  (Según aplique)</t>
  </si>
  <si>
    <t>En coherencia con los mediciones establecidas por la SDH, Corresponde a:
Suma 
Creciente
Decreciente
Constante</t>
  </si>
  <si>
    <t xml:space="preserve">MAGNITUD CUATRIENIO
(Únicamente para indicadores PDD y PMR. 
Se debe diligenciar "A demanda" cuando aplique en los indicadores de tareas) </t>
  </si>
  <si>
    <t>Valor de la meta programada de acuerdo con el indicador formulado y el parámetro de referencia para determinar la magnitud</t>
  </si>
  <si>
    <t>UNIDAD DE MEDIDA</t>
  </si>
  <si>
    <t>Parámetro de referencia para determinar la magnitud y el tipo de unidad del indicador.  Ejemplo: Número de personas, Porcentaje de atenciones, etc.</t>
  </si>
  <si>
    <t xml:space="preserve">DESCRIPCIÓN DE LA MEDICIÓN </t>
  </si>
  <si>
    <t>Describe los pasos o el proceso para calcular el indicador. Esta descripción menciona los siguientes temas: • ¿Cómo es el procesamiento de los datos y cuál es la fuente de los mismos? • ¿En qué consiste el cálculo del indicador (si es una transformación de variables, cómo se debe realizar)? • De ser posible, una descripción de las variables utilizadas en el cálculo. or ejemplo: si el indicador es “Aulas con equipamientos para clases de TIC”, se debe definir qué se entiende por “equipamientos para clases de TIC”.</t>
  </si>
  <si>
    <t>RESPONSABLE DE LA MEDICIÓN</t>
  </si>
  <si>
    <t xml:space="preserve">Dependencia responsable de la medición y reporte del indicador. </t>
  </si>
  <si>
    <t>PROGRAMACIÓN ANUAL</t>
  </si>
  <si>
    <t>Se diligencia según la magnitud del cuatrenio, la prgramación esperada por vigencia para cumplir con el total esperado.</t>
  </si>
  <si>
    <t>PERIODICIDAD</t>
  </si>
  <si>
    <t>Define la temporalidad con la cual se reporta la información (mensual, bimestral, trimestral, semestral o anual).</t>
  </si>
  <si>
    <t>MEDIOS DE VERIFICACIÓN Y FUENTES DE INFORMACIÓN</t>
  </si>
  <si>
    <t>Se refiere a los soportes que validan los resultados del indicador, así como la fuente o sistema de información del cual provienen los datos</t>
  </si>
  <si>
    <t>PROGRAMACIÓN</t>
  </si>
  <si>
    <t>En este campo se debe relacionar la programación horizontal del desarrollo de las acciones de acuerdo a la medicición del indicador</t>
  </si>
  <si>
    <t>AVANCE</t>
  </si>
  <si>
    <t>En este campo se debe reportar el avance del desarrollo de acciones de acuerdo a la medición del indicador.
El avance cuantitativo debe tener relación con la meta programada</t>
  </si>
  <si>
    <t>TOTAL</t>
  </si>
  <si>
    <t>Este campo contiene dos columnas:
- MAGNITUD EJECUTADA: Correspondiente al avance acumulado de la meta a la fecha del reporte.
- % AVANCE: Formula que calcula el avance de la magnitud ejecutada a la fecha del reporte sobre la meta de la vigencia.</t>
  </si>
  <si>
    <t>DESCRIPCIÓN CUALITATIVA DEL AVANCE DEL PERIODO</t>
  </si>
  <si>
    <t>Los avances cualitativos no deben incluir siglas, deben ser claros, concisos y redactados en lenguaje claro, que permita la lectura de cualquier persona o grupo de valor.
Relacionar la descripción cualitativa del cumplimiento en coherencia con el avance del indicador.
De presentarse el mismo reporte (meta 1..n) indicarlo. ejemplo: avance reportado en proyecto XXX, actividad 1.</t>
  </si>
  <si>
    <t>EVIDENCIA DEL AVANCE DEL PERIODO</t>
  </si>
  <si>
    <t>En este campo se diligencia el link o la ruta donde se puede consultar las evidencias que soportan la ejecución reportada.</t>
  </si>
  <si>
    <t>DESCRIPCIÓN CUALITATIVA DEL AVANCE ACUMULADO</t>
  </si>
  <si>
    <t>Relacionar la descripción cualitativa del cumplimiento en coherencia con el avance del indicador.
De presentarse el mismo reporte (meta 1..n) indicarlo. ejemplo: avance reportado en proyecto XXX, actividad 1.
El avance cualitativo debe tener relación con el alcance de la actividad y las evidencias que soportan el cumplimiento
IMPORTANTE: Se debe diligenciar la descripción cualitativa de manera acumulada de manera ejecutiva, sin replicar toda la información mes a mes de los seguimientos.</t>
  </si>
  <si>
    <t>RETRASOS Y FACTORES LIMITANTES PARA EL CUMPLIMIENTO</t>
  </si>
  <si>
    <t>Relacionar el detalle del retraso, en coherencia con la programación de cada periodo. De presentarse esta situación es obligatorio diligenciar este campo.</t>
  </si>
  <si>
    <t>SOLUCIONES PROPUESTAS PARA RESOLVER LOS RETRASOS Y 
FACTORES LIMITANTES PARA EL CUMPLIMIENTO</t>
  </si>
  <si>
    <t xml:space="preserve">Relacionar la descripción de las alternativas de solución </t>
  </si>
  <si>
    <t>PESTAÑA No. 3 TERRITORIALIZACIÓN</t>
  </si>
  <si>
    <t>DESCRIPCIÓN</t>
  </si>
  <si>
    <t xml:space="preserve">Este anexo, responde a la necesidad de plasmar la información correspondiente que las acciones (derivadas de metas PDD, metas proyecto de inversión, indicadores PMR, actividades) que se territorializan incluyendo el enfoque diferencial y según grupo etario, así como las reportadas a nivel distrital.
De ser necesario las celdas correspondientes a enfoque diferencial, especificamente población con discapacidad (Sordociega, auditiva,, visual, multiple, mental, física, cognitiva, otro) y población LGBTI (Lesbianas, gays, bisexuales, hererosexuales, No responde...)  se puede establecer mayor desagregue de ser necesario en la misma celda. </t>
  </si>
  <si>
    <t>MAGNITUD</t>
  </si>
  <si>
    <t>En este campo se debe relacionar la magnitud programada y ejecutada de manera mensual, para cada localidad.</t>
  </si>
  <si>
    <t>PRESUPUESTO</t>
  </si>
  <si>
    <t>En este campo se debe relacionar el presupuesto programado y ejecutado de manera trimestral, para cada localidad, por temas de reporte en el sistema SEGPLAN.</t>
  </si>
  <si>
    <t>META</t>
  </si>
  <si>
    <t>INICIAL</t>
  </si>
  <si>
    <t>30 SEP AJUSTADO</t>
  </si>
  <si>
    <t>EJECUTADO</t>
  </si>
  <si>
    <t>GIRADO</t>
  </si>
  <si>
    <t>Implementar el 100% de los planes de gestión para el cierre de brechas FURAG</t>
  </si>
  <si>
    <t>Implementar 92 % la Política de Gestión Documental institucional</t>
  </si>
  <si>
    <t>Implementar 100 % del plan de acción de la Política de Gobierno Digital</t>
  </si>
  <si>
    <t>Implementar 1 plan de fortalecimiento de la gestión de conocimiento e innovación alineado con la apuesta Distrital.</t>
  </si>
  <si>
    <t>Implementar 1 plan Estratégico de Tecnologías de la Información</t>
  </si>
  <si>
    <t>Implementar 1 estrategia para el fortalecimiento de la gestión contractual institucional</t>
  </si>
  <si>
    <t>Fortalecer el 100% de los controles asociados al proceso de gestión financiera</t>
  </si>
  <si>
    <t>Fortalecer 100 % de las herramientas para el seguimiento a de los planes, políticas públicas, proyectos y presupuesto asociados a la inversión de la entidad</t>
  </si>
  <si>
    <t xml:space="preserve">Objetivos específicos </t>
  </si>
  <si>
    <t>Productos</t>
  </si>
  <si>
    <t>Indicadores de Producto</t>
  </si>
  <si>
    <t>Unidad de Medida</t>
  </si>
  <si>
    <t>Actividad 
Verbo + cantidad + complemento</t>
  </si>
  <si>
    <t>6 METAS</t>
  </si>
  <si>
    <t>8 METAS</t>
  </si>
  <si>
    <t>Fortalecer la apropiación de los planes, políticas institucionales y los lineamientos para su implementación</t>
  </si>
  <si>
    <t>Servicio de implementación del Sistema de Gestión</t>
  </si>
  <si>
    <t>Sistema de gestión implementado</t>
  </si>
  <si>
    <t>Implementar al 92% la Política de Gestión Documental institucional</t>
  </si>
  <si>
    <t>Implementar el 100% del plan de acción de la Política de Gobierno Digital</t>
  </si>
  <si>
    <t>Implementar 1 plan de fortalecimiento de la gestión de conocimiento e innovación alineado con la apuesta distrital</t>
  </si>
  <si>
    <t>Servicios tecnológicos</t>
  </si>
  <si>
    <t>Índice de capacidad en la prestación de servicios de tecnología</t>
  </si>
  <si>
    <t>Implementar 1 Plan Estratégico de Tecnologías de la Información</t>
  </si>
  <si>
    <t>Mejorar la gestión presupuestal y contractual de la entidad</t>
  </si>
  <si>
    <t>Documentos de lineamientos técnicos</t>
  </si>
  <si>
    <t>Documentos de lineamientos técnicos realizados</t>
  </si>
  <si>
    <t xml:space="preserve">Fortalecer el seguimiento a la inversión en la entidad </t>
  </si>
  <si>
    <t>Documentos de planeación</t>
  </si>
  <si>
    <t>Documentos de planeación realizados</t>
  </si>
  <si>
    <t>Fortalecer el 100% de las herramientas para el seguimiento a de los planes, políticas públicas, proyectos y presupuesto asociados a la inversión de la entidad</t>
  </si>
  <si>
    <t>SECRETARÍA DISTRITAL DE LA MUJER</t>
  </si>
  <si>
    <t>Código: DE-FO-5</t>
  </si>
  <si>
    <t xml:space="preserve">DIRECCIONAMIENTO ESTRATEGICO </t>
  </si>
  <si>
    <t>Versión: 13</t>
  </si>
  <si>
    <t xml:space="preserve">FORMULACIÓN Y SEGUIMIENTO  PLAN DE ACCIÓN </t>
  </si>
  <si>
    <t>Fecha de Emisión: 28/06/2024</t>
  </si>
  <si>
    <t>Página 1 de 4</t>
  </si>
  <si>
    <t>NOV</t>
  </si>
  <si>
    <t>FORMULACION</t>
  </si>
  <si>
    <t>ACTUALIZACION</t>
  </si>
  <si>
    <t>SEGUIMIENTO</t>
  </si>
  <si>
    <t>X</t>
  </si>
  <si>
    <t>8225 - Mejoramiento del modelo de operación por procesos de la Secretaría Distrital de la Mujer en Bogotá D.C.</t>
  </si>
  <si>
    <t>5. Bogotá confía en su gobierno</t>
  </si>
  <si>
    <t>5.33. Fortalecimiento institucional para un gobierno confiable</t>
  </si>
  <si>
    <t>355. Lograr al menos 92 puntos del índice de Gestión Pública Distrital.</t>
  </si>
  <si>
    <t>EJECUCIÓN PRESUPUESTAL DEL PROYECTO</t>
  </si>
  <si>
    <t>RESERVAS VIGENCIA ANTERIOR (en pesos, sin decimales)</t>
  </si>
  <si>
    <t>PRESUPUESTO ASIGNADO EN LA VIGENCIA ACTUAL (en pesos, sin decimales)</t>
  </si>
  <si>
    <t>ENE</t>
  </si>
  <si>
    <t>FEB</t>
  </si>
  <si>
    <t>MAR</t>
  </si>
  <si>
    <t>ABR</t>
  </si>
  <si>
    <t>MAY</t>
  </si>
  <si>
    <t>JUN</t>
  </si>
  <si>
    <t>JUL</t>
  </si>
  <si>
    <t>AGO</t>
  </si>
  <si>
    <t>SEP</t>
  </si>
  <si>
    <t>OCT</t>
  </si>
  <si>
    <t>DIC</t>
  </si>
  <si>
    <t>AVANCE PERIODO</t>
  </si>
  <si>
    <t>AVANCE TOTAL</t>
  </si>
  <si>
    <t xml:space="preserve">REPORTE ACTIVIDADES VIGENCIA ANTERIOR - Pendientes de cumplir por contratos sin ejecutar a 31.DIC (Reservas Presupuestales) </t>
  </si>
  <si>
    <t>AVANCE MENSUAL</t>
  </si>
  <si>
    <t>DESCRIPCIÓN CUALITATIVA DEL AVANCE POR ACTIVIDAD
(Logros y beneficios, y retrasos y alternativas de solución (2.000 caracteres))</t>
  </si>
  <si>
    <t>DESCRIPCIÓN CUALITATIVA  DE LA RESERVA PRESUPUESTAL</t>
  </si>
  <si>
    <t>EXPLICACIÓN: Información correspondiente a reservas presupuestales.</t>
  </si>
  <si>
    <t>REPORTE ACTIVIDADES VIGENCIA (Ejecución vigencia)</t>
  </si>
  <si>
    <t>AVANCE DE LA ACTIVIDAD</t>
  </si>
  <si>
    <t>DESCRIPCIÓN CUALITATIVA DEL AVANCE POR ACTIVIDAD</t>
  </si>
  <si>
    <t xml:space="preserve">Se llevo a cabo la actualización documental de algunos procesos de apoyo, se realizó el monitoreo a planes de mejora y riesgos, se reportó el Programa de Transparencia y Ética Pública. Adicionalmente, se firmó el convenio interadministrativo para el uso y la transferencia del Sistema de Información Institucional Pandora, así como la transferencia de SIMISIONAL a la OAP. </t>
  </si>
  <si>
    <t>n.a</t>
  </si>
  <si>
    <t>REPORTE TAREAS VIGENCIA (Ejecución vigencia)</t>
  </si>
  <si>
    <t>PONDERACIÓN VERTICAL (Porcentual)</t>
  </si>
  <si>
    <t>CRITERIOS DE SEGUIMIENTO</t>
  </si>
  <si>
    <t>CRONOGRAMA %</t>
  </si>
  <si>
    <t>DESCRIPCIÓN CUALITATIVA DEL AVANCE POR TAREA</t>
  </si>
  <si>
    <t>MES 1</t>
  </si>
  <si>
    <t>MES 2</t>
  </si>
  <si>
    <t>MES 3</t>
  </si>
  <si>
    <t>MES 4</t>
  </si>
  <si>
    <t>MES 5</t>
  </si>
  <si>
    <t>MES 6</t>
  </si>
  <si>
    <t>MES 7</t>
  </si>
  <si>
    <t>MES 8</t>
  </si>
  <si>
    <t>MES 9</t>
  </si>
  <si>
    <t>MES 10</t>
  </si>
  <si>
    <t>MES 11</t>
  </si>
  <si>
    <t>MES 12</t>
  </si>
  <si>
    <t>ACUMULADO</t>
  </si>
  <si>
    <t xml:space="preserve">Logros y beneficios y Retrasos y alternativas de solución (2.000 caracteres) </t>
  </si>
  <si>
    <r>
      <t xml:space="preserve">OAP (MIPG):
</t>
    </r>
    <r>
      <rPr>
        <sz val="11"/>
        <rFont val="Arial"/>
        <family val="2"/>
      </rPr>
      <t xml:space="preserve">
1. Realizar el acompañamiento, revisión y trámite de actualización documental del Sistema Integrado de Gestión.</t>
    </r>
  </si>
  <si>
    <t>De acuerdo a la programación del cumplimiento de la tarea, no se reporta avance.</t>
  </si>
  <si>
    <t>https://secretariadistritald-my.sharepoint.com/:f:/g/personal/zdoncel_sdmujer_gov_co/EoA6rYkBMNBDhQwdrF-YOPEBaO0G19CoQ9lgZTBSHvaG0g?e=vromRa</t>
  </si>
  <si>
    <r>
      <t xml:space="preserve">OAP (MIPG):
</t>
    </r>
    <r>
      <rPr>
        <sz val="11"/>
        <rFont val="Arial"/>
        <family val="2"/>
      </rPr>
      <t xml:space="preserve">
2. Acompañar, orientar, monitorear y hacer seguimiento a la gestión de riesgos de gestión, corrupción, seguridad de la información, SARLAFT y los controles vinculados a los procesos.</t>
    </r>
  </si>
  <si>
    <t>https://secretariadistritald-my.sharepoint.com/:f:/g/personal/zdoncel_sdmujer_gov_co/EkJj2EBMra1HuufVRaWZyRwBlleIqTDhwg-qdkNsL4MV8Q?e=FnwwwP</t>
  </si>
  <si>
    <r>
      <t xml:space="preserve">OAP (MIPG):
</t>
    </r>
    <r>
      <rPr>
        <sz val="11"/>
        <rFont val="Arial"/>
        <family val="2"/>
      </rPr>
      <t xml:space="preserve">
3. Acompañar y orientar la formulación, creación, actualización o eliminación de indicadores de desempeño y resultados, así como monitorear y hacer seguimiento a los indicadores generados.</t>
    </r>
  </si>
  <si>
    <t>https://secretariadistritald-my.sharepoint.com/:f:/g/personal/zdoncel_sdmujer_gov_co/EoimU8hVbCpCjO6sAh6SrVUBsagqTzLs86er7D1-MFLUIg?e=5BPmAR</t>
  </si>
  <si>
    <r>
      <t xml:space="preserve">OAP (MIPG):
</t>
    </r>
    <r>
      <rPr>
        <sz val="11"/>
        <rFont val="Arial"/>
        <family val="2"/>
      </rPr>
      <t xml:space="preserve">
4. Acompañar la formulación de planes de mejora derivados de las auditorías internas y externas, y realizar el monitoreo y seguimiento como segunda línea de defensa.</t>
    </r>
  </si>
  <si>
    <t>https://secretariadistritald-my.sharepoint.com/:f:/g/personal/zdoncel_sdmujer_gov_co/Esw6rUDJL1pNnKS5x9r29PYB_u5zQ8DcYnj0C3UPnRKBBQ?e=aZhHy2</t>
  </si>
  <si>
    <r>
      <rPr>
        <b/>
        <sz val="11"/>
        <color rgb="FF000000"/>
        <rFont val="Arial"/>
        <family val="2"/>
      </rPr>
      <t xml:space="preserve">OAP (MIPG):
</t>
    </r>
    <r>
      <rPr>
        <sz val="11"/>
        <color rgb="FF000000"/>
        <rFont val="Arial"/>
        <family val="2"/>
      </rPr>
      <t xml:space="preserve">
5. Realizar el seguimiento y monitoreo al cumplimiento del Plan Institucional de Gestión Ambiental - PIGA</t>
    </r>
  </si>
  <si>
    <t>https://secretariadistritald-my.sharepoint.com/:f:/g/personal/zdoncel_sdmujer_gov_co/EppxGTeZvUFMnJIcIgCMqWMBMNU5J2oKTLT5nQiaTCb5aA?e=agFzj1</t>
  </si>
  <si>
    <r>
      <rPr>
        <b/>
        <sz val="11"/>
        <color rgb="FF000000"/>
        <rFont val="Arial"/>
        <family val="2"/>
      </rPr>
      <t xml:space="preserve">OAP (MIPG): 
</t>
    </r>
    <r>
      <rPr>
        <sz val="11"/>
        <color rgb="FF000000"/>
        <rFont val="Arial"/>
        <family val="2"/>
      </rPr>
      <t xml:space="preserve">
6. Fortalecer el uso y apropiación de las herramientas de los Sistemas de información</t>
    </r>
  </si>
  <si>
    <t>https://secretariadistritald-my.sharepoint.com/:f:/g/personal/zdoncel_sdmujer_gov_co/EvWgWA_rCRVMsfpvsghhaxcBUlnHNFatRS40V8Awll8S3w?e=jJhIfh</t>
  </si>
  <si>
    <r>
      <t xml:space="preserve">CONTROL INTERNO:
</t>
    </r>
    <r>
      <rPr>
        <sz val="11"/>
        <rFont val="Arial"/>
        <family val="2"/>
      </rPr>
      <t>7. Apoyar la ejecución del Plan Anual de Auditoria Interna Vigente.</t>
    </r>
  </si>
  <si>
    <t>https://secretariadistritald-my.sharepoint.com/:f:/g/personal/zdoncel_sdmujer_gov_co/EjlGN__M1DRFsPHrIXiKxvkBz4zdnmvuU6Iy_W_poRApCA?e=2JPD50</t>
  </si>
  <si>
    <r>
      <t xml:space="preserve">TALENTO HUMANO: 
</t>
    </r>
    <r>
      <rPr>
        <sz val="11"/>
        <rFont val="Arial"/>
        <family val="2"/>
      </rPr>
      <t>8. Realizar la formulación, implementación y ejecución de los planes y programas a cargo de la Dirección de Talento Humano.</t>
    </r>
  </si>
  <si>
    <t>https://secretariadistritald-my.sharepoint.com/:f:/g/personal/zdoncel_sdmujer_gov_co/EnsCJ-vgNJJApREn7h35nKUB8PQwM0Mqt2Wpr0JARXziYw?e=I7tFhL</t>
  </si>
  <si>
    <r>
      <t xml:space="preserve">CORPORATIVA:
</t>
    </r>
    <r>
      <rPr>
        <sz val="11"/>
        <rFont val="Arial"/>
        <family val="2"/>
      </rPr>
      <t>9. Desarrollar acciones de gestión administrativa, organizacional y del componente estratégico como eje transversal para el cumplimiento de la misión institucional.</t>
    </r>
  </si>
  <si>
    <t>En el período se realizaron las siguientes actividades del resorte de la Subsecretaría de Gestión Corporativa que se relacionan:
1. CONTRATACION: Se adelantaron las revisiones y procesos que fueron requeridos en las distintas modalidades de selección. Así mismo, se hicieron las modificaciones contractuales, respuestas a entidades y desarrollo de audiencias, a que hubo lugar.
2. ORGANOS DE CONTROL: Se atendieron los requerimientos y se desarrollaron las actividades derivadas del ejercicio de la Contraloría de Bogotá, en el marco de 1. las Auditorías PAD 2024 Códigos 35 y 36,  2. de los Procesos de Responsabilidad Fiscal, 3. de las solicitudes de la Dirección de Equidad y Género y Contraloría de Cúcuta y 4. de la obligación de rendir la cuenta mensual, para este caso, octubre.
3. TALENTO HUMANO: Se revisaron los actos administrativos (Resoluciones) para firma de la Secretaría de Despacho y la Subsecretaría de Gestión Corporativa, proyectados por la DTH.
4. ATENCIÓN A LA CIUDADANÍA: Se realizaron las actividades de seguimiento a servicios, planes de acción de la PPDSC, POA, PTEP, informes de seguimiento a peticiones ciudadanas, gestión y estadística de PQRS, participación en espacios de fortalecimiento de atención a la ciudadanía, administración de Bogotá te Escucha.
5. SEGUIMIENTO A PLANES y AVANCES PI 8225: Seguimiento a Plan de Acción, PTEP y Planes de Mejormiento. Reporte de avances cualitativo y cuantitativo de octubre.</t>
  </si>
  <si>
    <t>https://secretariadistritald-my.sharepoint.com/:f:/g/personal/zdoncel_sdmujer_gov_co/EhqS0L5Fz6NEgljgegKz6WUBuqDOAf1yPaV2-3ZF1oZeNg?e=EbLa0o</t>
  </si>
  <si>
    <r>
      <t xml:space="preserve"> DAF (GA): 
</t>
    </r>
    <r>
      <rPr>
        <sz val="11"/>
        <color rgb="FF000000"/>
        <rFont val="Arial"/>
        <family val="2"/>
      </rPr>
      <t>10. Gestionar las solicitudes recibidas en la mesa de ayuda referente a los servicios Administrativos de la Entidad</t>
    </r>
  </si>
  <si>
    <t xml:space="preserve">Durante el mes de noviembre  de 2024 , se gestionaron el 100% de las solicitudes recibidas en las mesas de ayuda referente a los servicios Administrativos de la Entidad:
Almacén e Inventarios: Las mesas de ayuda recibidas y gestionadas por almacén e inventarios fueron 48, cumpliendo con el 100% de gestión dando una primera respuesta y seguimiento de los casos.
Gestión Administrativa (mantenimiento): Las mesas de ayuda  por mantenimiento fue un total de 43, cumpliendo con el 100%  de la gestión de las mismas, se  cerraron  el  51%  , en gestión por los propietarios 35% y lel 14% en gestión por parte de la entidad </t>
  </si>
  <si>
    <t>https://secretariadistritald-my.sharepoint.com/:f:/g/personal/zdoncel_sdmujer_gov_co/EvmJ_LWzRfNMsf_gQ8dTVjYB0bQIN1hVYHoK_5UrgJVqOw?e=odgSTb</t>
  </si>
  <si>
    <r>
      <rPr>
        <b/>
        <sz val="11"/>
        <color rgb="FF000000"/>
        <rFont val="Arial"/>
        <family val="2"/>
      </rPr>
      <t xml:space="preserve"> DAF (GA):</t>
    </r>
    <r>
      <rPr>
        <sz val="11"/>
        <color rgb="FF000000"/>
        <rFont val="Arial"/>
        <family val="2"/>
      </rPr>
      <t xml:space="preserve"> 
11. Actualizar el inventario físico de los bienes y elementos de la Entidad. </t>
    </r>
  </si>
  <si>
    <t xml:space="preserve">Durante el mes de noviembre de 2024, se realizó los cierres del inventario físico de los bienes y elementos de la Entidad de las casas de igualdad de Engativá, Usaquén, Chapinero, Fontibon, Teusaquillo y Bosa. 
</t>
  </si>
  <si>
    <t>https://secretariadistritald-my.sharepoint.com/:f:/g/personal/zdoncel_sdmujer_gov_co/Er1Ya5tapJ1Hn5pCzxXXiEIBx15tH7lcZ5CaIoDmWOBsUw?e=T3sHgF</t>
  </si>
  <si>
    <r>
      <t xml:space="preserve">JURIDICA:
</t>
    </r>
    <r>
      <rPr>
        <sz val="11"/>
        <rFont val="Arial"/>
        <family val="2"/>
      </rPr>
      <t>12. Responder en los términos legales establecidos  y según el marco normativo vigente, los requerimientos que sean asignados a la Oficina Asesora Jurídica</t>
    </r>
  </si>
  <si>
    <t>Desde la Oficina Jurídica en el marco del proyecto de inversión vigencia 2024, se tramitaron 85 solicitudes asignadas a las cuales se les dió respuesta dentro del marco normativo vigente.</t>
  </si>
  <si>
    <t>https://secretariadistritald-my.sharepoint.com/:f:/g/personal/zdoncel_sdmujer_gov_co/EqqvieEAgUxJvqrFeg8Ui08BpMCK7ummc2VOtSihm3js0g?e=ii15no</t>
  </si>
  <si>
    <t>Se avanzo en las metas programadas conforme al personal contratado para la implementación, y seguimiento del Programa de Gestión Documental ; Actualización de Instrumentos Archivísticos y el Sistema integrado de Conservación. SIC</t>
  </si>
  <si>
    <t>De conformidad con la implementación de la Política de Gestión Documental se han ejecutado las actividades conforme a la actualización normativa y a las metas establecidas en el segundo semestre de la vigencia 2024</t>
  </si>
  <si>
    <t>En el cumplimiento mensual de las actividades y en el acumulado la entidad contará con la información actualizada para los reportes de FURAG y del Informe de gestión solicitado por el Archivo Distrital de Bogotá</t>
  </si>
  <si>
    <r>
      <rPr>
        <b/>
        <sz val="11"/>
        <color rgb="FF000000"/>
        <rFont val="Arial"/>
        <family val="2"/>
      </rPr>
      <t xml:space="preserve">OAP.(TI. ORFEO):
</t>
    </r>
    <r>
      <rPr>
        <sz val="11"/>
        <color rgb="FF000000"/>
        <rFont val="Arial"/>
        <family val="2"/>
      </rPr>
      <t>13. Actualizar a la versión más reciente de ORFEO, implementar la firma electrónica, parametrizar con las tablas de retención documental y tipos documentales, y dar inicio a la fase capacitación y de producción.</t>
    </r>
  </si>
  <si>
    <t>Mensual: Durante el mes de noviembre de 2024 – Se realiza instalación y desarrollo de Orfeo que provee Idartes en ambiente de nube (OCI) para lo cual se realizan reuniones para generar el requerimiento y para realizar la instalación de Orfeo. Se atienden requerimientos de los usuarios a través de correo electrónico y tickets de mesa de ayuda: Ajuste de radicados, creación en matriz TRD, ajuste de usuarios, etc. Se atienden 7 tickets. 
Acumulado: Se realiza la contratación de un profesional para atender las necesidades de gestión documental principalmente para desempeñar actividades técnicas sobre la plataforma Orfeo. Se realiza la primera sesión de trabajo entre la Oficina Asesora de Planeación y Gestión Documental para establecer cronograma de trabajo. Se realiza la primera sesión de trabajo entre la Oficina Asesora de Planeación y Gestión Documental para establecer cronograma de trabajo.Se realizan las configuraciones del servifdor de Orfeo para la instalación de la nueva versión</t>
  </si>
  <si>
    <t>https://secretariadistritald-my.sharepoint.com/:f:/g/personal/zdoncel_sdmujer_gov_co/EkCfIbKotpVAgrdMWFkcUi4BOxTNdlcuFTMnWOZG6mf4hw?e=UFp9Ev</t>
  </si>
  <si>
    <r>
      <rPr>
        <b/>
        <sz val="11"/>
        <color rgb="FF000000"/>
        <rFont val="Arial"/>
        <family val="2"/>
      </rPr>
      <t>DAF (GD):</t>
    </r>
    <r>
      <rPr>
        <sz val="11"/>
        <color rgb="FF000000"/>
        <rFont val="Arial"/>
        <family val="2"/>
      </rPr>
      <t xml:space="preserve"> 
14. Gestionar las transferencias documentales primarias de las dependencias de Nivel Central y las CIOM al archivo central de la Secretaría.</t>
    </r>
  </si>
  <si>
    <t>Mensual: De conformidad con las dependencias programadas en el mes de noviembre las cuales fueron: Dirección de Contratación y Dirección de Talento Humano se realizaron las revisiones y entrega para firma de las actas con sus respectivos FUID de transferencias de las dependencias. Sin embargo, Dirección de eliminación de violencias se programo para el mes de Noviembre y por el volumen documental no ha sido posible la entrega por parte de la dependencia. 
Se continua con la no recepción de la Dirección de Gestión del conocimiento programada en el mes de octubre ya que no se presentaron las correcciones a los ajustes solicitados. 
Acumulado: 
Se realizó la contratación de personal técnico y auxiliar en el mes de agosto como apoyo a la verificación de los lineamientos de archivo de las transferencias programadas en el mes conforme al cronograma.
Se realiza legalización de la transferencias documental de la Oficina de Control Interno el día 19 de septiembre con el número de acta 5, para las dependencias restantes se deja correos institucionales con la trazabilidad de programación asi como aviso a las dependencias de solicitud de ampliación de terminos para la culminación de organización conforme a los criterios del proceso de gestión documental. 
Se realiza legalización de la transferencias documental de la Dirección de Territorialización de Derechos y Participación bajo Acta de Transferencia N° 7, Despacho bajo Acta N°8, Dirección de Enfoque Diferencial bajo acta N°9 y Subsecretaría de Fortalecimiento de Capacidades y Oportunidades Acta N° 10
Se realiza legalización de la transferencia documental de la Dirección de Contratación bajo Acta Nº 11 y Dirección de Talento Humano bajo Acta Nº12</t>
  </si>
  <si>
    <t>https://secretariadistritald-my.sharepoint.com/:f:/g/personal/zdoncel_sdmujer_gov_co/EgO7LmKCdGNGnrva-LxC6wABwQGDizgk1GtTWvQ3aE50eA?e=rHIhzo</t>
  </si>
  <si>
    <r>
      <rPr>
        <b/>
        <sz val="11"/>
        <color rgb="FF000000"/>
        <rFont val="Arial"/>
        <family val="2"/>
      </rPr>
      <t>DAF (GD):</t>
    </r>
    <r>
      <rPr>
        <sz val="11"/>
        <color rgb="FF000000"/>
        <rFont val="Arial"/>
        <family val="2"/>
      </rPr>
      <t xml:space="preserve"> 
15. Intervención archivística de 20 metros lineales pertenecientes a la Dirección de Territorialización  custodiados en el Archivo Central </t>
    </r>
  </si>
  <si>
    <t>https://secretariadistritald-my.sharepoint.com/:f:/g/personal/zdoncel_sdmujer_gov_co/EvV3IgdcMypEhPhbHTvx338B_dvaPvOJlZzKKQDBwvBrPw?e=rkfOXf</t>
  </si>
  <si>
    <r>
      <rPr>
        <b/>
        <sz val="11"/>
        <color rgb="FF000000"/>
        <rFont val="Arial"/>
        <family val="2"/>
      </rPr>
      <t>DAF (GD):</t>
    </r>
    <r>
      <rPr>
        <sz val="11"/>
        <color rgb="FF000000"/>
        <rFont val="Arial"/>
        <family val="2"/>
      </rPr>
      <t xml:space="preserve"> 
16. Actualización inventario documental Archivo central con asignación topografica de 707 metros lineales del Archivo Central</t>
    </r>
  </si>
  <si>
    <t>https://secretariadistritald-my.sharepoint.com/:f:/g/personal/zdoncel_sdmujer_gov_co/EvxFVCyidaBKgj8i1BNLmKMBvJrB9jJ6w4cnNpd6Wr2kXw?e=UHNU2M</t>
  </si>
  <si>
    <r>
      <rPr>
        <b/>
        <sz val="11"/>
        <color rgb="FF000000"/>
        <rFont val="Arial"/>
        <family val="2"/>
      </rPr>
      <t>DAF (GD):</t>
    </r>
    <r>
      <rPr>
        <sz val="11"/>
        <color rgb="FF000000"/>
        <rFont val="Arial"/>
        <family val="2"/>
      </rPr>
      <t xml:space="preserve"> 
17. Actualización de los instrumentos y herramientas archivísticas a necesidad del proceso</t>
    </r>
  </si>
  <si>
    <t>Mensual: En el mes de nviembre se realiza presentación del Diagnóstico Integral de Archivos - DIA para revisión, asi como la actualización de GD-FO-45 - CUADRO DE CARACTERIZACION DOCUMENTAL , GD-FO-30 - FORMATO ÚNICO DE INVENTARIO DOCUMENTAL , GD-FO-27 - HOJA DE CONTROL  y GD-FO-26 - TESTIGO DOCUMENTAL 
Acumulado: Se realizó la contratación de personal profesional en el mes de agosto y octubre, los profesionales han realizado la revisión documental para la actualización de herramientas e instrumentos archivísticos, se realizó el envio de 15 TRD a cada dependencia como proyecto para su observación y solicitud de ajustes según sea el caso, se realizo la actualización del esquema de metadatos y Modelo de requisitos de documentos electrónicos de Archivo - MOREQ, la actualización del Diagnóstico Integral de Archivos - DIA, asi como los formatos y procedimientos que hacen parte del proceso de gestión documental.</t>
  </si>
  <si>
    <t>https://secretariadistritald-my.sharepoint.com/:f:/g/personal/zdoncel_sdmujer_gov_co/EiHeF40iyTlBiXYdo4hoDQwB5ggEDC-SFFaDtrWEBqTOnQ?e=tKaJuf</t>
  </si>
  <si>
    <r>
      <rPr>
        <b/>
        <sz val="11"/>
        <color rgb="FF000000"/>
        <rFont val="Arial"/>
        <family val="2"/>
      </rPr>
      <t>DAF (GD):</t>
    </r>
    <r>
      <rPr>
        <sz val="11"/>
        <color rgb="FF000000"/>
        <rFont val="Arial"/>
        <family val="2"/>
      </rPr>
      <t xml:space="preserve"> 
18. Sensibilización en la implementación de  instrumentos archivísticos, herramientas de Gestión Documental y el Sistema de Gestión de Documentos</t>
    </r>
  </si>
  <si>
    <t>Mensual: Se realizaron cuatro sesiones de entrenamiento funcional en el Sistema de Gestión Documental ORFEO, dirigidas a los nuevos contratistas de la Dirección Administrativa y Financiera, Oficina Asesora Jurídica y Dirección del Cuidado. 
Acumulado:   Se realizó la contratación de personal profesional en el mes de agosto, Se realizaron 14 Sesiones de entrenamiento funcional en el Sistema de Gestión Documental ORFEO dirigido a nuevas y nuevos contratistas, asi como,  1 sensibilización de Gestión Documental acerca de Tablas de Retención Documental y Transferencias Documentales el día 16 de septiembre con las auxiliares administrativas y contratistas de la Dirección de Gestión del Conocimiento, Dirección de Enfoque Diferencial y Dirección Administrativa y Financiera</t>
  </si>
  <si>
    <t>https://secretariadistritald-my.sharepoint.com/:f:/g/personal/zdoncel_sdmujer_gov_co/EsXWiQbiYOdPvQj8CWj3oFABcAKvBKVddxZIEpz2F3qAMQ?e=cXPrUC</t>
  </si>
  <si>
    <r>
      <rPr>
        <b/>
        <sz val="11"/>
        <color rgb="FF000000"/>
        <rFont val="Arial"/>
        <family val="2"/>
      </rPr>
      <t xml:space="preserve">DAF (GD): 
</t>
    </r>
    <r>
      <rPr>
        <sz val="11"/>
        <color rgb="FF000000"/>
        <rFont val="Arial"/>
        <family val="2"/>
      </rPr>
      <t>19. Implementación y Seguimiento del Plan de Conservación Documental y Plan de Preservación Digital a Largo Plazo del Sistema Integrado de Conservación - SIC</t>
    </r>
  </si>
  <si>
    <t>Mensual: Se realiza implementación, seguimiento y control de los Planes asociados al Plan de Conservación Documental y Plan de Preservación Digital a Largo Plazo, conforme a la actualización del Sistema Integrado de Conservación - SIC  
Acumulado: Se realizó la contratación de personal profesional en el mes de agosto, Se realiza implementación, seguimiento y control de los Planes asociados al Plan de Conservación Documental y Plan de Preservación Digital a LArgo Plazo, conforme a la actualización del Sistema Integrado de Conservación - SIC durante los meses de septiembre, octubre y noviembre</t>
  </si>
  <si>
    <t>https://secretariadistritald-my.sharepoint.com/:f:/g/personal/zdoncel_sdmujer_gov_co/EiEGpxpPFTNFs5FKD75QyCABYdrNnsxpvBPQbENekB9uyw?e=bMhqCg</t>
  </si>
  <si>
    <t xml:space="preserve"> Implementar el 100% del plan de acción de la Política de Gobierno Digital</t>
  </si>
  <si>
    <t xml:space="preserve">Actualización de SIMISIONAL2 para la corrección de bugs, paginación, ventanas de consulta, nuevos campos. Integración de data storage de Oracle con el SIMISIONAL2. Aprobación de cambios para formularios de agencia MUC y Línea Purpura, se programó las pruebas funcionales el día 04 de diciembre de 2024. Se está realizando el cargue del archivo de planeación con todas las validaciones dentro del sistema Pandora. 
Recibo a satisfacción del contrato No 1971-2024 para la adquisición de las licencias Adobe. Recibo a satisfacción del contrato No 1933-2024 para la adquisición de los certificados SSL. Apoyo técnico en la elaboración de estudios previos y análisis del sector para la contratación de los créditos de Microsoft Azure. Se realizan los estudios previos, análisis de sector y evaluación para la adquisición de la licencia de chat en vivo. Salió el contrato de DLP No. 1972 de 2024. 
En cuanto a infraestructura se realizó último mantenimiento preventivo de UPS, se realizó último mantenimiento preventivo del Aire Acondicionado. Se generaron conceptos técnicos de equipos de cómputo. Se realizaron test de deterioro. </t>
  </si>
  <si>
    <t>Se realizaron ajustes en el sistema SIMISIONAL 2.0, como son se imprenta mensaje de alerta en el registro de seguimiento de atenciones con el fin de que los usuarios puedan ver el identificador de la solicitud para un mejor control. Se ajusta pantalla de búsqueda en página de hojas de vida distribuyendo mejor los cuadros de texto para que se puedan ver los resultados de las búsquedas. Se ajusta funcionalidad de campo de dirección en hoja de vida, ya que presentaba un bug que no permitía abrir la venta de edición de direcciones.
En cuanto a infraestructura se migraron Windows server 2019 a 2022, se realizaron actualizaciones de los certificados de seguridad SSL a los servidores de OCI, se realiza actualización del Moodle a su última versión en el servidor de capacitaciones de desarrollo, se continuaron los avances en el sistema Pandora con el desarrollo de un plan de trabajo estructurado y el ajuste de los formatos de contratación mediante una parametrización en Excel, los cuales serán integrados en el sistema Pandora para mejorar la eficiencia y la seguridad de los procesos de contratación de la Secretaría.</t>
  </si>
  <si>
    <t>Aplicaciones y servicios con soporte y mantenimiento especializado.</t>
  </si>
  <si>
    <r>
      <t xml:space="preserve">OAP (TI. TH):
</t>
    </r>
    <r>
      <rPr>
        <sz val="11"/>
        <rFont val="Arial"/>
        <family val="2"/>
      </rPr>
      <t>20. Disponer de los servicios profesionales de apoyo para realizar actividades relacionadas con la infraestructura, el desarrollo de software, la seguridad de la información, las redes, las comunicaciones y el soporte técnico.</t>
    </r>
  </si>
  <si>
    <t>MENSUAL: Actualización de SIMISIONAL2 para la corrección de bugs, paginación, ventanas de consulta, nuevos campos. Integración de data storage de Oracle con el SIMISIONAL2. Aprobación de cambios para formularios de agencia MUC y Línea Purpura, se programó las pruebas funcionales el día 04 de diciembre de 2024. Se está realizando el cargue del archivo de planeación con todas las validaciones dentro del sistema Pandora. 
Recibo a satisfacción del contrato No 1971-2024 para la adquisición de las licencias Adobe. Recibo a satisfacción del contrato No 1933-2024 para la adquisición de los certificados SSL. Apoyo técnico en la elaboración de estudios previos y análisis del sector para la contratación de los créditos de Microsoft Azure. Se realizan los estudios previos, análisis de sector y evaluación para la adquisición de la licencia de chat en vivo. Salió el contrato de DLP No. 1972 de 2024. 
En cuanto a infraestructura se realizó último mantenimiento preventivo de UPS, se realizó último mantenimiento preventivo del Aire Acondicionado. Se generaron conceptos técnicos de equipos de cómputo. Se realizaron test de deterioro. 
ACUMULADO: Se realizaron ajustes en el sistema SIMISIONAL 2.0, Se ajusta pantalla de búsqueda en página de hojas de vida. Se ajusta funcionalidad de campo de dirección en hoja de vida.
En cuanto a infraestructura se migraron Windows server 2019 a 2022, se realizaron actualizaciones de los certificados de seguridad SSL a los servidores de OCI, se realiza actualización del Moodle a su última versión en el servidor de capacitaciones de desarrollo, se continuaron los avances en el sistema Pandora.</t>
  </si>
  <si>
    <t>https://secretariadistritald-my.sharepoint.com/:f:/g/personal/zdoncel_sdmujer_gov_co/EuwJSsdk82dIjcf3wMDZtCMBcN9h8EFut4VeXKyxU02tXg?e=EzaVGJ</t>
  </si>
  <si>
    <t xml:space="preserve">Se identifican y documentan las necesidades en materia de gestión del conocimiento, innivación, tecnología, entre otras, la cual es insumo para la definición, priorización e implementación de actividades. </t>
  </si>
  <si>
    <r>
      <t xml:space="preserve">OAP (GC):
</t>
    </r>
    <r>
      <rPr>
        <sz val="11"/>
        <rFont val="Arial"/>
        <family val="2"/>
      </rPr>
      <t>25. Identificar el estado actual de la gestión del conocimiento y la innovación en la entidad.</t>
    </r>
  </si>
  <si>
    <t xml:space="preserve">Con base en ejercicio de cocreación se documentan los resultados, análisis de contexto, análisis PESTEL y recomendaciones para incluir en la planeación de gestión del conocimiento e innovación. Por su parte se realiza matriz donde se identifican las necesidades en las diferentes categorias. Asimismo, en el marco de la conmemoración del día internacional de la eliminación de la violencia contra la mujer, se diseñó un storymap; una herramienta innovadora qué permite contar una historia utilizando técnicas de narración e integrando mapas, imágenes, videos, figuras, entre otras. </t>
  </si>
  <si>
    <t>https://secretariadistritald-my.sharepoint.com/:f:/g/personal/zdoncel_sdmujer_gov_co/EtCVBnsPZY9NvdojSFZ4fV4BKu3xQ9mg00EC6gbiKN5rAA?e=3SXVgC</t>
  </si>
  <si>
    <t xml:space="preserve">Implementación de certificados SSL wildcard: Se instalaron y validaron certificados de seguridad para aplicativos alojados en servidores locales, incluido Pandora. Este proceso garantiza la integridad y la seguridad de las conexiones, fortaleciendo la protección de datos sensibles. 
Revisión de autenticación multifactor (MFA): Se respondieron consultas relacionadas con la implementación de MFA para correos institucionales, aclarando su alineación con la Ley 1581 de 2012 y los estándares de seguridad definidos por la entidad. Esto asegura el acceso seguro a los sistemas institucionales sin comprometer la privacidad de los usuarios </t>
  </si>
  <si>
    <t>Se realizaron ajustes y clarificaciones clave en temas de seguridad digital y protección de datos personales, enfocados en fortalecer la implementación de la Política de Seguridad Digital en la Secretaría Distrital de la Mujer.
1.	Atención a consultas sobre manejo de datos sensibles: se brindó respuesta a inquietudes de distintas áreas, particularmente en la gestión de datos personales en documentos públicos. Siguiendo el principio de circulación restringida de la Ley 1581 de 2012, se recomendó ajustar formatos para minimizar la inclusión de datos sensibles en publicaciones de acceso general, preservando la confidencialidad y el cumplimiento normativo en cada proceso.
2.	Revisión y ajuste de la Guía de Anonimización de Datos: en colaboración con las áreas involucradas, se realizaron ajustes a la Guía de Anonimización de Datos Sensibles, enfatizando el cumplimiento normativo y transformando recomendaciones en directrices de política para una gestión más efectiva de datos personales. También se incorporaron secciones de preguntas frecuentes, permitiendo resolver inquietudes recurrentes del equipo.</t>
  </si>
  <si>
    <t xml:space="preserve">Finalizar la integración de sistemas con los ajustes propuestos en los manuales de operación y planeación. 
Continuar fortaleciendo las medidas de seguridad digital mediante la revisión periódica de configuraciones y análisis de vulnerabilidades. 
Consolidar los flujos automatizados en Pandora, priorizando los módulos críticos para el primer trimestre de 2025. </t>
  </si>
  <si>
    <r>
      <t xml:space="preserve">OAP. (TI):
</t>
    </r>
    <r>
      <rPr>
        <sz val="11"/>
        <rFont val="Arial"/>
        <family val="2"/>
      </rPr>
      <t>21. Desarrollar capacidades para el fortalecimiento institucional en la gestión, gobierno y desarrollo de los proyectos con componentes TIC's haciendo énfasis en la aplicación de los lineamientos y principios de la seguridad y privacidad de la información.</t>
    </r>
  </si>
  <si>
    <t>MENSUAL: Implementación de certificados SSL wildcard: Se instalaron y validaron certificados de seguridad para aplicativos alojados en servidores locales, incluido Pandora. Este proceso garantiza la integridad y la seguridad de las conexiones, fortaleciendo la protección de datos sensibles. 
Revisión de autenticación multifactor (MFA): Se respondieron consultas relacionadas con la implementación de MFA para correos institucionales, aclarando su alineación con la Ley 1581 de 2012 y los estándares de seguridad definidos por la entidad. Esto asegura el acceso seguro a los sistemas institucionales sin comprometer la privacidad de los usuarios 
ACUMULADO: Se realizaron ajustes y clarificaciones clave en temas de seguridad digital y protección de datos personales.
1.	Atención a consultas sobre manejo de datos sensibles: se brindó respuesta a inquietudes de distintas áreas.
2.	Revisión y ajuste de la Guía de Anonimización de Datos: en colaboración con las áreas involucradas, se realizaron ajustes a la Guía de Anonimización de Datos Sensibles. También se incorporaron secciones de preguntas frecuentes, permitiendo resolver inquietudes recurrentes del equipo.</t>
  </si>
  <si>
    <t>https://secretariadistritald-my.sharepoint.com/:f:/g/personal/zdoncel_sdmujer_gov_co/EkDIJqlhBgFIsvbcnEv91vEBITeAe9AmwxykXIh7MjmzSQ?e=KIeAUs</t>
  </si>
  <si>
    <t xml:space="preserve">Con la suscripcion de 846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42 nuevos  contratos por otras tipologías y modalidades, necesario para el cumplimiento de la misionalidad de la entidad, se sigue  asegurando la continuidad en la  prestación de los servicios ofertados por la SDMujer   
 </t>
  </si>
  <si>
    <r>
      <t xml:space="preserve">CONTRATACION:
</t>
    </r>
    <r>
      <rPr>
        <sz val="11"/>
        <rFont val="Arial"/>
        <family val="2"/>
      </rPr>
      <t xml:space="preserve">
22. Tramitar las diferentes solicitudes radicadas en la Dirección de contratación  en las etapas 
(Precontractual, Contractual y Postcontractual)</t>
    </r>
  </si>
  <si>
    <t>La Dirección de Contratación, en el mes de Julio, agosto, septiembre, octubre y novirmbre en el marco del proyecto de inversión 8225  tramitó 113 solicitudes de contratación,   dejandonos con un avance del 95 % de cumplimiento en la contratación  por esta meta. 
Por otro lado, tramitó un total de775 solicitudes  de contratación por  otros proyectos de invesión en el mes de Julio, agosto, septiembre y octubre, dejandonos con un avance del 97%  de cumplimiento en la contratación por estas metas. 
De acuerdo a lo anterior,  entre el mes de  Julio, agosto,  septiembre, octubre y noviembre,  la Dirección de Contratación  tramitó un total 888 solicitudes de contratación, suscribiendose los respectivos contratos, dejando  un avance del 96,7% de cumplimiento en la contratación a la fecha.
Así mismo, en el mes de el mes de  Julio, agosto,  septiembre, octubre y noviembre se realizó 180  modificaciones aproximadamente entre las cuales se encuentran, Adiciones, Adiciones y Prórroga, Prórroga, Terminaciones Anticipadas, Otro Sí Modificatorios, Cesiones,  liquidaciones, Aclaratorios entre otros.</t>
  </si>
  <si>
    <t>https://secretariadistritald-my.sharepoint.com/:f:/g/personal/zdoncel_sdmujer_gov_co/EvXuRUJZNgZOlhP8dKclfaQBkEruqOafHP-5p6WhbDPxpA?e=gVoXNU</t>
  </si>
  <si>
    <t xml:space="preserve">Se materializo avance acumulativo al mes de noviembre del 83% de la meta de los controles al proceso de gestion de pagos financieros			
			</t>
  </si>
  <si>
    <t xml:space="preserve">Seguimiento, monitoreo y control de la ejecución presupuestal de la entidad por medio del control en la expedición de los CDP y RP en los periodos establecidos durante la vigencia.		
		</t>
  </si>
  <si>
    <r>
      <rPr>
        <b/>
        <sz val="11"/>
        <color rgb="FF000000"/>
        <rFont val="Arial"/>
        <family val="2"/>
      </rPr>
      <t>DAF (GF):</t>
    </r>
    <r>
      <rPr>
        <sz val="11"/>
        <color rgb="FF000000"/>
        <rFont val="Arial"/>
        <family val="2"/>
      </rPr>
      <t xml:space="preserve"> 
23. Expedir los certificados presupuestales solicitados a la Dirección Administrativa y Financiera</t>
    </r>
  </si>
  <si>
    <t xml:space="preserve">En el mes de noviembre se expidieron 97 CDP solicitados a la DAF el acumulado entre los meses de julio a noviembre es de 1263  CDP solicitados a la DAF en el periodo reportado acumulado							
							</t>
  </si>
  <si>
    <t>https://secretariadistritald-my.sharepoint.com/:f:/g/personal/zdoncel_sdmujer_gov_co/EmQXDJ0GnShHlI6P8U9GHsQBkb4KmphEElU-Obutd3bXpg?e=c5t4UO</t>
  </si>
  <si>
    <r>
      <rPr>
        <b/>
        <sz val="11"/>
        <color rgb="FF000000"/>
        <rFont val="Arial"/>
        <family val="2"/>
      </rPr>
      <t xml:space="preserve">DAF (GF): 
</t>
    </r>
    <r>
      <rPr>
        <sz val="11"/>
        <color rgb="FF000000"/>
        <rFont val="Arial"/>
        <family val="2"/>
      </rPr>
      <t xml:space="preserve">
24. Gestionar los pagos radicados a la Dirección Administrativa y Financiera que cumplan con los requisitos establecidos</t>
    </r>
  </si>
  <si>
    <t xml:space="preserve">Pagos radicados durante  el mes de noviembre 966, el acumulado de julio a noviembre  4435 pagos radicados en el periodo reportado que cumplen con los requisitos establecidos	</t>
  </si>
  <si>
    <t>https://secretariadistritald-my.sharepoint.com/:f:/g/personal/zdoncel_sdmujer_gov_co/EuyKd2iAOe5AnHecsQsWwRwB3zFZTlNZcY0ypn10ZAaCGA?e=L1LWMI</t>
  </si>
  <si>
    <t>Fortalecer el 100% de las herramientas para el seguimiento a de los planes, políticas públicas, proyectos y presupuesto asociados a la inversión de la entidad.</t>
  </si>
  <si>
    <t>Durante el mes de noviembre se realizó el acompañamiento, orientación, revisión y trámite de todos los requerimientos realizados por las diferentes dependencias en los temas relacionados con metas y presupuesto de los 13 proyectos de inversión, para el avance y cumplimiento de los planes de acción y políticas publicas. Dando cumplimiento a lo programado en el mes correspondiente al 33%</t>
  </si>
  <si>
    <t xml:space="preserve">Se da cumplimiento con lo programado presentando un avance del 66%, al mes de noviembre
Se realizó el acompañamiento, orientación, revisión y trámite de todos los requerimientos realizados por las diferentes dependencias en los temas relacionados con metas y presupuesto de los 13 proyectos de inversión, para el avance y cumplimiento de los planes de acción y políticas publicas. </t>
  </si>
  <si>
    <t>N.A.</t>
  </si>
  <si>
    <t xml:space="preserve">Contar con información para la generación de alertas tempranas garantizando el cumplimiento de las metas y objetivos </t>
  </si>
  <si>
    <r>
      <rPr>
        <b/>
        <sz val="11"/>
        <color rgb="FF000000"/>
        <rFont val="Arial"/>
        <family val="2"/>
      </rPr>
      <t xml:space="preserve">OAP. (4P)
</t>
    </r>
    <r>
      <rPr>
        <sz val="11"/>
        <color rgb="FF000000"/>
        <rFont val="Arial"/>
        <family val="2"/>
      </rPr>
      <t>26. Realizar el seguimiento a de los planes, políticas públicas, proyectos y presupuesto asociados a la inversión de la entidad.</t>
    </r>
  </si>
  <si>
    <t>En el mes de noviembre se realizó el seguimiento de los planes de acción a los 13 proyectos de inversión con corte a octubre 31 de 2024, se realizaron verificaciones de solicitudes de PAABS, CDP, traslados entre pospres, elementos PEP, se actualizaron las fichas EBI-D en Segplan así como las formulaciones extensas de conformidad con los traslados presupuestales. Se realizó la consolidación, revisión y cargue de modificaciones al PAABS, se reportó el seguimiento de PMR, trazadores y demas relacionados con proyectos de inversión y temas presupuestales.
En cumplimiento de los lineamientos establecidos por la Secretaría Distrital de Planeación, así como en respuesta a los requerimientos realizados por los sectores lideres, durante el mes se llevaron a cabo las acciones de articulación, revisión y ajustes de reporte de seguimiento con corte al tercer trimestre de las Política Públicas Distritales en las cuales la Secretaría de la Mujer tiene a su cargo compromisos: Política Pública de Lectura, Escritura y Oralidad – LEO y PAD Víctimas, así como, ajustes a la Política Pública de Espacio Público.</t>
  </si>
  <si>
    <r>
      <rPr>
        <u/>
        <sz val="11"/>
        <color rgb="FF0000FF"/>
        <rFont val="Calibri"/>
        <family val="2"/>
        <scheme val="minor"/>
      </rPr>
      <t xml:space="preserve">https://secretariadistritald-my.sharepoint.com/:f:/g/personal/zdoncel_sdmujer_gov_co/EjXObdJblitOvHn2rFJI-5ABz-T8VfX-vFOdYOZcp5eRpg?e=bbYVsS
</t>
    </r>
    <r>
      <rPr>
        <sz val="11"/>
        <color rgb="FF000000"/>
        <rFont val="Calibri"/>
        <family val="2"/>
        <scheme val="minor"/>
      </rPr>
      <t xml:space="preserve">Se carga una muestra de las evidencias teniendo en cuenta el volumen mensual que se gestiona, igualmente en la página web de la SDMujer en el link de transparencia se publica la información relacionada con los proyectos de inversión y en el share point de Direccionamiento Estratégico se cuenta con el repositorio de la gestión realizada   </t>
    </r>
  </si>
  <si>
    <t>Página 2 de 4</t>
  </si>
  <si>
    <t xml:space="preserve">PROGRAMACIÓN </t>
  </si>
  <si>
    <t>SOLUCIONES PROPUESTAS PARA RESOLVER LOS RETRASOS Y FACTORES LIMITANTES PARA EL CUMPLIMIENTO</t>
  </si>
  <si>
    <t>PRODUCTO INSTITUCIONAL (PMR):</t>
  </si>
  <si>
    <t>OBJETIVO ESTRATEGICO:</t>
  </si>
  <si>
    <t xml:space="preserve"> META</t>
  </si>
  <si>
    <t xml:space="preserve">MAGNITUD CUATRIENIO
(Únicamente para indicadores PDD y PMR. Se debe diligenciar "A demanda" cuando aplique en los indicadores de tareas) </t>
  </si>
  <si>
    <t>Meta PDD</t>
  </si>
  <si>
    <t>PMR</t>
  </si>
  <si>
    <t>Tarea</t>
  </si>
  <si>
    <t>MAGNITUD EJECUTADA</t>
  </si>
  <si>
    <t>AVANCE %</t>
  </si>
  <si>
    <t>Índice de Gestión Pública Distrital</t>
  </si>
  <si>
    <t>Sumatoria de promedios ponderados del IDI EP GR</t>
  </si>
  <si>
    <t xml:space="preserve">Creciente </t>
  </si>
  <si>
    <t>Porcentaje</t>
  </si>
  <si>
    <t>Alcanzar un valor del 90,4% en la sumatoria de promedios ponderados del IDI EP GR</t>
  </si>
  <si>
    <t>OAP - Planeación y Gestión</t>
  </si>
  <si>
    <t>90.4%</t>
  </si>
  <si>
    <t>91.5%</t>
  </si>
  <si>
    <t>Anual</t>
  </si>
  <si>
    <t>N/A</t>
  </si>
  <si>
    <t>Porcentanje de avance de la formulación y/o implementación planeación y sistemas de gestión</t>
  </si>
  <si>
    <t>(Número de planes formulados y/o implementados / Total de planes a formular y/o implementar) x 100</t>
  </si>
  <si>
    <t xml:space="preserve">Constante </t>
  </si>
  <si>
    <t>Alcanzar un valor del 100% para garantizar que todos los planes previstos hayan sido formulados e implementados.</t>
  </si>
  <si>
    <t>Porcentaje de avance en el desarrollo, mantenimiento o adquisión de hardware o software</t>
  </si>
  <si>
    <t>(Número de actividades adelantadas para el desarrollo, mantenimiento o adquisición de hardware o software / Número de actividades establecidas para el desarrollo, mantenimiento o adquisición de hardware o software) x 100</t>
  </si>
  <si>
    <t>Alcanzar un valor del 100% para garantizar que todas las actividades necesarias para el desarrollo, mantenimiento o adquisición de hardware o software hayan sido adelantadas.</t>
  </si>
  <si>
    <t>Sistema de gestión documental actualizado</t>
  </si>
  <si>
    <t>(Actividades adelantadas para la actualización del sistema de gestión documental realizadas / Actividades adelantadas para la actualización del sistema de gestión documental establecidas) x 100</t>
  </si>
  <si>
    <t>Alcanzar un valor del 100% para garantizar que todas las actividades necesarias para actualizar el sistema de gestión documental hayan sido realizadas.</t>
  </si>
  <si>
    <t>90.5%</t>
  </si>
  <si>
    <t>(Planes de gestión implementados para el cierre de brechas FURAG / Planes de gestión establecidos para el cierre de brechas FURAG) x 100</t>
  </si>
  <si>
    <t>Alcanzar un valor del 100% para garantizar que todos los planes necesarios para cerrar brechas FURAG hayan sido implementados.</t>
  </si>
  <si>
    <t>(Actividades realizadas para implementar la Política de Gestión Documental institucional  / Actividades establecidas para implementar la Política de Gestión Documental institucional) x 100</t>
  </si>
  <si>
    <t>Alcanzar un valor del 100% para garantizar que todas las actividades necesarias para implementar la Política de Gestión Documental institucional hayan sido realizadas.</t>
  </si>
  <si>
    <t>OAP - Gestión Tecnológica
DAF - Gestión Documental</t>
  </si>
  <si>
    <t>(Plan de acción implementado de la Política de Gobierno Digital / Plan de acción formulado de la Política de Gobierno Digital) x 100</t>
  </si>
  <si>
    <t>Alcanzar un valor del 100% para garantizar que todas las acciones necesarias para implementar la Política de Gobierno Digital hayan sido realizadas.</t>
  </si>
  <si>
    <t>OAP - Gestión Tecnológica</t>
  </si>
  <si>
    <t>Plan de fortalecimiento de la gestión de conocimiento e innovación alineado con la apuesta distrital</t>
  </si>
  <si>
    <t>Suma</t>
  </si>
  <si>
    <t>Número</t>
  </si>
  <si>
    <t>Plan estratégicos de tecnologías de la información</t>
  </si>
  <si>
    <t>Estratégia para el fortalecimiento de la gestión contractual institucional</t>
  </si>
  <si>
    <t>Direcció de Cotratación</t>
  </si>
  <si>
    <t>(Controles realizados asociados al proceso de gestión financiera / Controles establecidos asociados al proceso de gestión financiera) x 100</t>
  </si>
  <si>
    <t>Alcanzar un valor del 100% para garantizar que todos los controles necesarios para la gestión financiera hayan sido implementados.</t>
  </si>
  <si>
    <t>DAF - Gestión Financiera</t>
  </si>
  <si>
    <t>(Herramientas fortalecidas para el seguimiento / Herramientas establecidas para el seguimiento) x 100</t>
  </si>
  <si>
    <t>Alcanzar un valor del 100% para garantizar que todas las herramientas necesarias para el seguimiento hayan sido fortalecidas.</t>
  </si>
  <si>
    <t>ELABORÓ</t>
  </si>
  <si>
    <t>APROBÓ (Según aplique Gerenta de proyecto, Lider técnica y responsable de proceso)</t>
  </si>
  <si>
    <t>Firma:</t>
  </si>
  <si>
    <t>REVISÓ OFICINA ASESORA DE PLANEACIÓN</t>
  </si>
  <si>
    <t xml:space="preserve">VoBo. </t>
  </si>
  <si>
    <t>Nombre: ZARETH DONCEL BARACALDO</t>
  </si>
  <si>
    <t>Nombre: CARLOS GAITÁN SÁNCHEZ</t>
  </si>
  <si>
    <t xml:space="preserve">Nombre: </t>
  </si>
  <si>
    <t>Nombre:</t>
  </si>
  <si>
    <t>Cargo: Contratista</t>
  </si>
  <si>
    <t>Cargo: Jefe Oficina Asesora de Planeación</t>
  </si>
  <si>
    <t xml:space="preserve">Cargo: </t>
  </si>
  <si>
    <t>x</t>
  </si>
  <si>
    <t xml:space="preserve">Porcentaje de solicitudes gestionadas </t>
  </si>
  <si>
    <t>(número de solicitudes tramitadas/número de solicitudes recibidas)*100</t>
  </si>
  <si>
    <t>porcentaje</t>
  </si>
  <si>
    <t>Corresponde al porcentaje de solicitudes gestionadas para la actualización documental</t>
  </si>
  <si>
    <t>Cuatrimestral</t>
  </si>
  <si>
    <t>Casos trámitados en mesa de ayuda
Documentos actualizados en el SIG
Actas de reunión de acompañamiento
Correo electrónico con observaciones o ajustes a los documentos</t>
  </si>
  <si>
    <t>suma</t>
  </si>
  <si>
    <t>Porcentaje de monitoreos</t>
  </si>
  <si>
    <t>(Número de monitoreos ejecutados/número de monitoreos programados) * 100</t>
  </si>
  <si>
    <t>Corresponde al porcentaje de reportes de monitoreo a los riesgos de los procesos</t>
  </si>
  <si>
    <t xml:space="preserve">Acompañamiento al diligencimiento del acta de seguimiento a riesgos por proceso, y validación de cargue en el sistema de información.
</t>
  </si>
  <si>
    <t>creciente</t>
  </si>
  <si>
    <t>Corresponde al porcentaje de reportes de monitoreo a indicadores de los procesos</t>
  </si>
  <si>
    <t xml:space="preserve">Hoja de vida de indicadores 
Seguimiento a indicadores
Informes de monitoreo a indicadores
</t>
  </si>
  <si>
    <t>decreciente</t>
  </si>
  <si>
    <t>Corresponde al porcentaje de reportes de monitoreo planes de mejoramiento</t>
  </si>
  <si>
    <t xml:space="preserve">Seguimientos realizados en el Sistema de Información
Actas de reunión de seguimiento
Correos electrónicos de alerta remitidos
</t>
  </si>
  <si>
    <t>constante</t>
  </si>
  <si>
    <t>Corresponde al porcentaje de reportes de monitoreo del PIGA</t>
  </si>
  <si>
    <t>Correos electrónicos
Informe de cumplimiento al PIGA</t>
  </si>
  <si>
    <t>Porcentaje de implamementación de sistemas de información</t>
  </si>
  <si>
    <t>(Número de sisyemas de información implementados/número de sistemas de información programados) * 100</t>
  </si>
  <si>
    <t>Corresponde al porcentaje de implementación de los sistemación de información de la entidad</t>
  </si>
  <si>
    <t>OAP - Planeación y Gestión
- TI</t>
  </si>
  <si>
    <t xml:space="preserve">funcionalidades, desarrollos, módulos, soluciones gestionadas
Mesa de ayuda
Actas de reunión de avance
</t>
  </si>
  <si>
    <t>*Incluir tantas filas sean necesarias</t>
  </si>
  <si>
    <t>Nombre: PAULA SOSA MARTÍN</t>
  </si>
  <si>
    <t>Informes de Auditoria RCS elaborados, remitidos y publicados de acuerdo con el Plan Anual de Auditoría aprobado.</t>
  </si>
  <si>
    <t>(Número de Informes de auditoria RCS emitidos/Número de Informes de auditoria RCS programados)*100</t>
  </si>
  <si>
    <t>Jefe Oficina de Control Interno</t>
  </si>
  <si>
    <t>Informes de auditorías RCS emitidos.</t>
  </si>
  <si>
    <t>Actividades de consultoría (asesoría y acompañamiento) ejecutadas, que contribuyan al mejoramiento de la gestión y desempeño de la entidad.</t>
  </si>
  <si>
    <t>(Número de actividades  de consultoría que contribuyan al mejoramiento de la gestión y desempeño de la entidad ejecutadas/Número de actividades  de consultoría que contribuyan al mejoramiento de la gestión y desempeño de la entidad requeridas) * 100</t>
  </si>
  <si>
    <t>Formulación y seguimiento al Plan Anual de Auditoría; 
Actas de CICCI;
Actas del CDA; 
Actas de otras instancias internas y externas;
Evidencia de reuniones;
Actas de visitas;
 Documentos del proceso revisados.</t>
  </si>
  <si>
    <t>Nombre: MARYAM PAOLA HERRERA MORALES</t>
  </si>
  <si>
    <t>Nombre: ANDRES PABON S.</t>
  </si>
  <si>
    <t>Cargo: PROFESIONAL ESPECIALIZADO</t>
  </si>
  <si>
    <t>Cargo:  JEFE OFICINA DE CONTROL INTERNO</t>
  </si>
  <si>
    <t>Porcentaje de actividades del Plan de Bienestar Social, Estímulos e Incentivos ejecutadas.</t>
  </si>
  <si>
    <t>(No. de actividades ejecutadas en el Plan de Bienestar Social, Estímulos e Incentivos durante el mes de medición / No. de actividades programadas del Plan de Bienestar Social, Estímulos e Incentivos para el mes de medición) *100</t>
  </si>
  <si>
    <t>A DEMANDA</t>
  </si>
  <si>
    <t>Dirección de Talento Humano</t>
  </si>
  <si>
    <t>Trimestral</t>
  </si>
  <si>
    <t>Actas, registros de asistencia, registros fotográficos, videos, piezas de comunicación, correos electrónicos, certificados, comunicaciones internas y externas, archivos de excel, presentaciones power point, invitaciones, entre otros, de las actividades ejecutadas.</t>
  </si>
  <si>
    <t>Porcentaje de actividades previstas en el Plan Institucional de Capacitación - PIC y de los programas de inducción y reinducción ejecutadas.</t>
  </si>
  <si>
    <t>(No. de actividades ejecutadas en el Plan Institucional de Capacitación - PIC durante el mes de medición/ No. de actividades programadas en el Plan Institucional de Capacitación - PIC para el mes de medición) *100</t>
  </si>
  <si>
    <t>Constante</t>
  </si>
  <si>
    <t>Procentaje</t>
  </si>
  <si>
    <t>Porcentaje de las actividades previstas en el Plan de Trabajo Anual de Seguridad y Salud en el Trabajo ejecutadas</t>
  </si>
  <si>
    <t>(No. de actividades ejecutadas en el Plan Anual de Seguridad y Salud en el Trabajo durante el mes de medición / No. de actividades programadas en el Plan Anual de Seguridad y Salud en el Trabajo para el mes de medición) *100</t>
  </si>
  <si>
    <t>Porcentaje de las actividades previstas en el el Plan  de Gestión de Integridad establecido en el Programa de Transparencia y Ética pública ejecutadas.</t>
  </si>
  <si>
    <t>(No. de actividades ejecutadas en el Plan  de Gestión de Integridad establecido en el Programa de Transparencia y Ética pública durante el mes de medición / No. de actividades programadas en el el Plan  de Gestión de Integridad establecido en el Programa de Transparencia y Ética pública para el mes de medición) *100</t>
  </si>
  <si>
    <t xml:space="preserve">Reporte de resultados de encuestas, de evaluaciones, 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ejecutadas. </t>
  </si>
  <si>
    <t>Número de acciones de mejora ejecutadas conforme con los resultados obtenidos en la medición de FURAG 2023.</t>
  </si>
  <si>
    <t>(No. de acciones de mejora ejecutadas conforme con los resultados obtenidos en la medición de FURAG 2023 / No. de acciones de mejora programadas conforme con los resultados obtenidos en la medición de FURAG 2023. (3)) *100</t>
  </si>
  <si>
    <t>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realizadas para el cumplimiento de las acciones de meejora.</t>
  </si>
  <si>
    <t>Nombre: ANDREA MILENA PARADA ORTIZ</t>
  </si>
  <si>
    <t>Nombre: CLAUDIA MARCELA GARCÍA SANTOS</t>
  </si>
  <si>
    <t xml:space="preserve">Cargo: PROFESIONAL UNIVERSITARIA </t>
  </si>
  <si>
    <t>Cargo: DIRECTORA DE TALENTO HUMANO</t>
  </si>
  <si>
    <t>Versión: 12</t>
  </si>
  <si>
    <t>Fecha de Emisión: 22/12/2023</t>
  </si>
  <si>
    <t>Implementar buenas prácticas de gestión en la Secretaría Distrital de la Mujer.</t>
  </si>
  <si>
    <t xml:space="preserve">MAGNITUD CUATRIENIO
(Únicamente para indicadores Sectoriales y PMR. Se debe diligenciar "A demanda" cuando aplique en los indicadores de actividad) </t>
  </si>
  <si>
    <t xml:space="preserve">AVANCE META </t>
  </si>
  <si>
    <t>Meta sectorial</t>
  </si>
  <si>
    <t xml:space="preserve"> De actividad  </t>
  </si>
  <si>
    <t xml:space="preserve"> Proceso (POA)</t>
  </si>
  <si>
    <t>Planes Decreto 612</t>
  </si>
  <si>
    <t>Atención a la Ciudadanía</t>
  </si>
  <si>
    <t>9. Plan Anticorrupción y de Atención al Ciudadano</t>
  </si>
  <si>
    <t xml:space="preserve">Actualizar la información de la Guia de Tramites y Servicios de de la Alcaldia Mayor de Bogota </t>
  </si>
  <si>
    <t>Actualizar la información de la Guia de Tramites y Servicios de Bogota de la Alcaldia Mayor</t>
  </si>
  <si>
    <t>Número de actualizaciones de la información relacionada al proceso de Atención a la Ciudadanía en plataformas virtuales</t>
  </si>
  <si>
    <t>Subsecretaría de Gestión Corporativa - Atención a la Ciudadanía</t>
  </si>
  <si>
    <t>Mensual</t>
  </si>
  <si>
    <t xml:space="preserve">Acta de seguimiento mensual </t>
  </si>
  <si>
    <t>Sensibilizar a servidoras/es y contratistas en temas de atención a la ciudadanía y gestión de peticiones ciudadanas.</t>
  </si>
  <si>
    <t>Número de sensibilizaciones a servidoras/es y contratistas en temas de atención a la ciudadanía y gestión de peticiones ciudadanas realizadas.</t>
  </si>
  <si>
    <t>Listados de asistencia
Presentación</t>
  </si>
  <si>
    <t>Difundir piezas de comunicación para sensibilizar a las servidoras/es y contratistas en temas de atención a la ciudadanía y gestión de peticiones ciudadanas.</t>
  </si>
  <si>
    <t>Número de piezas comunicacionales para sensibilizar a las servidoras/es y contratistas en temas de atención a la ciudadanía y gestión de peticiones ciudadanas difundidas</t>
  </si>
  <si>
    <t>Piezas publicadas en Boletina Informativa.</t>
  </si>
  <si>
    <t>Realizar el seguimiento y revisión de los documentos asociados al proceso de Atención a la Ciudadanía para identificar su necesidad de actualización.</t>
  </si>
  <si>
    <t>Número de revisiones de los documentos asociados al proceso de Atención a la Ciudadanía para identificar su necesidad de actualización.</t>
  </si>
  <si>
    <t>Semestral</t>
  </si>
  <si>
    <t>Actas de reuniones realizadas para revisión documental.</t>
  </si>
  <si>
    <t>Recibir, registrar, asignar y hacer seguimiento a la gestión de las peticiones ciudadanas (PQRS) y al manejo del Sistema Distrital para la Gestión de Peticiones Ciudadanas, Bogotá te escucha.</t>
  </si>
  <si>
    <t>(No de peticiones ciudadanas atendidas oportunamente/No de peticiones ciudadana recibidas)*100%</t>
  </si>
  <si>
    <t>Porcentaje de respuestas peticiones ciudadanas con respuesta oportuna de acuerdo con la normatividad vigente</t>
  </si>
  <si>
    <t>Reportes de gestión de las peticiones ciudadanas (PQRS) en la Secretaría Distrital de la Mujer</t>
  </si>
  <si>
    <t>Participar en los espacios de articulación interinstitucional y promoción de la cooperación e intercambio de conocimientos en temas de atención a la ciudadanía de la Red Distrital de Quejas y Reclamos (Veeduría Distrital), Secretaría General de la Alcaldía Mayor de Bogotá, y otras entidades distritales y nacionales.</t>
  </si>
  <si>
    <t>(Número de espacios de articulación interinstitucional con participación de la SDMujer en el periodo de medición/Número de espacios de articulación interinstitucional participaciones programados Red Distrital de Quejas y Reclamos (Veeduría Distrital), Secretaría General de la Alcaldía Mayor de Bogotá, y otras entidades distritales y nacionales)*100%</t>
  </si>
  <si>
    <t>Porcentaje de espacios de articulación interinstitucional y promoción de la cooperación e intercambio de conocimientos en temas de atención a la ciudadanía con participación de la SDMujer</t>
  </si>
  <si>
    <t>Listados de asistencia</t>
  </si>
  <si>
    <t xml:space="preserve">Revisar los informes de  calidad de las respuestas de PQRS de la Dirección Distrital de Calidad del Servicio de la Secretaría General de la Alcaldía Mayor y acoger las observaciones a que haya lugar </t>
  </si>
  <si>
    <t>Número de informes con la consolidación de las acciones adelantadas frente a los resultados de los informes de calidad de la Dirección Distrital y de las acciones adelantadas a que haya lugar</t>
  </si>
  <si>
    <t>Reporte de la revisión de los informes de calidad de las respuestas de PQRS de la Dirección Distrital de Calidad del Servicio de la Secretaría General de la Alcaldía Mayor y acoger las observaciones a que haya lugar</t>
  </si>
  <si>
    <t>Informes con consolidación de acciones</t>
  </si>
  <si>
    <t>Elaborar informes mensuales de seguimiento a la gestión de las peticiones ciudadanas.</t>
  </si>
  <si>
    <t>Número de informes de seguimiento a la gestión de las peticiones ciudadanas.</t>
  </si>
  <si>
    <t>Informes de seguimiento a la gestión de las peticiones ciudadanas.</t>
  </si>
  <si>
    <t>Informes mensuales de seguimiento</t>
  </si>
  <si>
    <t>Medir la satisfacción de la ciudadanía con respecto a la atención y retroalimentar sus resultados.</t>
  </si>
  <si>
    <t>Número de informes de medición de la satisfacción de la ciudadanía elaborados</t>
  </si>
  <si>
    <t>Informes de medición de la satisfacción ciudadana con respecto a la atención de la SDMujer elaborados</t>
  </si>
  <si>
    <t xml:space="preserve">Informe semestral de satisfacción publicado </t>
  </si>
  <si>
    <t>Nombre: DIEGO ANDRÉS PEDRAZA PEÑA</t>
  </si>
  <si>
    <t>Nombre: MARGARITA MARÍA RÚA ATEHORTÚA</t>
  </si>
  <si>
    <t>Cargo: Subsecretaria de Gestión Corporativa</t>
  </si>
  <si>
    <t>Cargo: Jefa Oficina Asesora de Planeación</t>
  </si>
  <si>
    <t>REVISÓ</t>
  </si>
  <si>
    <t>Nombre: LUZ AMPARO MACÍAS QUINTANA</t>
  </si>
  <si>
    <t>Cargo: Contratista- Líder Atención a la Ciudadanía</t>
  </si>
  <si>
    <t>Porcentaje de gestión de solicitudes recibidas</t>
  </si>
  <si>
    <t>Número solicitudes gestionadas / Número Solicitudes recibidas en la mesa de ayuda</t>
  </si>
  <si>
    <t>No aplica</t>
  </si>
  <si>
    <t>Se calcula a partir del número de solicitudes gestionados frente al número de solicitudes recibidas de mesa de ayuda</t>
  </si>
  <si>
    <t>Gestión Administrativa</t>
  </si>
  <si>
    <t xml:space="preserve">Porcentaje de actualización del inventario físico de los bienes y elementos de la Entidad </t>
  </si>
  <si>
    <t>Número de atualización de inventarios realizados / Número de atualización de inventarios programados</t>
  </si>
  <si>
    <t>Se calcula a partir del número de actualizaciones de inventarios realizados frente al número de actualizaciones de inventarios en el cronograma</t>
  </si>
  <si>
    <t>DAF (GD): Gestionar las transferencias documentales primarias de las dependencias de Nivel Central y las CIOM al archivo central de la Secretaría.</t>
  </si>
  <si>
    <t>Porcentaje de transferencias documentales realizadas</t>
  </si>
  <si>
    <t>Número de transferencias documentales realizadas / Número de transferencias documentales programados</t>
  </si>
  <si>
    <t xml:space="preserve">Se calcula a partir del número de transferencias documentales </t>
  </si>
  <si>
    <t>Gestión Documental</t>
  </si>
  <si>
    <t xml:space="preserve">DAF (GD): Intervención archivística de 20 metros lineales pertenecientes a la Dirección de Territorialización  custodiados en el Archivo Central </t>
  </si>
  <si>
    <t>Numero de metros lineales intervenidos y organizados</t>
  </si>
  <si>
    <t xml:space="preserve">Metros lineales intervenidos </t>
  </si>
  <si>
    <t>Metros lineales de archivo intervenidos</t>
  </si>
  <si>
    <t>Se calcula a partir del número de metros lineales intervenidos de la Dirección de Territorialización</t>
  </si>
  <si>
    <t>20</t>
  </si>
  <si>
    <t>3</t>
  </si>
  <si>
    <t>5</t>
  </si>
  <si>
    <t>6</t>
  </si>
  <si>
    <t>DAF (GD): Actualización inventario documental Archivo central con asignación topografica de 707 metros lineales del Archivo Central</t>
  </si>
  <si>
    <t>Numero de metros lineales intervenidos</t>
  </si>
  <si>
    <t>Se calcula a partir del número de metros lineales actualizados</t>
  </si>
  <si>
    <t>707</t>
  </si>
  <si>
    <t>DAF (GD): Actualización de los instrumentos y herramientas archivísticas a necesidad del proceso</t>
  </si>
  <si>
    <t>Numero de instrumentos y/o herramientas actualizadas y publicadas</t>
  </si>
  <si>
    <t>Instrumentos actualizados, publicados y dispuestos para consulta</t>
  </si>
  <si>
    <t>Número de instrumentos actualizados y publicados.</t>
  </si>
  <si>
    <t>Se calcula a partir del numero de instrumentos actualizados, publicados y dispuestos para consulta</t>
  </si>
  <si>
    <t>DAF (GD): Sensibilización en la implementación de  instrumentos archivísticos, herramientas de Gestión Documental y el Sistema de Gestión de Documentos</t>
  </si>
  <si>
    <t>Número de sensibilizaciones realizadas / Número sensibilizaciones programadas por cronograma</t>
  </si>
  <si>
    <t>Sumatoria de sensibilizaciones programadas en el periodo de medición</t>
  </si>
  <si>
    <t>Número de sensibilizaciones programadas</t>
  </si>
  <si>
    <t>Se calcula a partir de la cantidad de sensibilizaciones realizadas frente a las programas den el periodo</t>
  </si>
  <si>
    <t>4</t>
  </si>
  <si>
    <t>DAF (GD): Implementación y Seguimiento del Plan de Conservación Documental y Plan de Preservación Digital a Largo Plazo del Sistema Integrado de Conservación - SIC</t>
  </si>
  <si>
    <t>Número de informes programados / Número de informes presentados</t>
  </si>
  <si>
    <t>Sumatoria de informes de implementación y seguimiento</t>
  </si>
  <si>
    <t>Número de Informes</t>
  </si>
  <si>
    <t>Se calcula a partir de la cantidad de informes realizadas frente a la implementación y seguimiento en el periodo</t>
  </si>
  <si>
    <t>DAF (GF): Expedir los certificados presupuestales solicitados a la Dirección Administrativa y Financiera</t>
  </si>
  <si>
    <t xml:space="preserve">Porcentaje de CDP y CRP solicitados y emitidos </t>
  </si>
  <si>
    <t>Número de CDP y CRP emitidos / Número de CDP y CRP solicitados</t>
  </si>
  <si>
    <t>Se calcula a partir del número de solicitudes gestionadas frente al numero de solicitudes recibidas</t>
  </si>
  <si>
    <t>Gestión Financiera</t>
  </si>
  <si>
    <t>DAF (GF): Gestionar los pagos radicados a la Dirección Administrativa y Financiera que cumplan con los requisitos establecidos</t>
  </si>
  <si>
    <t>Porcentaje de pagos gestionados</t>
  </si>
  <si>
    <t>Número de pagos gestionados / Número de pagos radicados</t>
  </si>
  <si>
    <t>Se calcula a partir del número de pagos gestionados frente al número de pagos radicados</t>
  </si>
  <si>
    <t xml:space="preserve">Nombre: ZARETH DONCEL BARACALDO </t>
  </si>
  <si>
    <t>Nombre: DAYRA MARCELA ALDANA</t>
  </si>
  <si>
    <t>Cargo: Directora Administrativa y Financiera</t>
  </si>
  <si>
    <t>Planes decreto 612</t>
  </si>
  <si>
    <t>Unidad de medida</t>
  </si>
  <si>
    <t>1. Plan Institucional de Archivos de la Entidad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</si>
  <si>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</si>
  <si>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</si>
  <si>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</si>
  <si>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</si>
  <si>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</si>
  <si>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</si>
  <si>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</si>
  <si>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10. Plan Estratégico de Tecnologías de la Información y las Comunicaciones (PETI)</t>
  </si>
  <si>
    <t>11. Plan de Tratamiento de Riesgos de Seguridad y Privacidad de la Información</t>
  </si>
  <si>
    <t>12. Plan de Seguridad y Privacidad de la Información</t>
  </si>
  <si>
    <t>Expedir los conceptos jurídicos requeridos en el marco de la gestión institucional para crear unidad de criterio en la interpretación, aplicación e implementación de las disposiciones normativas y responder los derechos de petición a que hubiere lugar en ejercicio de sus funciones.</t>
  </si>
  <si>
    <t>Porcentaje de conceptos jurídicos emitidos y/o derechos de petición, atendidos en términos de ley.</t>
  </si>
  <si>
    <t>(No. de conceptos jurídicos emitidos y/o derechos de petición atendidos en términos de ley / No. de conceptos jurídicos y/o derechos de petición requeridos)*100</t>
  </si>
  <si>
    <t>A demanda</t>
  </si>
  <si>
    <t>De acuerdo con las solicitudes de conceptos jurídicos y/o derechos de petición recibidos, se calcula el porcentaje de respuesta emitido por parte del equipo de la Oficina Asesora Jurídica</t>
  </si>
  <si>
    <t>Oficina Asesora Jurídica</t>
  </si>
  <si>
    <t>Conceptos jurídicos - respuestas a derechos de petición</t>
  </si>
  <si>
    <t>Proyectar, analizar  y conceptuar acerca de la viabilidad jurídica de los proyectos de ley, de acuerdo y demás actos administrativos</t>
  </si>
  <si>
    <t>Porcentaje de proyectos de ley y/o de Acuerdo y Actos administrativos analizados</t>
  </si>
  <si>
    <t xml:space="preserve">(No. de proyectos de ley y/o de Acuerdos, conceptuados en términos de ley /No. Proyectos de ley y/o de acuerdo, requeridos)*100*porcentaje de ponderación del periodo </t>
  </si>
  <si>
    <t>De acuerdo con las solicitudes de análisis de proyectos de ley y/o acuerdos y actos administrativos, se calcula el porcentaje de respuesta emitido por parte del equipo de la Oficina Asesora Jurídica</t>
  </si>
  <si>
    <t>Comentarios a Proyectos de ley y/o acuerdo</t>
  </si>
  <si>
    <t>Ejercer y orientar la defensa judicial de la Secretaría, representándola judicial y extrajudicialmente en los procesos y demás acciones legales que se instauren en su contra o que esta deba promover de conformidad con los lineamientos legales.</t>
  </si>
  <si>
    <t>Porcentaje de casos en representación judicial con actuaciones y respuestas realizadas en el marco del ejercicio de defensa y representación judicial de la entidad</t>
  </si>
  <si>
    <t>(No. de actuaciones y respuestas realizadas en el marco del ejercicio de la defensa y representación judicial de la entidad, atendidos /No. de actuaciones en el marco de la representación judicial, requeridos)*100</t>
  </si>
  <si>
    <t>De acuerdo con las solicitudes de representación judicial recibidas durante el periodo, se calcula el porcentaje de actuaciones y respuestas emitidas por parte del equipo de la Oficina Asesora Jurídica</t>
  </si>
  <si>
    <t>Contestación de demandas,  y de acciones constitucionales y actuaciones judiciales</t>
  </si>
  <si>
    <t>Efectuar la revisión y ajuste desde la competencia normativa  y consolidación de las respuestas a Proposiciones</t>
  </si>
  <si>
    <t>Porcentaje de proposiciones con respuestas consolidadas</t>
  </si>
  <si>
    <t>(No. de proposiciones atendidas en términos de ley /No. de proposiciones recibidas)*100</t>
  </si>
  <si>
    <t>De acuerdo con las proposiciones recibidas en el periodo, se calcula el porcentaje de respuesta atendidas por el equipo de la Oficina Asesora Jurídica en términos de Ley</t>
  </si>
  <si>
    <t>Respuesta a Proposiciones</t>
  </si>
  <si>
    <t>Analizar y emitir conceptos de los casos que le sean asignados a la OAJ en el marco del Comité de Enlaces de la Estrategia Justicia de Género</t>
  </si>
  <si>
    <t>Porcentaje de casos asignados a la OAJ en el marco del Comité de Enlaces de Justicia de Género analizados</t>
  </si>
  <si>
    <t>(No. de casos estudiados  / No. de casos asignados a la OAJ en el marco del Comité de Enlaces de Justicia de Género )*100</t>
  </si>
  <si>
    <t>De acuerdo con los casos asignados en el marco del Comité de Enlaces de Justicia de Género, se calcula el porcentaje de casos estudiados por parte del equipo de la Oficina Asesora Jurídica</t>
  </si>
  <si>
    <t>Acta de Asistencia al Comité - Casos analizados por la OAJ</t>
  </si>
  <si>
    <t>Ejercer la Secretaría Técnica para apoyar la labor del Comité de Conciliación de la Entidad.</t>
  </si>
  <si>
    <t>Sesiones realizadas del Comité de Conciliación de conformidad con el marco legal.</t>
  </si>
  <si>
    <t>(No. de sesiones del Comité de Conciliación realizadas en el periodo de medición / No. de sesiones del Comité programadas para la vigencia)*100</t>
  </si>
  <si>
    <t>De acuerdo con el número de sesiones del Comité programadas, se calcula el porcentaje de las sesiones realizadas</t>
  </si>
  <si>
    <t>Actas del Comité de Conciliación</t>
  </si>
  <si>
    <t xml:space="preserve">Nombre: Kelly Carolina Morantes Pérez </t>
  </si>
  <si>
    <t xml:space="preserve">Nombre:Silvia Juliana Arciniegas Morales </t>
  </si>
  <si>
    <t xml:space="preserve">Cargo: Profesional Especializada </t>
  </si>
  <si>
    <t xml:space="preserve">Cargo: Jefa Oficina Asesora Jurídica </t>
  </si>
  <si>
    <t>Servicios profesionales para la gestión de TIC's</t>
  </si>
  <si>
    <t>(Servicios profesionales de TI / Total de componentes de TI ) x 100</t>
  </si>
  <si>
    <t>Se debe determinar la proporción de componentes de TI que requieren servicios de apoyo profesional y compararlo con las personas asignadas a la gestión de los mismos.</t>
  </si>
  <si>
    <t>OAP</t>
  </si>
  <si>
    <t>Actualización y mantenimiento de la infraestructura TI</t>
  </si>
  <si>
    <t>(No de actualizaciones y mantenimientos realizados durante el periodo de medición / No de actualizaciones y mantenimientos programados)  x 100</t>
  </si>
  <si>
    <t>Se debe determinar la proporción de actualizaciones y mantenimientos realizados y compararlo con los programados.</t>
  </si>
  <si>
    <t>Fortalecimiento del Modelo de Seguridad y Privacidad de la Información – MSPI</t>
  </si>
  <si>
    <t>Instrumento de autodiagnóstico del MSPI</t>
  </si>
  <si>
    <t>Se debe realizar el autodiagnóstico del MSPI según lo establecido por MinTIC</t>
  </si>
  <si>
    <t>Fortalecimiento en reingeniería y plataformas tecnológicas</t>
  </si>
  <si>
    <t>(No de mantenimientos y desarrollos realizados / No. de mantenimientos y de desarrollos programados) x 100</t>
  </si>
  <si>
    <t>Se debe determinar la proporción de mantenimientos y desarrollos realizados y compararlo con los programados.</t>
  </si>
  <si>
    <t>Fortalecer el modelo operativo para la gestión de servicios TIC's.</t>
  </si>
  <si>
    <t>(No. de requerimientos tecnológicos de mesa de ayuda atendidos / No. de requerimientos tecnológicos de mesa de ayuda solicitados) x 100</t>
  </si>
  <si>
    <t>Se debe determinar la proporción de requerimientos de TI atendidos y compararlo con los solicitados.</t>
  </si>
  <si>
    <t>Sumatoria (Cantidad de procesos contractuales finalizados / Cantidad de procesos contractuales en PAABS) x 100</t>
  </si>
  <si>
    <t>Al final de la vigencia se deben completar la totalidad de procesos programados en el PAABS.</t>
  </si>
  <si>
    <t xml:space="preserve">Nombre: KARIN LILIANA FORERO </t>
  </si>
  <si>
    <t>Nombre:Liza Yomara Garcia Reyes</t>
  </si>
  <si>
    <t xml:space="preserve">Cargo: PROFESIONAL UNIVERSITARIO </t>
  </si>
  <si>
    <t>Cargo: Subsecretaría del Cuidado y Políticas de Igualdad</t>
  </si>
  <si>
    <t>Porcentaje de estudios previos (procesos precontractuales) revisados</t>
  </si>
  <si>
    <t>(No. de estudios previos revisados en el periodo de medición / No. de estudios  previos recibidos en el periodo de medición)</t>
  </si>
  <si>
    <t>%</t>
  </si>
  <si>
    <t>Director de Contratación</t>
  </si>
  <si>
    <t xml:space="preserve">Cuatrimestral </t>
  </si>
  <si>
    <t>Estudios previos recibidos para revisión 
Estudios previos revisados remitidos al área solicitante</t>
  </si>
  <si>
    <t>Porcentaje de contratos firmados y legalizados</t>
  </si>
  <si>
    <t>(No. de contratos firmados y legalizados / No. de solicitudes de contratación recibidas)*100 (peso porcentual del periodo)</t>
  </si>
  <si>
    <t>Minutas (Secop II) de los Contratos Electrónicos y Minutas (Secop I) cuando aplique</t>
  </si>
  <si>
    <t>Porcentaje de procesos con pliegos de condiciones elaborados y publicados</t>
  </si>
  <si>
    <t>(No. de  pliegos de condiciones elabrorados y publicados / No. de estudios previos y anexos técnicos radicados para elaboración de pliego de condiciones)*100 (peso porcentual del periodo)</t>
  </si>
  <si>
    <t xml:space="preserve">Solicitudes de contratación radicadas
Pliegos publicados en SECOP </t>
  </si>
  <si>
    <t>Porcentaje de informes de seguimiento al PAABS elaborados y presentados</t>
  </si>
  <si>
    <t>(Numero de informes de seguimiento al PAABS elaborados y presentados en el periodo de medición/ Numero total de informes de seguimiento al PAABS a elaborar en la vigencia) * 100</t>
  </si>
  <si>
    <t>Informes de seguimiento al PAABS
Correos electrónicos 
Actas de reuniones de seguimiento.</t>
  </si>
  <si>
    <t>Porcentaje de respuestas a requerimientos emitidas.</t>
  </si>
  <si>
    <t>(No. De respuestas a requerimientos emitidas o expedidas / No. de requerimientos recibidos)*100 (peso porcentual del periodo)</t>
  </si>
  <si>
    <t>Correos, oficios o memorandos con respuestas emitidas</t>
  </si>
  <si>
    <t>Porcentaje de capacitaciones y/o socializaciones sobre procesos de contratación realizadas</t>
  </si>
  <si>
    <t>(Número de capacitaciones y/o sensibilizaciones realizadas en el periodo de medición/4)*100</t>
  </si>
  <si>
    <t>Actas
Grabaciones  
Listados de asistencia</t>
  </si>
  <si>
    <t>Porcentaje de contratos y/o convenios liquidados</t>
  </si>
  <si>
    <t>(No. de liquidaciones realizadas  /No. de soliciutdes liquidaciones radicadas ) * 100 (peso porcentual del periodo)</t>
  </si>
  <si>
    <t>Solicitudes de liquidación liquidadas
Actas de liquidación realizadas y publicadas en SECOP</t>
  </si>
  <si>
    <t>Porcentaje de alertas generadas de estado y fecha límite para trámite de liquidación de contratos y/o convenios</t>
  </si>
  <si>
    <t>(No. de alertas generadas / No. de alertas identificadas)</t>
  </si>
  <si>
    <t>Memorandos y/o correos remitidos a las dependencias.</t>
  </si>
  <si>
    <t>Código: DE-FO-05</t>
  </si>
  <si>
    <t xml:space="preserve">FORMULACIÓN Y SEGUIMIENTO PLAN DE ACCIÓN </t>
  </si>
  <si>
    <t>ANEXO - TERRITORIALIZACIÓN</t>
  </si>
  <si>
    <t>Página 3 de 4</t>
  </si>
  <si>
    <t xml:space="preserve">SEGUIMIENTO </t>
  </si>
  <si>
    <t>FECHA DE REPORTE:</t>
  </si>
  <si>
    <t>INDICADOR / ACTIVIDAD:</t>
  </si>
  <si>
    <t>LOCALIDAD</t>
  </si>
  <si>
    <t>TOTAL POR LOCALIDAD</t>
  </si>
  <si>
    <t xml:space="preserve">ENFOQUE DIFERENCIAL </t>
  </si>
  <si>
    <t>GRUPO ETARIO</t>
  </si>
  <si>
    <t>Magnitud</t>
  </si>
  <si>
    <t>Presupuesto</t>
  </si>
  <si>
    <t>Indigenas</t>
  </si>
  <si>
    <t>Afrodescendientes</t>
  </si>
  <si>
    <t>Raizales</t>
  </si>
  <si>
    <t>Rrom</t>
  </si>
  <si>
    <t>Discapacidad</t>
  </si>
  <si>
    <t>LGBTI</t>
  </si>
  <si>
    <t>Menor de 12</t>
  </si>
  <si>
    <t>Entre 12 y 14</t>
  </si>
  <si>
    <t>Entre 15 y 28</t>
  </si>
  <si>
    <t>Entre 29 y 59</t>
  </si>
  <si>
    <t xml:space="preserve">Igual o mayo a 60 </t>
  </si>
  <si>
    <t>No responde</t>
  </si>
  <si>
    <t xml:space="preserve">Bogotá Distrito Capital </t>
  </si>
  <si>
    <t>1. Usaquen</t>
  </si>
  <si>
    <t>2. Chapinero</t>
  </si>
  <si>
    <t>3. Santafe</t>
  </si>
  <si>
    <t>4. San Cristobal</t>
  </si>
  <si>
    <t>5. Usme</t>
  </si>
  <si>
    <t>6. Tunjuelito</t>
  </si>
  <si>
    <t>7. Bosa</t>
  </si>
  <si>
    <t>8. Kennedy</t>
  </si>
  <si>
    <t>9. Fontibon</t>
  </si>
  <si>
    <t>10. Engativa</t>
  </si>
  <si>
    <t>11. Suba</t>
  </si>
  <si>
    <t>12. Barrios Unidos</t>
  </si>
  <si>
    <t>13. Teusaquillo</t>
  </si>
  <si>
    <t>14. Los Martires</t>
  </si>
  <si>
    <t>15. Antonio Nariño</t>
  </si>
  <si>
    <t>16. Puente Aranda</t>
  </si>
  <si>
    <t>17. La Candelaria</t>
  </si>
  <si>
    <t>18. Rafael Uribe Uribe</t>
  </si>
  <si>
    <t>19. Ciudad Bolivar</t>
  </si>
  <si>
    <t>20. Sumapaz</t>
  </si>
  <si>
    <t>TOTAL POR MES</t>
  </si>
  <si>
    <t>Página 4 de 4</t>
  </si>
  <si>
    <t>CONTROL DE CAMBIOS EN EL PLAN DE ACCIÓN</t>
  </si>
  <si>
    <t>Fecha de aprobación</t>
  </si>
  <si>
    <t>Cambio</t>
  </si>
  <si>
    <t>Justificación del cambio</t>
  </si>
  <si>
    <t>Identificar en el 100% de las dependencias las necesidades y brechas de gestión del conocimiento institucional</t>
  </si>
  <si>
    <t xml:space="preserve">Porcentaje de avance en el diagnóstico de necesidades </t>
  </si>
  <si>
    <t>(número de dependencias con la aplicación del diagnóstico de identificación de necesidades/número total de dependencias)*100</t>
  </si>
  <si>
    <t>Corresponde al porcentaje de dependencias caracterizadas en términos de necesidades de gestión del conocimiento</t>
  </si>
  <si>
    <t>OAP- Gestión del conocimiento</t>
  </si>
  <si>
    <t>Documento de diagóstico con instrumentos aplicados</t>
  </si>
  <si>
    <t>Formalizar el equipo catalizador de gestión del conocimiento institucional</t>
  </si>
  <si>
    <t>Aprobación y formalización del equipo catalizador</t>
  </si>
  <si>
    <t>Documento de formalización del equipo catalizador de gestión del conocimiento</t>
  </si>
  <si>
    <t>Corresponde al documento que formaliza la conformación de los equipos y roles</t>
  </si>
  <si>
    <t>Documento de formalización del equipo catalizador aprobado y formalizado</t>
  </si>
  <si>
    <t>OBJETIVOS PDD</t>
  </si>
  <si>
    <t>METAS PDD</t>
  </si>
  <si>
    <t>PROYECTO</t>
  </si>
  <si>
    <t>Cod Producto</t>
  </si>
  <si>
    <t>Producto PMR</t>
  </si>
  <si>
    <t xml:space="preserve">TIPO DE ANUALIZACIÓN </t>
  </si>
  <si>
    <t>Mujeres</t>
  </si>
  <si>
    <t>Infancia (Menor de 12 años)</t>
  </si>
  <si>
    <t xml:space="preserve">Discapacidad </t>
  </si>
  <si>
    <t>1. Bogotá avanza en seguridad</t>
  </si>
  <si>
    <t>1.02. Cero tolerancia a las violencias contra las mujeres y basadas en género</t>
  </si>
  <si>
    <t>37. Asegurar que el 100% de los casos de representación jurídica ejercida por la SDMujer que requieran servicios de psicología forense y acompañamiento psicosocial, accedan a los mismos.</t>
  </si>
  <si>
    <r>
      <t>8221</t>
    </r>
    <r>
      <rPr>
        <sz val="11"/>
        <color rgb="FF000000"/>
        <rFont val="Calibri"/>
        <family val="2"/>
        <scheme val="minor"/>
      </rPr>
      <t xml:space="preserve"> - Ampliación de los servicios con enfoque diferencial para la atención a mujeres que ejercen actividades sexuales pagadas (ASP) en Bogotá D.C.</t>
    </r>
  </si>
  <si>
    <t>06</t>
  </si>
  <si>
    <t>Servicios de prevención, atención y acogida para el fortalecimiento del derecho de las mujeres a una vida libre de violencias</t>
  </si>
  <si>
    <t>Mujeres, hijos e hijas</t>
  </si>
  <si>
    <t>Decreciente</t>
  </si>
  <si>
    <t>Juventud (Entre 12 y 14 años)</t>
  </si>
  <si>
    <t>2. Bogotá confía en su bien-estar</t>
  </si>
  <si>
    <t>2.12. Bogotá cuida a su gente</t>
  </si>
  <si>
    <t>38. Aumentar a (22) espacios interinstitucionales los servicios jurídicos y psicosociales dirigidos a mujeres víctimas de violencia, fortaleciendo el modelo de ruta integral y la oferta de acompañamiento psico jurídico en los Centros de Atención de Fiscalía y URIs.</t>
  </si>
  <si>
    <t>8222 - Fortalecimiento de los servicios y estrategias con enfoque diferencial en el sector público y privado que vinculen a la ciudadanía y a las mujeres en sus diferencias y diversidad en Bogotá D.C.</t>
  </si>
  <si>
    <t>07</t>
  </si>
  <si>
    <t>Servicio de información estadística en temas de género. Concertado SASP</t>
  </si>
  <si>
    <t>Intervenciones</t>
  </si>
  <si>
    <t>Juventud (Entre 15 y 28 años)</t>
  </si>
  <si>
    <t>3. Bogotá confia en su potencial</t>
  </si>
  <si>
    <t>3.17. Formación para el trabajo y acceso a oportunidades educativas</t>
  </si>
  <si>
    <t>39. Implementar en 6 casas refugio, los servicios con enfoque diferencial, brindando atención a mujeres víctimas de violencia y sus sistemas familiares dependientes. Entre otras, incluyendo una casa para mujeres de la ruralidad y campesinas y, un modelo intermedio.</t>
  </si>
  <si>
    <t>8207 - Implementación de una estrategia de comunicación para la promoción de los derechos de las mujeres, la prevención y atención de las violencias de género en Bogotá D.C.</t>
  </si>
  <si>
    <t>08</t>
  </si>
  <si>
    <t>Servicio de promoción de la garantía de derechos</t>
  </si>
  <si>
    <t>Consultas</t>
  </si>
  <si>
    <t>Adultez (Entre 29 y 59 años)</t>
  </si>
  <si>
    <t>3.18. Ciencia, tecnología e innovación-CTel para desarrollar nuestro potencial y promover el de nuestros vecinos regionales</t>
  </si>
  <si>
    <t>41. 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</si>
  <si>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09</t>
  </si>
  <si>
    <t>Servicio de educación informal</t>
  </si>
  <si>
    <t>Casas</t>
  </si>
  <si>
    <t>Mayores (Igual o superior a 60 años)</t>
  </si>
  <si>
    <t>3.20. Promoción del emprendimiento formal, equitativo e incluyente</t>
  </si>
  <si>
    <t>42. Implementar un modelo integral de prevención y atención de violencias contra las mujeres en el transporte público y en el espacio público peatonal para el encuentro, construyendo entornos seguros e incluyentes.</t>
  </si>
  <si>
    <t>8181 - Producción de Información sobre los derechos de las mujeres para potenciar la toma de decisiones en Bogotá D.C.</t>
  </si>
  <si>
    <t>10</t>
  </si>
  <si>
    <t xml:space="preserve">	Servicio de formación para la participación ciudadana y liderazgo político.</t>
  </si>
  <si>
    <t>Personas</t>
  </si>
  <si>
    <t>43. Aumentar a 2 unidades de operación la estrategia Casa de Todas, una sede física y una móvil.</t>
  </si>
  <si>
    <t>8232 - Implementación de estrategias para el empoderamiento económico de las mujeres en toda su diversidad en Bogotá D.C.</t>
  </si>
  <si>
    <t>11</t>
  </si>
  <si>
    <t>Servicio de coordinación del Sistema Distrital de Cuidado  y servicios complementarios.</t>
  </si>
  <si>
    <t>Atenciones</t>
  </si>
  <si>
    <t>103.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</si>
  <si>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8190 - Desarrollo de capacidades digitales para potenciar la inclusión social de las mujeres en zonas urbanas y rurales en Bogotá D.C.</t>
  </si>
  <si>
    <t>Orientaciones y asesorías</t>
  </si>
  <si>
    <t>104.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</si>
  <si>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8205 - Fortalecimiento de la estrategia de acogida, atención y prevención de violencias contra las mujeres en el espacio público y privado en Bogotá D.C.</t>
  </si>
  <si>
    <t>Orientaciones</t>
  </si>
  <si>
    <t>105. Alcanzar 31 manzanas de cuidado en operación fortaleciendo los servicios actuales e implementando nuevas estrategias lideradas por la SDMujer, en el marco del Sistema Distrital de Cuidado.</t>
  </si>
  <si>
    <t>8210 - Consolidación de la Estrategia de Justicia de Género como mecanismo para promover los derechos de las mujeres a una vida libre de violencias en Bogotá D.C.</t>
  </si>
  <si>
    <t>Estudios y/o investigaciones</t>
  </si>
  <si>
    <t>106. Mantener en funcionamiento el modelo de casas de igualdad de oportunidades para las mujeres en las 20 localidades, fortaleciendo la atención en los territorios urbanos y rurales.</t>
  </si>
  <si>
    <t>8200 - Implementación de las políticas públicas PPMYEG y PPASP para la garantía de los derechos de las mujeres, la transversalización del enfoque de género y la igualdad en Bogotá D.C.</t>
  </si>
  <si>
    <t>Contenidos</t>
  </si>
  <si>
    <t>107. Desarrollar 4 estrategias de empoderamiento para promover capacidades, liderazgos, participación, incidencia política y transformación de imaginarios culturales, que reproducen los estereotipos de género, en los territorios urbanos y rurales.</t>
  </si>
  <si>
    <t>8219 - Fortalecimiento a la implementación, seguimiento y coordinación del Sistema Distrital de Cuidado en Bogotá D.C.</t>
  </si>
  <si>
    <t>Casos nuevos</t>
  </si>
  <si>
    <t>108. Consolidar 1 estrategia de transversalización de la Política Pública de Mujeres y Equidad de Género (PPMYEG), en las 20 localidades, con actores territoriales para reducir las brechas de género.</t>
  </si>
  <si>
    <t>8223 - Implementación de estrategias de participación, territorialización y transversalización de la Política Pública de Mujeres y Equidad de Género a nivel local en Bogotá D.C</t>
  </si>
  <si>
    <t>Ciudadanos y ciudadanas</t>
  </si>
  <si>
    <t>192. Cualificar 9000 mujeres, en sus diferencias y diversidades, en herramientas para la autonomía económica.</t>
  </si>
  <si>
    <t>8198 - Implementación de la estrategia de transformación cultural de la Secretaría Distrital de la Mujer en Bogotá D.C.</t>
  </si>
  <si>
    <t>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</si>
  <si>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194. Desarrollar 16 estudios y/o investigaciones del Observatorio de Mujeres y Equidad de Género - OMEG- que den cuenta de la situación de derechos de las mujeres, con datos diversificados para la toma de decisiones.</t>
  </si>
  <si>
    <t>400. Formar 27.000 mujeres en habilidades digitales a través de los Centros de Inclusión Digital – CID, en zonas rurales y urbanas.</t>
  </si>
  <si>
    <t>432. Vincular a 9000 mujeres en estrategias de empoderamiento social y político que aportan a la promoción y garantía de sus derechos.</t>
  </si>
  <si>
    <t>INDICADORES PDD</t>
  </si>
  <si>
    <t>9. Número de mujeres formadas en los Centros de Inclusión Digital</t>
  </si>
  <si>
    <t>10. Porcentaje de avance en el diseño y acompañamiento de la estrategia de emprendimiento y empleabilidad para la autonomía económica de las mujeres</t>
  </si>
  <si>
    <t>11. Número de localidades con el modelo de atención Casas de Igualdad de Oportunidades para las mujeres implementado</t>
  </si>
  <si>
    <t>667. Número de mujeres vinculadas a procesos de información, sensibilización y campañas de difusión de sus derechos</t>
  </si>
  <si>
    <t>668. Número de orientaciones y acompañamientos psicosociales a mujeres</t>
  </si>
  <si>
    <t>669. Número de orientaciones y asesorías socio jurídicas a mujeres víctimas de violencias</t>
  </si>
  <si>
    <t>39. Número de sectores que implementan acciones afirmativas con enfoque diferencial para desarrollar capacidades y promover los derechos de las mujeres en todas sus diversidades</t>
  </si>
  <si>
    <t>40. Política Pública de Mujeres y Equidad de Género implementada en articulación con los sectores responsables en su Plan de Acción</t>
  </si>
  <si>
    <t>41. Estrategia de transversalización implementada en los 15 sectores de la Administración Distrital</t>
  </si>
  <si>
    <t>54. Estrategia pedagógica para la valoración, la resignificación, el reconocimiento y la redistribución del trabajo de cuidado no remunerado implementada</t>
  </si>
  <si>
    <t>55. Porcentaje de avance en la definición técnica y coordinación para la implementación del sistema distrital de cuidado</t>
  </si>
  <si>
    <t>58. Estrategias de manzanas del cuidado y unidades móviles de servicios del cuidado implementadas</t>
  </si>
  <si>
    <t>324. Efectividad en la atención de la Línea Púrpura</t>
  </si>
  <si>
    <t>325. Número de Casas Refugio en operación</t>
  </si>
  <si>
    <t>326. Número de estrategias de comunicación y divulgación con enfoque de género, diferencial e interseccional diseñadas e implementadas</t>
  </si>
  <si>
    <t>327. Número de mujeres atendidas con perspectiva de género y derechos de las mujeres a través de Casas de Justicia y espacios de atención integral de la Fiscalía (CAPIV, CAIVAS)</t>
  </si>
  <si>
    <t>328. Número de URIs con estrategia de atención semi permanente para la protección de las mujeres víctimas de violencia y acceso a la justicia implementada</t>
  </si>
  <si>
    <t>329. Acciones estratégicas realizadas en el marco de los componentes del Sistema SOFIA</t>
  </si>
  <si>
    <t>487. Porcentaje de avance en la creación y fortalecimiento de infraestructura tecnológica del OMEG para la articulación con los sectores distritales</t>
  </si>
  <si>
    <t>489. Investigaciones realizadas</t>
  </si>
  <si>
    <t>431. Porcentaje de instancias con participación paritaria en el Distrito</t>
  </si>
  <si>
    <t>459. Número de mujeres vinculadas a procesos de formación para el desarrollo de capacidades de incidencia, liderazgo, empoderamiento y participación política de las mujeres</t>
  </si>
  <si>
    <t>461. Documento de lineamiento de presupuesto participativo sensible al género, formulado y adoptado</t>
  </si>
  <si>
    <t>567. Número de buenas prácticas de gestión administrativa y organizacionales implementadas</t>
  </si>
  <si>
    <r>
      <rPr>
        <u/>
        <sz val="11"/>
        <color rgb="FF000000"/>
        <rFont val="Arial"/>
        <family val="2"/>
      </rPr>
      <t>S</t>
    </r>
    <r>
      <rPr>
        <sz val="11"/>
        <color rgb="FF000000"/>
        <rFont val="Arial"/>
        <family val="2"/>
      </rPr>
      <t>e realizaron los siguientes trabajos de auditoría interna (AI): Auditoría Interna al Sistema de Gestión de Seguridad y Salud en el Trabajo (SG-SST) (Rad. 3-2024-006672) y Auditoría de Cumplimiento: Evaluación a la gestión de PQRSDF del primer semestre del 2024 (Rad. 3-2024-006681). En proceso se encuentran los siguientes trabajos AI: Proceso de Gestión Financiera y Evaluación Sistema de Control Interno Contable, Gestión de Talento Humano, Proceso de Transversalización del Enfoque de Género y Diferencial Para Mujeres y Medidas de Austeridad en el Gasto Público III Trimestre de 2024.
Se participó en Comités de Conciliación y CIGD y M.T.gestión bienes. Se participó reuniones internas seguimiento PAA  2024 y socializaciones actividades del proceso. Se prestó asesorías a procesos Eliminación Violencias  y Planeación y Gestión, se participó reunión con Secretaría - Despacho charla estrategia mujeres, reunión despeje dudas de AIBR P.Gestión Financiera., Lanzamiento Programa Acompañamiento Politica Defensa J - FURAG, Conmemoración Dia D. Prevención Lavado activos 
En términos de actividades de gestión administrativa propias de la OCI, se realizaron solicitudes de información de Comunicaciones de Entes de Control, Externo; Respuesta radicado SDMujer 2-2024-024137, radicado Veeduría 20242200115802 Solicitud de información petición SDQS 4925662024, Certificación de cumplimiento del tiempo de compensación para disfrute de festividades de fin de año 2024 Servidoras OCI, proceso liquidación CPS 1610-2024 Y proceso nueva contratación. 
Para el presente seguimiento, se tomó el total de la contratación suscrita al mes de agosto de 2024, correspondiente a 4 de los 5 contratos proyectados para el II Semestre de 2024, de lo cual se ha ejecutado presupuestalmente un 24% programado, correspondiente a los avances alcanzados por los contratistas en términos de ejecución de trabajos de auditoría.</t>
    </r>
  </si>
  <si>
    <t>Nov.: BIENESTAR: Espacios de compartir en familia y de respiro con actividades físicas, así como jornadas informativas de ferias de servicios. CAPACITACIÓN: Terminación diplomados de políticas públicas con enfoque de género y de planeación estratégica con enfoque de género. SST: Formulación de los programas de prevención riesgo público y de prevención y protección contra caídas de alturas. SITUACIONES ADMINISTRATIVAS: La planta de personal se encuentra provista en más del 90% y se ha dado cumplimiento de las cuotas de género y discapacidad de acuerdo con lo ordenado en la Ley.
Feb.-Nov. 2024: BIENESTAR: Espacios de compartir en familia y en equipo, de respiro con actividades físicas, así como jornadas informativas de ferias de servicios, días conmemorativos, celebraciones de fechas especiales y recorrido en tren. CAPACITACIÓN: Inducción, inicio de Diplomado en Contratación, actualización en acoso laboral, procedimiento interno, reforma pensional para las mujeres y culminación de los diplomados de políticas públicas con enfoque de género y el de planeación estratégica con enfoque de género. SST: Actualización planes de prevención, preparación y respuesta ante emergencias, jornadas, programas y acciones encaminadas a brindar un entorno laboral saludable y seguro, participación en el simulacro Distrital, cumplimiento del 100% de EMO y formulación de los programas de prevención riesgo público y de prevención y protección contra caídas de alturas. CONTRATOS: Suscripción de contratos que fortalecen la labor que realiza la dirección, así como la ejecución de los planes formulados para la vigencia. EDL y AG: Acciones que permiten la identificación de las evaluaciones y calificaciones y posibles acciones de mejora para las personas vinculadas a la planta. SITUACIONES ADMINISTRATIVAS: Gestiones oportunas de las diferentes situaciones administrativas que se derivan de la función pública y que permiten el correcto funcionamiento y la prestación de los servicios.</t>
  </si>
  <si>
    <t xml:space="preserve">Mensual:  Realizó la actualización de 181,75 metros lineales equivalentes a  727 cajas con  1,181 registros de los expedientes que se encuentran en el Archivo central de la vigencia 2013 a 2021. 
Acumulado: Se realizó la contratación de personal técnico y auxiliar en el mes de agosto a noviembre  como apoyo a la actualización de 508 metros lineales acumulados al corte equivalentes a 2.032 caja con 9,416  registros de los expedientes que se encuentran en el Archivo central de la vigencia 2013 a 2021, el avance total se presentará en el mes de Diciembre. </t>
  </si>
  <si>
    <t>Mensual: Se realizó en el mes de noviembre un total de 5,75 metros lineales correspondientes a la intervención archivística de los expedientes de la DTDP que equivalen a 23 cajas de referencia X200. 
Acumulado: 
Se realizó la contratación de personal técnico y auxiliar en el mes de agosto a noviembre como apoyo a la intervención archivística de la dependencia
Se cuenta con un avance de organización de 18,75 metros lineales correspondientes a la intervención archivística de los expedientes de la DTDP que equivalen a 75 cajas de referencia X200.</t>
  </si>
  <si>
    <t>Durante el mes de  Julio, agosto, septiembre, octubre y novirmbre se adelanto el 80% del avance proyectado, para la suscripción de trámites contractuales.
Para el mes de julio, agosto, septiembre, octubre y novirmbre se suscribieron un total  de (846) Prestaciones de Servicios Profesiinales y Apoyo a la Gestión, (3)  Arrendamientos (2) contrato Interadministrativo  (8) contratos de prestación de Servicios  (27) contratos de compraventa (1) convenio interadministrativo (1) contrato de suministro.</t>
  </si>
  <si>
    <t xml:space="preserve">Para los meses de Julio, agosto, septiembre, octubre y noviembre, se han suscrito 846 contratos por prestación de Servicios Profesionales y de Apoyo a la gestión de los 870 programados en el paabs con corte 30 de noviembre,  haciendo falta un aproximado de 24  solicitudes de contratación por suscribir, Logrando así que la entidad en general cuente con los profesionales requeridos para coayudar al cumplimiento de las metas planes y proyectos institucionales
Por otro lado, para los meses de de julio, agosto, septiembre y octubre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97.2 %  en el  cumplimiento en la contratación de Prestación de Servicios Profesionales y de Apoyo a la gestión y un 100% en otros trámite"  
   </t>
  </si>
  <si>
    <t>Se consolida el equipo institucional de gestión del conocimiento y la innovación lo cual permite la articulación y trabajo concertado en la entidad. Así, se realizan jornadas de cocreacion a partir de las cuales se identifican necesidades, problemáticas, fortalezas y acciones a priorizar para ser implementadas en la siguiente vigencia. De igual manera, se adelanta toda la documentación asociada al sistema de calidad en lo referente a la gestión de la información y la innovación.</t>
  </si>
  <si>
    <t xml:space="preserve">Fortalecimiento de la gestión institucional del conocimiento y promoción de la innovación </t>
  </si>
  <si>
    <t>a corte noviembre se dio cumplimiento de la meta avance del 16,6% de la actividad propuesta</t>
  </si>
  <si>
    <t xml:space="preserve">Firma: </t>
  </si>
  <si>
    <t>En noviembre de 2024, se lograron importantes avances en diversas áreas. Se realizaron auditorías internas al Sistema de Gestión de Seguridad y Salud en el Trabajo (SG-SST) y a la gestión de PQRSDF, mientras que continúan los trabajos en gestión financiera, control interno contable, talento humano y enfoque de género. Se atendieron solicitudes de entidades de control y se gestionaron trámites relacionados con la planta de personal y la contratación. En bienestar, se ofrecieron espacios familiares y jornadas informativas, y en capacitación se finalizaron diplomados en políticas públicas y planeación estratégica con enfoque de género. En SST, se formularon programas preventivos y se participó en el simulacro distrital. La planta de personal superó el 90% de cobertura, cumpliendo las cuotas de género y discapacidad. Además, se gestionaron eficientemente mesas de ayuda en áreas administrativas y se completaron inventarios físicos de bienes en varias casas de igualdad, reflejando un avance en la eficiencia operativa y en la atención a la ciudadanía.</t>
  </si>
  <si>
    <t xml:space="preserve">
En noviembre de 2024, se lograron importantes avances en auditoría interna, con la realización de auditorías al SG-SST y a la gestión de PQRSDF. Se avanzó en la gestión financiera, el control interno, el enfoque de género y el talento humano. Se promovieron actividades de bienestar con espacios familiares y jornadas informativas, y se completaron diplomados en políticas públicas con enfoque de género. Se implementaron programas de prevención en SST y se alcanzó más del 90% de cobertura en la planta de personal, cumpliendo las cuotas de género y discapacidad. Además, se gestionaron eficientemente solicitudes de control y contratación, y se realizaron cierres de inventarios en casas de igualdad, reflejando un compromiso con la eficiencia operativa y el bienestar ciudadano.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</si>
</sst>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164" formatCode="#,##0\ &quot;€&quot;;\-#,##0\ &quot;€&quot;"/>
    <numFmt numFmtId="165" formatCode="_-* #,##0\ &quot;€&quot;_-;\-* #,##0\ &quot;€&quot;_-;_-* &quot;-&quot;\ &quot;€&quot;_-;_-@_-"/>
    <numFmt numFmtId="166" formatCode="_-* #,##0.00\ &quot;€&quot;_-;\-* #,##0.00\ &quot;€&quot;_-;_-* &quot;-&quot;??\ &quot;€&quot;_-;_-@_-"/>
    <numFmt numFmtId="167" formatCode="_-&quot;$&quot;* #,##0.00_-;\-&quot;$&quot;* #,##0.00_-;_-&quot;$&quot;* &quot;-&quot;??_-;_-@_-"/>
    <numFmt numFmtId="168" formatCode="_-* #,##0\ _€_-;\-* #,##0\ _€_-;_-* &quot;-&quot;\ _€_-;_-@_-"/>
    <numFmt numFmtId="169" formatCode="_-* #,##0.00\ _€_-;\-* #,##0.00\ _€_-;_-* &quot;-&quot;??\ _€_-;_-@_-"/>
    <numFmt numFmtId="170" formatCode="_(&quot;$&quot;\ * #,##0.00_);_(&quot;$&quot;\ * \(#,##0.00\);_(&quot;$&quot;\ * &quot;-&quot;??_);_(@_)"/>
    <numFmt numFmtId="171" formatCode="_ &quot;$&quot;\ * #,##0.00_ ;_ &quot;$&quot;\ * \-#,##0.00_ ;_ &quot;$&quot;\ * &quot;-&quot;??_ ;_ @_ "/>
    <numFmt numFmtId="172" formatCode="_-* #,##0\ _€_-;\-* #,##0\ _€_-;_-* &quot;-&quot;??\ _€_-;_-@_-"/>
    <numFmt numFmtId="173" formatCode="0.0%"/>
    <numFmt numFmtId="174" formatCode="#,##0;[Red]#,##0"/>
    <numFmt numFmtId="175" formatCode="_-[$$-240A]\ * #,##0.00_-;\-[$$-240A]\ * #,##0.00_-;_-[$$-240A]\ * &quot;-&quot;??_-;_-@_-"/>
    <numFmt numFmtId="176" formatCode="&quot;$&quot;\ #,##0.00"/>
    <numFmt numFmtId="177" formatCode="_-* #,##0.00\ _€_-;\-* #,##0.00\ _€_-;_-* &quot;-&quot;\ _€_-;_-@_-"/>
  </numFmts>
  <fonts count="64" x14ac:knownFonts="1">
    <font>
      <sz val="11"/>
      <color theme="1"/>
      <name val="Calibri"/>
      <family val="2"/>
      <scheme val="minor"/>
    </font>
    <font>
      <sz val="11"/>
      <color indexed="8"/>
      <name val="Calibri"/>
      <family val="2"/>
    </font>
    <font>
      <sz val="10"/>
      <name val="Arial"/>
      <family val="2"/>
    </font>
    <font>
      <sz val="10"/>
      <name val="Arial Narrow"/>
      <family val="2"/>
    </font>
    <font>
      <sz val="10"/>
      <name val="Arial Narrow"/>
      <family val="2"/>
    </font>
    <font>
      <sz val="10"/>
      <color indexed="8"/>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0"/>
      <color theme="1"/>
      <name val="Verdana"/>
      <family val="2"/>
    </font>
    <font>
      <sz val="11"/>
      <color theme="1"/>
      <name val="Calibri"/>
      <family val="2"/>
    </font>
    <font>
      <b/>
      <sz val="11"/>
      <color theme="0"/>
      <name val="Calibri"/>
      <family val="2"/>
      <scheme val="minor"/>
    </font>
    <font>
      <sz val="17"/>
      <color theme="0"/>
      <name val="Calibri"/>
      <family val="2"/>
      <scheme val="minor"/>
    </font>
    <font>
      <sz val="11"/>
      <color rgb="FF0B744D"/>
      <name val="Calibri"/>
      <family val="2"/>
      <scheme val="minor"/>
    </font>
    <font>
      <sz val="11"/>
      <name val="Calibri"/>
      <family val="2"/>
      <scheme val="minor"/>
    </font>
    <font>
      <b/>
      <sz val="10"/>
      <color theme="1"/>
      <name val="Verdana"/>
      <family val="2"/>
    </font>
    <font>
      <sz val="11"/>
      <color rgb="FF9C5700"/>
      <name val="Calibri"/>
      <family val="2"/>
      <scheme val="minor"/>
    </font>
    <font>
      <sz val="42"/>
      <color theme="0"/>
      <name val="Segoe UI"/>
      <family val="2"/>
      <charset val="1"/>
    </font>
    <font>
      <sz val="11"/>
      <color theme="1"/>
      <name val="Times New Roman"/>
      <family val="1"/>
    </font>
    <font>
      <b/>
      <sz val="11"/>
      <color theme="1"/>
      <name val="Times New Roman"/>
      <family val="1"/>
    </font>
    <font>
      <sz val="11"/>
      <color rgb="FF000000"/>
      <name val="Times New Roman"/>
      <family val="1"/>
    </font>
    <font>
      <sz val="10"/>
      <color indexed="81"/>
      <name val="Tahoma"/>
      <family val="2"/>
    </font>
    <font>
      <b/>
      <sz val="10"/>
      <color theme="1"/>
      <name val="Arial"/>
      <family val="2"/>
    </font>
    <font>
      <sz val="11"/>
      <color rgb="FF000000"/>
      <name val="Aptos Narrow"/>
      <family val="2"/>
    </font>
    <font>
      <sz val="11"/>
      <color rgb="FF000000"/>
      <name val="Calibri"/>
      <family val="2"/>
      <scheme val="minor"/>
    </font>
    <font>
      <sz val="11"/>
      <name val="Arial"/>
      <family val="2"/>
    </font>
    <font>
      <b/>
      <sz val="11"/>
      <name val="Arial"/>
      <family val="2"/>
    </font>
    <font>
      <b/>
      <sz val="12"/>
      <name val="Arial"/>
      <family val="2"/>
    </font>
    <font>
      <sz val="11"/>
      <color theme="1"/>
      <name val="Arial"/>
      <family val="2"/>
    </font>
    <font>
      <b/>
      <sz val="12"/>
      <color theme="1"/>
      <name val="Arial"/>
      <family val="2"/>
    </font>
    <font>
      <b/>
      <sz val="11"/>
      <color indexed="10"/>
      <name val="Arial"/>
      <family val="2"/>
    </font>
    <font>
      <b/>
      <sz val="18"/>
      <color theme="0" tint="-0.34998626667073579"/>
      <name val="Arial"/>
      <family val="2"/>
    </font>
    <font>
      <b/>
      <sz val="11"/>
      <color theme="0" tint="-0.34998626667073579"/>
      <name val="Arial"/>
      <family val="2"/>
    </font>
    <font>
      <b/>
      <sz val="11"/>
      <color theme="1"/>
      <name val="Arial"/>
      <family val="2"/>
    </font>
    <font>
      <b/>
      <i/>
      <sz val="11"/>
      <name val="Arial"/>
      <family val="2"/>
    </font>
    <font>
      <sz val="11"/>
      <color rgb="FFFF0000"/>
      <name val="Arial"/>
      <family val="2"/>
    </font>
    <font>
      <b/>
      <sz val="11"/>
      <color theme="0"/>
      <name val="Arial"/>
      <family val="2"/>
    </font>
    <font>
      <b/>
      <sz val="11"/>
      <color indexed="8"/>
      <name val="Arial"/>
      <family val="2"/>
    </font>
    <font>
      <sz val="11"/>
      <color indexed="8"/>
      <name val="Arial"/>
      <family val="2"/>
    </font>
    <font>
      <b/>
      <sz val="11"/>
      <color rgb="FFFF0000"/>
      <name val="Arial"/>
      <family val="2"/>
    </font>
    <font>
      <b/>
      <sz val="10"/>
      <name val="Arial"/>
      <family val="2"/>
    </font>
    <font>
      <sz val="10"/>
      <color rgb="FF000000"/>
      <name val="Tahoma"/>
      <family val="2"/>
    </font>
    <font>
      <sz val="10"/>
      <color theme="1"/>
      <name val="Arial"/>
      <family val="2"/>
    </font>
    <font>
      <b/>
      <sz val="10"/>
      <color rgb="FFFF0000"/>
      <name val="Arial"/>
      <family val="2"/>
    </font>
    <font>
      <sz val="10"/>
      <color rgb="FFFF0000"/>
      <name val="Arial"/>
      <family val="2"/>
    </font>
    <font>
      <b/>
      <sz val="11"/>
      <name val="Times New Roman"/>
      <family val="1"/>
    </font>
    <font>
      <b/>
      <sz val="11"/>
      <color theme="0" tint="-0.34998626667073579"/>
      <name val="Times New Roman"/>
      <family val="1"/>
    </font>
    <font>
      <sz val="10"/>
      <name val="Calibri"/>
      <family val="2"/>
      <scheme val="minor"/>
    </font>
    <font>
      <sz val="10"/>
      <color theme="1"/>
      <name val="Calibri"/>
      <family val="2"/>
      <scheme val="minor"/>
    </font>
    <font>
      <sz val="11"/>
      <name val="Times New Roman"/>
      <family val="1"/>
    </font>
    <font>
      <b/>
      <sz val="11"/>
      <color rgb="FFFF0000"/>
      <name val="Times New Roman"/>
      <family val="1"/>
    </font>
    <font>
      <sz val="11"/>
      <color rgb="FFFF0000"/>
      <name val="Times New Roman"/>
      <family val="1"/>
    </font>
    <font>
      <b/>
      <sz val="10"/>
      <color indexed="8"/>
      <name val="Tahoma"/>
      <family val="2"/>
    </font>
    <font>
      <b/>
      <sz val="11"/>
      <color rgb="FF000000"/>
      <name val="Arial"/>
      <family val="2"/>
    </font>
    <font>
      <sz val="11"/>
      <color rgb="FF000000"/>
      <name val="Arial"/>
      <family val="2"/>
    </font>
    <font>
      <sz val="9"/>
      <color theme="0"/>
      <name val="Calibri"/>
      <family val="2"/>
      <scheme val="minor"/>
    </font>
    <font>
      <u/>
      <sz val="11"/>
      <color theme="10"/>
      <name val="Calibri"/>
      <family val="2"/>
      <scheme val="minor"/>
    </font>
    <font>
      <b/>
      <sz val="11"/>
      <color rgb="FF000000"/>
      <name val="Arial"/>
      <family val="2"/>
    </font>
    <font>
      <u/>
      <sz val="11"/>
      <color rgb="FF0000FF"/>
      <name val="Calibri"/>
      <family val="2"/>
      <scheme val="minor"/>
    </font>
    <font>
      <u/>
      <sz val="11"/>
      <color theme="10"/>
      <name val="Calibri"/>
      <family val="2"/>
      <scheme val="minor"/>
    </font>
    <font>
      <u/>
      <sz val="11"/>
      <color rgb="FF000000"/>
      <name val="Arial"/>
      <family val="2"/>
    </font>
    <font>
      <sz val="11"/>
      <color theme="0" tint="-0.34998626667073579"/>
      <name val="Arial"/>
      <family val="2"/>
    </font>
    <font>
      <b/>
      <sz val="14"/>
      <color theme="0" tint="-0.34998626667073579"/>
      <name val="Arial"/>
      <family val="2"/>
    </font>
  </fonts>
  <fills count="24">
    <fill>
      <patternFill patternType="none"/>
    </fill>
    <fill>
      <patternFill patternType="gray125"/>
    </fill>
    <fill>
      <patternFill patternType="solid">
        <fgColor indexed="9"/>
        <bgColor indexed="64"/>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theme="9"/>
      </patternFill>
    </fill>
    <fill>
      <patternFill patternType="solid">
        <fgColor rgb="FFDBE5F1"/>
        <bgColor indexed="64"/>
      </patternFill>
    </fill>
    <fill>
      <patternFill patternType="solid">
        <fgColor rgb="FFFFEB9C"/>
      </patternFill>
    </fill>
    <fill>
      <patternFill patternType="solid">
        <fgColor theme="0"/>
        <bgColor indexed="64"/>
      </patternFill>
    </fill>
    <fill>
      <patternFill patternType="solid">
        <fgColor theme="7" tint="0.59999389629810485"/>
        <bgColor indexed="64"/>
      </patternFill>
    </fill>
    <fill>
      <patternFill patternType="solid">
        <fgColor rgb="FFDDDDDD"/>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499984740745262"/>
        <bgColor indexed="64"/>
      </patternFill>
    </fill>
  </fills>
  <borders count="95">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medium">
        <color indexed="64"/>
      </left>
      <right style="medium">
        <color theme="0"/>
      </right>
      <top style="medium">
        <color indexed="64"/>
      </top>
      <bottom style="medium">
        <color theme="0"/>
      </bottom>
      <diagonal/>
    </border>
    <border>
      <left style="medium">
        <color theme="0"/>
      </left>
      <right/>
      <top style="medium">
        <color indexed="64"/>
      </top>
      <bottom style="medium">
        <color indexed="64"/>
      </bottom>
      <diagonal/>
    </border>
    <border>
      <left style="medium">
        <color theme="0"/>
      </left>
      <right/>
      <top/>
      <bottom style="medium">
        <color theme="0"/>
      </bottom>
      <diagonal/>
    </border>
    <border>
      <left style="medium">
        <color theme="0"/>
      </left>
      <right/>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rgb="FF000000"/>
      </bottom>
      <diagonal/>
    </border>
    <border>
      <left/>
      <right/>
      <top/>
      <bottom style="medium">
        <color rgb="FF000000"/>
      </bottom>
      <diagonal/>
    </border>
    <border>
      <left/>
      <right style="thin">
        <color indexed="64"/>
      </right>
      <top/>
      <bottom style="medium">
        <color rgb="FF000000"/>
      </bottom>
      <diagonal/>
    </border>
    <border>
      <left/>
      <right style="medium">
        <color rgb="FF000000"/>
      </right>
      <top style="thin">
        <color indexed="64"/>
      </top>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thin">
        <color rgb="FF000000"/>
      </right>
      <top style="thin">
        <color indexed="64"/>
      </top>
      <bottom/>
      <diagonal/>
    </border>
    <border>
      <left/>
      <right style="thin">
        <color rgb="FF000000"/>
      </right>
      <top/>
      <bottom style="medium">
        <color rgb="FF000000"/>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indexed="64"/>
      </left>
      <right style="thin">
        <color indexed="64"/>
      </right>
      <top style="medium">
        <color indexed="64"/>
      </top>
      <bottom/>
      <diagonal/>
    </border>
    <border>
      <left/>
      <right style="thin">
        <color indexed="64"/>
      </right>
      <top/>
      <bottom style="thin">
        <color rgb="FF000000"/>
      </bottom>
      <diagonal/>
    </border>
  </borders>
  <cellStyleXfs count="39">
    <xf numFmtId="0" fontId="0" fillId="0" borderId="0"/>
    <xf numFmtId="0" fontId="8" fillId="3" borderId="62" applyNumberFormat="0" applyAlignment="0" applyProtection="0"/>
    <xf numFmtId="49" fontId="10" fillId="0" borderId="0" applyFill="0" applyBorder="0" applyProtection="0">
      <alignment horizontal="left" vertical="center"/>
    </xf>
    <xf numFmtId="0" fontId="11" fillId="4" borderId="63" applyNumberFormat="0" applyFont="0" applyFill="0" applyAlignment="0"/>
    <xf numFmtId="0" fontId="11" fillId="4" borderId="64" applyNumberFormat="0" applyFont="0" applyFill="0" applyAlignment="0"/>
    <xf numFmtId="0" fontId="13" fillId="5" borderId="0" applyNumberFormat="0" applyProtection="0">
      <alignment horizontal="left" wrapText="1" indent="4"/>
    </xf>
    <xf numFmtId="0" fontId="14" fillId="5" borderId="0" applyNumberFormat="0" applyProtection="0">
      <alignment horizontal="left" wrapText="1" indent="4"/>
    </xf>
    <xf numFmtId="0" fontId="12" fillId="6" borderId="0" applyNumberFormat="0" applyBorder="0" applyAlignment="0" applyProtection="0"/>
    <xf numFmtId="16" fontId="15" fillId="0" borderId="0" applyFont="0" applyFill="0" applyBorder="0" applyAlignment="0">
      <alignment horizontal="left"/>
    </xf>
    <xf numFmtId="0" fontId="16" fillId="7" borderId="0" applyNumberFormat="0" applyBorder="0" applyProtection="0">
      <alignment horizontal="center" vertical="center"/>
    </xf>
    <xf numFmtId="16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9" fontId="3"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71" fontId="2"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4" fontId="11" fillId="0" borderId="0" applyFont="0" applyFill="0" applyBorder="0" applyAlignment="0" applyProtection="0"/>
    <xf numFmtId="0" fontId="17" fillId="8" borderId="0" applyNumberFormat="0" applyBorder="0" applyAlignment="0" applyProtection="0"/>
    <xf numFmtId="0" fontId="2" fillId="0" borderId="0"/>
    <xf numFmtId="0" fontId="2" fillId="0" borderId="0"/>
    <xf numFmtId="0" fontId="11" fillId="0" borderId="0"/>
    <xf numFmtId="0" fontId="4" fillId="0" borderId="0"/>
    <xf numFmtId="0" fontId="3" fillId="0" borderId="0"/>
    <xf numFmtId="0" fontId="2" fillId="0" borderId="0"/>
    <xf numFmtId="9" fontId="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4" fillId="0" borderId="0" applyFill="0" applyBorder="0">
      <alignment wrapText="1"/>
    </xf>
    <xf numFmtId="0" fontId="9" fillId="0" borderId="0"/>
    <xf numFmtId="0" fontId="18" fillId="5" borderId="0" applyNumberFormat="0" applyBorder="0" applyProtection="0">
      <alignment horizontal="left" indent="1"/>
    </xf>
    <xf numFmtId="0" fontId="8" fillId="0" borderId="0"/>
    <xf numFmtId="0" fontId="2" fillId="0" borderId="0"/>
    <xf numFmtId="0" fontId="2" fillId="0" borderId="0"/>
    <xf numFmtId="0" fontId="57" fillId="0" borderId="0" applyNumberFormat="0" applyFill="0" applyBorder="0" applyAlignment="0" applyProtection="0"/>
    <xf numFmtId="0" fontId="57" fillId="0" borderId="0" applyNumberFormat="0" applyFill="0" applyBorder="0" applyAlignment="0" applyProtection="0"/>
  </cellStyleXfs>
  <cellXfs count="748">
    <xf numFmtId="0" fontId="0" fillId="0" borderId="0" xfId="0"/>
    <xf numFmtId="0" fontId="0" fillId="0" borderId="0" xfId="0" applyAlignment="1">
      <alignment vertical="center"/>
    </xf>
    <xf numFmtId="0" fontId="19" fillId="0" borderId="0" xfId="0" applyFont="1" applyAlignment="1">
      <alignment vertical="center"/>
    </xf>
    <xf numFmtId="0" fontId="21" fillId="0" borderId="6" xfId="0" applyFont="1" applyBorder="1" applyAlignment="1">
      <alignment vertical="center"/>
    </xf>
    <xf numFmtId="0" fontId="19" fillId="0" borderId="6" xfId="0" applyFont="1" applyBorder="1" applyAlignment="1">
      <alignment horizontal="left" vertical="center"/>
    </xf>
    <xf numFmtId="0" fontId="20" fillId="0" borderId="0" xfId="0" applyFont="1" applyAlignment="1">
      <alignment horizontal="left" vertical="center"/>
    </xf>
    <xf numFmtId="0" fontId="20" fillId="10" borderId="6" xfId="0" applyFont="1" applyFill="1" applyBorder="1" applyAlignment="1">
      <alignment vertical="center"/>
    </xf>
    <xf numFmtId="0" fontId="19" fillId="0" borderId="0" xfId="0" applyFont="1" applyAlignment="1">
      <alignment horizontal="left" vertical="center"/>
    </xf>
    <xf numFmtId="0" fontId="0" fillId="0" borderId="6" xfId="0" applyBorder="1"/>
    <xf numFmtId="0" fontId="23" fillId="18" borderId="58" xfId="0" applyFont="1" applyFill="1" applyBorder="1" applyAlignment="1">
      <alignment horizontal="center" vertical="center"/>
    </xf>
    <xf numFmtId="0" fontId="23" fillId="18" borderId="69" xfId="0" applyFont="1" applyFill="1" applyBorder="1" applyAlignment="1">
      <alignment horizontal="left" vertical="center" wrapText="1"/>
    </xf>
    <xf numFmtId="0" fontId="23" fillId="0" borderId="6" xfId="0" applyFont="1" applyBorder="1" applyAlignment="1">
      <alignment horizontal="center" vertical="center"/>
    </xf>
    <xf numFmtId="0" fontId="23" fillId="0" borderId="6" xfId="0" applyFont="1" applyBorder="1" applyAlignment="1">
      <alignment horizontal="left" vertical="center" wrapText="1"/>
    </xf>
    <xf numFmtId="0" fontId="24" fillId="0" borderId="6" xfId="0" applyFont="1" applyBorder="1"/>
    <xf numFmtId="0" fontId="0" fillId="0" borderId="12" xfId="0" applyBorder="1" applyAlignment="1">
      <alignment vertical="center"/>
    </xf>
    <xf numFmtId="0" fontId="29" fillId="0" borderId="0" xfId="0" applyFont="1" applyAlignment="1">
      <alignment vertical="center"/>
    </xf>
    <xf numFmtId="0" fontId="27" fillId="0" borderId="5" xfId="22" applyFont="1" applyBorder="1" applyAlignment="1">
      <alignment horizontal="center" vertical="center" wrapText="1"/>
    </xf>
    <xf numFmtId="0" fontId="27" fillId="9" borderId="65" xfId="22" applyFont="1" applyFill="1" applyBorder="1" applyAlignment="1">
      <alignment vertical="center" wrapText="1"/>
    </xf>
    <xf numFmtId="0" fontId="27" fillId="9" borderId="67" xfId="22" applyFont="1" applyFill="1" applyBorder="1" applyAlignment="1">
      <alignment vertical="center" wrapText="1"/>
    </xf>
    <xf numFmtId="0" fontId="27" fillId="9" borderId="68" xfId="22" applyFont="1" applyFill="1" applyBorder="1" applyAlignment="1">
      <alignment vertical="center" wrapText="1"/>
    </xf>
    <xf numFmtId="0" fontId="27" fillId="9" borderId="0" xfId="22" applyFont="1" applyFill="1" applyAlignment="1">
      <alignment vertical="center" wrapText="1"/>
    </xf>
    <xf numFmtId="0" fontId="31" fillId="9" borderId="0" xfId="22" applyFont="1" applyFill="1" applyAlignment="1">
      <alignment vertical="center" wrapText="1"/>
    </xf>
    <xf numFmtId="0" fontId="26" fillId="9" borderId="0" xfId="22" applyFont="1" applyFill="1" applyAlignment="1">
      <alignment vertical="center" wrapText="1"/>
    </xf>
    <xf numFmtId="0" fontId="26" fillId="9" borderId="2" xfId="22" applyFont="1" applyFill="1" applyBorder="1" applyAlignment="1">
      <alignment vertical="center" wrapText="1"/>
    </xf>
    <xf numFmtId="0" fontId="27" fillId="9" borderId="1" xfId="22" applyFont="1" applyFill="1" applyBorder="1" applyAlignment="1">
      <alignment vertical="center" wrapText="1"/>
    </xf>
    <xf numFmtId="0" fontId="27" fillId="0" borderId="1" xfId="22" applyFont="1" applyBorder="1" applyAlignment="1">
      <alignment vertical="center" wrapText="1"/>
    </xf>
    <xf numFmtId="0" fontId="27" fillId="0" borderId="0" xfId="22" applyFont="1" applyAlignment="1">
      <alignment vertical="center" wrapText="1"/>
    </xf>
    <xf numFmtId="0" fontId="27" fillId="0" borderId="0" xfId="22" applyFont="1" applyAlignment="1">
      <alignment horizontal="center" vertical="center" wrapText="1"/>
    </xf>
    <xf numFmtId="0" fontId="33"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vertical="center"/>
    </xf>
    <xf numFmtId="0" fontId="31" fillId="0" borderId="0" xfId="22" applyFont="1" applyAlignment="1">
      <alignment vertical="center" wrapText="1"/>
    </xf>
    <xf numFmtId="0" fontId="26" fillId="0" borderId="0" xfId="22" applyFont="1" applyAlignment="1">
      <alignment vertical="center" wrapText="1"/>
    </xf>
    <xf numFmtId="0" fontId="26" fillId="0" borderId="2" xfId="22" applyFont="1" applyBorder="1" applyAlignment="1">
      <alignment vertical="center" wrapText="1"/>
    </xf>
    <xf numFmtId="0" fontId="27" fillId="0" borderId="2" xfId="22" applyFont="1" applyBorder="1" applyAlignment="1">
      <alignment horizontal="center" vertical="center" wrapText="1"/>
    </xf>
    <xf numFmtId="0" fontId="27" fillId="9" borderId="1" xfId="22" applyFont="1" applyFill="1" applyBorder="1" applyAlignment="1">
      <alignment horizontal="center" vertical="center" wrapText="1"/>
    </xf>
    <xf numFmtId="0" fontId="27" fillId="9" borderId="66" xfId="22" applyFont="1" applyFill="1" applyBorder="1" applyAlignment="1">
      <alignment horizontal="center" vertical="center" wrapText="1"/>
    </xf>
    <xf numFmtId="0" fontId="35" fillId="9" borderId="0" xfId="22" applyFont="1" applyFill="1" applyAlignment="1">
      <alignment horizontal="center" vertical="center" wrapText="1"/>
    </xf>
    <xf numFmtId="0" fontId="27" fillId="9" borderId="0" xfId="22" applyFont="1" applyFill="1" applyAlignment="1">
      <alignment horizontal="center" vertical="center" wrapText="1"/>
    </xf>
    <xf numFmtId="0" fontId="35" fillId="0" borderId="0" xfId="22" applyFont="1" applyAlignment="1">
      <alignment horizontal="center" vertical="center" wrapText="1"/>
    </xf>
    <xf numFmtId="0" fontId="27" fillId="2" borderId="0" xfId="22" applyFont="1" applyFill="1" applyAlignment="1">
      <alignment vertical="center" wrapText="1"/>
    </xf>
    <xf numFmtId="0" fontId="29" fillId="9" borderId="1" xfId="0" applyFont="1" applyFill="1" applyBorder="1" applyAlignment="1">
      <alignment vertical="center"/>
    </xf>
    <xf numFmtId="0" fontId="29" fillId="9" borderId="0" xfId="0" applyFont="1" applyFill="1" applyAlignment="1">
      <alignment vertical="center"/>
    </xf>
    <xf numFmtId="0" fontId="29" fillId="9" borderId="2" xfId="0" applyFont="1" applyFill="1" applyBorder="1" applyAlignment="1">
      <alignment vertical="center"/>
    </xf>
    <xf numFmtId="0" fontId="27" fillId="13" borderId="18" xfId="22" applyFont="1" applyFill="1" applyBorder="1" applyAlignment="1">
      <alignment horizontal="center" vertical="center" wrapText="1"/>
    </xf>
    <xf numFmtId="0" fontId="27" fillId="13" borderId="24" xfId="22" applyFont="1" applyFill="1" applyBorder="1" applyAlignment="1">
      <alignment horizontal="center" vertical="center" wrapText="1"/>
    </xf>
    <xf numFmtId="0" fontId="27" fillId="13" borderId="25" xfId="22" applyFont="1" applyFill="1" applyBorder="1" applyAlignment="1">
      <alignment horizontal="center" vertical="center" wrapText="1"/>
    </xf>
    <xf numFmtId="0" fontId="27" fillId="13" borderId="26" xfId="22" applyFont="1" applyFill="1" applyBorder="1" applyAlignment="1">
      <alignment horizontal="center" vertical="center" wrapText="1"/>
    </xf>
    <xf numFmtId="0" fontId="27" fillId="12" borderId="0" xfId="22" applyFont="1" applyFill="1" applyAlignment="1">
      <alignment vertical="center" wrapText="1"/>
    </xf>
    <xf numFmtId="0" fontId="27" fillId="13" borderId="19" xfId="22" applyFont="1" applyFill="1" applyBorder="1" applyAlignment="1">
      <alignment horizontal="center" vertical="center" wrapText="1"/>
    </xf>
    <xf numFmtId="0" fontId="27" fillId="13" borderId="31" xfId="22" applyFont="1" applyFill="1" applyBorder="1" applyAlignment="1">
      <alignment horizontal="center" vertical="center" wrapText="1"/>
    </xf>
    <xf numFmtId="0" fontId="27" fillId="13" borderId="20" xfId="22" applyFont="1" applyFill="1" applyBorder="1" applyAlignment="1">
      <alignment vertical="center" wrapText="1"/>
    </xf>
    <xf numFmtId="172" fontId="29" fillId="0" borderId="15" xfId="10" applyNumberFormat="1" applyFont="1" applyBorder="1" applyAlignment="1">
      <alignment vertical="center"/>
    </xf>
    <xf numFmtId="172" fontId="29" fillId="0" borderId="20" xfId="10" applyNumberFormat="1" applyFont="1" applyBorder="1" applyAlignment="1">
      <alignment vertical="center"/>
    </xf>
    <xf numFmtId="172" fontId="29" fillId="0" borderId="21" xfId="10" applyNumberFormat="1" applyFont="1" applyBorder="1" applyAlignment="1">
      <alignment vertical="center"/>
    </xf>
    <xf numFmtId="172" fontId="29" fillId="0" borderId="22" xfId="10" applyNumberFormat="1" applyFont="1" applyBorder="1" applyAlignment="1">
      <alignment vertical="center"/>
    </xf>
    <xf numFmtId="0" fontId="27" fillId="13" borderId="13" xfId="22" applyFont="1" applyFill="1" applyBorder="1" applyAlignment="1">
      <alignment vertical="center" wrapText="1"/>
    </xf>
    <xf numFmtId="172" fontId="29" fillId="0" borderId="13" xfId="10" applyNumberFormat="1" applyFont="1" applyBorder="1" applyAlignment="1">
      <alignment vertical="center"/>
    </xf>
    <xf numFmtId="172" fontId="29" fillId="0" borderId="6" xfId="10" applyNumberFormat="1" applyFont="1" applyBorder="1" applyAlignment="1">
      <alignment vertical="center"/>
    </xf>
    <xf numFmtId="9" fontId="29" fillId="0" borderId="12" xfId="28" applyFont="1" applyBorder="1" applyAlignment="1">
      <alignment vertical="center"/>
    </xf>
    <xf numFmtId="9" fontId="29" fillId="0" borderId="16" xfId="28" applyFont="1" applyBorder="1" applyAlignment="1">
      <alignment vertical="center"/>
    </xf>
    <xf numFmtId="172" fontId="29" fillId="0" borderId="12" xfId="10" applyNumberFormat="1" applyFont="1" applyBorder="1" applyAlignment="1">
      <alignment vertical="center"/>
    </xf>
    <xf numFmtId="172" fontId="29" fillId="0" borderId="16" xfId="10" applyNumberFormat="1" applyFont="1" applyBorder="1" applyAlignment="1">
      <alignment vertical="center"/>
    </xf>
    <xf numFmtId="0" fontId="27" fillId="13" borderId="23" xfId="22" applyFont="1" applyFill="1" applyBorder="1" applyAlignment="1">
      <alignment vertical="center" wrapText="1"/>
    </xf>
    <xf numFmtId="172" fontId="29" fillId="0" borderId="23" xfId="10" applyNumberFormat="1" applyFont="1" applyBorder="1" applyAlignment="1">
      <alignment vertical="center"/>
    </xf>
    <xf numFmtId="172" fontId="29" fillId="0" borderId="5" xfId="10" applyNumberFormat="1" applyFont="1" applyBorder="1" applyAlignment="1">
      <alignment vertical="center"/>
    </xf>
    <xf numFmtId="172" fontId="29" fillId="0" borderId="27" xfId="10" applyNumberFormat="1" applyFont="1" applyBorder="1" applyAlignment="1">
      <alignment vertical="center"/>
    </xf>
    <xf numFmtId="9" fontId="29" fillId="0" borderId="28" xfId="28" applyFont="1" applyBorder="1" applyAlignment="1">
      <alignment vertical="center"/>
    </xf>
    <xf numFmtId="0" fontId="29" fillId="0" borderId="0" xfId="0" applyFont="1"/>
    <xf numFmtId="0" fontId="27" fillId="13" borderId="6" xfId="22" applyFont="1" applyFill="1" applyBorder="1" applyAlignment="1">
      <alignment horizontal="center" vertical="center" wrapText="1"/>
    </xf>
    <xf numFmtId="168" fontId="27" fillId="0" borderId="5" xfId="11" applyFont="1" applyFill="1" applyBorder="1" applyAlignment="1" applyProtection="1">
      <alignment horizontal="center" vertical="center" wrapText="1"/>
    </xf>
    <xf numFmtId="0" fontId="26" fillId="0" borderId="1" xfId="22" applyFont="1" applyBorder="1" applyAlignment="1">
      <alignment horizontal="left" vertical="center" wrapText="1"/>
    </xf>
    <xf numFmtId="3" fontId="27" fillId="0" borderId="0" xfId="22" applyNumberFormat="1" applyFont="1" applyAlignment="1">
      <alignment horizontal="center" vertical="center" wrapText="1"/>
    </xf>
    <xf numFmtId="168" fontId="27" fillId="0" borderId="0" xfId="11" applyFont="1" applyFill="1" applyBorder="1" applyAlignment="1" applyProtection="1">
      <alignment horizontal="center" vertical="center" wrapText="1"/>
    </xf>
    <xf numFmtId="165" fontId="29" fillId="0" borderId="0" xfId="15" applyFont="1" applyAlignment="1">
      <alignment vertical="center"/>
    </xf>
    <xf numFmtId="0" fontId="27" fillId="0" borderId="3" xfId="22" applyFont="1" applyBorder="1" applyAlignment="1">
      <alignment horizontal="center" vertical="center" wrapText="1"/>
    </xf>
    <xf numFmtId="0" fontId="27" fillId="0" borderId="4" xfId="22" applyFont="1" applyBorder="1" applyAlignment="1">
      <alignment horizontal="left" vertical="center" wrapText="1"/>
    </xf>
    <xf numFmtId="0" fontId="27" fillId="10" borderId="5" xfId="22" applyFont="1" applyFill="1" applyBorder="1" applyAlignment="1">
      <alignment horizontal="left" vertical="center" wrapText="1"/>
    </xf>
    <xf numFmtId="173" fontId="27" fillId="10" borderId="5" xfId="28" applyNumberFormat="1" applyFont="1" applyFill="1" applyBorder="1" applyAlignment="1" applyProtection="1">
      <alignment vertical="center" wrapText="1"/>
    </xf>
    <xf numFmtId="9" fontId="27" fillId="10" borderId="5" xfId="28" applyFont="1" applyFill="1" applyBorder="1" applyAlignment="1" applyProtection="1">
      <alignment horizontal="center" vertical="center" wrapText="1"/>
    </xf>
    <xf numFmtId="165" fontId="34" fillId="0" borderId="0" xfId="15" applyFont="1" applyAlignment="1">
      <alignment vertical="center"/>
    </xf>
    <xf numFmtId="0" fontId="27" fillId="0" borderId="6" xfId="22" applyFont="1" applyBorder="1" applyAlignment="1">
      <alignment horizontal="left" vertical="center" wrapText="1"/>
    </xf>
    <xf numFmtId="9" fontId="26" fillId="0" borderId="6" xfId="29" applyFont="1" applyFill="1" applyBorder="1" applyAlignment="1" applyProtection="1">
      <alignment horizontal="center" vertical="center" wrapText="1"/>
      <protection locked="0"/>
    </xf>
    <xf numFmtId="9" fontId="27" fillId="0" borderId="6" xfId="22" applyNumberFormat="1" applyFont="1" applyBorder="1" applyAlignment="1">
      <alignment horizontal="center" vertical="center" wrapText="1"/>
    </xf>
    <xf numFmtId="0" fontId="34" fillId="0" borderId="0" xfId="0" applyFont="1" applyAlignment="1">
      <alignment vertical="center"/>
    </xf>
    <xf numFmtId="0" fontId="27" fillId="10" borderId="6" xfId="22" applyFont="1" applyFill="1" applyBorder="1" applyAlignment="1">
      <alignment horizontal="left" vertical="center" wrapText="1"/>
    </xf>
    <xf numFmtId="9" fontId="26" fillId="10" borderId="6" xfId="28" applyFont="1" applyFill="1" applyBorder="1" applyAlignment="1" applyProtection="1">
      <alignment horizontal="center" vertical="center" wrapText="1"/>
      <protection locked="0"/>
    </xf>
    <xf numFmtId="0" fontId="29" fillId="0" borderId="0" xfId="0" applyFont="1" applyAlignment="1">
      <alignment horizontal="left" vertical="center"/>
    </xf>
    <xf numFmtId="0" fontId="34" fillId="14" borderId="6" xfId="0" applyFont="1" applyFill="1" applyBorder="1" applyAlignment="1">
      <alignment horizontal="left" vertical="center"/>
    </xf>
    <xf numFmtId="0" fontId="34" fillId="14" borderId="6" xfId="0" applyFont="1" applyFill="1" applyBorder="1" applyAlignment="1">
      <alignment horizontal="center" vertical="center"/>
    </xf>
    <xf numFmtId="0" fontId="34" fillId="0" borderId="6" xfId="0" applyFont="1" applyBorder="1" applyAlignment="1">
      <alignment horizontal="left" vertical="center"/>
    </xf>
    <xf numFmtId="0" fontId="29" fillId="0" borderId="3" xfId="0" applyFont="1" applyBorder="1" applyAlignment="1">
      <alignment horizontal="left" vertical="center"/>
    </xf>
    <xf numFmtId="0" fontId="38" fillId="0" borderId="3" xfId="0" applyFont="1" applyBorder="1" applyAlignment="1">
      <alignment horizontal="left" vertical="center" wrapText="1"/>
    </xf>
    <xf numFmtId="0" fontId="29" fillId="0" borderId="6" xfId="0" applyFont="1" applyBorder="1" applyAlignment="1">
      <alignment vertical="center" wrapText="1"/>
    </xf>
    <xf numFmtId="0" fontId="29" fillId="0" borderId="4" xfId="0" applyFont="1" applyBorder="1" applyAlignment="1">
      <alignment vertical="center" wrapText="1"/>
    </xf>
    <xf numFmtId="0" fontId="34" fillId="16" borderId="6" xfId="0" applyFont="1" applyFill="1" applyBorder="1" applyAlignment="1">
      <alignment horizontal="left" vertical="center"/>
    </xf>
    <xf numFmtId="0" fontId="29" fillId="16" borderId="4" xfId="0" applyFont="1" applyFill="1" applyBorder="1" applyAlignment="1">
      <alignment vertical="center" wrapText="1"/>
    </xf>
    <xf numFmtId="0" fontId="29" fillId="0" borderId="4" xfId="0" applyFont="1" applyBorder="1" applyAlignment="1">
      <alignment horizontal="left" vertical="center" wrapText="1"/>
    </xf>
    <xf numFmtId="0" fontId="29" fillId="16" borderId="4" xfId="0" applyFont="1" applyFill="1" applyBorder="1" applyAlignment="1">
      <alignment horizontal="left" vertical="center" wrapText="1"/>
    </xf>
    <xf numFmtId="0" fontId="34" fillId="0" borderId="6" xfId="0" applyFont="1" applyBorder="1" applyAlignment="1">
      <alignment horizontal="left" vertical="center" wrapText="1"/>
    </xf>
    <xf numFmtId="0" fontId="34" fillId="16" borderId="6" xfId="0" applyFont="1" applyFill="1" applyBorder="1" applyAlignment="1">
      <alignment horizontal="left" vertical="center" wrapText="1"/>
    </xf>
    <xf numFmtId="0" fontId="34" fillId="0" borderId="6" xfId="0" applyFont="1" applyBorder="1" applyAlignment="1">
      <alignment vertical="center" wrapText="1"/>
    </xf>
    <xf numFmtId="0" fontId="29" fillId="0" borderId="6" xfId="0" applyFont="1" applyBorder="1" applyAlignment="1">
      <alignment horizontal="left" vertical="center" wrapText="1"/>
    </xf>
    <xf numFmtId="0" fontId="26" fillId="9" borderId="6" xfId="0" applyFont="1" applyFill="1" applyBorder="1" applyAlignment="1">
      <alignment horizontal="left" vertical="center" wrapText="1"/>
    </xf>
    <xf numFmtId="0" fontId="34" fillId="10" borderId="6" xfId="0" applyFont="1" applyFill="1" applyBorder="1" applyAlignment="1">
      <alignment horizontal="center" vertical="center" wrapText="1"/>
    </xf>
    <xf numFmtId="0" fontId="34" fillId="0" borderId="6" xfId="0" applyFont="1" applyBorder="1" applyAlignment="1">
      <alignment horizontal="center" vertical="center" wrapText="1"/>
    </xf>
    <xf numFmtId="0" fontId="29" fillId="0" borderId="6" xfId="0" applyFont="1" applyBorder="1" applyAlignment="1">
      <alignment horizontal="center" vertical="center"/>
    </xf>
    <xf numFmtId="0" fontId="29" fillId="0" borderId="29" xfId="0" applyFont="1" applyBorder="1" applyAlignment="1">
      <alignment horizontal="center" vertical="center"/>
    </xf>
    <xf numFmtId="0" fontId="34" fillId="10" borderId="29" xfId="0" applyFont="1" applyFill="1" applyBorder="1" applyAlignment="1">
      <alignment vertical="center"/>
    </xf>
    <xf numFmtId="0" fontId="34" fillId="10" borderId="7" xfId="0" applyFont="1" applyFill="1" applyBorder="1" applyAlignment="1">
      <alignment vertical="center"/>
    </xf>
    <xf numFmtId="0" fontId="34" fillId="10" borderId="8" xfId="0" applyFont="1" applyFill="1" applyBorder="1" applyAlignment="1">
      <alignment vertical="center"/>
    </xf>
    <xf numFmtId="0" fontId="29" fillId="0" borderId="30" xfId="0" applyFont="1" applyBorder="1" applyAlignment="1">
      <alignment horizontal="center" vertical="center"/>
    </xf>
    <xf numFmtId="0" fontId="34" fillId="10" borderId="30" xfId="0" applyFont="1" applyFill="1" applyBorder="1" applyAlignment="1">
      <alignment vertical="center"/>
    </xf>
    <xf numFmtId="0" fontId="34" fillId="10" borderId="0" xfId="0" applyFont="1" applyFill="1" applyAlignment="1">
      <alignment vertical="center"/>
    </xf>
    <xf numFmtId="0" fontId="34" fillId="10" borderId="9" xfId="0" applyFont="1" applyFill="1" applyBorder="1" applyAlignment="1">
      <alignment vertical="center"/>
    </xf>
    <xf numFmtId="0" fontId="29" fillId="0" borderId="15" xfId="0" applyFont="1" applyBorder="1" applyAlignment="1">
      <alignment horizontal="center" vertical="center"/>
    </xf>
    <xf numFmtId="0" fontId="34" fillId="10" borderId="15" xfId="0" applyFont="1" applyFill="1" applyBorder="1" applyAlignment="1">
      <alignment vertical="center"/>
    </xf>
    <xf numFmtId="0" fontId="34" fillId="10" borderId="10" xfId="0" applyFont="1" applyFill="1" applyBorder="1" applyAlignment="1">
      <alignment vertical="center"/>
    </xf>
    <xf numFmtId="0" fontId="34" fillId="10" borderId="11" xfId="0" applyFont="1" applyFill="1" applyBorder="1" applyAlignment="1">
      <alignment vertical="center"/>
    </xf>
    <xf numFmtId="0" fontId="27" fillId="10" borderId="3" xfId="0" applyFont="1" applyFill="1" applyBorder="1" applyAlignment="1">
      <alignment horizontal="center" vertical="center" wrapText="1"/>
    </xf>
    <xf numFmtId="9" fontId="34" fillId="10" borderId="6" xfId="28" applyFont="1" applyFill="1" applyBorder="1" applyAlignment="1">
      <alignment horizontal="center" vertical="center" wrapText="1"/>
    </xf>
    <xf numFmtId="0" fontId="29" fillId="0" borderId="6" xfId="0" applyFont="1" applyBorder="1" applyAlignment="1">
      <alignment vertical="center"/>
    </xf>
    <xf numFmtId="9" fontId="29" fillId="0" borderId="6" xfId="28" applyFont="1" applyBorder="1" applyAlignment="1">
      <alignment vertical="center"/>
    </xf>
    <xf numFmtId="0" fontId="29" fillId="0" borderId="6" xfId="28" applyNumberFormat="1" applyFont="1" applyBorder="1" applyAlignment="1">
      <alignment vertical="center"/>
    </xf>
    <xf numFmtId="0" fontId="40" fillId="0" borderId="6" xfId="28" applyNumberFormat="1" applyFont="1" applyBorder="1" applyAlignment="1">
      <alignment vertical="center"/>
    </xf>
    <xf numFmtId="0" fontId="36" fillId="0" borderId="6" xfId="0" applyFont="1" applyBorder="1" applyAlignment="1">
      <alignment vertical="center" wrapText="1"/>
    </xf>
    <xf numFmtId="9" fontId="29" fillId="0" borderId="0" xfId="28" applyFont="1" applyAlignment="1">
      <alignment vertical="center"/>
    </xf>
    <xf numFmtId="0" fontId="27" fillId="13" borderId="6" xfId="0" applyFont="1" applyFill="1" applyBorder="1" applyAlignment="1">
      <alignment horizontal="left" vertical="center" wrapText="1"/>
    </xf>
    <xf numFmtId="0" fontId="27" fillId="13" borderId="6" xfId="0" applyFont="1" applyFill="1" applyBorder="1" applyAlignment="1">
      <alignment vertical="center" wrapText="1"/>
    </xf>
    <xf numFmtId="0" fontId="39" fillId="9" borderId="0" xfId="0" applyFont="1" applyFill="1" applyAlignment="1">
      <alignment vertical="center"/>
    </xf>
    <xf numFmtId="0" fontId="39" fillId="9" borderId="0" xfId="0" applyFont="1" applyFill="1" applyAlignment="1">
      <alignment horizontal="center" vertical="center"/>
    </xf>
    <xf numFmtId="0" fontId="27" fillId="10" borderId="12" xfId="0" applyFont="1" applyFill="1" applyBorder="1" applyAlignment="1">
      <alignment horizontal="center" vertical="center" wrapText="1"/>
    </xf>
    <xf numFmtId="0" fontId="41" fillId="10" borderId="17" xfId="0" applyFont="1" applyFill="1" applyBorder="1" applyAlignment="1">
      <alignment horizontal="center" vertical="center" wrapText="1"/>
    </xf>
    <xf numFmtId="0" fontId="41" fillId="10" borderId="4" xfId="0" applyFont="1" applyFill="1" applyBorder="1" applyAlignment="1">
      <alignment horizontal="center" vertical="center" wrapText="1"/>
    </xf>
    <xf numFmtId="49" fontId="27" fillId="10" borderId="3" xfId="0" applyNumberFormat="1" applyFont="1" applyFill="1" applyBorder="1" applyAlignment="1">
      <alignment horizontal="center" vertical="center" wrapText="1"/>
    </xf>
    <xf numFmtId="0" fontId="41" fillId="10" borderId="3" xfId="0" applyFont="1" applyFill="1" applyBorder="1" applyAlignment="1">
      <alignment horizontal="center" vertical="center" wrapText="1"/>
    </xf>
    <xf numFmtId="49" fontId="41" fillId="10" borderId="3" xfId="0" applyNumberFormat="1" applyFont="1" applyFill="1" applyBorder="1" applyAlignment="1">
      <alignment horizontal="center" vertical="center" wrapText="1"/>
    </xf>
    <xf numFmtId="0" fontId="39" fillId="0" borderId="6" xfId="0" applyFont="1" applyBorder="1" applyAlignment="1">
      <alignment vertical="center"/>
    </xf>
    <xf numFmtId="176" fontId="39" fillId="0" borderId="6" xfId="14" applyNumberFormat="1" applyFont="1" applyBorder="1" applyAlignment="1">
      <alignment vertical="center"/>
    </xf>
    <xf numFmtId="0" fontId="39" fillId="12" borderId="6" xfId="0" applyFont="1" applyFill="1" applyBorder="1" applyAlignment="1">
      <alignment horizontal="center" vertical="center"/>
    </xf>
    <xf numFmtId="175" fontId="38" fillId="11" borderId="6" xfId="15" applyNumberFormat="1" applyFont="1" applyFill="1" applyBorder="1" applyAlignment="1">
      <alignment horizontal="center" vertical="center"/>
    </xf>
    <xf numFmtId="175" fontId="38" fillId="0" borderId="6" xfId="15" applyNumberFormat="1" applyFont="1" applyFill="1" applyBorder="1" applyAlignment="1">
      <alignment horizontal="center" vertical="center"/>
    </xf>
    <xf numFmtId="0" fontId="38" fillId="0" borderId="6" xfId="0" applyFont="1" applyBorder="1" applyAlignment="1">
      <alignment vertical="center"/>
    </xf>
    <xf numFmtId="0" fontId="38" fillId="0" borderId="6" xfId="0" applyFont="1" applyBorder="1" applyAlignment="1">
      <alignment vertical="center" wrapText="1"/>
    </xf>
    <xf numFmtId="0" fontId="38" fillId="11" borderId="6" xfId="0" applyFont="1" applyFill="1" applyBorder="1" applyAlignment="1">
      <alignment horizontal="left" vertical="center"/>
    </xf>
    <xf numFmtId="0" fontId="38" fillId="11" borderId="6" xfId="0" applyFont="1" applyFill="1" applyBorder="1" applyAlignment="1">
      <alignment horizontal="center" vertical="center"/>
    </xf>
    <xf numFmtId="176" fontId="38" fillId="11" borderId="6" xfId="14" applyNumberFormat="1" applyFont="1" applyFill="1" applyBorder="1" applyAlignment="1">
      <alignment horizontal="center" vertical="center"/>
    </xf>
    <xf numFmtId="0" fontId="38" fillId="12" borderId="6" xfId="0" applyFont="1" applyFill="1" applyBorder="1" applyAlignment="1">
      <alignment horizontal="center" vertical="center"/>
    </xf>
    <xf numFmtId="175" fontId="38" fillId="11" borderId="6" xfId="0" applyNumberFormat="1" applyFont="1" applyFill="1" applyBorder="1" applyAlignment="1">
      <alignment horizontal="center" vertical="center"/>
    </xf>
    <xf numFmtId="0" fontId="28" fillId="0" borderId="22" xfId="0" applyFont="1" applyBorder="1" applyAlignment="1">
      <alignment horizontal="left" vertical="center" wrapText="1"/>
    </xf>
    <xf numFmtId="0" fontId="28" fillId="0" borderId="16" xfId="0" applyFont="1" applyBorder="1" applyAlignment="1">
      <alignment horizontal="left" vertical="center" wrapText="1"/>
    </xf>
    <xf numFmtId="0" fontId="30" fillId="0" borderId="28" xfId="0" applyFont="1" applyBorder="1" applyAlignment="1">
      <alignment horizontal="left" vertical="center" wrapText="1"/>
    </xf>
    <xf numFmtId="0" fontId="27" fillId="13" borderId="23" xfId="22" applyFont="1" applyFill="1" applyBorder="1" applyAlignment="1">
      <alignment horizontal="center" vertical="center" wrapText="1"/>
    </xf>
    <xf numFmtId="0" fontId="27" fillId="13" borderId="5" xfId="22" applyFont="1" applyFill="1" applyBorder="1" applyAlignment="1">
      <alignment horizontal="center" vertical="center" wrapText="1"/>
    </xf>
    <xf numFmtId="0" fontId="29" fillId="0" borderId="14" xfId="0" applyFont="1" applyBorder="1"/>
    <xf numFmtId="0" fontId="29" fillId="0" borderId="4" xfId="0" applyFont="1" applyBorder="1"/>
    <xf numFmtId="0" fontId="29" fillId="0" borderId="13" xfId="0" applyFont="1" applyBorder="1"/>
    <xf numFmtId="0" fontId="29" fillId="0" borderId="6" xfId="0" applyFont="1" applyBorder="1"/>
    <xf numFmtId="0" fontId="29" fillId="0" borderId="23" xfId="0" applyFont="1" applyBorder="1"/>
    <xf numFmtId="0" fontId="29" fillId="0" borderId="5" xfId="0" applyFont="1" applyBorder="1"/>
    <xf numFmtId="0" fontId="26" fillId="0" borderId="0" xfId="22" applyFont="1" applyAlignment="1">
      <alignment horizontal="center" vertical="center" wrapText="1"/>
    </xf>
    <xf numFmtId="0" fontId="26" fillId="0" borderId="2" xfId="22" applyFont="1" applyBorder="1" applyAlignment="1">
      <alignment horizontal="center" vertical="center" wrapText="1"/>
    </xf>
    <xf numFmtId="9" fontId="26" fillId="10" borderId="5" xfId="30" applyFont="1" applyFill="1" applyBorder="1" applyAlignment="1" applyProtection="1">
      <alignment vertical="center" wrapText="1"/>
    </xf>
    <xf numFmtId="172" fontId="29" fillId="0" borderId="0" xfId="0" applyNumberFormat="1" applyFont="1"/>
    <xf numFmtId="9" fontId="26" fillId="0" borderId="6" xfId="28" applyFont="1" applyFill="1" applyBorder="1" applyAlignment="1" applyProtection="1">
      <alignment horizontal="center" vertical="center" wrapText="1"/>
      <protection locked="0"/>
    </xf>
    <xf numFmtId="9" fontId="29" fillId="0" borderId="6" xfId="0" applyNumberFormat="1" applyFont="1" applyBorder="1" applyAlignment="1">
      <alignment vertical="center"/>
    </xf>
    <xf numFmtId="172" fontId="29" fillId="0" borderId="14" xfId="10" applyNumberFormat="1" applyFont="1" applyFill="1" applyBorder="1" applyAlignment="1">
      <alignment vertical="center"/>
    </xf>
    <xf numFmtId="172" fontId="29" fillId="0" borderId="4" xfId="10" applyNumberFormat="1" applyFont="1" applyFill="1" applyBorder="1" applyAlignment="1">
      <alignment vertical="center"/>
    </xf>
    <xf numFmtId="172" fontId="29" fillId="0" borderId="13" xfId="10" applyNumberFormat="1" applyFont="1" applyFill="1" applyBorder="1" applyAlignment="1">
      <alignment vertical="center"/>
    </xf>
    <xf numFmtId="172" fontId="29" fillId="0" borderId="6" xfId="10" applyNumberFormat="1" applyFont="1" applyFill="1" applyBorder="1" applyAlignment="1">
      <alignment vertical="center"/>
    </xf>
    <xf numFmtId="0" fontId="26" fillId="0" borderId="23" xfId="22" applyFont="1" applyBorder="1" applyAlignment="1">
      <alignment horizontal="left" vertical="center" wrapText="1"/>
    </xf>
    <xf numFmtId="0" fontId="26" fillId="0" borderId="6" xfId="0" applyFont="1" applyBorder="1" applyAlignment="1">
      <alignment horizontal="center" vertical="center" wrapText="1"/>
    </xf>
    <xf numFmtId="0" fontId="26" fillId="0" borderId="12" xfId="0" applyFont="1" applyBorder="1" applyAlignment="1">
      <alignment horizontal="center" vertical="center"/>
    </xf>
    <xf numFmtId="168" fontId="26" fillId="0" borderId="6" xfId="11" applyFont="1" applyFill="1" applyBorder="1" applyAlignment="1">
      <alignment horizontal="center"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xf>
    <xf numFmtId="2" fontId="26" fillId="0" borderId="6" xfId="22" applyNumberFormat="1" applyFont="1" applyBorder="1" applyAlignment="1">
      <alignment vertical="center" wrapText="1"/>
    </xf>
    <xf numFmtId="9" fontId="26" fillId="0" borderId="6" xfId="0" applyNumberFormat="1" applyFont="1" applyBorder="1" applyAlignment="1">
      <alignment horizontal="center" vertical="center"/>
    </xf>
    <xf numFmtId="9" fontId="26" fillId="0" borderId="6" xfId="0" applyNumberFormat="1" applyFont="1" applyBorder="1" applyAlignment="1">
      <alignment vertical="center"/>
    </xf>
    <xf numFmtId="172" fontId="29" fillId="0" borderId="21" xfId="10" applyNumberFormat="1" applyFont="1" applyFill="1" applyBorder="1" applyAlignment="1">
      <alignment vertical="center"/>
    </xf>
    <xf numFmtId="172" fontId="29" fillId="0" borderId="5" xfId="10" applyNumberFormat="1" applyFont="1" applyFill="1" applyBorder="1" applyAlignment="1">
      <alignment vertical="center"/>
    </xf>
    <xf numFmtId="9" fontId="27" fillId="0" borderId="6" xfId="28" applyFont="1" applyBorder="1" applyAlignment="1">
      <alignment horizontal="center" vertical="center" wrapText="1"/>
    </xf>
    <xf numFmtId="9" fontId="27" fillId="0" borderId="3" xfId="28" applyFont="1" applyFill="1" applyBorder="1" applyAlignment="1">
      <alignment horizontal="center" vertical="center" wrapText="1"/>
    </xf>
    <xf numFmtId="9" fontId="27" fillId="0" borderId="3" xfId="28" applyFont="1" applyFill="1" applyBorder="1" applyAlignment="1" applyProtection="1">
      <alignment horizontal="center" vertical="center" wrapText="1"/>
    </xf>
    <xf numFmtId="0" fontId="39" fillId="0" borderId="0" xfId="0" applyFont="1" applyAlignment="1">
      <alignment vertical="center"/>
    </xf>
    <xf numFmtId="0" fontId="27" fillId="0" borderId="12" xfId="0" applyFont="1" applyBorder="1" applyAlignment="1">
      <alignment horizontal="center" vertical="center" wrapText="1"/>
    </xf>
    <xf numFmtId="14" fontId="34" fillId="0" borderId="0" xfId="0" applyNumberFormat="1" applyFont="1" applyAlignment="1">
      <alignment vertical="center"/>
    </xf>
    <xf numFmtId="0" fontId="34" fillId="0" borderId="10" xfId="0" applyFont="1" applyBorder="1" applyAlignment="1">
      <alignment vertical="center"/>
    </xf>
    <xf numFmtId="14" fontId="27" fillId="0" borderId="0" xfId="22" applyNumberFormat="1" applyFont="1" applyAlignment="1">
      <alignment vertical="center" wrapText="1"/>
    </xf>
    <xf numFmtId="0" fontId="27" fillId="9" borderId="6" xfId="22" applyFont="1" applyFill="1" applyBorder="1" applyAlignment="1">
      <alignment horizontal="left" vertical="center" wrapText="1"/>
    </xf>
    <xf numFmtId="9" fontId="26" fillId="9" borderId="6" xfId="28" applyFont="1" applyFill="1" applyBorder="1" applyAlignment="1" applyProtection="1">
      <alignment horizontal="center" vertical="center" wrapText="1"/>
      <protection locked="0"/>
    </xf>
    <xf numFmtId="0" fontId="2" fillId="0" borderId="6" xfId="0" applyFont="1" applyBorder="1" applyAlignment="1">
      <alignment horizontal="center" vertical="center" wrapText="1"/>
    </xf>
    <xf numFmtId="0" fontId="2" fillId="0" borderId="12" xfId="0" applyFont="1" applyBorder="1" applyAlignment="1">
      <alignment horizontal="center" vertical="center"/>
    </xf>
    <xf numFmtId="9" fontId="2" fillId="0" borderId="6" xfId="28" applyFont="1" applyFill="1" applyBorder="1" applyAlignment="1">
      <alignment horizontal="center" vertical="center" wrapText="1"/>
    </xf>
    <xf numFmtId="168" fontId="2" fillId="0" borderId="6" xfId="11" applyFont="1" applyFill="1" applyBorder="1" applyAlignment="1">
      <alignment horizontal="center" vertical="center" wrapText="1"/>
    </xf>
    <xf numFmtId="0" fontId="43" fillId="0" borderId="6" xfId="0" applyFont="1" applyBorder="1" applyAlignment="1">
      <alignment vertical="center"/>
    </xf>
    <xf numFmtId="9" fontId="43" fillId="0" borderId="6" xfId="0" applyNumberFormat="1" applyFont="1" applyBorder="1" applyAlignment="1">
      <alignment vertical="center"/>
    </xf>
    <xf numFmtId="9" fontId="43" fillId="0" borderId="6" xfId="28" applyFont="1" applyBorder="1" applyAlignment="1">
      <alignment vertical="center"/>
    </xf>
    <xf numFmtId="0" fontId="43" fillId="0" borderId="6" xfId="28" applyNumberFormat="1" applyFont="1" applyBorder="1" applyAlignment="1">
      <alignment vertical="center"/>
    </xf>
    <xf numFmtId="0" fontId="44" fillId="0" borderId="6" xfId="28" applyNumberFormat="1" applyFont="1" applyBorder="1" applyAlignment="1">
      <alignment vertical="center"/>
    </xf>
    <xf numFmtId="0" fontId="45" fillId="0" borderId="6" xfId="0" applyFont="1" applyBorder="1" applyAlignment="1">
      <alignment vertical="center" wrapText="1"/>
    </xf>
    <xf numFmtId="0" fontId="43" fillId="0" borderId="0" xfId="0" applyFont="1"/>
    <xf numFmtId="0" fontId="43" fillId="0" borderId="0" xfId="0" applyFont="1" applyAlignment="1">
      <alignment vertical="center"/>
    </xf>
    <xf numFmtId="0" fontId="26" fillId="0" borderId="6" xfId="0" applyFont="1" applyBorder="1" applyAlignment="1">
      <alignment horizontal="left" vertical="center" wrapText="1"/>
    </xf>
    <xf numFmtId="0" fontId="26" fillId="0" borderId="6" xfId="0" applyFont="1" applyBorder="1" applyAlignment="1">
      <alignment vertical="center"/>
    </xf>
    <xf numFmtId="0" fontId="29" fillId="0" borderId="6" xfId="0" applyFont="1" applyBorder="1" applyAlignment="1">
      <alignment horizontal="center" vertical="center" wrapText="1"/>
    </xf>
    <xf numFmtId="9" fontId="19" fillId="0" borderId="6" xfId="28" applyFont="1" applyBorder="1" applyAlignment="1">
      <alignment horizontal="center" vertical="center" wrapText="1"/>
    </xf>
    <xf numFmtId="9" fontId="26" fillId="0" borderId="6" xfId="28" applyFont="1" applyBorder="1" applyAlignment="1">
      <alignment horizontal="center" vertical="center" wrapText="1"/>
    </xf>
    <xf numFmtId="0" fontId="19" fillId="0" borderId="6" xfId="0" applyFont="1" applyBorder="1" applyAlignment="1">
      <alignment horizontal="center" vertical="center" wrapText="1"/>
    </xf>
    <xf numFmtId="168" fontId="19" fillId="0" borderId="6" xfId="11" applyFont="1" applyBorder="1" applyAlignment="1">
      <alignment horizontal="center" vertical="center" wrapText="1"/>
    </xf>
    <xf numFmtId="0" fontId="19" fillId="0" borderId="6" xfId="11" applyNumberFormat="1" applyFont="1" applyFill="1" applyBorder="1" applyAlignment="1">
      <alignment horizontal="center" vertical="center" wrapText="1"/>
    </xf>
    <xf numFmtId="0" fontId="19" fillId="0" borderId="6" xfId="0" applyFont="1" applyBorder="1" applyAlignment="1">
      <alignment horizontal="center" vertical="center"/>
    </xf>
    <xf numFmtId="9" fontId="19" fillId="0" borderId="6" xfId="28" applyFont="1" applyBorder="1" applyAlignment="1">
      <alignment horizontal="center" vertical="center"/>
    </xf>
    <xf numFmtId="0" fontId="21" fillId="0" borderId="6" xfId="0" applyFont="1" applyBorder="1" applyAlignment="1">
      <alignment horizontal="center" vertical="center" wrapText="1"/>
    </xf>
    <xf numFmtId="0" fontId="19" fillId="0" borderId="6" xfId="11" applyNumberFormat="1" applyFont="1" applyBorder="1" applyAlignment="1">
      <alignment horizontal="center" vertical="center" wrapText="1"/>
    </xf>
    <xf numFmtId="0" fontId="19" fillId="0" borderId="6" xfId="12" applyNumberFormat="1" applyFont="1" applyFill="1" applyBorder="1" applyAlignment="1">
      <alignment horizontal="center" vertical="center" wrapText="1"/>
    </xf>
    <xf numFmtId="1" fontId="19" fillId="0" borderId="6" xfId="28" applyNumberFormat="1" applyFont="1" applyBorder="1" applyAlignment="1">
      <alignment horizontal="center" vertical="center" wrapText="1"/>
    </xf>
    <xf numFmtId="1" fontId="19" fillId="0" borderId="6" xfId="28" applyNumberFormat="1" applyFont="1" applyBorder="1" applyAlignment="1">
      <alignment horizontal="center" vertical="center"/>
    </xf>
    <xf numFmtId="9" fontId="26" fillId="0" borderId="6" xfId="28" applyFont="1" applyFill="1" applyBorder="1" applyAlignment="1">
      <alignment horizontal="center" vertical="center" wrapText="1"/>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1" xfId="0" applyFont="1" applyFill="1" applyBorder="1" applyAlignment="1">
      <alignment horizontal="center" vertical="center"/>
    </xf>
    <xf numFmtId="9" fontId="26" fillId="0" borderId="6" xfId="11" applyNumberFormat="1" applyFont="1" applyFill="1" applyBorder="1" applyAlignment="1">
      <alignment horizontal="center" vertical="center" wrapText="1"/>
    </xf>
    <xf numFmtId="0" fontId="20" fillId="10" borderId="6" xfId="0" applyFont="1" applyFill="1" applyBorder="1" applyAlignment="1">
      <alignment horizontal="center" vertical="center" wrapText="1"/>
    </xf>
    <xf numFmtId="0" fontId="19" fillId="0" borderId="29" xfId="0" applyFont="1" applyBorder="1" applyAlignment="1">
      <alignment horizontal="center" vertical="center"/>
    </xf>
    <xf numFmtId="0" fontId="20" fillId="10" borderId="7" xfId="0" applyFont="1" applyFill="1" applyBorder="1" applyAlignment="1">
      <alignment vertical="center"/>
    </xf>
    <xf numFmtId="0" fontId="20" fillId="10" borderId="8" xfId="0" applyFont="1" applyFill="1" applyBorder="1" applyAlignment="1">
      <alignment vertical="center"/>
    </xf>
    <xf numFmtId="0" fontId="19" fillId="0" borderId="30" xfId="0" applyFont="1" applyBorder="1" applyAlignment="1">
      <alignment horizontal="center" vertical="center"/>
    </xf>
    <xf numFmtId="0" fontId="20" fillId="10" borderId="0" xfId="0" applyFont="1" applyFill="1" applyAlignment="1">
      <alignment vertical="center"/>
    </xf>
    <xf numFmtId="0" fontId="20" fillId="10" borderId="9" xfId="0" applyFont="1" applyFill="1" applyBorder="1" applyAlignment="1">
      <alignment vertical="center"/>
    </xf>
    <xf numFmtId="0" fontId="19" fillId="0" borderId="15" xfId="0" applyFont="1" applyBorder="1" applyAlignment="1">
      <alignment horizontal="center" vertical="center"/>
    </xf>
    <xf numFmtId="0" fontId="20" fillId="10" borderId="10" xfId="0" applyFont="1" applyFill="1" applyBorder="1" applyAlignment="1">
      <alignment vertical="center"/>
    </xf>
    <xf numFmtId="0" fontId="20" fillId="10" borderId="11" xfId="0" applyFont="1" applyFill="1" applyBorder="1" applyAlignment="1">
      <alignment vertical="center"/>
    </xf>
    <xf numFmtId="0" fontId="46" fillId="10" borderId="3" xfId="0" applyFont="1" applyFill="1" applyBorder="1" applyAlignment="1">
      <alignment horizontal="center" vertical="center" wrapText="1"/>
    </xf>
    <xf numFmtId="9" fontId="20" fillId="10" borderId="6" xfId="28" applyFont="1" applyFill="1" applyBorder="1" applyAlignment="1">
      <alignment horizontal="center" vertical="center" wrapText="1"/>
    </xf>
    <xf numFmtId="0" fontId="19" fillId="21" borderId="3" xfId="0"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3" xfId="0" applyFont="1" applyBorder="1" applyAlignment="1">
      <alignment horizontal="center" vertical="center" wrapText="1"/>
    </xf>
    <xf numFmtId="1" fontId="49" fillId="0" borderId="6" xfId="28" applyNumberFormat="1" applyFont="1" applyFill="1" applyBorder="1" applyAlignment="1">
      <alignment horizontal="center" vertical="center" wrapText="1"/>
    </xf>
    <xf numFmtId="41" fontId="49" fillId="0" borderId="6" xfId="12" applyFont="1" applyFill="1" applyBorder="1" applyAlignment="1">
      <alignment horizontal="center" vertical="center" wrapText="1"/>
    </xf>
    <xf numFmtId="0" fontId="19" fillId="0" borderId="3" xfId="0" applyFont="1" applyBorder="1" applyAlignment="1">
      <alignment horizontal="center" vertical="center" wrapText="1"/>
    </xf>
    <xf numFmtId="1" fontId="50" fillId="0" borderId="3" xfId="22" applyNumberFormat="1" applyFont="1" applyBorder="1" applyAlignment="1">
      <alignment horizontal="center" vertical="center" wrapText="1"/>
    </xf>
    <xf numFmtId="1" fontId="50" fillId="9" borderId="3" xfId="22" applyNumberFormat="1" applyFont="1" applyFill="1" applyBorder="1" applyAlignment="1">
      <alignment horizontal="center" vertical="center" wrapText="1"/>
    </xf>
    <xf numFmtId="1" fontId="50" fillId="20" borderId="3" xfId="22" applyNumberFormat="1" applyFont="1" applyFill="1" applyBorder="1" applyAlignment="1">
      <alignment horizontal="center" vertical="center" wrapText="1"/>
    </xf>
    <xf numFmtId="0" fontId="19" fillId="0" borderId="6" xfId="0" applyFont="1" applyBorder="1" applyAlignment="1">
      <alignment vertical="center" wrapText="1"/>
    </xf>
    <xf numFmtId="9" fontId="19" fillId="0" borderId="6" xfId="28" applyFont="1" applyBorder="1" applyAlignment="1">
      <alignment vertical="center" wrapText="1"/>
    </xf>
    <xf numFmtId="0" fontId="19" fillId="0" borderId="6" xfId="28" applyNumberFormat="1" applyFont="1" applyBorder="1" applyAlignment="1">
      <alignment vertical="center" wrapText="1"/>
    </xf>
    <xf numFmtId="0" fontId="51" fillId="0" borderId="6" xfId="28" applyNumberFormat="1" applyFont="1" applyBorder="1" applyAlignment="1">
      <alignment vertical="center" wrapText="1"/>
    </xf>
    <xf numFmtId="0" fontId="52" fillId="0" borderId="6" xfId="0" applyFont="1" applyBorder="1" applyAlignment="1">
      <alignment vertical="center" wrapText="1"/>
    </xf>
    <xf numFmtId="0" fontId="19" fillId="0" borderId="0" xfId="0" applyFont="1" applyAlignment="1">
      <alignment vertical="center" wrapText="1"/>
    </xf>
    <xf numFmtId="0" fontId="19" fillId="9" borderId="3" xfId="0" applyFont="1" applyFill="1" applyBorder="1" applyAlignment="1">
      <alignment vertical="center" wrapText="1"/>
    </xf>
    <xf numFmtId="0" fontId="19" fillId="0" borderId="3" xfId="0" applyFont="1" applyBorder="1" applyAlignment="1">
      <alignment vertical="center" wrapText="1"/>
    </xf>
    <xf numFmtId="1" fontId="49" fillId="0" borderId="6" xfId="12" applyNumberFormat="1" applyFont="1" applyFill="1" applyBorder="1" applyAlignment="1">
      <alignment horizontal="center" vertical="center" wrapText="1"/>
    </xf>
    <xf numFmtId="0" fontId="48" fillId="9" borderId="6" xfId="0" applyFont="1" applyFill="1" applyBorder="1" applyAlignment="1">
      <alignment horizontal="center" vertical="center" wrapText="1"/>
    </xf>
    <xf numFmtId="1" fontId="49" fillId="9" borderId="6" xfId="28" applyNumberFormat="1" applyFont="1" applyFill="1" applyBorder="1" applyAlignment="1">
      <alignment horizontal="center" vertical="center" wrapText="1"/>
    </xf>
    <xf numFmtId="41" fontId="49" fillId="9" borderId="6" xfId="12" applyFont="1" applyFill="1" applyBorder="1" applyAlignment="1">
      <alignment horizontal="center" vertical="center" wrapText="1"/>
    </xf>
    <xf numFmtId="1" fontId="50" fillId="22" borderId="3" xfId="22" applyNumberFormat="1" applyFont="1" applyFill="1" applyBorder="1" applyAlignment="1">
      <alignment horizontal="center" vertical="center" wrapText="1"/>
    </xf>
    <xf numFmtId="9" fontId="19" fillId="0" borderId="6" xfId="0" applyNumberFormat="1" applyFont="1" applyBorder="1" applyAlignment="1">
      <alignment horizontal="center" vertical="center" wrapText="1"/>
    </xf>
    <xf numFmtId="9" fontId="49" fillId="9" borderId="6" xfId="28" applyFont="1" applyFill="1" applyBorder="1" applyAlignment="1">
      <alignment horizontal="center" vertical="center" wrapText="1"/>
    </xf>
    <xf numFmtId="0" fontId="19" fillId="9" borderId="3" xfId="0" applyFont="1" applyFill="1" applyBorder="1" applyAlignment="1">
      <alignment horizontal="center" vertical="center" wrapText="1"/>
    </xf>
    <xf numFmtId="9" fontId="50" fillId="0" borderId="3" xfId="22" applyNumberFormat="1" applyFont="1" applyBorder="1" applyAlignment="1">
      <alignment horizontal="center" vertical="center" wrapText="1"/>
    </xf>
    <xf numFmtId="9" fontId="50" fillId="9" borderId="3" xfId="22" applyNumberFormat="1" applyFont="1" applyFill="1" applyBorder="1" applyAlignment="1">
      <alignment horizontal="center" vertical="center" wrapText="1"/>
    </xf>
    <xf numFmtId="9" fontId="50" fillId="20" borderId="3" xfId="22" applyNumberFormat="1" applyFont="1" applyFill="1" applyBorder="1" applyAlignment="1">
      <alignment horizontal="center" vertical="center" wrapText="1"/>
    </xf>
    <xf numFmtId="0" fontId="19" fillId="0" borderId="0" xfId="0" applyFont="1" applyAlignment="1">
      <alignment horizontal="center" vertical="center"/>
    </xf>
    <xf numFmtId="9" fontId="19" fillId="0" borderId="0" xfId="28" applyFont="1" applyAlignment="1">
      <alignment vertical="center"/>
    </xf>
    <xf numFmtId="9" fontId="26" fillId="0" borderId="6" xfId="0" applyNumberFormat="1" applyFont="1" applyBorder="1" applyAlignment="1">
      <alignment horizontal="center" vertical="center" wrapText="1"/>
    </xf>
    <xf numFmtId="49" fontId="26" fillId="0" borderId="6" xfId="0" applyNumberFormat="1" applyFont="1" applyBorder="1" applyAlignment="1">
      <alignment horizontal="center" vertical="center"/>
    </xf>
    <xf numFmtId="49" fontId="29" fillId="0" borderId="6" xfId="0" applyNumberFormat="1" applyFont="1" applyBorder="1" applyAlignment="1">
      <alignment horizontal="center" vertical="center"/>
    </xf>
    <xf numFmtId="49" fontId="26" fillId="0" borderId="6" xfId="0" applyNumberFormat="1" applyFont="1" applyBorder="1" applyAlignment="1">
      <alignment vertical="center"/>
    </xf>
    <xf numFmtId="0" fontId="19" fillId="0" borderId="6" xfId="0" applyFont="1" applyBorder="1" applyAlignment="1">
      <alignment horizontal="left" vertical="center" wrapText="1"/>
    </xf>
    <xf numFmtId="0" fontId="19" fillId="0" borderId="6" xfId="0" applyFont="1" applyBorder="1" applyAlignment="1">
      <alignment horizontal="justify" vertical="center" wrapText="1"/>
    </xf>
    <xf numFmtId="168" fontId="19" fillId="0" borderId="6" xfId="11" applyFont="1" applyBorder="1" applyAlignment="1">
      <alignment vertical="center" wrapText="1"/>
    </xf>
    <xf numFmtId="0" fontId="50" fillId="0" borderId="6" xfId="0" applyFont="1" applyBorder="1" applyAlignment="1">
      <alignment horizontal="left" vertical="center" wrapText="1"/>
    </xf>
    <xf numFmtId="0" fontId="29" fillId="0" borderId="0" xfId="0" applyFont="1" applyAlignment="1">
      <alignment vertical="center" wrapText="1"/>
    </xf>
    <xf numFmtId="172" fontId="0" fillId="0" borderId="0" xfId="10" applyNumberFormat="1" applyFont="1"/>
    <xf numFmtId="1" fontId="26" fillId="0" borderId="6" xfId="0" applyNumberFormat="1" applyFont="1" applyBorder="1" applyAlignment="1">
      <alignment horizontal="center" vertical="center" wrapText="1"/>
    </xf>
    <xf numFmtId="0" fontId="26" fillId="0" borderId="6" xfId="10" applyNumberFormat="1" applyFont="1" applyBorder="1" applyAlignment="1">
      <alignment horizontal="center" vertical="center" wrapText="1"/>
    </xf>
    <xf numFmtId="9" fontId="0" fillId="0" borderId="0" xfId="28" applyFont="1"/>
    <xf numFmtId="173" fontId="26" fillId="0" borderId="6" xfId="28" applyNumberFormat="1" applyFont="1" applyFill="1" applyBorder="1" applyAlignment="1">
      <alignment horizontal="center" vertical="center" wrapText="1"/>
    </xf>
    <xf numFmtId="9" fontId="29" fillId="0" borderId="6" xfId="28" applyFont="1" applyBorder="1" applyAlignment="1">
      <alignment horizontal="center" vertical="center"/>
    </xf>
    <xf numFmtId="173" fontId="29" fillId="0" borderId="6" xfId="28" applyNumberFormat="1" applyFont="1" applyBorder="1" applyAlignment="1">
      <alignment horizontal="center" vertical="center"/>
    </xf>
    <xf numFmtId="0" fontId="56" fillId="23" borderId="4" xfId="34" applyFont="1" applyFill="1" applyBorder="1" applyAlignment="1">
      <alignment horizontal="center" vertical="center" wrapText="1"/>
    </xf>
    <xf numFmtId="0" fontId="48" fillId="0" borderId="3"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0" borderId="3" xfId="34" applyFont="1" applyBorder="1" applyAlignment="1">
      <alignment horizontal="center" vertical="center" wrapText="1"/>
    </xf>
    <xf numFmtId="9" fontId="48" fillId="0" borderId="3" xfId="34" applyNumberFormat="1" applyFont="1" applyBorder="1" applyAlignment="1">
      <alignment horizontal="center" vertical="center" wrapText="1"/>
    </xf>
    <xf numFmtId="0" fontId="48" fillId="0" borderId="6" xfId="34" applyFont="1" applyBorder="1" applyAlignment="1">
      <alignment horizontal="center" vertical="center" wrapText="1"/>
    </xf>
    <xf numFmtId="1" fontId="48" fillId="9" borderId="3" xfId="36" applyNumberFormat="1" applyFont="1" applyFill="1" applyBorder="1" applyAlignment="1">
      <alignment horizontal="center" vertical="center" wrapText="1"/>
    </xf>
    <xf numFmtId="0" fontId="48" fillId="9" borderId="6" xfId="35" applyFont="1" applyFill="1" applyBorder="1" applyAlignment="1">
      <alignment horizontal="center" vertical="center" wrapText="1"/>
    </xf>
    <xf numFmtId="9" fontId="48" fillId="9" borderId="6" xfId="35" applyNumberFormat="1" applyFont="1" applyFill="1" applyBorder="1" applyAlignment="1">
      <alignment horizontal="center" vertical="center" wrapText="1"/>
    </xf>
    <xf numFmtId="0" fontId="48" fillId="9" borderId="6" xfId="36" applyFont="1" applyFill="1" applyBorder="1" applyAlignment="1">
      <alignment horizontal="center" vertical="center" wrapText="1"/>
    </xf>
    <xf numFmtId="0" fontId="48" fillId="0" borderId="6" xfId="35" applyFont="1" applyBorder="1" applyAlignment="1">
      <alignment horizontal="center" vertical="center" wrapText="1"/>
    </xf>
    <xf numFmtId="9" fontId="48" fillId="0" borderId="6" xfId="35" applyNumberFormat="1" applyFont="1" applyBorder="1" applyAlignment="1">
      <alignment horizontal="center" vertical="center" wrapText="1"/>
    </xf>
    <xf numFmtId="9" fontId="48" fillId="20" borderId="3" xfId="34" applyNumberFormat="1" applyFont="1" applyFill="1" applyBorder="1" applyAlignment="1">
      <alignment horizontal="center" vertical="center" wrapText="1"/>
    </xf>
    <xf numFmtId="173" fontId="27" fillId="0" borderId="3" xfId="22" applyNumberFormat="1" applyFont="1" applyBorder="1" applyAlignment="1">
      <alignment horizontal="center" vertical="center" wrapText="1"/>
    </xf>
    <xf numFmtId="177" fontId="26" fillId="0" borderId="6" xfId="11" applyNumberFormat="1" applyFont="1" applyFill="1" applyBorder="1" applyAlignment="1">
      <alignment horizontal="center" vertical="center" wrapText="1"/>
    </xf>
    <xf numFmtId="0" fontId="34" fillId="0" borderId="39" xfId="0" applyFont="1" applyBorder="1" applyAlignment="1">
      <alignment horizontal="center" vertical="center" wrapText="1"/>
    </xf>
    <xf numFmtId="0" fontId="29" fillId="0" borderId="1" xfId="0" applyFont="1" applyBorder="1"/>
    <xf numFmtId="0" fontId="29" fillId="0" borderId="2" xfId="0" applyFont="1" applyBorder="1"/>
    <xf numFmtId="9" fontId="26" fillId="10" borderId="5" xfId="28" applyFont="1" applyFill="1" applyBorder="1" applyAlignment="1" applyProtection="1">
      <alignment horizontal="center" vertical="center" wrapText="1"/>
      <protection locked="0"/>
    </xf>
    <xf numFmtId="9" fontId="27" fillId="0" borderId="5" xfId="22" applyNumberFormat="1" applyFont="1" applyBorder="1" applyAlignment="1">
      <alignment horizontal="center" vertical="center" wrapText="1"/>
    </xf>
    <xf numFmtId="0" fontId="34" fillId="10" borderId="13" xfId="0" applyFont="1" applyFill="1" applyBorder="1" applyAlignment="1">
      <alignment horizontal="center" vertical="center" wrapText="1"/>
    </xf>
    <xf numFmtId="0" fontId="26" fillId="0" borderId="13" xfId="0" applyFont="1" applyBorder="1" applyAlignment="1">
      <alignment horizontal="center" vertical="center" wrapText="1"/>
    </xf>
    <xf numFmtId="0" fontId="29" fillId="0" borderId="16" xfId="0" applyFont="1" applyBorder="1" applyAlignment="1">
      <alignment vertical="center"/>
    </xf>
    <xf numFmtId="173" fontId="27" fillId="0" borderId="3" xfId="28" applyNumberFormat="1" applyFont="1" applyFill="1" applyBorder="1" applyAlignment="1" applyProtection="1">
      <alignment horizontal="center" vertical="center" wrapText="1"/>
    </xf>
    <xf numFmtId="173" fontId="27" fillId="0" borderId="3" xfId="28" applyNumberFormat="1" applyFont="1" applyFill="1" applyBorder="1" applyAlignment="1">
      <alignment horizontal="center" vertical="center" wrapText="1"/>
    </xf>
    <xf numFmtId="9" fontId="27" fillId="0" borderId="12" xfId="22" applyNumberFormat="1" applyFont="1" applyBorder="1" applyAlignment="1">
      <alignment horizontal="center" vertical="center" wrapText="1"/>
    </xf>
    <xf numFmtId="173" fontId="26" fillId="0" borderId="6" xfId="29" applyNumberFormat="1" applyFont="1" applyFill="1" applyBorder="1" applyAlignment="1" applyProtection="1">
      <alignment horizontal="center" vertical="center" wrapText="1"/>
      <protection locked="0"/>
    </xf>
    <xf numFmtId="173" fontId="26" fillId="10" borderId="6" xfId="28" applyNumberFormat="1" applyFont="1" applyFill="1" applyBorder="1" applyAlignment="1" applyProtection="1">
      <alignment horizontal="center" vertical="center" wrapText="1"/>
      <protection locked="0"/>
    </xf>
    <xf numFmtId="173" fontId="26" fillId="10" borderId="5" xfId="28" applyNumberFormat="1" applyFont="1" applyFill="1" applyBorder="1" applyAlignment="1" applyProtection="1">
      <alignment horizontal="center" vertical="center" wrapText="1"/>
      <protection locked="0"/>
    </xf>
    <xf numFmtId="173" fontId="26" fillId="0" borderId="6" xfId="28" applyNumberFormat="1" applyFont="1" applyFill="1" applyBorder="1" applyAlignment="1" applyProtection="1">
      <alignment horizontal="center" vertical="center" wrapText="1"/>
      <protection locked="0"/>
    </xf>
    <xf numFmtId="173" fontId="27" fillId="10" borderId="5" xfId="28" applyNumberFormat="1" applyFont="1" applyFill="1" applyBorder="1" applyAlignment="1" applyProtection="1">
      <alignment horizontal="center" vertical="center" wrapText="1"/>
    </xf>
    <xf numFmtId="9" fontId="29" fillId="0" borderId="6" xfId="28" applyFont="1" applyBorder="1" applyAlignment="1">
      <alignment horizontal="center" vertical="center" wrapText="1"/>
    </xf>
    <xf numFmtId="2" fontId="27" fillId="10" borderId="5" xfId="10" applyNumberFormat="1" applyFont="1" applyFill="1" applyBorder="1" applyAlignment="1" applyProtection="1">
      <alignment horizontal="center" vertical="center" wrapText="1"/>
    </xf>
    <xf numFmtId="2" fontId="27" fillId="10" borderId="5" xfId="28" applyNumberFormat="1" applyFont="1" applyFill="1" applyBorder="1" applyAlignment="1" applyProtection="1">
      <alignment horizontal="center" vertical="center" wrapText="1"/>
    </xf>
    <xf numFmtId="16" fontId="0" fillId="0" borderId="0" xfId="0" applyNumberFormat="1"/>
    <xf numFmtId="172" fontId="0" fillId="0" borderId="0" xfId="0" applyNumberFormat="1"/>
    <xf numFmtId="16" fontId="0" fillId="20" borderId="6" xfId="0" applyNumberFormat="1" applyFill="1" applyBorder="1"/>
    <xf numFmtId="172" fontId="0" fillId="20" borderId="6" xfId="10" applyNumberFormat="1" applyFont="1" applyFill="1" applyBorder="1"/>
    <xf numFmtId="172" fontId="0" fillId="0" borderId="6" xfId="0" applyNumberFormat="1" applyBorder="1"/>
    <xf numFmtId="0" fontId="0" fillId="20" borderId="6" xfId="0" applyFill="1" applyBorder="1"/>
    <xf numFmtId="2" fontId="27" fillId="0" borderId="3" xfId="10" applyNumberFormat="1" applyFont="1" applyFill="1" applyBorder="1" applyAlignment="1" applyProtection="1">
      <alignment horizontal="center" vertical="center" wrapText="1"/>
    </xf>
    <xf numFmtId="2" fontId="27" fillId="10" borderId="5" xfId="28" applyNumberFormat="1" applyFont="1" applyFill="1" applyBorder="1" applyAlignment="1" applyProtection="1">
      <alignment vertical="center" wrapText="1"/>
    </xf>
    <xf numFmtId="2" fontId="29" fillId="0" borderId="0" xfId="0" applyNumberFormat="1" applyFont="1" applyAlignment="1">
      <alignment vertical="center"/>
    </xf>
    <xf numFmtId="172" fontId="29" fillId="0" borderId="0" xfId="0" applyNumberFormat="1" applyFont="1" applyAlignment="1">
      <alignment vertical="center"/>
    </xf>
    <xf numFmtId="173" fontId="27" fillId="10" borderId="5" xfId="28" applyNumberFormat="1" applyFont="1" applyFill="1" applyBorder="1" applyAlignment="1">
      <alignment horizontal="center" vertical="center" wrapText="1"/>
    </xf>
    <xf numFmtId="9" fontId="27" fillId="0" borderId="4" xfId="28" applyFont="1" applyBorder="1" applyAlignment="1">
      <alignment horizontal="center" vertical="center" wrapText="1"/>
    </xf>
    <xf numFmtId="0" fontId="26" fillId="9" borderId="12" xfId="0" applyFont="1" applyFill="1" applyBorder="1" applyAlignment="1">
      <alignment horizontal="left" vertical="center" wrapText="1"/>
    </xf>
    <xf numFmtId="0" fontId="26" fillId="9" borderId="39" xfId="0" applyFont="1" applyFill="1" applyBorder="1" applyAlignment="1">
      <alignment horizontal="left" vertical="center" wrapText="1"/>
    </xf>
    <xf numFmtId="0" fontId="37" fillId="17" borderId="12" xfId="0" applyFont="1" applyFill="1" applyBorder="1" applyAlignment="1">
      <alignment horizontal="center" vertical="center"/>
    </xf>
    <xf numFmtId="0" fontId="37" fillId="17" borderId="39" xfId="0" applyFont="1" applyFill="1" applyBorder="1" applyAlignment="1">
      <alignment horizontal="center" vertical="center"/>
    </xf>
    <xf numFmtId="0" fontId="34" fillId="15" borderId="12" xfId="0" applyFont="1" applyFill="1" applyBorder="1" applyAlignment="1">
      <alignment horizontal="left" vertical="center" wrapText="1"/>
    </xf>
    <xf numFmtId="0" fontId="34" fillId="15" borderId="39" xfId="0" applyFont="1" applyFill="1" applyBorder="1" applyAlignment="1">
      <alignment horizontal="left" vertical="center" wrapText="1"/>
    </xf>
    <xf numFmtId="0" fontId="34" fillId="19" borderId="12" xfId="0" applyFont="1" applyFill="1" applyBorder="1" applyAlignment="1">
      <alignment horizontal="center" vertical="center"/>
    </xf>
    <xf numFmtId="0" fontId="34" fillId="19" borderId="39" xfId="0" applyFont="1" applyFill="1" applyBorder="1" applyAlignment="1">
      <alignment horizontal="center" vertical="center"/>
    </xf>
    <xf numFmtId="0" fontId="48" fillId="9" borderId="3" xfId="35" applyFont="1" applyFill="1" applyBorder="1" applyAlignment="1">
      <alignment horizontal="center" vertical="center" wrapText="1"/>
    </xf>
    <xf numFmtId="0" fontId="48" fillId="9" borderId="17" xfId="35" applyFont="1" applyFill="1" applyBorder="1" applyAlignment="1">
      <alignment horizontal="center" vertical="center" wrapText="1"/>
    </xf>
    <xf numFmtId="0" fontId="48" fillId="9" borderId="4" xfId="35" applyFont="1" applyFill="1" applyBorder="1" applyAlignment="1">
      <alignment horizontal="center" vertical="center" wrapText="1"/>
    </xf>
    <xf numFmtId="9" fontId="48" fillId="9" borderId="3" xfId="35" applyNumberFormat="1" applyFont="1" applyFill="1" applyBorder="1" applyAlignment="1">
      <alignment horizontal="center" vertical="center" wrapText="1"/>
    </xf>
    <xf numFmtId="0" fontId="48" fillId="0" borderId="3" xfId="35" applyFont="1" applyBorder="1" applyAlignment="1">
      <alignment horizontal="center" vertical="center" wrapText="1"/>
    </xf>
    <xf numFmtId="0" fontId="48" fillId="0" borderId="17"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9" borderId="17" xfId="34" applyFont="1" applyFill="1" applyBorder="1" applyAlignment="1">
      <alignment horizontal="center" vertical="center" wrapText="1"/>
    </xf>
    <xf numFmtId="0" fontId="48" fillId="9" borderId="3" xfId="36" applyFont="1" applyFill="1" applyBorder="1" applyAlignment="1">
      <alignment horizontal="center" vertical="center" wrapText="1"/>
    </xf>
    <xf numFmtId="0" fontId="48" fillId="9" borderId="17" xfId="36" applyFont="1" applyFill="1" applyBorder="1" applyAlignment="1">
      <alignment horizontal="center" vertical="center" wrapText="1"/>
    </xf>
    <xf numFmtId="9" fontId="26" fillId="0" borderId="75" xfId="22" applyNumberFormat="1" applyFont="1" applyBorder="1" applyAlignment="1">
      <alignment horizontal="left" vertical="center" wrapText="1"/>
    </xf>
    <xf numFmtId="9" fontId="26" fillId="0" borderId="81" xfId="22" applyNumberFormat="1" applyFont="1" applyBorder="1" applyAlignment="1">
      <alignment horizontal="left" vertical="center" wrapText="1"/>
    </xf>
    <xf numFmtId="9" fontId="57" fillId="0" borderId="75" xfId="38" applyNumberFormat="1" applyBorder="1" applyAlignment="1">
      <alignment horizontal="center" vertical="center" wrapText="1"/>
    </xf>
    <xf numFmtId="9" fontId="26" fillId="0" borderId="75" xfId="22" applyNumberFormat="1" applyFont="1" applyBorder="1" applyAlignment="1">
      <alignment horizontal="center" vertical="center" wrapText="1"/>
    </xf>
    <xf numFmtId="2" fontId="54" fillId="0" borderId="13" xfId="22" applyNumberFormat="1" applyFont="1" applyBorder="1" applyAlignment="1">
      <alignment vertical="center" wrapText="1"/>
    </xf>
    <xf numFmtId="2" fontId="26" fillId="0" borderId="13" xfId="22" applyNumberFormat="1" applyFont="1" applyBorder="1" applyAlignment="1">
      <alignment vertical="center" wrapText="1"/>
    </xf>
    <xf numFmtId="173" fontId="26" fillId="0" borderId="3" xfId="28" applyNumberFormat="1" applyFont="1" applyFill="1" applyBorder="1" applyAlignment="1">
      <alignment horizontal="center" vertical="center" wrapText="1"/>
    </xf>
    <xf numFmtId="173" fontId="26" fillId="0" borderId="4" xfId="28" applyNumberFormat="1" applyFont="1" applyFill="1" applyBorder="1" applyAlignment="1">
      <alignment horizontal="center" vertical="center" wrapText="1"/>
    </xf>
    <xf numFmtId="2" fontId="27" fillId="0" borderId="13" xfId="22" applyNumberFormat="1" applyFont="1" applyBorder="1" applyAlignment="1">
      <alignment vertical="center" wrapText="1"/>
    </xf>
    <xf numFmtId="2" fontId="26" fillId="0" borderId="23" xfId="22" applyNumberFormat="1" applyFont="1" applyBorder="1" applyAlignment="1">
      <alignment vertical="center" wrapText="1"/>
    </xf>
    <xf numFmtId="9" fontId="55" fillId="0" borderId="84" xfId="22" applyNumberFormat="1" applyFont="1" applyBorder="1" applyAlignment="1">
      <alignment horizontal="center" vertical="center" wrapText="1"/>
    </xf>
    <xf numFmtId="9" fontId="26" fillId="0" borderId="85" xfId="22" applyNumberFormat="1" applyFont="1" applyBorder="1" applyAlignment="1">
      <alignment horizontal="center" vertical="center" wrapText="1"/>
    </xf>
    <xf numFmtId="9" fontId="26" fillId="0" borderId="86" xfId="22" applyNumberFormat="1" applyFont="1" applyBorder="1" applyAlignment="1">
      <alignment horizontal="center" vertical="center" wrapText="1"/>
    </xf>
    <xf numFmtId="9" fontId="26" fillId="0" borderId="44" xfId="22" applyNumberFormat="1" applyFont="1" applyBorder="1" applyAlignment="1">
      <alignment horizontal="center" vertical="center" wrapText="1"/>
    </xf>
    <xf numFmtId="9" fontId="26" fillId="0" borderId="45" xfId="22" applyNumberFormat="1" applyFont="1" applyBorder="1" applyAlignment="1">
      <alignment horizontal="center" vertical="center" wrapText="1"/>
    </xf>
    <xf numFmtId="9" fontId="26" fillId="0" borderId="46" xfId="22" applyNumberFormat="1" applyFont="1" applyBorder="1" applyAlignment="1">
      <alignment horizontal="center" vertical="center" wrapText="1"/>
    </xf>
    <xf numFmtId="0" fontId="57" fillId="0" borderId="0" xfId="38" applyFill="1" applyAlignment="1">
      <alignment vertical="center"/>
    </xf>
    <xf numFmtId="0" fontId="57" fillId="0" borderId="0" xfId="37" applyFill="1" applyAlignment="1">
      <alignment vertical="center"/>
    </xf>
    <xf numFmtId="9" fontId="26" fillId="0" borderId="29" xfId="22" applyNumberFormat="1" applyFont="1" applyBorder="1" applyAlignment="1">
      <alignment horizontal="center" vertical="center" wrapText="1"/>
    </xf>
    <xf numFmtId="9" fontId="26" fillId="0" borderId="7" xfId="22" applyNumberFormat="1" applyFont="1" applyBorder="1" applyAlignment="1">
      <alignment horizontal="center" vertical="center" wrapText="1"/>
    </xf>
    <xf numFmtId="9" fontId="26" fillId="0" borderId="8" xfId="22" applyNumberFormat="1" applyFont="1" applyBorder="1" applyAlignment="1">
      <alignment horizontal="center" vertical="center" wrapText="1"/>
    </xf>
    <xf numFmtId="9" fontId="26" fillId="0" borderId="30" xfId="22" applyNumberFormat="1" applyFont="1" applyBorder="1" applyAlignment="1">
      <alignment horizontal="center" vertical="center" wrapText="1"/>
    </xf>
    <xf numFmtId="9" fontId="26" fillId="0" borderId="0" xfId="22" applyNumberFormat="1" applyFont="1" applyAlignment="1">
      <alignment horizontal="center" vertical="center" wrapText="1"/>
    </xf>
    <xf numFmtId="9" fontId="26" fillId="0" borderId="9" xfId="22" applyNumberFormat="1" applyFont="1" applyBorder="1" applyAlignment="1">
      <alignment horizontal="center" vertical="center" wrapText="1"/>
    </xf>
    <xf numFmtId="9" fontId="57" fillId="0" borderId="75" xfId="37" applyNumberFormat="1" applyBorder="1" applyAlignment="1">
      <alignment horizontal="center" vertical="center" wrapText="1"/>
    </xf>
    <xf numFmtId="9" fontId="57" fillId="0" borderId="83" xfId="38" applyNumberFormat="1" applyBorder="1" applyAlignment="1">
      <alignment horizontal="center" vertical="center" wrapText="1"/>
    </xf>
    <xf numFmtId="9" fontId="26" fillId="0" borderId="83" xfId="22" applyNumberFormat="1" applyFont="1" applyBorder="1" applyAlignment="1">
      <alignment horizontal="center" vertical="center" wrapText="1"/>
    </xf>
    <xf numFmtId="173" fontId="26" fillId="0" borderId="19" xfId="28" applyNumberFormat="1" applyFont="1" applyFill="1" applyBorder="1" applyAlignment="1">
      <alignment horizontal="center" vertical="center" wrapText="1"/>
    </xf>
    <xf numFmtId="9" fontId="55" fillId="0" borderId="75" xfId="22" applyNumberFormat="1" applyFont="1" applyBorder="1" applyAlignment="1">
      <alignment vertical="center" wrapText="1"/>
    </xf>
    <xf numFmtId="9" fontId="26" fillId="0" borderId="75" xfId="22" applyNumberFormat="1" applyFont="1" applyBorder="1" applyAlignment="1">
      <alignment vertical="center" wrapText="1"/>
    </xf>
    <xf numFmtId="9" fontId="26" fillId="0" borderId="81" xfId="22" applyNumberFormat="1" applyFont="1" applyBorder="1" applyAlignment="1">
      <alignment vertical="center" wrapText="1"/>
    </xf>
    <xf numFmtId="9" fontId="57" fillId="0" borderId="83" xfId="37" applyNumberFormat="1" applyBorder="1" applyAlignment="1">
      <alignment horizontal="center" vertical="center" wrapText="1"/>
    </xf>
    <xf numFmtId="9" fontId="57" fillId="0" borderId="82" xfId="37" applyNumberFormat="1" applyBorder="1" applyAlignment="1">
      <alignment horizontal="center" vertical="center" wrapText="1"/>
    </xf>
    <xf numFmtId="9" fontId="26" fillId="0" borderId="29" xfId="22" applyNumberFormat="1" applyFont="1" applyBorder="1" applyAlignment="1">
      <alignment horizontal="left" vertical="center" wrapText="1"/>
    </xf>
    <xf numFmtId="9" fontId="26" fillId="0" borderId="7" xfId="22" applyNumberFormat="1" applyFont="1" applyBorder="1" applyAlignment="1">
      <alignment horizontal="left" vertical="center" wrapText="1"/>
    </xf>
    <xf numFmtId="9" fontId="26" fillId="0" borderId="15" xfId="22" applyNumberFormat="1" applyFont="1" applyBorder="1" applyAlignment="1">
      <alignment horizontal="left" vertical="center" wrapText="1"/>
    </xf>
    <xf numFmtId="9" fontId="26" fillId="0" borderId="10" xfId="22" applyNumberFormat="1" applyFont="1" applyBorder="1" applyAlignment="1">
      <alignment horizontal="left" vertical="center" wrapText="1"/>
    </xf>
    <xf numFmtId="9" fontId="55" fillId="0" borderId="29" xfId="22" applyNumberFormat="1" applyFont="1" applyBorder="1" applyAlignment="1">
      <alignment horizontal="left" vertical="center" wrapText="1"/>
    </xf>
    <xf numFmtId="0" fontId="26" fillId="0" borderId="35" xfId="22" applyFont="1" applyBorder="1" applyAlignment="1">
      <alignment horizontal="center" vertical="center" wrapText="1"/>
    </xf>
    <xf numFmtId="0" fontId="26" fillId="0" borderId="1" xfId="22" applyFont="1" applyBorder="1" applyAlignment="1">
      <alignment horizontal="center" vertical="center" wrapText="1"/>
    </xf>
    <xf numFmtId="0" fontId="26" fillId="0" borderId="47" xfId="22" applyFont="1" applyBorder="1" applyAlignment="1">
      <alignment horizontal="center" vertical="center" wrapText="1"/>
    </xf>
    <xf numFmtId="0" fontId="27" fillId="0" borderId="24" xfId="22" applyFont="1" applyBorder="1" applyAlignment="1">
      <alignment horizontal="center" vertical="center"/>
    </xf>
    <xf numFmtId="0" fontId="27" fillId="0" borderId="25" xfId="22" applyFont="1" applyBorder="1" applyAlignment="1">
      <alignment horizontal="center" vertical="center"/>
    </xf>
    <xf numFmtId="0" fontId="27" fillId="0" borderId="26" xfId="22" applyFont="1" applyBorder="1" applyAlignment="1">
      <alignment horizontal="center" vertical="center"/>
    </xf>
    <xf numFmtId="0" fontId="27" fillId="0" borderId="20" xfId="22" applyFont="1" applyBorder="1" applyAlignment="1">
      <alignment horizontal="center" vertical="center" wrapText="1"/>
    </xf>
    <xf numFmtId="0" fontId="27" fillId="0" borderId="21" xfId="22" applyFont="1" applyBorder="1" applyAlignment="1">
      <alignment horizontal="center" vertical="center" wrapText="1"/>
    </xf>
    <xf numFmtId="0" fontId="27" fillId="0" borderId="22" xfId="22" applyFont="1" applyBorder="1" applyAlignment="1">
      <alignment horizontal="center" vertical="center" wrapText="1"/>
    </xf>
    <xf numFmtId="0" fontId="27" fillId="0" borderId="23" xfId="22" applyFont="1" applyBorder="1" applyAlignment="1">
      <alignment horizontal="center" vertical="center" wrapText="1"/>
    </xf>
    <xf numFmtId="0" fontId="27" fillId="0" borderId="5" xfId="22" applyFont="1" applyBorder="1" applyAlignment="1">
      <alignment horizontal="center" vertical="center" wrapText="1"/>
    </xf>
    <xf numFmtId="0" fontId="27" fillId="0" borderId="28" xfId="22" applyFont="1" applyBorder="1" applyAlignment="1">
      <alignment horizontal="center" vertical="center" wrapText="1"/>
    </xf>
    <xf numFmtId="0" fontId="28" fillId="0" borderId="32" xfId="0" applyFont="1" applyBorder="1" applyAlignment="1">
      <alignment horizontal="left" vertical="center" wrapText="1"/>
    </xf>
    <xf numFmtId="0" fontId="28" fillId="0" borderId="33" xfId="0" applyFont="1" applyBorder="1" applyAlignment="1">
      <alignment horizontal="left" vertical="center" wrapText="1"/>
    </xf>
    <xf numFmtId="0" fontId="28" fillId="0" borderId="34" xfId="0" applyFont="1" applyBorder="1" applyAlignment="1">
      <alignment horizontal="left" vertical="center" wrapText="1"/>
    </xf>
    <xf numFmtId="0" fontId="30" fillId="0" borderId="32"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27" fillId="13" borderId="35" xfId="22" applyFont="1" applyFill="1" applyBorder="1" applyAlignment="1">
      <alignment horizontal="left" vertical="center" wrapText="1"/>
    </xf>
    <xf numFmtId="0" fontId="27" fillId="13" borderId="37" xfId="22" applyFont="1" applyFill="1" applyBorder="1" applyAlignment="1">
      <alignment horizontal="left" vertical="center" wrapText="1"/>
    </xf>
    <xf numFmtId="0" fontId="27" fillId="13" borderId="1" xfId="22" applyFont="1" applyFill="1" applyBorder="1" applyAlignment="1">
      <alignment horizontal="left" vertical="center" wrapText="1"/>
    </xf>
    <xf numFmtId="0" fontId="27" fillId="13" borderId="2" xfId="22" applyFont="1" applyFill="1" applyBorder="1" applyAlignment="1">
      <alignment horizontal="left" vertical="center" wrapText="1"/>
    </xf>
    <xf numFmtId="0" fontId="27" fillId="13" borderId="47" xfId="22" applyFont="1" applyFill="1" applyBorder="1" applyAlignment="1">
      <alignment horizontal="left" vertical="center" wrapText="1"/>
    </xf>
    <xf numFmtId="0" fontId="27" fillId="13" borderId="48" xfId="22" applyFont="1" applyFill="1" applyBorder="1" applyAlignment="1">
      <alignment horizontal="left" vertical="center" wrapText="1"/>
    </xf>
    <xf numFmtId="0" fontId="27" fillId="13" borderId="36" xfId="22" applyFont="1" applyFill="1" applyBorder="1" applyAlignment="1">
      <alignment horizontal="left" vertical="center" wrapText="1"/>
    </xf>
    <xf numFmtId="0" fontId="27" fillId="13" borderId="0" xfId="22" applyFont="1" applyFill="1" applyAlignment="1">
      <alignment horizontal="left" vertical="center" wrapText="1"/>
    </xf>
    <xf numFmtId="0" fontId="27" fillId="13" borderId="45" xfId="22" applyFont="1" applyFill="1" applyBorder="1" applyAlignment="1">
      <alignment horizontal="left" vertical="center" wrapText="1"/>
    </xf>
    <xf numFmtId="0" fontId="29" fillId="0" borderId="49" xfId="0" applyFont="1" applyBorder="1" applyAlignment="1">
      <alignment horizontal="center" vertical="center"/>
    </xf>
    <xf numFmtId="0" fontId="29" fillId="0" borderId="50" xfId="0" applyFont="1" applyBorder="1" applyAlignment="1">
      <alignment horizontal="center" vertical="center"/>
    </xf>
    <xf numFmtId="0" fontId="27" fillId="0" borderId="35" xfId="22" applyFont="1" applyBorder="1" applyAlignment="1">
      <alignment horizontal="center" vertical="center" wrapText="1"/>
    </xf>
    <xf numFmtId="0" fontId="27" fillId="0" borderId="36" xfId="22" applyFont="1" applyBorder="1" applyAlignment="1">
      <alignment horizontal="center" vertical="center" wrapText="1"/>
    </xf>
    <xf numFmtId="0" fontId="27" fillId="0" borderId="37" xfId="22" applyFont="1" applyBorder="1" applyAlignment="1">
      <alignment horizontal="center" vertical="center" wrapText="1"/>
    </xf>
    <xf numFmtId="0" fontId="27" fillId="0" borderId="1" xfId="22" applyFont="1" applyBorder="1" applyAlignment="1">
      <alignment horizontal="center" vertical="center" wrapText="1"/>
    </xf>
    <xf numFmtId="0" fontId="27" fillId="0" borderId="0" xfId="22" applyFont="1" applyAlignment="1">
      <alignment horizontal="center" vertical="center" wrapText="1"/>
    </xf>
    <xf numFmtId="0" fontId="27" fillId="0" borderId="2" xfId="22" applyFont="1" applyBorder="1" applyAlignment="1">
      <alignment horizontal="center" vertical="center" wrapText="1"/>
    </xf>
    <xf numFmtId="0" fontId="27" fillId="0" borderId="47" xfId="22" applyFont="1" applyBorder="1" applyAlignment="1">
      <alignment horizontal="center" vertical="center" wrapText="1"/>
    </xf>
    <xf numFmtId="0" fontId="27" fillId="0" borderId="45" xfId="22" applyFont="1" applyBorder="1" applyAlignment="1">
      <alignment horizontal="center" vertical="center" wrapText="1"/>
    </xf>
    <xf numFmtId="0" fontId="27" fillId="0" borderId="48" xfId="22" applyFont="1" applyBorder="1" applyAlignment="1">
      <alignment horizontal="center" vertical="center" wrapText="1"/>
    </xf>
    <xf numFmtId="0" fontId="34" fillId="0" borderId="49" xfId="0" applyFont="1" applyBorder="1" applyAlignment="1">
      <alignment horizontal="center" vertical="center" wrapText="1"/>
    </xf>
    <xf numFmtId="0" fontId="34" fillId="0" borderId="50" xfId="0" applyFont="1" applyBorder="1" applyAlignment="1">
      <alignment horizontal="center" vertical="center" wrapText="1"/>
    </xf>
    <xf numFmtId="0" fontId="29" fillId="0" borderId="51" xfId="0" applyFont="1" applyBorder="1" applyAlignment="1">
      <alignment horizontal="center" vertical="center"/>
    </xf>
    <xf numFmtId="0" fontId="29" fillId="0" borderId="52" xfId="0" applyFont="1" applyBorder="1" applyAlignment="1">
      <alignment horizontal="center" vertical="center"/>
    </xf>
    <xf numFmtId="0" fontId="34" fillId="0" borderId="53" xfId="0" applyFont="1" applyBorder="1" applyAlignment="1">
      <alignment horizontal="center" vertical="center" wrapText="1"/>
    </xf>
    <xf numFmtId="0" fontId="34" fillId="0" borderId="54" xfId="0" applyFont="1" applyBorder="1" applyAlignment="1">
      <alignment horizontal="center" vertical="center" wrapText="1"/>
    </xf>
    <xf numFmtId="0" fontId="29" fillId="0" borderId="53" xfId="0" applyFont="1" applyBorder="1" applyAlignment="1">
      <alignment horizontal="center" vertical="center"/>
    </xf>
    <xf numFmtId="0" fontId="29" fillId="0" borderId="54" xfId="0" applyFont="1" applyBorder="1" applyAlignment="1">
      <alignment horizontal="center" vertical="center"/>
    </xf>
    <xf numFmtId="14" fontId="33" fillId="0" borderId="35" xfId="0" applyNumberFormat="1" applyFont="1" applyBorder="1" applyAlignment="1">
      <alignment horizontal="center" vertical="center"/>
    </xf>
    <xf numFmtId="0" fontId="33" fillId="0" borderId="37" xfId="0" applyFont="1" applyBorder="1" applyAlignment="1">
      <alignment horizontal="center" vertical="center"/>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47" xfId="0" applyFont="1" applyBorder="1" applyAlignment="1">
      <alignment horizontal="center" vertical="center"/>
    </xf>
    <xf numFmtId="0" fontId="33" fillId="0" borderId="48" xfId="0" applyFont="1" applyBorder="1" applyAlignment="1">
      <alignment horizontal="center" vertical="center"/>
    </xf>
    <xf numFmtId="0" fontId="27" fillId="0" borderId="37" xfId="22" applyFont="1" applyBorder="1" applyAlignment="1">
      <alignment horizontal="left" vertical="center" wrapText="1"/>
    </xf>
    <xf numFmtId="0" fontId="27" fillId="0" borderId="2" xfId="22" applyFont="1" applyBorder="1" applyAlignment="1">
      <alignment horizontal="left" vertical="center" wrapText="1"/>
    </xf>
    <xf numFmtId="0" fontId="32" fillId="0" borderId="55" xfId="0" applyFont="1" applyBorder="1" applyAlignment="1">
      <alignment horizontal="center" vertical="center"/>
    </xf>
    <xf numFmtId="0" fontId="32" fillId="0" borderId="56" xfId="0" applyFont="1" applyBorder="1" applyAlignment="1">
      <alignment horizontal="center" vertical="center"/>
    </xf>
    <xf numFmtId="0" fontId="32" fillId="0" borderId="57" xfId="0" applyFont="1" applyBorder="1" applyAlignment="1">
      <alignment horizontal="center" vertical="center"/>
    </xf>
    <xf numFmtId="0" fontId="34" fillId="0" borderId="51" xfId="0" applyFont="1" applyBorder="1" applyAlignment="1">
      <alignment horizontal="center" vertical="center" wrapText="1"/>
    </xf>
    <xf numFmtId="0" fontId="34" fillId="0" borderId="52" xfId="0" applyFont="1" applyBorder="1" applyAlignment="1">
      <alignment horizontal="center" vertical="center" wrapText="1"/>
    </xf>
    <xf numFmtId="0" fontId="27" fillId="13" borderId="32" xfId="22" applyFont="1" applyFill="1" applyBorder="1" applyAlignment="1">
      <alignment horizontal="center" vertical="center" wrapText="1"/>
    </xf>
    <xf numFmtId="0" fontId="27" fillId="13" borderId="33" xfId="22" applyFont="1" applyFill="1" applyBorder="1" applyAlignment="1">
      <alignment horizontal="center" vertical="center" wrapText="1"/>
    </xf>
    <xf numFmtId="0" fontId="27" fillId="13" borderId="34" xfId="22" applyFont="1" applyFill="1" applyBorder="1" applyAlignment="1">
      <alignment horizontal="center" vertical="center" wrapText="1"/>
    </xf>
    <xf numFmtId="0" fontId="27" fillId="0" borderId="32" xfId="22" applyFont="1" applyBorder="1" applyAlignment="1">
      <alignment horizontal="center" vertical="center" wrapText="1"/>
    </xf>
    <xf numFmtId="0" fontId="27" fillId="0" borderId="33" xfId="22" applyFont="1" applyBorder="1" applyAlignment="1">
      <alignment horizontal="center" vertical="center" wrapText="1"/>
    </xf>
    <xf numFmtId="0" fontId="27" fillId="0" borderId="34" xfId="22" applyFont="1" applyBorder="1" applyAlignment="1">
      <alignment horizontal="center" vertical="center" wrapText="1"/>
    </xf>
    <xf numFmtId="0" fontId="27" fillId="0" borderId="24" xfId="22" applyFont="1" applyBorder="1" applyAlignment="1">
      <alignment horizontal="center" vertical="center" wrapText="1"/>
    </xf>
    <xf numFmtId="0" fontId="27" fillId="0" borderId="25" xfId="22" applyFont="1" applyBorder="1" applyAlignment="1">
      <alignment horizontal="center" vertical="center" wrapText="1"/>
    </xf>
    <xf numFmtId="0" fontId="27" fillId="0" borderId="26" xfId="22" applyFont="1" applyBorder="1" applyAlignment="1">
      <alignment horizontal="center" vertical="center" wrapText="1"/>
    </xf>
    <xf numFmtId="0" fontId="27" fillId="13" borderId="6" xfId="22" applyFont="1" applyFill="1" applyBorder="1" applyAlignment="1">
      <alignment horizontal="center" vertical="center" wrapText="1"/>
    </xf>
    <xf numFmtId="0" fontId="26" fillId="0" borderId="5" xfId="22" applyFont="1" applyBorder="1" applyAlignment="1">
      <alignment horizontal="center" vertical="center" wrapText="1"/>
    </xf>
    <xf numFmtId="0" fontId="27" fillId="9" borderId="45" xfId="22" applyFont="1" applyFill="1" applyBorder="1" applyAlignment="1">
      <alignment horizontal="left" vertical="center" wrapText="1"/>
    </xf>
    <xf numFmtId="0" fontId="27" fillId="13" borderId="13" xfId="22" applyFont="1" applyFill="1" applyBorder="1" applyAlignment="1">
      <alignment horizontal="center" vertical="center" wrapText="1"/>
    </xf>
    <xf numFmtId="0" fontId="27" fillId="13" borderId="32" xfId="22" applyFont="1" applyFill="1" applyBorder="1" applyAlignment="1">
      <alignment horizontal="left" vertical="center" wrapText="1"/>
    </xf>
    <xf numFmtId="0" fontId="27" fillId="13" borderId="34" xfId="22" applyFont="1" applyFill="1" applyBorder="1" applyAlignment="1">
      <alignment horizontal="left" vertical="center" wrapText="1"/>
    </xf>
    <xf numFmtId="0" fontId="27" fillId="9" borderId="20" xfId="22" applyFont="1" applyFill="1" applyBorder="1" applyAlignment="1">
      <alignment horizontal="center" vertical="center" wrapText="1"/>
    </xf>
    <xf numFmtId="0" fontId="27" fillId="9" borderId="21" xfId="22" applyFont="1" applyFill="1" applyBorder="1" applyAlignment="1">
      <alignment horizontal="center" vertical="center" wrapText="1"/>
    </xf>
    <xf numFmtId="0" fontId="27" fillId="9" borderId="22" xfId="22" applyFont="1" applyFill="1" applyBorder="1" applyAlignment="1">
      <alignment horizontal="center" vertical="center" wrapText="1"/>
    </xf>
    <xf numFmtId="0" fontId="27" fillId="13" borderId="16" xfId="22" applyFont="1" applyFill="1" applyBorder="1" applyAlignment="1">
      <alignment horizontal="center" vertical="center" wrapText="1"/>
    </xf>
    <xf numFmtId="0" fontId="35" fillId="0" borderId="32" xfId="22" applyFont="1" applyBorder="1" applyAlignment="1">
      <alignment horizontal="center" vertical="center" wrapText="1"/>
    </xf>
    <xf numFmtId="0" fontId="35" fillId="0" borderId="33" xfId="22" applyFont="1" applyBorder="1" applyAlignment="1">
      <alignment horizontal="center" vertical="center" wrapText="1"/>
    </xf>
    <xf numFmtId="0" fontId="35" fillId="0" borderId="34" xfId="22" applyFont="1" applyBorder="1" applyAlignment="1">
      <alignment horizontal="center" vertical="center" wrapText="1"/>
    </xf>
    <xf numFmtId="0" fontId="27" fillId="13" borderId="47" xfId="22" applyFont="1" applyFill="1" applyBorder="1" applyAlignment="1">
      <alignment horizontal="center" vertical="center" wrapText="1"/>
    </xf>
    <xf numFmtId="0" fontId="27" fillId="13" borderId="45" xfId="22" applyFont="1" applyFill="1" applyBorder="1" applyAlignment="1">
      <alignment horizontal="center" vertical="center" wrapText="1"/>
    </xf>
    <xf numFmtId="0" fontId="27" fillId="13" borderId="48" xfId="22" applyFont="1" applyFill="1" applyBorder="1" applyAlignment="1">
      <alignment horizontal="center" vertical="center" wrapText="1"/>
    </xf>
    <xf numFmtId="3" fontId="27" fillId="0" borderId="5" xfId="22" applyNumberFormat="1" applyFont="1" applyBorder="1" applyAlignment="1">
      <alignment horizontal="center" vertical="center" wrapText="1"/>
    </xf>
    <xf numFmtId="0" fontId="26" fillId="0" borderId="28" xfId="22" applyFont="1" applyBorder="1" applyAlignment="1">
      <alignment horizontal="center" vertical="center" wrapText="1"/>
    </xf>
    <xf numFmtId="0" fontId="27" fillId="13" borderId="12" xfId="22" applyFont="1" applyFill="1" applyBorder="1" applyAlignment="1">
      <alignment horizontal="center" vertical="center" wrapText="1"/>
    </xf>
    <xf numFmtId="0" fontId="27" fillId="13" borderId="38" xfId="22" applyFont="1" applyFill="1" applyBorder="1" applyAlignment="1">
      <alignment horizontal="center" vertical="center" wrapText="1"/>
    </xf>
    <xf numFmtId="0" fontId="27" fillId="13" borderId="39" xfId="22" applyFont="1" applyFill="1" applyBorder="1" applyAlignment="1">
      <alignment horizontal="center" vertical="center" wrapText="1"/>
    </xf>
    <xf numFmtId="0" fontId="26" fillId="13" borderId="6" xfId="22" applyFont="1" applyFill="1" applyBorder="1" applyAlignment="1">
      <alignment horizontal="center" vertical="center" wrapText="1"/>
    </xf>
    <xf numFmtId="0" fontId="27" fillId="0" borderId="58" xfId="22" applyFont="1" applyBorder="1" applyAlignment="1">
      <alignment horizontal="center" vertical="center" wrapText="1"/>
    </xf>
    <xf numFmtId="0" fontId="27" fillId="0" borderId="18" xfId="22" applyFont="1" applyBorder="1" applyAlignment="1">
      <alignment horizontal="center" vertical="center" wrapText="1"/>
    </xf>
    <xf numFmtId="9" fontId="27" fillId="0" borderId="3" xfId="22" applyNumberFormat="1" applyFont="1" applyBorder="1" applyAlignment="1">
      <alignment horizontal="center" vertical="center" wrapText="1"/>
    </xf>
    <xf numFmtId="0" fontId="27" fillId="0" borderId="19" xfId="22" applyFont="1" applyBorder="1" applyAlignment="1">
      <alignment horizontal="center" vertical="center" wrapText="1"/>
    </xf>
    <xf numFmtId="0" fontId="27" fillId="13" borderId="20" xfId="22" applyFont="1" applyFill="1" applyBorder="1" applyAlignment="1">
      <alignment horizontal="center" vertical="center" wrapText="1"/>
    </xf>
    <xf numFmtId="0" fontId="27" fillId="13" borderId="21" xfId="22" applyFont="1" applyFill="1" applyBorder="1" applyAlignment="1">
      <alignment horizontal="center" vertical="center" wrapText="1"/>
    </xf>
    <xf numFmtId="0" fontId="27" fillId="13" borderId="40" xfId="22" applyFont="1" applyFill="1" applyBorder="1" applyAlignment="1">
      <alignment horizontal="center" vertical="center" wrapText="1"/>
    </xf>
    <xf numFmtId="0" fontId="27" fillId="13" borderId="4" xfId="22" applyFont="1" applyFill="1" applyBorder="1" applyAlignment="1">
      <alignment horizontal="center" vertical="center" wrapText="1"/>
    </xf>
    <xf numFmtId="0" fontId="27" fillId="13" borderId="41" xfId="22" applyFont="1" applyFill="1" applyBorder="1" applyAlignment="1">
      <alignment horizontal="center" vertical="center" wrapText="1"/>
    </xf>
    <xf numFmtId="0" fontId="27" fillId="13" borderId="42" xfId="22" applyFont="1" applyFill="1" applyBorder="1" applyAlignment="1">
      <alignment horizontal="center" vertical="center" wrapText="1"/>
    </xf>
    <xf numFmtId="0" fontId="27" fillId="13" borderId="43" xfId="22" applyFont="1" applyFill="1" applyBorder="1" applyAlignment="1">
      <alignment horizontal="center" vertical="center" wrapText="1"/>
    </xf>
    <xf numFmtId="9" fontId="55" fillId="0" borderId="29" xfId="30" applyFont="1" applyFill="1" applyBorder="1" applyAlignment="1" applyProtection="1">
      <alignment horizontal="center" vertical="center" wrapText="1"/>
    </xf>
    <xf numFmtId="9" fontId="26" fillId="0" borderId="7" xfId="30" applyFont="1" applyFill="1" applyBorder="1" applyAlignment="1" applyProtection="1">
      <alignment horizontal="center" vertical="center" wrapText="1"/>
    </xf>
    <xf numFmtId="9" fontId="26" fillId="0" borderId="8" xfId="30" applyFont="1" applyFill="1" applyBorder="1" applyAlignment="1" applyProtection="1">
      <alignment horizontal="center" vertical="center" wrapText="1"/>
    </xf>
    <xf numFmtId="9" fontId="26" fillId="0" borderId="44" xfId="30" applyFont="1" applyFill="1" applyBorder="1" applyAlignment="1" applyProtection="1">
      <alignment horizontal="center" vertical="center" wrapText="1"/>
    </xf>
    <xf numFmtId="9" fontId="26" fillId="0" borderId="45" xfId="30" applyFont="1" applyFill="1" applyBorder="1" applyAlignment="1" applyProtection="1">
      <alignment horizontal="center" vertical="center" wrapText="1"/>
    </xf>
    <xf numFmtId="9" fontId="26" fillId="0" borderId="46" xfId="30" applyFont="1" applyFill="1" applyBorder="1" applyAlignment="1" applyProtection="1">
      <alignment horizontal="center" vertical="center" wrapText="1"/>
    </xf>
    <xf numFmtId="9" fontId="55" fillId="0" borderId="6" xfId="30" applyFont="1" applyFill="1" applyBorder="1" applyAlignment="1" applyProtection="1">
      <alignment horizontal="center" vertical="center" wrapText="1"/>
    </xf>
    <xf numFmtId="9" fontId="26" fillId="0" borderId="6" xfId="30" applyFont="1" applyFill="1" applyBorder="1" applyAlignment="1" applyProtection="1">
      <alignment horizontal="center" vertical="center" wrapText="1"/>
    </xf>
    <xf numFmtId="9" fontId="26" fillId="0" borderId="5" xfId="30" applyFont="1" applyFill="1" applyBorder="1" applyAlignment="1" applyProtection="1">
      <alignment horizontal="center" vertical="center" wrapText="1"/>
    </xf>
    <xf numFmtId="0" fontId="55" fillId="0" borderId="29"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76" xfId="0" applyFont="1" applyBorder="1" applyAlignment="1">
      <alignment horizontal="center" vertical="center" wrapText="1"/>
    </xf>
    <xf numFmtId="0" fontId="26" fillId="0" borderId="77" xfId="0" applyFont="1" applyBorder="1" applyAlignment="1">
      <alignment horizontal="center" vertical="center" wrapText="1"/>
    </xf>
    <xf numFmtId="0" fontId="26" fillId="0" borderId="78"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79" xfId="0" applyFont="1" applyBorder="1" applyAlignment="1">
      <alignment horizontal="center" vertical="center" wrapText="1"/>
    </xf>
    <xf numFmtId="0" fontId="55" fillId="0" borderId="76" xfId="0" applyFont="1" applyBorder="1" applyAlignment="1">
      <alignment horizontal="center" vertical="center" wrapText="1"/>
    </xf>
    <xf numFmtId="0" fontId="55" fillId="0" borderId="77" xfId="0" applyFont="1" applyBorder="1" applyAlignment="1">
      <alignment horizontal="center" vertical="center" wrapText="1"/>
    </xf>
    <xf numFmtId="0" fontId="55" fillId="0" borderId="80" xfId="0" applyFont="1" applyBorder="1" applyAlignment="1">
      <alignment horizontal="center" vertical="center" wrapText="1"/>
    </xf>
    <xf numFmtId="0" fontId="27" fillId="13" borderId="22" xfId="22" applyFont="1" applyFill="1" applyBorder="1" applyAlignment="1">
      <alignment horizontal="center" vertical="center" wrapText="1"/>
    </xf>
    <xf numFmtId="0" fontId="27" fillId="13" borderId="52" xfId="22" applyFont="1" applyFill="1" applyBorder="1" applyAlignment="1">
      <alignment horizontal="center" vertical="center" wrapText="1"/>
    </xf>
    <xf numFmtId="2" fontId="58" fillId="0" borderId="13" xfId="22" applyNumberFormat="1" applyFont="1" applyBorder="1" applyAlignment="1">
      <alignment vertical="center" wrapText="1"/>
    </xf>
    <xf numFmtId="2" fontId="27" fillId="0" borderId="58" xfId="22" applyNumberFormat="1" applyFont="1" applyBorder="1" applyAlignment="1">
      <alignment vertical="center" wrapText="1"/>
    </xf>
    <xf numFmtId="2" fontId="27" fillId="0" borderId="14" xfId="22" applyNumberFormat="1" applyFont="1" applyBorder="1" applyAlignment="1">
      <alignment vertical="center" wrapText="1"/>
    </xf>
    <xf numFmtId="9" fontId="57" fillId="0" borderId="29" xfId="38" applyNumberFormat="1" applyBorder="1" applyAlignment="1">
      <alignment horizontal="center" vertical="center" wrapText="1"/>
    </xf>
    <xf numFmtId="9" fontId="57" fillId="0" borderId="7" xfId="37" applyNumberFormat="1" applyBorder="1" applyAlignment="1">
      <alignment horizontal="center" vertical="center" wrapText="1"/>
    </xf>
    <xf numFmtId="9" fontId="57" fillId="0" borderId="59" xfId="37" applyNumberFormat="1" applyBorder="1" applyAlignment="1">
      <alignment horizontal="center" vertical="center" wrapText="1"/>
    </xf>
    <xf numFmtId="9" fontId="57" fillId="0" borderId="30" xfId="37" applyNumberFormat="1" applyBorder="1" applyAlignment="1">
      <alignment horizontal="center" vertical="center" wrapText="1"/>
    </xf>
    <xf numFmtId="9" fontId="57" fillId="0" borderId="0" xfId="37" applyNumberFormat="1" applyAlignment="1">
      <alignment horizontal="center" vertical="center" wrapText="1"/>
    </xf>
    <xf numFmtId="9" fontId="57" fillId="0" borderId="2" xfId="37" applyNumberFormat="1" applyBorder="1" applyAlignment="1">
      <alignment horizontal="center" vertical="center" wrapText="1"/>
    </xf>
    <xf numFmtId="2" fontId="55" fillId="0" borderId="58" xfId="22" applyNumberFormat="1" applyFont="1" applyBorder="1" applyAlignment="1">
      <alignment horizontal="left" vertical="center" wrapText="1"/>
    </xf>
    <xf numFmtId="2" fontId="26" fillId="0" borderId="14" xfId="22" applyNumberFormat="1" applyFont="1" applyBorder="1" applyAlignment="1">
      <alignment horizontal="left" vertical="center" wrapText="1"/>
    </xf>
    <xf numFmtId="173" fontId="26" fillId="0" borderId="6" xfId="28" applyNumberFormat="1" applyFont="1" applyFill="1" applyBorder="1" applyAlignment="1">
      <alignment horizontal="center" vertical="center" wrapText="1"/>
    </xf>
    <xf numFmtId="9" fontId="26" fillId="0" borderId="81" xfId="22" applyNumberFormat="1" applyFont="1" applyBorder="1" applyAlignment="1">
      <alignment horizontal="center" vertical="center" wrapText="1"/>
    </xf>
    <xf numFmtId="9" fontId="26" fillId="0" borderId="59" xfId="22" applyNumberFormat="1" applyFont="1" applyBorder="1" applyAlignment="1">
      <alignment horizontal="center" vertical="center" wrapText="1"/>
    </xf>
    <xf numFmtId="9" fontId="26" fillId="0" borderId="15" xfId="22" applyNumberFormat="1" applyFont="1" applyBorder="1" applyAlignment="1">
      <alignment horizontal="center" vertical="center" wrapText="1"/>
    </xf>
    <xf numFmtId="9" fontId="26" fillId="0" borderId="10" xfId="22" applyNumberFormat="1" applyFont="1" applyBorder="1" applyAlignment="1">
      <alignment horizontal="center" vertical="center" wrapText="1"/>
    </xf>
    <xf numFmtId="9" fontId="26" fillId="0" borderId="60" xfId="22" applyNumberFormat="1" applyFont="1" applyBorder="1" applyAlignment="1">
      <alignment horizontal="center" vertical="center" wrapText="1"/>
    </xf>
    <xf numFmtId="0" fontId="29" fillId="0" borderId="18" xfId="0" applyFont="1" applyBorder="1" applyAlignment="1">
      <alignment horizontal="left" vertical="center" wrapText="1"/>
    </xf>
    <xf numFmtId="173" fontId="26" fillId="0" borderId="5" xfId="28" applyNumberFormat="1" applyFont="1" applyFill="1" applyBorder="1" applyAlignment="1">
      <alignment horizontal="center" vertical="center" wrapText="1"/>
    </xf>
    <xf numFmtId="9" fontId="26" fillId="0" borderId="16" xfId="30" applyFont="1" applyFill="1" applyBorder="1" applyAlignment="1" applyProtection="1">
      <alignment horizontal="center" vertical="center" wrapText="1"/>
    </xf>
    <xf numFmtId="9" fontId="26" fillId="0" borderId="28" xfId="30" applyFont="1" applyFill="1" applyBorder="1" applyAlignment="1" applyProtection="1">
      <alignment horizontal="center" vertical="center" wrapText="1"/>
    </xf>
    <xf numFmtId="9" fontId="26" fillId="0" borderId="29" xfId="30" applyFont="1" applyFill="1" applyBorder="1" applyAlignment="1" applyProtection="1">
      <alignment horizontal="center" vertical="center" wrapText="1"/>
    </xf>
    <xf numFmtId="2" fontId="55" fillId="0" borderId="13" xfId="22" applyNumberFormat="1" applyFont="1" applyBorder="1" applyAlignment="1">
      <alignment horizontal="left" vertical="center" wrapText="1"/>
    </xf>
    <xf numFmtId="2" fontId="26" fillId="0" borderId="13" xfId="22" applyNumberFormat="1" applyFont="1" applyBorder="1" applyAlignment="1">
      <alignment horizontal="left" vertical="center" wrapText="1"/>
    </xf>
    <xf numFmtId="9" fontId="26" fillId="0" borderId="8" xfId="22" applyNumberFormat="1" applyFont="1" applyBorder="1" applyAlignment="1">
      <alignment horizontal="left" vertical="center" wrapText="1"/>
    </xf>
    <xf numFmtId="9" fontId="26" fillId="0" borderId="11" xfId="22" applyNumberFormat="1" applyFont="1" applyBorder="1" applyAlignment="1">
      <alignment horizontal="left" vertical="center" wrapText="1"/>
    </xf>
    <xf numFmtId="9" fontId="57" fillId="0" borderId="15" xfId="37" applyNumberFormat="1" applyBorder="1" applyAlignment="1">
      <alignment horizontal="center" vertical="center" wrapText="1"/>
    </xf>
    <xf numFmtId="9" fontId="57" fillId="0" borderId="10" xfId="37" applyNumberFormat="1" applyBorder="1" applyAlignment="1">
      <alignment horizontal="center" vertical="center" wrapText="1"/>
    </xf>
    <xf numFmtId="9" fontId="57" fillId="0" borderId="60" xfId="37" applyNumberFormat="1" applyBorder="1" applyAlignment="1">
      <alignment horizontal="center" vertical="center" wrapText="1"/>
    </xf>
    <xf numFmtId="2" fontId="55" fillId="0" borderId="14" xfId="22" applyNumberFormat="1" applyFont="1" applyBorder="1" applyAlignment="1">
      <alignment horizontal="left" vertical="center" wrapText="1"/>
    </xf>
    <xf numFmtId="9" fontId="57" fillId="0" borderId="44" xfId="37" applyNumberFormat="1" applyBorder="1" applyAlignment="1">
      <alignment horizontal="center" vertical="center" wrapText="1"/>
    </xf>
    <xf numFmtId="9" fontId="57" fillId="0" borderId="45" xfId="37" applyNumberFormat="1" applyBorder="1" applyAlignment="1">
      <alignment horizontal="center" vertical="center" wrapText="1"/>
    </xf>
    <xf numFmtId="9" fontId="57" fillId="0" borderId="48" xfId="37" applyNumberFormat="1" applyBorder="1" applyAlignment="1">
      <alignment horizontal="center" vertical="center" wrapText="1"/>
    </xf>
    <xf numFmtId="9" fontId="26" fillId="0" borderId="29" xfId="30" applyFont="1" applyFill="1" applyBorder="1" applyAlignment="1" applyProtection="1">
      <alignment vertical="center" wrapText="1"/>
    </xf>
    <xf numFmtId="9" fontId="26" fillId="0" borderId="7" xfId="30" applyFont="1" applyFill="1" applyBorder="1" applyAlignment="1" applyProtection="1">
      <alignment vertical="center" wrapText="1"/>
    </xf>
    <xf numFmtId="9" fontId="26" fillId="0" borderId="8" xfId="30" applyFont="1" applyFill="1" applyBorder="1" applyAlignment="1" applyProtection="1">
      <alignment vertical="center" wrapText="1"/>
    </xf>
    <xf numFmtId="9" fontId="26" fillId="0" borderId="44" xfId="30" applyFont="1" applyFill="1" applyBorder="1" applyAlignment="1" applyProtection="1">
      <alignment vertical="center" wrapText="1"/>
    </xf>
    <xf numFmtId="9" fontId="26" fillId="0" borderId="45" xfId="30" applyFont="1" applyFill="1" applyBorder="1" applyAlignment="1" applyProtection="1">
      <alignment vertical="center" wrapText="1"/>
    </xf>
    <xf numFmtId="9" fontId="26" fillId="0" borderId="46" xfId="30" applyFont="1" applyFill="1" applyBorder="1" applyAlignment="1" applyProtection="1">
      <alignment vertical="center" wrapText="1"/>
    </xf>
    <xf numFmtId="9" fontId="26" fillId="0" borderId="6" xfId="28" applyFont="1" applyFill="1" applyBorder="1" applyAlignment="1">
      <alignment horizontal="center" vertical="center" wrapText="1"/>
    </xf>
    <xf numFmtId="9" fontId="26" fillId="0" borderId="5" xfId="28" applyFont="1" applyFill="1" applyBorder="1" applyAlignment="1">
      <alignment horizontal="center" vertical="center" wrapText="1"/>
    </xf>
    <xf numFmtId="9" fontId="26" fillId="0" borderId="44" xfId="22" applyNumberFormat="1" applyFont="1" applyBorder="1" applyAlignment="1">
      <alignment horizontal="left" vertical="center" wrapText="1"/>
    </xf>
    <xf numFmtId="9" fontId="26" fillId="0" borderId="45" xfId="22" applyNumberFormat="1" applyFont="1" applyBorder="1" applyAlignment="1">
      <alignment horizontal="left" vertical="center" wrapText="1"/>
    </xf>
    <xf numFmtId="9" fontId="26" fillId="0" borderId="46" xfId="22" applyNumberFormat="1" applyFont="1" applyBorder="1" applyAlignment="1">
      <alignment horizontal="left" vertical="center" wrapText="1"/>
    </xf>
    <xf numFmtId="0" fontId="26" fillId="0" borderId="29" xfId="0" applyFont="1" applyBorder="1" applyAlignment="1">
      <alignment horizontal="center" vertical="center" wrapText="1"/>
    </xf>
    <xf numFmtId="0" fontId="26" fillId="0" borderId="79" xfId="0" applyFont="1" applyBorder="1" applyAlignment="1">
      <alignment horizontal="center" vertical="center" wrapText="1"/>
    </xf>
    <xf numFmtId="0" fontId="26" fillId="0" borderId="80" xfId="0" applyFont="1" applyBorder="1" applyAlignment="1">
      <alignment horizontal="center" vertical="center" wrapText="1"/>
    </xf>
    <xf numFmtId="0" fontId="27" fillId="13" borderId="93" xfId="22" applyFont="1" applyFill="1" applyBorder="1" applyAlignment="1">
      <alignment horizontal="center" vertical="center" wrapText="1"/>
    </xf>
    <xf numFmtId="0" fontId="27" fillId="13" borderId="14" xfId="22" applyFont="1" applyFill="1" applyBorder="1" applyAlignment="1">
      <alignment horizontal="center" vertical="center" wrapText="1"/>
    </xf>
    <xf numFmtId="0" fontId="27" fillId="13" borderId="50" xfId="22" applyFont="1" applyFill="1" applyBorder="1" applyAlignment="1">
      <alignment horizontal="center" vertical="center" wrapText="1"/>
    </xf>
    <xf numFmtId="0" fontId="26" fillId="0" borderId="29" xfId="0" applyFont="1" applyBorder="1" applyAlignment="1">
      <alignment vertical="center" wrapText="1"/>
    </xf>
    <xf numFmtId="0" fontId="26" fillId="0" borderId="7" xfId="0" applyFont="1" applyBorder="1" applyAlignment="1">
      <alignment vertical="center" wrapText="1"/>
    </xf>
    <xf numFmtId="0" fontId="26" fillId="0" borderId="79" xfId="0" applyFont="1" applyBorder="1" applyAlignment="1">
      <alignment vertical="center" wrapText="1"/>
    </xf>
    <xf numFmtId="0" fontId="26" fillId="0" borderId="76" xfId="0" applyFont="1" applyBorder="1" applyAlignment="1">
      <alignment vertical="center" wrapText="1"/>
    </xf>
    <xf numFmtId="0" fontId="26" fillId="0" borderId="77" xfId="0" applyFont="1" applyBorder="1" applyAlignment="1">
      <alignment vertical="center" wrapText="1"/>
    </xf>
    <xf numFmtId="0" fontId="26" fillId="0" borderId="80" xfId="0" applyFont="1" applyBorder="1" applyAlignment="1">
      <alignment vertical="center" wrapText="1"/>
    </xf>
    <xf numFmtId="0" fontId="57" fillId="0" borderId="29" xfId="38" applyBorder="1" applyAlignment="1">
      <alignment horizontal="center" vertical="center" wrapText="1"/>
    </xf>
    <xf numFmtId="0" fontId="26" fillId="0" borderId="89" xfId="0" applyFont="1" applyBorder="1" applyAlignment="1">
      <alignment horizontal="center" vertical="center" wrapText="1"/>
    </xf>
    <xf numFmtId="0" fontId="26" fillId="0" borderId="90" xfId="0" applyFont="1" applyBorder="1" applyAlignment="1">
      <alignment horizontal="center" vertical="center" wrapText="1"/>
    </xf>
    <xf numFmtId="0" fontId="26" fillId="0" borderId="92" xfId="0" applyFont="1" applyBorder="1" applyAlignment="1">
      <alignment horizontal="center" vertical="center" wrapText="1"/>
    </xf>
    <xf numFmtId="0" fontId="26" fillId="0" borderId="87" xfId="0" applyFont="1" applyBorder="1" applyAlignment="1">
      <alignment vertical="center" wrapText="1"/>
    </xf>
    <xf numFmtId="0" fontId="26" fillId="0" borderId="88" xfId="0" applyFont="1" applyBorder="1" applyAlignment="1">
      <alignment vertical="center" wrapText="1"/>
    </xf>
    <xf numFmtId="0" fontId="26" fillId="0" borderId="87" xfId="0" applyFont="1" applyBorder="1" applyAlignment="1">
      <alignment horizontal="center" vertical="center" wrapText="1"/>
    </xf>
    <xf numFmtId="0" fontId="26" fillId="0" borderId="91" xfId="0" applyFont="1" applyBorder="1" applyAlignment="1">
      <alignment horizontal="center" vertical="center" wrapText="1"/>
    </xf>
    <xf numFmtId="0" fontId="26" fillId="0" borderId="8" xfId="0" applyFont="1" applyBorder="1" applyAlignment="1">
      <alignment vertical="center" wrapText="1"/>
    </xf>
    <xf numFmtId="0" fontId="26" fillId="0" borderId="78" xfId="0" applyFont="1" applyBorder="1" applyAlignment="1">
      <alignment vertical="center" wrapText="1"/>
    </xf>
    <xf numFmtId="0" fontId="27" fillId="0" borderId="58" xfId="22" applyFont="1" applyBorder="1" applyAlignment="1">
      <alignment horizontal="left" vertical="center" wrapText="1"/>
    </xf>
    <xf numFmtId="0" fontId="27" fillId="0" borderId="18" xfId="22" applyFont="1" applyBorder="1" applyAlignment="1">
      <alignment horizontal="left" vertical="center" wrapText="1"/>
    </xf>
    <xf numFmtId="9" fontId="57" fillId="0" borderId="7" xfId="38" applyNumberFormat="1" applyBorder="1" applyAlignment="1">
      <alignment horizontal="center" vertical="center" wrapText="1"/>
    </xf>
    <xf numFmtId="9" fontId="57" fillId="0" borderId="59" xfId="38" applyNumberFormat="1" applyBorder="1" applyAlignment="1">
      <alignment horizontal="center" vertical="center" wrapText="1"/>
    </xf>
    <xf numFmtId="9" fontId="57" fillId="0" borderId="15" xfId="38" applyNumberFormat="1" applyBorder="1" applyAlignment="1">
      <alignment horizontal="center" vertical="center" wrapText="1"/>
    </xf>
    <xf numFmtId="9" fontId="57" fillId="0" borderId="10" xfId="38" applyNumberFormat="1" applyBorder="1" applyAlignment="1">
      <alignment horizontal="center" vertical="center" wrapText="1"/>
    </xf>
    <xf numFmtId="9" fontId="57" fillId="0" borderId="60" xfId="38" applyNumberFormat="1" applyBorder="1" applyAlignment="1">
      <alignment horizontal="center" vertical="center" wrapText="1"/>
    </xf>
    <xf numFmtId="2" fontId="55" fillId="0" borderId="13" xfId="22" applyNumberFormat="1" applyFont="1" applyBorder="1" applyAlignment="1">
      <alignment vertical="center" wrapText="1"/>
    </xf>
    <xf numFmtId="9" fontId="26" fillId="0" borderId="11" xfId="22" applyNumberFormat="1" applyFont="1" applyBorder="1" applyAlignment="1">
      <alignment horizontal="center" vertical="center" wrapText="1"/>
    </xf>
    <xf numFmtId="0" fontId="26" fillId="0" borderId="88" xfId="0" applyFont="1" applyBorder="1" applyAlignment="1">
      <alignment horizontal="center" vertical="center" wrapText="1"/>
    </xf>
    <xf numFmtId="9" fontId="60" fillId="0" borderId="29" xfId="38" applyNumberFormat="1" applyFont="1" applyBorder="1" applyAlignment="1">
      <alignment horizontal="center" vertical="center" wrapText="1"/>
    </xf>
    <xf numFmtId="9" fontId="2" fillId="0" borderId="29" xfId="22" applyNumberFormat="1" applyBorder="1" applyAlignment="1">
      <alignment horizontal="center" vertical="center" wrapText="1"/>
    </xf>
    <xf numFmtId="9" fontId="2" fillId="0" borderId="7" xfId="22" applyNumberFormat="1" applyBorder="1" applyAlignment="1">
      <alignment horizontal="center" vertical="center" wrapText="1"/>
    </xf>
    <xf numFmtId="9" fontId="2" fillId="0" borderId="8" xfId="22" applyNumberFormat="1" applyBorder="1" applyAlignment="1">
      <alignment horizontal="center" vertical="center" wrapText="1"/>
    </xf>
    <xf numFmtId="9" fontId="2" fillId="0" borderId="89" xfId="22" applyNumberFormat="1" applyBorder="1" applyAlignment="1">
      <alignment horizontal="center" vertical="center" wrapText="1"/>
    </xf>
    <xf numFmtId="9" fontId="2" fillId="0" borderId="90" xfId="22" applyNumberFormat="1" applyBorder="1" applyAlignment="1">
      <alignment horizontal="center" vertical="center" wrapText="1"/>
    </xf>
    <xf numFmtId="9" fontId="2" fillId="0" borderId="94" xfId="22" applyNumberFormat="1" applyBorder="1" applyAlignment="1">
      <alignment horizontal="center" vertical="center" wrapText="1"/>
    </xf>
    <xf numFmtId="0" fontId="27" fillId="0" borderId="21" xfId="0" applyFont="1" applyBorder="1" applyAlignment="1">
      <alignment horizontal="left" vertical="center" wrapText="1"/>
    </xf>
    <xf numFmtId="0" fontId="27" fillId="0" borderId="22" xfId="0" applyFont="1" applyBorder="1" applyAlignment="1">
      <alignment horizontal="left" vertical="center" wrapText="1"/>
    </xf>
    <xf numFmtId="0" fontId="34" fillId="0" borderId="51" xfId="0" applyFont="1" applyBorder="1" applyAlignment="1">
      <alignment horizontal="center" vertical="center"/>
    </xf>
    <xf numFmtId="0" fontId="34" fillId="0" borderId="38" xfId="0" applyFont="1" applyBorder="1" applyAlignment="1">
      <alignment horizontal="center" vertical="center"/>
    </xf>
    <xf numFmtId="0" fontId="28" fillId="0" borderId="6" xfId="0" applyFont="1" applyBorder="1" applyAlignment="1">
      <alignment horizontal="left" vertical="center" wrapText="1"/>
    </xf>
    <xf numFmtId="0" fontId="28" fillId="0" borderId="16" xfId="0" applyFont="1" applyBorder="1" applyAlignment="1">
      <alignment horizontal="left" vertical="center" wrapText="1"/>
    </xf>
    <xf numFmtId="0" fontId="34" fillId="0" borderId="71" xfId="0" applyFont="1" applyBorder="1" applyAlignment="1">
      <alignment horizontal="center" vertical="center"/>
    </xf>
    <xf numFmtId="0" fontId="34" fillId="0" borderId="7" xfId="0" applyFont="1" applyBorder="1" applyAlignment="1">
      <alignment horizontal="center" vertical="center"/>
    </xf>
    <xf numFmtId="0" fontId="34" fillId="0" borderId="72" xfId="0" applyFont="1" applyBorder="1" applyAlignment="1">
      <alignment horizontal="center" vertical="center"/>
    </xf>
    <xf numFmtId="0" fontId="34" fillId="0" borderId="10" xfId="0" applyFont="1" applyBorder="1" applyAlignment="1">
      <alignment horizontal="center" vertical="center"/>
    </xf>
    <xf numFmtId="0" fontId="34" fillId="0" borderId="6" xfId="0" applyFont="1" applyBorder="1" applyAlignment="1">
      <alignment horizontal="left" vertical="center" wrapText="1"/>
    </xf>
    <xf numFmtId="0" fontId="34" fillId="0" borderId="16" xfId="0" applyFont="1" applyBorder="1" applyAlignment="1">
      <alignment horizontal="left" vertical="center" wrapText="1"/>
    </xf>
    <xf numFmtId="0" fontId="34" fillId="10" borderId="3" xfId="0" applyFont="1" applyFill="1" applyBorder="1" applyAlignment="1">
      <alignment horizontal="center" vertical="center" wrapText="1"/>
    </xf>
    <xf numFmtId="0" fontId="34" fillId="10" borderId="4" xfId="0" applyFont="1" applyFill="1" applyBorder="1" applyAlignment="1">
      <alignment horizontal="center" vertical="center" wrapText="1"/>
    </xf>
    <xf numFmtId="0" fontId="34" fillId="10" borderId="3" xfId="0" applyFont="1" applyFill="1" applyBorder="1" applyAlignment="1">
      <alignment horizontal="center" vertical="top" wrapText="1"/>
    </xf>
    <xf numFmtId="0" fontId="34" fillId="10" borderId="4" xfId="0" applyFont="1" applyFill="1" applyBorder="1" applyAlignment="1">
      <alignment horizontal="center" vertical="top" wrapText="1"/>
    </xf>
    <xf numFmtId="0" fontId="34" fillId="0" borderId="49" xfId="0" applyFont="1" applyBorder="1" applyAlignment="1">
      <alignment horizontal="center" vertical="center"/>
    </xf>
    <xf numFmtId="0" fontId="34" fillId="0" borderId="42" xfId="0" applyFont="1" applyBorder="1" applyAlignment="1">
      <alignment horizontal="center" vertical="center"/>
    </xf>
    <xf numFmtId="0" fontId="34" fillId="10" borderId="12" xfId="0" applyFont="1" applyFill="1" applyBorder="1" applyAlignment="1">
      <alignment horizontal="center" vertical="center"/>
    </xf>
    <xf numFmtId="0" fontId="34" fillId="10" borderId="38" xfId="0" applyFont="1" applyFill="1" applyBorder="1" applyAlignment="1">
      <alignment horizontal="center" vertical="center"/>
    </xf>
    <xf numFmtId="0" fontId="34" fillId="10" borderId="39" xfId="0" applyFont="1" applyFill="1" applyBorder="1" applyAlignment="1">
      <alignment horizontal="center" vertical="center"/>
    </xf>
    <xf numFmtId="0" fontId="34" fillId="10" borderId="12" xfId="0" applyFont="1" applyFill="1" applyBorder="1" applyAlignment="1">
      <alignment horizontal="center" vertical="center" wrapText="1"/>
    </xf>
    <xf numFmtId="0" fontId="34" fillId="10" borderId="39" xfId="0" applyFont="1" applyFill="1" applyBorder="1" applyAlignment="1">
      <alignment horizontal="center" vertical="center" wrapText="1"/>
    </xf>
    <xf numFmtId="0" fontId="34" fillId="10" borderId="69" xfId="0" applyFont="1" applyFill="1" applyBorder="1" applyAlignment="1">
      <alignment horizontal="center" vertical="center" wrapText="1"/>
    </xf>
    <xf numFmtId="0" fontId="34" fillId="10" borderId="73" xfId="0" applyFont="1" applyFill="1" applyBorder="1" applyAlignment="1">
      <alignment horizontal="center" vertical="center" wrapText="1"/>
    </xf>
    <xf numFmtId="0" fontId="34" fillId="10" borderId="74" xfId="0" applyFont="1" applyFill="1" applyBorder="1" applyAlignment="1">
      <alignment horizontal="center" vertical="center" wrapText="1"/>
    </xf>
    <xf numFmtId="0" fontId="34" fillId="10" borderId="51" xfId="0" applyFont="1" applyFill="1" applyBorder="1" applyAlignment="1">
      <alignment horizontal="center" vertical="center" wrapText="1"/>
    </xf>
    <xf numFmtId="0" fontId="34" fillId="10" borderId="51" xfId="0" applyFont="1" applyFill="1" applyBorder="1" applyAlignment="1">
      <alignment horizontal="center" vertical="center"/>
    </xf>
    <xf numFmtId="0" fontId="34" fillId="10" borderId="10" xfId="0" applyFont="1" applyFill="1" applyBorder="1" applyAlignment="1">
      <alignment horizontal="center" vertical="center"/>
    </xf>
    <xf numFmtId="0" fontId="29" fillId="0" borderId="6" xfId="0" applyFont="1" applyBorder="1" applyAlignment="1">
      <alignment horizontal="left" vertical="center"/>
    </xf>
    <xf numFmtId="0" fontId="34" fillId="10" borderId="38" xfId="0" applyFont="1" applyFill="1" applyBorder="1" applyAlignment="1">
      <alignment horizontal="center" vertical="center" wrapText="1"/>
    </xf>
    <xf numFmtId="0" fontId="34" fillId="10" borderId="7" xfId="0" applyFont="1" applyFill="1" applyBorder="1" applyAlignment="1">
      <alignment horizontal="center" vertical="center"/>
    </xf>
    <xf numFmtId="0" fontId="34" fillId="10" borderId="29"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30" xfId="0" applyFont="1" applyFill="1" applyBorder="1" applyAlignment="1">
      <alignment horizontal="center" vertical="center"/>
    </xf>
    <xf numFmtId="0" fontId="34" fillId="10" borderId="0" xfId="0" applyFont="1" applyFill="1" applyAlignment="1">
      <alignment horizontal="center" vertical="center"/>
    </xf>
    <xf numFmtId="0" fontId="34" fillId="10" borderId="9" xfId="0" applyFont="1" applyFill="1" applyBorder="1" applyAlignment="1">
      <alignment horizontal="center" vertical="center"/>
    </xf>
    <xf numFmtId="0" fontId="34" fillId="10" borderId="15" xfId="0" applyFont="1" applyFill="1" applyBorder="1" applyAlignment="1">
      <alignment horizontal="center" vertical="center"/>
    </xf>
    <xf numFmtId="0" fontId="34" fillId="10" borderId="11" xfId="0" applyFont="1" applyFill="1" applyBorder="1" applyAlignment="1">
      <alignment horizontal="center" vertical="center"/>
    </xf>
    <xf numFmtId="0" fontId="34" fillId="10" borderId="17" xfId="0" applyFont="1" applyFill="1" applyBorder="1" applyAlignment="1">
      <alignment horizontal="center" vertical="center" wrapText="1"/>
    </xf>
    <xf numFmtId="0" fontId="27" fillId="9" borderId="6" xfId="22" applyFont="1" applyFill="1" applyBorder="1" applyAlignment="1">
      <alignment horizontal="left" vertical="center" wrapText="1"/>
    </xf>
    <xf numFmtId="0" fontId="34" fillId="12" borderId="13" xfId="22" applyFont="1" applyFill="1" applyBorder="1" applyAlignment="1">
      <alignment horizontal="center" vertical="center" wrapText="1"/>
    </xf>
    <xf numFmtId="0" fontId="34" fillId="12" borderId="23" xfId="22" applyFont="1" applyFill="1" applyBorder="1" applyAlignment="1">
      <alignment horizontal="center" vertical="center" wrapText="1"/>
    </xf>
    <xf numFmtId="0" fontId="27" fillId="12" borderId="6" xfId="22" applyFont="1" applyFill="1" applyBorder="1" applyAlignment="1">
      <alignment horizontal="center" vertical="center" wrapText="1"/>
    </xf>
    <xf numFmtId="0" fontId="27" fillId="12" borderId="5" xfId="22" applyFont="1" applyFill="1" applyBorder="1" applyAlignment="1">
      <alignment horizontal="center" vertical="center" wrapText="1"/>
    </xf>
    <xf numFmtId="0" fontId="27" fillId="9" borderId="5" xfId="22" applyFont="1" applyFill="1" applyBorder="1" applyAlignment="1">
      <alignment horizontal="left" vertical="center" wrapText="1"/>
    </xf>
    <xf numFmtId="0" fontId="27" fillId="9" borderId="16" xfId="22" applyFont="1" applyFill="1" applyBorder="1" applyAlignment="1">
      <alignment horizontal="left" vertical="center" wrapText="1"/>
    </xf>
    <xf numFmtId="0" fontId="27" fillId="9" borderId="28" xfId="22" applyFont="1" applyFill="1" applyBorder="1" applyAlignment="1">
      <alignment horizontal="left" vertical="center" wrapText="1"/>
    </xf>
    <xf numFmtId="0" fontId="27" fillId="0" borderId="43" xfId="0" applyFont="1" applyBorder="1" applyAlignment="1">
      <alignment horizontal="left" vertical="center" wrapText="1"/>
    </xf>
    <xf numFmtId="0" fontId="28" fillId="0" borderId="70" xfId="0" applyFont="1" applyBorder="1" applyAlignment="1">
      <alignment horizontal="left" vertical="center" wrapText="1"/>
    </xf>
    <xf numFmtId="0" fontId="34" fillId="0" borderId="15"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4" fillId="0" borderId="39" xfId="0" applyFont="1" applyBorder="1" applyAlignment="1">
      <alignment horizontal="center" vertical="center"/>
    </xf>
    <xf numFmtId="0" fontId="34" fillId="0" borderId="29" xfId="0" applyFont="1" applyBorder="1" applyAlignment="1">
      <alignment horizontal="center" vertical="center"/>
    </xf>
    <xf numFmtId="0" fontId="34" fillId="0" borderId="8" xfId="0" applyFont="1" applyBorder="1" applyAlignment="1">
      <alignment horizontal="center" vertical="center"/>
    </xf>
    <xf numFmtId="0" fontId="34" fillId="12" borderId="6" xfId="22" applyFont="1" applyFill="1" applyBorder="1" applyAlignment="1">
      <alignment horizontal="center" vertical="center" wrapText="1"/>
    </xf>
    <xf numFmtId="0" fontId="34" fillId="10" borderId="6" xfId="0" applyFont="1" applyFill="1" applyBorder="1" applyAlignment="1">
      <alignment horizontal="center" vertical="center" wrapText="1"/>
    </xf>
    <xf numFmtId="16" fontId="33" fillId="0" borderId="6" xfId="0" applyNumberFormat="1" applyFont="1" applyBorder="1" applyAlignment="1">
      <alignment horizontal="center" vertical="center"/>
    </xf>
    <xf numFmtId="0" fontId="33" fillId="0" borderId="6" xfId="0" applyFont="1" applyBorder="1" applyAlignment="1">
      <alignment horizontal="center" vertical="center"/>
    </xf>
    <xf numFmtId="0" fontId="29" fillId="0" borderId="12" xfId="0" applyFont="1" applyBorder="1" applyAlignment="1">
      <alignment horizontal="left" vertical="center"/>
    </xf>
    <xf numFmtId="0" fontId="29" fillId="0" borderId="38" xfId="0" applyFont="1" applyBorder="1" applyAlignment="1">
      <alignment horizontal="left" vertical="center"/>
    </xf>
    <xf numFmtId="0" fontId="29" fillId="0" borderId="39" xfId="0" applyFont="1" applyBorder="1" applyAlignment="1">
      <alignment horizontal="left" vertical="center"/>
    </xf>
    <xf numFmtId="0" fontId="23" fillId="12" borderId="6" xfId="22" applyFont="1" applyFill="1" applyBorder="1" applyAlignment="1">
      <alignment horizontal="center" vertical="center" wrapText="1"/>
    </xf>
    <xf numFmtId="0" fontId="41" fillId="9" borderId="6" xfId="22" applyFont="1" applyFill="1" applyBorder="1" applyAlignment="1">
      <alignment horizontal="left" vertical="center" wrapText="1"/>
    </xf>
    <xf numFmtId="0" fontId="46" fillId="9" borderId="6" xfId="22" applyFont="1" applyFill="1" applyBorder="1" applyAlignment="1">
      <alignment horizontal="left" vertical="center" wrapText="1"/>
    </xf>
    <xf numFmtId="0" fontId="20" fillId="12" borderId="6" xfId="22" applyFont="1" applyFill="1" applyBorder="1" applyAlignment="1">
      <alignment horizontal="center" vertical="center" wrapText="1"/>
    </xf>
    <xf numFmtId="0" fontId="46" fillId="12" borderId="6" xfId="22" applyFont="1" applyFill="1" applyBorder="1" applyAlignment="1">
      <alignment horizontal="center" vertical="center" wrapText="1"/>
    </xf>
    <xf numFmtId="0" fontId="20" fillId="10" borderId="3"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4" xfId="0" applyFont="1" applyFill="1" applyBorder="1" applyAlignment="1">
      <alignment horizontal="center" vertical="center" wrapText="1"/>
    </xf>
    <xf numFmtId="0" fontId="20" fillId="10" borderId="12" xfId="0" applyFont="1" applyFill="1" applyBorder="1" applyAlignment="1">
      <alignment horizontal="center" vertical="center"/>
    </xf>
    <xf numFmtId="0" fontId="20" fillId="10" borderId="38" xfId="0" applyFont="1" applyFill="1" applyBorder="1" applyAlignment="1">
      <alignment horizontal="center" vertical="center"/>
    </xf>
    <xf numFmtId="0" fontId="19" fillId="0" borderId="6" xfId="0" applyFont="1" applyBorder="1" applyAlignment="1">
      <alignment horizontal="center" vertical="center"/>
    </xf>
    <xf numFmtId="0" fontId="20" fillId="10" borderId="39" xfId="0" applyFont="1" applyFill="1" applyBorder="1" applyAlignment="1">
      <alignment horizontal="center" vertical="center"/>
    </xf>
    <xf numFmtId="0" fontId="20" fillId="10" borderId="29" xfId="0" applyFont="1" applyFill="1" applyBorder="1" applyAlignment="1">
      <alignment horizontal="center" vertical="center"/>
    </xf>
    <xf numFmtId="0" fontId="20" fillId="10" borderId="7" xfId="0" applyFont="1" applyFill="1" applyBorder="1" applyAlignment="1">
      <alignment horizontal="center" vertical="center"/>
    </xf>
    <xf numFmtId="0" fontId="20" fillId="10" borderId="8" xfId="0" applyFont="1" applyFill="1" applyBorder="1" applyAlignment="1">
      <alignment horizontal="center" vertical="center"/>
    </xf>
    <xf numFmtId="0" fontId="20" fillId="10" borderId="30" xfId="0" applyFont="1" applyFill="1" applyBorder="1" applyAlignment="1">
      <alignment horizontal="center" vertical="center"/>
    </xf>
    <xf numFmtId="0" fontId="20" fillId="10" borderId="0" xfId="0" applyFont="1" applyFill="1" applyAlignment="1">
      <alignment horizontal="center" vertical="center"/>
    </xf>
    <xf numFmtId="0" fontId="20" fillId="10" borderId="9"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10" xfId="0" applyFont="1" applyFill="1" applyBorder="1" applyAlignment="1">
      <alignment horizontal="center" vertical="center"/>
    </xf>
    <xf numFmtId="0" fontId="20" fillId="10" borderId="11" xfId="0" applyFont="1" applyFill="1" applyBorder="1" applyAlignment="1">
      <alignment horizontal="center" vertical="center"/>
    </xf>
    <xf numFmtId="0" fontId="20" fillId="10" borderId="12" xfId="0" applyFont="1" applyFill="1" applyBorder="1" applyAlignment="1">
      <alignment horizontal="center" vertical="center" wrapText="1"/>
    </xf>
    <xf numFmtId="0" fontId="20" fillId="10" borderId="38"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0" borderId="6" xfId="0" applyFont="1" applyBorder="1" applyAlignment="1">
      <alignment horizontal="center" vertical="center" wrapText="1"/>
    </xf>
    <xf numFmtId="0" fontId="20" fillId="10" borderId="6" xfId="0" applyFont="1" applyFill="1" applyBorder="1" applyAlignment="1">
      <alignment horizontal="center" vertical="center" wrapText="1"/>
    </xf>
    <xf numFmtId="14" fontId="47" fillId="0" borderId="6" xfId="0" applyNumberFormat="1" applyFont="1" applyBorder="1" applyAlignment="1">
      <alignment horizontal="center" vertical="center"/>
    </xf>
    <xf numFmtId="0" fontId="47" fillId="0" borderId="6" xfId="0" applyFont="1" applyBorder="1" applyAlignment="1">
      <alignment horizontal="center" vertical="center"/>
    </xf>
    <xf numFmtId="0" fontId="20" fillId="0" borderId="15"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46" fillId="0" borderId="43" xfId="0" applyFont="1" applyBorder="1" applyAlignment="1">
      <alignment horizontal="left" vertical="center" wrapText="1"/>
    </xf>
    <xf numFmtId="0" fontId="46" fillId="0" borderId="21" xfId="0" applyFont="1" applyBorder="1" applyAlignment="1">
      <alignment horizontal="left" vertical="center" wrapText="1"/>
    </xf>
    <xf numFmtId="0" fontId="20" fillId="0" borderId="12"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46" fillId="0" borderId="39" xfId="0" applyFont="1" applyBorder="1" applyAlignment="1">
      <alignment horizontal="left" vertical="center" wrapText="1"/>
    </xf>
    <xf numFmtId="0" fontId="46" fillId="0" borderId="6" xfId="0" applyFont="1" applyBorder="1" applyAlignment="1">
      <alignment horizontal="left" vertical="center" wrapText="1"/>
    </xf>
    <xf numFmtId="0" fontId="20" fillId="0" borderId="29"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6" xfId="0" applyFont="1" applyBorder="1" applyAlignment="1">
      <alignment horizontal="left" vertical="center" wrapText="1"/>
    </xf>
    <xf numFmtId="0" fontId="34" fillId="0" borderId="29" xfId="0" applyFont="1" applyBorder="1" applyAlignment="1">
      <alignment vertical="center" wrapText="1"/>
    </xf>
    <xf numFmtId="0" fontId="34" fillId="0" borderId="7" xfId="0" applyFont="1" applyBorder="1" applyAlignment="1">
      <alignment vertical="center" wrapText="1"/>
    </xf>
    <xf numFmtId="0" fontId="34" fillId="0" borderId="8" xfId="0" applyFont="1" applyBorder="1" applyAlignment="1">
      <alignment vertical="center" wrapText="1"/>
    </xf>
    <xf numFmtId="0" fontId="34" fillId="0" borderId="6" xfId="0" applyFont="1" applyBorder="1" applyAlignment="1">
      <alignment horizontal="center" vertical="center"/>
    </xf>
    <xf numFmtId="0" fontId="27" fillId="0" borderId="6" xfId="0" applyFont="1" applyBorder="1" applyAlignment="1">
      <alignment vertical="center" wrapText="1"/>
    </xf>
    <xf numFmtId="0" fontId="38" fillId="13" borderId="4" xfId="0" applyFont="1" applyFill="1" applyBorder="1" applyAlignment="1">
      <alignment horizontal="center" vertical="center"/>
    </xf>
    <xf numFmtId="0" fontId="38" fillId="13" borderId="6" xfId="0" applyFont="1" applyFill="1" applyBorder="1" applyAlignment="1">
      <alignment horizontal="center" vertical="center"/>
    </xf>
    <xf numFmtId="0" fontId="27" fillId="10" borderId="3" xfId="0" applyFont="1" applyFill="1" applyBorder="1" applyAlignment="1">
      <alignment horizontal="center" vertical="center" wrapText="1"/>
    </xf>
    <xf numFmtId="0" fontId="27" fillId="10" borderId="4" xfId="0"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39" xfId="0" applyFont="1" applyFill="1" applyBorder="1" applyAlignment="1">
      <alignment horizontal="center" vertical="center" wrapText="1"/>
    </xf>
    <xf numFmtId="0" fontId="27" fillId="0" borderId="39" xfId="0" applyFont="1" applyBorder="1" applyAlignment="1">
      <alignment horizontal="center" vertical="center" wrapText="1"/>
    </xf>
    <xf numFmtId="14"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0" fontId="27" fillId="10" borderId="38"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38" xfId="0" applyFont="1" applyBorder="1" applyAlignment="1">
      <alignment horizontal="center" vertical="center" wrapText="1"/>
    </xf>
    <xf numFmtId="0" fontId="29" fillId="0" borderId="27" xfId="0" applyFont="1" applyBorder="1" applyAlignment="1">
      <alignment horizontal="center"/>
    </xf>
    <xf numFmtId="0" fontId="29" fillId="0" borderId="61" xfId="0" applyFont="1" applyBorder="1" applyAlignment="1">
      <alignment horizontal="center"/>
    </xf>
    <xf numFmtId="0" fontId="29" fillId="0" borderId="54" xfId="0" applyFont="1" applyBorder="1" applyAlignment="1">
      <alignment horizontal="center"/>
    </xf>
    <xf numFmtId="0" fontId="27" fillId="13" borderId="49" xfId="22" applyFont="1" applyFill="1" applyBorder="1" applyAlignment="1">
      <alignment horizontal="center" vertical="center" wrapText="1"/>
    </xf>
    <xf numFmtId="0" fontId="29" fillId="0" borderId="12" xfId="0" applyFont="1" applyBorder="1" applyAlignment="1">
      <alignment horizontal="center"/>
    </xf>
    <xf numFmtId="0" fontId="29" fillId="0" borderId="38" xfId="0" applyFont="1" applyBorder="1" applyAlignment="1">
      <alignment horizontal="center"/>
    </xf>
    <xf numFmtId="0" fontId="29" fillId="0" borderId="52" xfId="0" applyFont="1" applyBorder="1" applyAlignment="1">
      <alignment horizontal="center"/>
    </xf>
    <xf numFmtId="0" fontId="29" fillId="0" borderId="15" xfId="0" applyFont="1" applyBorder="1" applyAlignment="1">
      <alignment horizontal="center"/>
    </xf>
    <xf numFmtId="0" fontId="29" fillId="0" borderId="10" xfId="0" applyFont="1" applyBorder="1" applyAlignment="1">
      <alignment horizontal="center"/>
    </xf>
    <xf numFmtId="0" fontId="29" fillId="0" borderId="60" xfId="0" applyFont="1" applyBorder="1" applyAlignment="1">
      <alignment horizontal="center"/>
    </xf>
    <xf numFmtId="0" fontId="26" fillId="0" borderId="20" xfId="22" applyFont="1" applyBorder="1" applyAlignment="1">
      <alignment horizontal="center" vertical="center" wrapText="1"/>
    </xf>
    <xf numFmtId="0" fontId="26" fillId="0" borderId="13" xfId="22" applyFont="1" applyBorder="1" applyAlignment="1">
      <alignment horizontal="center" vertical="center" wrapText="1"/>
    </xf>
    <xf numFmtId="0" fontId="26" fillId="0" borderId="23" xfId="22" applyFont="1" applyBorder="1" applyAlignment="1">
      <alignment horizontal="center" vertical="center" wrapText="1"/>
    </xf>
    <xf numFmtId="0" fontId="27" fillId="0" borderId="21" xfId="22" applyFont="1" applyBorder="1" applyAlignment="1">
      <alignment horizontal="center" vertical="center"/>
    </xf>
    <xf numFmtId="0" fontId="27" fillId="0" borderId="6" xfId="22" applyFont="1" applyBorder="1" applyAlignment="1">
      <alignment horizontal="center" vertical="center"/>
    </xf>
    <xf numFmtId="0" fontId="27" fillId="0" borderId="6" xfId="22" applyFont="1" applyBorder="1" applyAlignment="1">
      <alignment horizontal="center" vertical="center" wrapText="1"/>
    </xf>
    <xf numFmtId="0" fontId="27" fillId="13" borderId="5" xfId="22" applyFont="1" applyFill="1" applyBorder="1" applyAlignment="1">
      <alignment horizontal="center" vertical="center" wrapText="1"/>
    </xf>
    <xf numFmtId="0" fontId="27" fillId="13" borderId="28" xfId="22" applyFont="1" applyFill="1" applyBorder="1" applyAlignment="1">
      <alignment horizontal="center" vertical="center" wrapText="1"/>
    </xf>
    <xf numFmtId="0" fontId="62" fillId="0" borderId="0" xfId="0" applyFont="1" applyAlignment="1">
      <alignment vertical="center"/>
    </xf>
    <xf numFmtId="172" fontId="63" fillId="0" borderId="0" xfId="10" applyNumberFormat="1" applyFont="1" applyAlignment="1">
      <alignment vertical="center"/>
    </xf>
    <xf numFmtId="0" fontId="33" fillId="2" borderId="0" xfId="22" applyFont="1" applyFill="1" applyAlignment="1">
      <alignment vertical="center" wrapText="1"/>
    </xf>
    <xf numFmtId="172" fontId="63" fillId="2" borderId="0" xfId="10" applyNumberFormat="1" applyFont="1" applyFill="1" applyAlignment="1">
      <alignment vertical="center" wrapText="1"/>
    </xf>
    <xf numFmtId="174" fontId="62" fillId="0" borderId="0" xfId="0" applyNumberFormat="1" applyFont="1" applyAlignment="1">
      <alignment vertical="center"/>
    </xf>
    <xf numFmtId="174" fontId="62" fillId="0" borderId="0" xfId="14" applyNumberFormat="1" applyFont="1" applyBorder="1" applyAlignment="1">
      <alignment vertical="center"/>
    </xf>
    <xf numFmtId="172" fontId="63" fillId="20" borderId="0" xfId="10" applyNumberFormat="1" applyFont="1" applyFill="1" applyAlignment="1">
      <alignment vertical="center"/>
    </xf>
    <xf numFmtId="4" fontId="62" fillId="0" borderId="0" xfId="0" applyNumberFormat="1" applyFont="1" applyAlignment="1">
      <alignment vertical="center" wrapText="1"/>
    </xf>
    <xf numFmtId="0" fontId="62" fillId="0" borderId="0" xfId="0" applyFont="1"/>
    <xf numFmtId="172" fontId="63" fillId="0" borderId="0" xfId="10" applyNumberFormat="1" applyFont="1"/>
    <xf numFmtId="165" fontId="62" fillId="0" borderId="0" xfId="15" applyFont="1" applyAlignment="1">
      <alignment vertical="center"/>
    </xf>
    <xf numFmtId="165" fontId="33" fillId="0" borderId="0" xfId="15" applyFont="1" applyAlignment="1">
      <alignment vertical="center"/>
    </xf>
    <xf numFmtId="0" fontId="33" fillId="0" borderId="0" xfId="0" applyFont="1" applyAlignment="1">
      <alignment vertical="center"/>
    </xf>
    <xf numFmtId="172" fontId="62" fillId="0" borderId="0" xfId="10" applyNumberFormat="1" applyFont="1" applyAlignment="1">
      <alignment vertical="center"/>
    </xf>
    <xf numFmtId="172" fontId="62" fillId="0" borderId="0" xfId="0" applyNumberFormat="1" applyFont="1" applyAlignment="1">
      <alignment vertical="center"/>
    </xf>
    <xf numFmtId="4" fontId="62" fillId="0" borderId="0" xfId="0" applyNumberFormat="1" applyFont="1" applyAlignment="1">
      <alignment vertical="center"/>
    </xf>
    <xf numFmtId="9" fontId="62" fillId="0" borderId="0" xfId="0" applyNumberFormat="1" applyFont="1" applyAlignment="1">
      <alignment vertical="center"/>
    </xf>
  </cellXfs>
  <cellStyles count="39">
    <cellStyle name="20% - Énfasis6 2" xfId="1" xr:uid="{00000000-0005-0000-0000-000000000000}"/>
    <cellStyle name="BodyStyle" xfId="2" xr:uid="{00000000-0005-0000-0000-000001000000}"/>
    <cellStyle name="Borde de la tabla derecha" xfId="3" xr:uid="{00000000-0005-0000-0000-000002000000}"/>
    <cellStyle name="Borde de la tabla izquierda" xfId="4" xr:uid="{00000000-0005-0000-0000-000003000000}"/>
    <cellStyle name="Encabezado 1 2" xfId="5" xr:uid="{00000000-0005-0000-0000-000004000000}"/>
    <cellStyle name="Encabezado 2" xfId="6" xr:uid="{00000000-0005-0000-0000-000005000000}"/>
    <cellStyle name="Énfasis6 2" xfId="7" xr:uid="{00000000-0005-0000-0000-000006000000}"/>
    <cellStyle name="Fecha" xfId="8" xr:uid="{00000000-0005-0000-0000-000007000000}"/>
    <cellStyle name="HeaderStyle" xfId="9" xr:uid="{00000000-0005-0000-0000-000008000000}"/>
    <cellStyle name="Hipervínculo" xfId="38" builtinId="8"/>
    <cellStyle name="Hyperlink" xfId="37" xr:uid="{00000000-000B-0000-0000-000008000000}"/>
    <cellStyle name="Millares" xfId="10" builtinId="3"/>
    <cellStyle name="Millares [0]" xfId="11" builtinId="6"/>
    <cellStyle name="Millares [0] 2" xfId="12" xr:uid="{00000000-0005-0000-0000-00000B000000}"/>
    <cellStyle name="Millares 2" xfId="13" xr:uid="{00000000-0005-0000-0000-00000C000000}"/>
    <cellStyle name="Moneda" xfId="14" builtinId="4"/>
    <cellStyle name="Moneda [0]" xfId="15" builtinId="7"/>
    <cellStyle name="Moneda 130" xfId="16" xr:uid="{00000000-0005-0000-0000-00000F000000}"/>
    <cellStyle name="Moneda 2" xfId="17" xr:uid="{00000000-0005-0000-0000-000010000000}"/>
    <cellStyle name="Moneda 2 2" xfId="18" xr:uid="{00000000-0005-0000-0000-000011000000}"/>
    <cellStyle name="Moneda 23" xfId="19" xr:uid="{00000000-0005-0000-0000-000012000000}"/>
    <cellStyle name="Moneda 3" xfId="20" xr:uid="{00000000-0005-0000-0000-000013000000}"/>
    <cellStyle name="Neutral 2" xfId="21" xr:uid="{00000000-0005-0000-0000-000014000000}"/>
    <cellStyle name="Normal" xfId="0" builtinId="0"/>
    <cellStyle name="Normal 2" xfId="22" xr:uid="{00000000-0005-0000-0000-000016000000}"/>
    <cellStyle name="Normal 2 2" xfId="23" xr:uid="{00000000-0005-0000-0000-000017000000}"/>
    <cellStyle name="Normal 2 3" xfId="24" xr:uid="{00000000-0005-0000-0000-000018000000}"/>
    <cellStyle name="Normal 3" xfId="25" xr:uid="{00000000-0005-0000-0000-000019000000}"/>
    <cellStyle name="Normal 3 2" xfId="26" xr:uid="{00000000-0005-0000-0000-00001A000000}"/>
    <cellStyle name="Normal 3 2 2" xfId="36" xr:uid="{B65CA251-A8F2-47E0-89D4-1C6783637C61}"/>
    <cellStyle name="Normal 3 3" xfId="35" xr:uid="{373DAED4-17FC-4E0B-B98D-74B167AD24B9}"/>
    <cellStyle name="Normal 4" xfId="34" xr:uid="{786FC096-A00D-4283-8669-E2FB969D3930}"/>
    <cellStyle name="Normal 6 2" xfId="27" xr:uid="{00000000-0005-0000-0000-00001B000000}"/>
    <cellStyle name="Porcentaje" xfId="28" builtinId="5"/>
    <cellStyle name="Porcentaje 2" xfId="29" xr:uid="{00000000-0005-0000-0000-00001D000000}"/>
    <cellStyle name="Porcentual 2" xfId="30" xr:uid="{00000000-0005-0000-0000-00001E000000}"/>
    <cellStyle name="Texto de inicio" xfId="31" xr:uid="{00000000-0005-0000-0000-00001F000000}"/>
    <cellStyle name="Texto de la columna A" xfId="32" xr:uid="{00000000-0005-0000-0000-000020000000}"/>
    <cellStyle name="Título 4" xfId="3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82178" name="Picture 47">
          <a:extLst>
            <a:ext uri="{FF2B5EF4-FFF2-40B4-BE49-F238E27FC236}">
              <a16:creationId xmlns:a16="http://schemas.microsoft.com/office/drawing/2014/main" id="{16BC92F2-7AC6-1845-6836-1F6C9AB34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0</xdr:row>
      <xdr:rowOff>76200</xdr:rowOff>
    </xdr:from>
    <xdr:to>
      <xdr:col>0</xdr:col>
      <xdr:colOff>1171575</xdr:colOff>
      <xdr:row>3</xdr:row>
      <xdr:rowOff>9525</xdr:rowOff>
    </xdr:to>
    <xdr:pic>
      <xdr:nvPicPr>
        <xdr:cNvPr id="82975" name="Picture 47">
          <a:extLst>
            <a:ext uri="{FF2B5EF4-FFF2-40B4-BE49-F238E27FC236}">
              <a16:creationId xmlns:a16="http://schemas.microsoft.com/office/drawing/2014/main" id="{62735B58-1724-3686-B4E6-7472C0689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762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4F58876-C469-4584-9E18-02BDC396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5D46A9A-B9E6-4D00-AA86-8AEE86CD9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D7D9C51-7965-444B-8C82-30074E8D6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0FD5011-1C5E-4444-B677-BBEB5FFD3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39C6FF-009B-4BBE-98D2-3C4141AE0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6FE5E2-3F9C-46F5-82E6-7A835E563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604E79E-A3C4-4D9D-9BDA-E5A2B724E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253035</xdr:colOff>
      <xdr:row>12</xdr:row>
      <xdr:rowOff>0</xdr:rowOff>
    </xdr:from>
    <xdr:to>
      <xdr:col>4</xdr:col>
      <xdr:colOff>253395</xdr:colOff>
      <xdr:row>12</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4">
              <a:extLst>
                <a:ext uri="{FF2B5EF4-FFF2-40B4-BE49-F238E27FC236}">
                  <a16:creationId xmlns:a16="http://schemas.microsoft.com/office/drawing/2014/main" id="{FAF29651-0387-4107-8567-14F5140AF7F7}"/>
                </a:ext>
              </a:extLst>
            </xdr14:cNvPr>
            <xdr14:cNvContentPartPr/>
          </xdr14:nvContentPartPr>
          <xdr14:nvPr macro=""/>
          <xdr14:xfrm>
            <a:off x="5047920" y="10350545"/>
            <a:ext cx="360" cy="360"/>
          </xdr14:xfrm>
        </xdr:contentPart>
      </mc:Choice>
      <mc:Fallback xmlns="">
        <xdr:pic>
          <xdr:nvPicPr>
            <xdr:cNvPr id="2" name="Entrada de lápiz 4">
              <a:extLst>
                <a:ext uri="{FF2B5EF4-FFF2-40B4-BE49-F238E27FC236}">
                  <a16:creationId xmlns:a16="http://schemas.microsoft.com/office/drawing/2014/main" id="{19335604-5525-4072-A0E3-6AD4CA7A6D1C}"/>
                </a:ext>
              </a:extLst>
            </xdr:cNvPr>
            <xdr:cNvPicPr/>
          </xdr:nvPicPr>
          <xdr:blipFill>
            <a:blip xmlns:r="http://schemas.openxmlformats.org/officeDocument/2006/relationships" r:embed="rId2"/>
            <a:stretch>
              <a:fillRect/>
            </a:stretch>
          </xdr:blipFill>
          <xdr:spPr>
            <a:xfrm>
              <a:off x="5038920" y="10341545"/>
              <a:ext cx="18000" cy="18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9-02T17:02:54.887"/>
    </inkml:context>
    <inkml:brush xml:id="br0">
      <inkml:brushProperty name="width" value="0.05" units="cm"/>
      <inkml:brushProperty name="height" value="0.05" units="cm"/>
    </inkml:brush>
  </inkml:definitions>
  <inkml:trace contextRef="#ctx0" brushRef="#br0">0 1 24575</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f:/g/personal/zdoncel_sdmujer_gov_co/EuyKd2iAOe5AnHecsQsWwRwB3zFZTlNZcY0ypn10ZAaCGA?e=L1LWMI" TargetMode="External"/><Relationship Id="rId1" Type="http://schemas.openxmlformats.org/officeDocument/2006/relationships/hyperlink" Target="../../../../../../../../../../../../:f:/g/personal/zdoncel_sdmujer_gov_co/EmQXDJ0GnShHlI6P8U9GHsQBkb4KmphEElU-Obutd3bXpg?e=c5t4UO"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f:/g/personal/zdoncel_sdmujer_gov_co/EjXObdJblitOvHn2rFJI-5ABz-T8VfX-vFOdYOZcp5eRpg?e=bbYVsS"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f:/g/personal/zdoncel_sdmujer_gov_co/EnsCJ-vgNJJApREn7h35nKUB8PQwM0Mqt2Wpr0JARXziYw?e=I7tFhL" TargetMode="External"/><Relationship Id="rId13" Type="http://schemas.openxmlformats.org/officeDocument/2006/relationships/hyperlink" Target="../../../../../../../../../../../../:f:/g/personal/zdoncel_sdmujer_gov_co/EjlGN__M1DRFsPHrIXiKxvkBz4zdnmvuU6Iy_W_poRApCA?e=2JPD50" TargetMode="External"/><Relationship Id="rId3" Type="http://schemas.openxmlformats.org/officeDocument/2006/relationships/hyperlink" Target="../../../../../../../../../../../../:f:/g/personal/zdoncel_sdmujer_gov_co/EoimU8hVbCpCjO6sAh6SrVUBsagqTzLs86er7D1-MFLUIg?e=5BPmAR" TargetMode="External"/><Relationship Id="rId7" Type="http://schemas.openxmlformats.org/officeDocument/2006/relationships/hyperlink" Target="../../../../../../../../../../../../:f:/g/personal/zdoncel_sdmujer_gov_co/EjlGN__M1DRFsPHrIXiKxvkBz4zdnmvuU6Iy_W_poRApCA?e=2JPD50" TargetMode="External"/><Relationship Id="rId12" Type="http://schemas.openxmlformats.org/officeDocument/2006/relationships/hyperlink" Target="../../../../../../../../../../../../:f:/g/personal/zdoncel_sdmujer_gov_co/EqqvieEAgUxJvqrFeg8Ui08BpMCK7ummc2VOtSihm3js0g?e=ii15no" TargetMode="External"/><Relationship Id="rId17" Type="http://schemas.openxmlformats.org/officeDocument/2006/relationships/comments" Target="../comments1.xml"/><Relationship Id="rId2" Type="http://schemas.openxmlformats.org/officeDocument/2006/relationships/hyperlink" Target="../../../../../../../../../../../../:f:/g/personal/zdoncel_sdmujer_gov_co/EkJj2EBMra1HuufVRaWZyRwBlleIqTDhwg-qdkNsL4MV8Q?e=FnwwwP" TargetMode="External"/><Relationship Id="rId16" Type="http://schemas.openxmlformats.org/officeDocument/2006/relationships/vmlDrawing" Target="../drawings/vmlDrawing1.vml"/><Relationship Id="rId1" Type="http://schemas.openxmlformats.org/officeDocument/2006/relationships/hyperlink" Target="../../../../../../../../../../../../:f:/g/personal/zdoncel_sdmujer_gov_co/EoA6rYkBMNBDhQwdrF-YOPEBaO0G19CoQ9lgZTBSHvaG0g?e=vromRa" TargetMode="External"/><Relationship Id="rId6" Type="http://schemas.openxmlformats.org/officeDocument/2006/relationships/hyperlink" Target="../../../../../../../../../../../../:f:/g/personal/zdoncel_sdmujer_gov_co/EvWgWA_rCRVMsfpvsghhaxcBUlnHNFatRS40V8Awll8S3w?e=jJhIfh" TargetMode="External"/><Relationship Id="rId11" Type="http://schemas.openxmlformats.org/officeDocument/2006/relationships/hyperlink" Target="../../../../../../../../../../../../:f:/g/personal/zdoncel_sdmujer_gov_co/Er1Ya5tapJ1Hn5pCzxXXiEIBx15tH7lcZ5CaIoDmWOBsUw?e=T3sHgF" TargetMode="External"/><Relationship Id="rId5" Type="http://schemas.openxmlformats.org/officeDocument/2006/relationships/hyperlink" Target="../../../../../../../../../../../../:f:/g/personal/zdoncel_sdmujer_gov_co/EppxGTeZvUFMnJIcIgCMqWMBMNU5J2oKTLT5nQiaTCb5aA?e=agFzj1" TargetMode="External"/><Relationship Id="rId15" Type="http://schemas.openxmlformats.org/officeDocument/2006/relationships/drawing" Target="../drawings/drawing1.xml"/><Relationship Id="rId10" Type="http://schemas.openxmlformats.org/officeDocument/2006/relationships/hyperlink" Target="../../../../../../../../../../../../:f:/g/personal/zdoncel_sdmujer_gov_co/EvmJ_LWzRfNMsf_gQ8dTVjYB0bQIN1hVYHoK_5UrgJVqOw?e=odgSTb" TargetMode="External"/><Relationship Id="rId4" Type="http://schemas.openxmlformats.org/officeDocument/2006/relationships/hyperlink" Target="../../../../../../../../../../../../:f:/g/personal/zdoncel_sdmujer_gov_co/Esw6rUDJL1pNnKS5x9r29PYB_u5zQ8DcYnj0C3UPnRKBBQ?e=aZhHy2" TargetMode="External"/><Relationship Id="rId9" Type="http://schemas.openxmlformats.org/officeDocument/2006/relationships/hyperlink" Target="../../../../../../../../../../../../:f:/g/personal/zdoncel_sdmujer_gov_co/EhqS0L5Fz6NEgljgegKz6WUBuqDOAf1yPaV2-3ZF1oZeNg?e=EbLa0o"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f:/g/personal/zdoncel_sdmujer_gov_co/EvV3IgdcMypEhPhbHTvx338B_dvaPvOJlZzKKQDBwvBrPw?e=rkfOXf" TargetMode="External"/><Relationship Id="rId7" Type="http://schemas.openxmlformats.org/officeDocument/2006/relationships/hyperlink" Target="../../../../../../../../../../../../:f:/g/personal/zdoncel_sdmujer_gov_co/EiEGpxpPFTNFs5FKD75QyCABYdrNnsxpvBPQbENekB9uyw?e=bMhqCg" TargetMode="External"/><Relationship Id="rId2" Type="http://schemas.openxmlformats.org/officeDocument/2006/relationships/hyperlink" Target="../../../../../../../../../../../../:f:/g/personal/zdoncel_sdmujer_gov_co/EgO7LmKCdGNGnrva-LxC6wABwQGDizgk1GtTWvQ3aE50eA?e=rHIhzo" TargetMode="External"/><Relationship Id="rId1" Type="http://schemas.openxmlformats.org/officeDocument/2006/relationships/hyperlink" Target="../../../../../../../../../../../../:f:/g/personal/zdoncel_sdmujer_gov_co/EkCfIbKotpVAgrdMWFkcUi4BOxTNdlcuFTMnWOZG6mf4hw?e=UFp9Ev" TargetMode="External"/><Relationship Id="rId6" Type="http://schemas.openxmlformats.org/officeDocument/2006/relationships/hyperlink" Target="../../../../../../../../../../../../:f:/g/personal/zdoncel_sdmujer_gov_co/EsXWiQbiYOdPvQj8CWj3oFABcAKvBKVddxZIEpz2F3qAMQ?e=cXPrUC" TargetMode="External"/><Relationship Id="rId11" Type="http://schemas.openxmlformats.org/officeDocument/2006/relationships/comments" Target="../comments2.xml"/><Relationship Id="rId5" Type="http://schemas.openxmlformats.org/officeDocument/2006/relationships/hyperlink" Target="../../../../../../../../../../../../:f:/g/personal/zdoncel_sdmujer_gov_co/EiHeF40iyTlBiXYdo4hoDQwB5ggEDC-SFFaDtrWEBqTOnQ?e=tKaJuf" TargetMode="External"/><Relationship Id="rId10" Type="http://schemas.openxmlformats.org/officeDocument/2006/relationships/vmlDrawing" Target="../drawings/vmlDrawing2.vml"/><Relationship Id="rId4" Type="http://schemas.openxmlformats.org/officeDocument/2006/relationships/hyperlink" Target="../../../../../../../../../../../../:f:/g/personal/zdoncel_sdmujer_gov_co/EvxFVCyidaBKgj8i1BNLmKMBvJrB9jJ6w4cnNpd6Wr2kXw?e=UHNU2M"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f:/g/personal/zdoncel_sdmujer_gov_co/EuwJSsdk82dIjcf3wMDZtCMBcN9h8EFut4VeXKyxU02tXg?e=EzaVGJ"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f:/g/personal/zdoncel_sdmujer_gov_co/EtCVBnsPZY9NvdojSFZ4fV4BKu3xQ9mg00EC6gbiKN5rAA?e=3SXVgC"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f:/g/personal/zdoncel_sdmujer_gov_co/EkDIJqlhBgFIsvbcnEv91vEBITeAe9AmwxykXIh7MjmzSQ?e=KIeAUs"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f:/g/personal/zdoncel_sdmujer_gov_co/EvXuRUJZNgZOlhP8dKclfaQBkEruqOafHP-5p6WhbDPxpA?e=gVoXNU"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2ECCC-0ACC-4588-AF1B-99A6C3684DA3}">
  <sheetPr codeName="Hoja10">
    <tabColor theme="6" tint="0.39997558519241921"/>
    <pageSetUpPr fitToPage="1"/>
  </sheetPr>
  <dimension ref="A1:B74"/>
  <sheetViews>
    <sheetView topLeftCell="A6" zoomScale="90" zoomScaleNormal="90" workbookViewId="0">
      <selection activeCell="B35" sqref="B35:B36"/>
    </sheetView>
  </sheetViews>
  <sheetFormatPr baseColWidth="10" defaultColWidth="10.88671875" defaultRowHeight="13.8" x14ac:dyDescent="0.3"/>
  <cols>
    <col min="1" max="1" width="72" style="87" bestFit="1" customWidth="1"/>
    <col min="2" max="2" width="85.44140625" style="87" customWidth="1"/>
    <col min="3" max="3" width="10.88671875" style="87"/>
    <col min="4" max="4" width="31.109375" style="87" customWidth="1"/>
    <col min="5" max="5" width="70.109375" style="87" customWidth="1"/>
    <col min="6" max="6" width="17.44140625" style="87" customWidth="1"/>
    <col min="7" max="8" width="21.88671875" style="87" customWidth="1"/>
    <col min="9" max="9" width="19.44140625" style="87" customWidth="1"/>
    <col min="10" max="10" width="42" style="87" customWidth="1"/>
    <col min="11" max="256" width="10.88671875" style="87"/>
    <col min="257" max="257" width="72" style="87" bestFit="1" customWidth="1"/>
    <col min="258" max="258" width="78.44140625" style="87" customWidth="1"/>
    <col min="259" max="259" width="10.88671875" style="87"/>
    <col min="260" max="260" width="31.109375" style="87" customWidth="1"/>
    <col min="261" max="261" width="70.109375" style="87" customWidth="1"/>
    <col min="262" max="262" width="17.44140625" style="87" customWidth="1"/>
    <col min="263" max="264" width="21.88671875" style="87" customWidth="1"/>
    <col min="265" max="265" width="19.44140625" style="87" customWidth="1"/>
    <col min="266" max="266" width="42" style="87" customWidth="1"/>
    <col min="267" max="512" width="10.88671875" style="87"/>
    <col min="513" max="513" width="72" style="87" bestFit="1" customWidth="1"/>
    <col min="514" max="514" width="78.44140625" style="87" customWidth="1"/>
    <col min="515" max="515" width="10.88671875" style="87"/>
    <col min="516" max="516" width="31.109375" style="87" customWidth="1"/>
    <col min="517" max="517" width="70.109375" style="87" customWidth="1"/>
    <col min="518" max="518" width="17.44140625" style="87" customWidth="1"/>
    <col min="519" max="520" width="21.88671875" style="87" customWidth="1"/>
    <col min="521" max="521" width="19.44140625" style="87" customWidth="1"/>
    <col min="522" max="522" width="42" style="87" customWidth="1"/>
    <col min="523" max="768" width="10.88671875" style="87"/>
    <col min="769" max="769" width="72" style="87" bestFit="1" customWidth="1"/>
    <col min="770" max="770" width="78.44140625" style="87" customWidth="1"/>
    <col min="771" max="771" width="10.88671875" style="87"/>
    <col min="772" max="772" width="31.109375" style="87" customWidth="1"/>
    <col min="773" max="773" width="70.109375" style="87" customWidth="1"/>
    <col min="774" max="774" width="17.44140625" style="87" customWidth="1"/>
    <col min="775" max="776" width="21.88671875" style="87" customWidth="1"/>
    <col min="777" max="777" width="19.44140625" style="87" customWidth="1"/>
    <col min="778" max="778" width="42" style="87" customWidth="1"/>
    <col min="779" max="1024" width="10.88671875" style="87"/>
    <col min="1025" max="1025" width="72" style="87" bestFit="1" customWidth="1"/>
    <col min="1026" max="1026" width="78.44140625" style="87" customWidth="1"/>
    <col min="1027" max="1027" width="10.88671875" style="87"/>
    <col min="1028" max="1028" width="31.109375" style="87" customWidth="1"/>
    <col min="1029" max="1029" width="70.109375" style="87" customWidth="1"/>
    <col min="1030" max="1030" width="17.44140625" style="87" customWidth="1"/>
    <col min="1031" max="1032" width="21.88671875" style="87" customWidth="1"/>
    <col min="1033" max="1033" width="19.44140625" style="87" customWidth="1"/>
    <col min="1034" max="1034" width="42" style="87" customWidth="1"/>
    <col min="1035" max="1280" width="10.88671875" style="87"/>
    <col min="1281" max="1281" width="72" style="87" bestFit="1" customWidth="1"/>
    <col min="1282" max="1282" width="78.44140625" style="87" customWidth="1"/>
    <col min="1283" max="1283" width="10.88671875" style="87"/>
    <col min="1284" max="1284" width="31.109375" style="87" customWidth="1"/>
    <col min="1285" max="1285" width="70.109375" style="87" customWidth="1"/>
    <col min="1286" max="1286" width="17.44140625" style="87" customWidth="1"/>
    <col min="1287" max="1288" width="21.88671875" style="87" customWidth="1"/>
    <col min="1289" max="1289" width="19.44140625" style="87" customWidth="1"/>
    <col min="1290" max="1290" width="42" style="87" customWidth="1"/>
    <col min="1291" max="1536" width="10.88671875" style="87"/>
    <col min="1537" max="1537" width="72" style="87" bestFit="1" customWidth="1"/>
    <col min="1538" max="1538" width="78.44140625" style="87" customWidth="1"/>
    <col min="1539" max="1539" width="10.88671875" style="87"/>
    <col min="1540" max="1540" width="31.109375" style="87" customWidth="1"/>
    <col min="1541" max="1541" width="70.109375" style="87" customWidth="1"/>
    <col min="1542" max="1542" width="17.44140625" style="87" customWidth="1"/>
    <col min="1543" max="1544" width="21.88671875" style="87" customWidth="1"/>
    <col min="1545" max="1545" width="19.44140625" style="87" customWidth="1"/>
    <col min="1546" max="1546" width="42" style="87" customWidth="1"/>
    <col min="1547" max="1792" width="10.88671875" style="87"/>
    <col min="1793" max="1793" width="72" style="87" bestFit="1" customWidth="1"/>
    <col min="1794" max="1794" width="78.44140625" style="87" customWidth="1"/>
    <col min="1795" max="1795" width="10.88671875" style="87"/>
    <col min="1796" max="1796" width="31.109375" style="87" customWidth="1"/>
    <col min="1797" max="1797" width="70.109375" style="87" customWidth="1"/>
    <col min="1798" max="1798" width="17.44140625" style="87" customWidth="1"/>
    <col min="1799" max="1800" width="21.88671875" style="87" customWidth="1"/>
    <col min="1801" max="1801" width="19.44140625" style="87" customWidth="1"/>
    <col min="1802" max="1802" width="42" style="87" customWidth="1"/>
    <col min="1803" max="2048" width="10.88671875" style="87"/>
    <col min="2049" max="2049" width="72" style="87" bestFit="1" customWidth="1"/>
    <col min="2050" max="2050" width="78.44140625" style="87" customWidth="1"/>
    <col min="2051" max="2051" width="10.88671875" style="87"/>
    <col min="2052" max="2052" width="31.109375" style="87" customWidth="1"/>
    <col min="2053" max="2053" width="70.109375" style="87" customWidth="1"/>
    <col min="2054" max="2054" width="17.44140625" style="87" customWidth="1"/>
    <col min="2055" max="2056" width="21.88671875" style="87" customWidth="1"/>
    <col min="2057" max="2057" width="19.44140625" style="87" customWidth="1"/>
    <col min="2058" max="2058" width="42" style="87" customWidth="1"/>
    <col min="2059" max="2304" width="10.88671875" style="87"/>
    <col min="2305" max="2305" width="72" style="87" bestFit="1" customWidth="1"/>
    <col min="2306" max="2306" width="78.44140625" style="87" customWidth="1"/>
    <col min="2307" max="2307" width="10.88671875" style="87"/>
    <col min="2308" max="2308" width="31.109375" style="87" customWidth="1"/>
    <col min="2309" max="2309" width="70.109375" style="87" customWidth="1"/>
    <col min="2310" max="2310" width="17.44140625" style="87" customWidth="1"/>
    <col min="2311" max="2312" width="21.88671875" style="87" customWidth="1"/>
    <col min="2313" max="2313" width="19.44140625" style="87" customWidth="1"/>
    <col min="2314" max="2314" width="42" style="87" customWidth="1"/>
    <col min="2315" max="2560" width="10.88671875" style="87"/>
    <col min="2561" max="2561" width="72" style="87" bestFit="1" customWidth="1"/>
    <col min="2562" max="2562" width="78.44140625" style="87" customWidth="1"/>
    <col min="2563" max="2563" width="10.88671875" style="87"/>
    <col min="2564" max="2564" width="31.109375" style="87" customWidth="1"/>
    <col min="2565" max="2565" width="70.109375" style="87" customWidth="1"/>
    <col min="2566" max="2566" width="17.44140625" style="87" customWidth="1"/>
    <col min="2567" max="2568" width="21.88671875" style="87" customWidth="1"/>
    <col min="2569" max="2569" width="19.44140625" style="87" customWidth="1"/>
    <col min="2570" max="2570" width="42" style="87" customWidth="1"/>
    <col min="2571" max="2816" width="10.88671875" style="87"/>
    <col min="2817" max="2817" width="72" style="87" bestFit="1" customWidth="1"/>
    <col min="2818" max="2818" width="78.44140625" style="87" customWidth="1"/>
    <col min="2819" max="2819" width="10.88671875" style="87"/>
    <col min="2820" max="2820" width="31.109375" style="87" customWidth="1"/>
    <col min="2821" max="2821" width="70.109375" style="87" customWidth="1"/>
    <col min="2822" max="2822" width="17.44140625" style="87" customWidth="1"/>
    <col min="2823" max="2824" width="21.88671875" style="87" customWidth="1"/>
    <col min="2825" max="2825" width="19.44140625" style="87" customWidth="1"/>
    <col min="2826" max="2826" width="42" style="87" customWidth="1"/>
    <col min="2827" max="3072" width="10.88671875" style="87"/>
    <col min="3073" max="3073" width="72" style="87" bestFit="1" customWidth="1"/>
    <col min="3074" max="3074" width="78.44140625" style="87" customWidth="1"/>
    <col min="3075" max="3075" width="10.88671875" style="87"/>
    <col min="3076" max="3076" width="31.109375" style="87" customWidth="1"/>
    <col min="3077" max="3077" width="70.109375" style="87" customWidth="1"/>
    <col min="3078" max="3078" width="17.44140625" style="87" customWidth="1"/>
    <col min="3079" max="3080" width="21.88671875" style="87" customWidth="1"/>
    <col min="3081" max="3081" width="19.44140625" style="87" customWidth="1"/>
    <col min="3082" max="3082" width="42" style="87" customWidth="1"/>
    <col min="3083" max="3328" width="10.88671875" style="87"/>
    <col min="3329" max="3329" width="72" style="87" bestFit="1" customWidth="1"/>
    <col min="3330" max="3330" width="78.44140625" style="87" customWidth="1"/>
    <col min="3331" max="3331" width="10.88671875" style="87"/>
    <col min="3332" max="3332" width="31.109375" style="87" customWidth="1"/>
    <col min="3333" max="3333" width="70.109375" style="87" customWidth="1"/>
    <col min="3334" max="3334" width="17.44140625" style="87" customWidth="1"/>
    <col min="3335" max="3336" width="21.88671875" style="87" customWidth="1"/>
    <col min="3337" max="3337" width="19.44140625" style="87" customWidth="1"/>
    <col min="3338" max="3338" width="42" style="87" customWidth="1"/>
    <col min="3339" max="3584" width="10.88671875" style="87"/>
    <col min="3585" max="3585" width="72" style="87" bestFit="1" customWidth="1"/>
    <col min="3586" max="3586" width="78.44140625" style="87" customWidth="1"/>
    <col min="3587" max="3587" width="10.88671875" style="87"/>
    <col min="3588" max="3588" width="31.109375" style="87" customWidth="1"/>
    <col min="3589" max="3589" width="70.109375" style="87" customWidth="1"/>
    <col min="3590" max="3590" width="17.44140625" style="87" customWidth="1"/>
    <col min="3591" max="3592" width="21.88671875" style="87" customWidth="1"/>
    <col min="3593" max="3593" width="19.44140625" style="87" customWidth="1"/>
    <col min="3594" max="3594" width="42" style="87" customWidth="1"/>
    <col min="3595" max="3840" width="10.88671875" style="87"/>
    <col min="3841" max="3841" width="72" style="87" bestFit="1" customWidth="1"/>
    <col min="3842" max="3842" width="78.44140625" style="87" customWidth="1"/>
    <col min="3843" max="3843" width="10.88671875" style="87"/>
    <col min="3844" max="3844" width="31.109375" style="87" customWidth="1"/>
    <col min="3845" max="3845" width="70.109375" style="87" customWidth="1"/>
    <col min="3846" max="3846" width="17.44140625" style="87" customWidth="1"/>
    <col min="3847" max="3848" width="21.88671875" style="87" customWidth="1"/>
    <col min="3849" max="3849" width="19.44140625" style="87" customWidth="1"/>
    <col min="3850" max="3850" width="42" style="87" customWidth="1"/>
    <col min="3851" max="4096" width="10.88671875" style="87"/>
    <col min="4097" max="4097" width="72" style="87" bestFit="1" customWidth="1"/>
    <col min="4098" max="4098" width="78.44140625" style="87" customWidth="1"/>
    <col min="4099" max="4099" width="10.88671875" style="87"/>
    <col min="4100" max="4100" width="31.109375" style="87" customWidth="1"/>
    <col min="4101" max="4101" width="70.109375" style="87" customWidth="1"/>
    <col min="4102" max="4102" width="17.44140625" style="87" customWidth="1"/>
    <col min="4103" max="4104" width="21.88671875" style="87" customWidth="1"/>
    <col min="4105" max="4105" width="19.44140625" style="87" customWidth="1"/>
    <col min="4106" max="4106" width="42" style="87" customWidth="1"/>
    <col min="4107" max="4352" width="10.88671875" style="87"/>
    <col min="4353" max="4353" width="72" style="87" bestFit="1" customWidth="1"/>
    <col min="4354" max="4354" width="78.44140625" style="87" customWidth="1"/>
    <col min="4355" max="4355" width="10.88671875" style="87"/>
    <col min="4356" max="4356" width="31.109375" style="87" customWidth="1"/>
    <col min="4357" max="4357" width="70.109375" style="87" customWidth="1"/>
    <col min="4358" max="4358" width="17.44140625" style="87" customWidth="1"/>
    <col min="4359" max="4360" width="21.88671875" style="87" customWidth="1"/>
    <col min="4361" max="4361" width="19.44140625" style="87" customWidth="1"/>
    <col min="4362" max="4362" width="42" style="87" customWidth="1"/>
    <col min="4363" max="4608" width="10.88671875" style="87"/>
    <col min="4609" max="4609" width="72" style="87" bestFit="1" customWidth="1"/>
    <col min="4610" max="4610" width="78.44140625" style="87" customWidth="1"/>
    <col min="4611" max="4611" width="10.88671875" style="87"/>
    <col min="4612" max="4612" width="31.109375" style="87" customWidth="1"/>
    <col min="4613" max="4613" width="70.109375" style="87" customWidth="1"/>
    <col min="4614" max="4614" width="17.44140625" style="87" customWidth="1"/>
    <col min="4615" max="4616" width="21.88671875" style="87" customWidth="1"/>
    <col min="4617" max="4617" width="19.44140625" style="87" customWidth="1"/>
    <col min="4618" max="4618" width="42" style="87" customWidth="1"/>
    <col min="4619" max="4864" width="10.88671875" style="87"/>
    <col min="4865" max="4865" width="72" style="87" bestFit="1" customWidth="1"/>
    <col min="4866" max="4866" width="78.44140625" style="87" customWidth="1"/>
    <col min="4867" max="4867" width="10.88671875" style="87"/>
    <col min="4868" max="4868" width="31.109375" style="87" customWidth="1"/>
    <col min="4869" max="4869" width="70.109375" style="87" customWidth="1"/>
    <col min="4870" max="4870" width="17.44140625" style="87" customWidth="1"/>
    <col min="4871" max="4872" width="21.88671875" style="87" customWidth="1"/>
    <col min="4873" max="4873" width="19.44140625" style="87" customWidth="1"/>
    <col min="4874" max="4874" width="42" style="87" customWidth="1"/>
    <col min="4875" max="5120" width="10.88671875" style="87"/>
    <col min="5121" max="5121" width="72" style="87" bestFit="1" customWidth="1"/>
    <col min="5122" max="5122" width="78.44140625" style="87" customWidth="1"/>
    <col min="5123" max="5123" width="10.88671875" style="87"/>
    <col min="5124" max="5124" width="31.109375" style="87" customWidth="1"/>
    <col min="5125" max="5125" width="70.109375" style="87" customWidth="1"/>
    <col min="5126" max="5126" width="17.44140625" style="87" customWidth="1"/>
    <col min="5127" max="5128" width="21.88671875" style="87" customWidth="1"/>
    <col min="5129" max="5129" width="19.44140625" style="87" customWidth="1"/>
    <col min="5130" max="5130" width="42" style="87" customWidth="1"/>
    <col min="5131" max="5376" width="10.88671875" style="87"/>
    <col min="5377" max="5377" width="72" style="87" bestFit="1" customWidth="1"/>
    <col min="5378" max="5378" width="78.44140625" style="87" customWidth="1"/>
    <col min="5379" max="5379" width="10.88671875" style="87"/>
    <col min="5380" max="5380" width="31.109375" style="87" customWidth="1"/>
    <col min="5381" max="5381" width="70.109375" style="87" customWidth="1"/>
    <col min="5382" max="5382" width="17.44140625" style="87" customWidth="1"/>
    <col min="5383" max="5384" width="21.88671875" style="87" customWidth="1"/>
    <col min="5385" max="5385" width="19.44140625" style="87" customWidth="1"/>
    <col min="5386" max="5386" width="42" style="87" customWidth="1"/>
    <col min="5387" max="5632" width="10.88671875" style="87"/>
    <col min="5633" max="5633" width="72" style="87" bestFit="1" customWidth="1"/>
    <col min="5634" max="5634" width="78.44140625" style="87" customWidth="1"/>
    <col min="5635" max="5635" width="10.88671875" style="87"/>
    <col min="5636" max="5636" width="31.109375" style="87" customWidth="1"/>
    <col min="5637" max="5637" width="70.109375" style="87" customWidth="1"/>
    <col min="5638" max="5638" width="17.44140625" style="87" customWidth="1"/>
    <col min="5639" max="5640" width="21.88671875" style="87" customWidth="1"/>
    <col min="5641" max="5641" width="19.44140625" style="87" customWidth="1"/>
    <col min="5642" max="5642" width="42" style="87" customWidth="1"/>
    <col min="5643" max="5888" width="10.88671875" style="87"/>
    <col min="5889" max="5889" width="72" style="87" bestFit="1" customWidth="1"/>
    <col min="5890" max="5890" width="78.44140625" style="87" customWidth="1"/>
    <col min="5891" max="5891" width="10.88671875" style="87"/>
    <col min="5892" max="5892" width="31.109375" style="87" customWidth="1"/>
    <col min="5893" max="5893" width="70.109375" style="87" customWidth="1"/>
    <col min="5894" max="5894" width="17.44140625" style="87" customWidth="1"/>
    <col min="5895" max="5896" width="21.88671875" style="87" customWidth="1"/>
    <col min="5897" max="5897" width="19.44140625" style="87" customWidth="1"/>
    <col min="5898" max="5898" width="42" style="87" customWidth="1"/>
    <col min="5899" max="6144" width="10.88671875" style="87"/>
    <col min="6145" max="6145" width="72" style="87" bestFit="1" customWidth="1"/>
    <col min="6146" max="6146" width="78.44140625" style="87" customWidth="1"/>
    <col min="6147" max="6147" width="10.88671875" style="87"/>
    <col min="6148" max="6148" width="31.109375" style="87" customWidth="1"/>
    <col min="6149" max="6149" width="70.109375" style="87" customWidth="1"/>
    <col min="6150" max="6150" width="17.44140625" style="87" customWidth="1"/>
    <col min="6151" max="6152" width="21.88671875" style="87" customWidth="1"/>
    <col min="6153" max="6153" width="19.44140625" style="87" customWidth="1"/>
    <col min="6154" max="6154" width="42" style="87" customWidth="1"/>
    <col min="6155" max="6400" width="10.88671875" style="87"/>
    <col min="6401" max="6401" width="72" style="87" bestFit="1" customWidth="1"/>
    <col min="6402" max="6402" width="78.44140625" style="87" customWidth="1"/>
    <col min="6403" max="6403" width="10.88671875" style="87"/>
    <col min="6404" max="6404" width="31.109375" style="87" customWidth="1"/>
    <col min="6405" max="6405" width="70.109375" style="87" customWidth="1"/>
    <col min="6406" max="6406" width="17.44140625" style="87" customWidth="1"/>
    <col min="6407" max="6408" width="21.88671875" style="87" customWidth="1"/>
    <col min="6409" max="6409" width="19.44140625" style="87" customWidth="1"/>
    <col min="6410" max="6410" width="42" style="87" customWidth="1"/>
    <col min="6411" max="6656" width="10.88671875" style="87"/>
    <col min="6657" max="6657" width="72" style="87" bestFit="1" customWidth="1"/>
    <col min="6658" max="6658" width="78.44140625" style="87" customWidth="1"/>
    <col min="6659" max="6659" width="10.88671875" style="87"/>
    <col min="6660" max="6660" width="31.109375" style="87" customWidth="1"/>
    <col min="6661" max="6661" width="70.109375" style="87" customWidth="1"/>
    <col min="6662" max="6662" width="17.44140625" style="87" customWidth="1"/>
    <col min="6663" max="6664" width="21.88671875" style="87" customWidth="1"/>
    <col min="6665" max="6665" width="19.44140625" style="87" customWidth="1"/>
    <col min="6666" max="6666" width="42" style="87" customWidth="1"/>
    <col min="6667" max="6912" width="10.88671875" style="87"/>
    <col min="6913" max="6913" width="72" style="87" bestFit="1" customWidth="1"/>
    <col min="6914" max="6914" width="78.44140625" style="87" customWidth="1"/>
    <col min="6915" max="6915" width="10.88671875" style="87"/>
    <col min="6916" max="6916" width="31.109375" style="87" customWidth="1"/>
    <col min="6917" max="6917" width="70.109375" style="87" customWidth="1"/>
    <col min="6918" max="6918" width="17.44140625" style="87" customWidth="1"/>
    <col min="6919" max="6920" width="21.88671875" style="87" customWidth="1"/>
    <col min="6921" max="6921" width="19.44140625" style="87" customWidth="1"/>
    <col min="6922" max="6922" width="42" style="87" customWidth="1"/>
    <col min="6923" max="7168" width="10.88671875" style="87"/>
    <col min="7169" max="7169" width="72" style="87" bestFit="1" customWidth="1"/>
    <col min="7170" max="7170" width="78.44140625" style="87" customWidth="1"/>
    <col min="7171" max="7171" width="10.88671875" style="87"/>
    <col min="7172" max="7172" width="31.109375" style="87" customWidth="1"/>
    <col min="7173" max="7173" width="70.109375" style="87" customWidth="1"/>
    <col min="7174" max="7174" width="17.44140625" style="87" customWidth="1"/>
    <col min="7175" max="7176" width="21.88671875" style="87" customWidth="1"/>
    <col min="7177" max="7177" width="19.44140625" style="87" customWidth="1"/>
    <col min="7178" max="7178" width="42" style="87" customWidth="1"/>
    <col min="7179" max="7424" width="10.88671875" style="87"/>
    <col min="7425" max="7425" width="72" style="87" bestFit="1" customWidth="1"/>
    <col min="7426" max="7426" width="78.44140625" style="87" customWidth="1"/>
    <col min="7427" max="7427" width="10.88671875" style="87"/>
    <col min="7428" max="7428" width="31.109375" style="87" customWidth="1"/>
    <col min="7429" max="7429" width="70.109375" style="87" customWidth="1"/>
    <col min="7430" max="7430" width="17.44140625" style="87" customWidth="1"/>
    <col min="7431" max="7432" width="21.88671875" style="87" customWidth="1"/>
    <col min="7433" max="7433" width="19.44140625" style="87" customWidth="1"/>
    <col min="7434" max="7434" width="42" style="87" customWidth="1"/>
    <col min="7435" max="7680" width="10.88671875" style="87"/>
    <col min="7681" max="7681" width="72" style="87" bestFit="1" customWidth="1"/>
    <col min="7682" max="7682" width="78.44140625" style="87" customWidth="1"/>
    <col min="7683" max="7683" width="10.88671875" style="87"/>
    <col min="7684" max="7684" width="31.109375" style="87" customWidth="1"/>
    <col min="7685" max="7685" width="70.109375" style="87" customWidth="1"/>
    <col min="7686" max="7686" width="17.44140625" style="87" customWidth="1"/>
    <col min="7687" max="7688" width="21.88671875" style="87" customWidth="1"/>
    <col min="7689" max="7689" width="19.44140625" style="87" customWidth="1"/>
    <col min="7690" max="7690" width="42" style="87" customWidth="1"/>
    <col min="7691" max="7936" width="10.88671875" style="87"/>
    <col min="7937" max="7937" width="72" style="87" bestFit="1" customWidth="1"/>
    <col min="7938" max="7938" width="78.44140625" style="87" customWidth="1"/>
    <col min="7939" max="7939" width="10.88671875" style="87"/>
    <col min="7940" max="7940" width="31.109375" style="87" customWidth="1"/>
    <col min="7941" max="7941" width="70.109375" style="87" customWidth="1"/>
    <col min="7942" max="7942" width="17.44140625" style="87" customWidth="1"/>
    <col min="7943" max="7944" width="21.88671875" style="87" customWidth="1"/>
    <col min="7945" max="7945" width="19.44140625" style="87" customWidth="1"/>
    <col min="7946" max="7946" width="42" style="87" customWidth="1"/>
    <col min="7947" max="8192" width="10.88671875" style="87"/>
    <col min="8193" max="8193" width="72" style="87" bestFit="1" customWidth="1"/>
    <col min="8194" max="8194" width="78.44140625" style="87" customWidth="1"/>
    <col min="8195" max="8195" width="10.88671875" style="87"/>
    <col min="8196" max="8196" width="31.109375" style="87" customWidth="1"/>
    <col min="8197" max="8197" width="70.109375" style="87" customWidth="1"/>
    <col min="8198" max="8198" width="17.44140625" style="87" customWidth="1"/>
    <col min="8199" max="8200" width="21.88671875" style="87" customWidth="1"/>
    <col min="8201" max="8201" width="19.44140625" style="87" customWidth="1"/>
    <col min="8202" max="8202" width="42" style="87" customWidth="1"/>
    <col min="8203" max="8448" width="10.88671875" style="87"/>
    <col min="8449" max="8449" width="72" style="87" bestFit="1" customWidth="1"/>
    <col min="8450" max="8450" width="78.44140625" style="87" customWidth="1"/>
    <col min="8451" max="8451" width="10.88671875" style="87"/>
    <col min="8452" max="8452" width="31.109375" style="87" customWidth="1"/>
    <col min="8453" max="8453" width="70.109375" style="87" customWidth="1"/>
    <col min="8454" max="8454" width="17.44140625" style="87" customWidth="1"/>
    <col min="8455" max="8456" width="21.88671875" style="87" customWidth="1"/>
    <col min="8457" max="8457" width="19.44140625" style="87" customWidth="1"/>
    <col min="8458" max="8458" width="42" style="87" customWidth="1"/>
    <col min="8459" max="8704" width="10.88671875" style="87"/>
    <col min="8705" max="8705" width="72" style="87" bestFit="1" customWidth="1"/>
    <col min="8706" max="8706" width="78.44140625" style="87" customWidth="1"/>
    <col min="8707" max="8707" width="10.88671875" style="87"/>
    <col min="8708" max="8708" width="31.109375" style="87" customWidth="1"/>
    <col min="8709" max="8709" width="70.109375" style="87" customWidth="1"/>
    <col min="8710" max="8710" width="17.44140625" style="87" customWidth="1"/>
    <col min="8711" max="8712" width="21.88671875" style="87" customWidth="1"/>
    <col min="8713" max="8713" width="19.44140625" style="87" customWidth="1"/>
    <col min="8714" max="8714" width="42" style="87" customWidth="1"/>
    <col min="8715" max="8960" width="10.88671875" style="87"/>
    <col min="8961" max="8961" width="72" style="87" bestFit="1" customWidth="1"/>
    <col min="8962" max="8962" width="78.44140625" style="87" customWidth="1"/>
    <col min="8963" max="8963" width="10.88671875" style="87"/>
    <col min="8964" max="8964" width="31.109375" style="87" customWidth="1"/>
    <col min="8965" max="8965" width="70.109375" style="87" customWidth="1"/>
    <col min="8966" max="8966" width="17.44140625" style="87" customWidth="1"/>
    <col min="8967" max="8968" width="21.88671875" style="87" customWidth="1"/>
    <col min="8969" max="8969" width="19.44140625" style="87" customWidth="1"/>
    <col min="8970" max="8970" width="42" style="87" customWidth="1"/>
    <col min="8971" max="9216" width="10.88671875" style="87"/>
    <col min="9217" max="9217" width="72" style="87" bestFit="1" customWidth="1"/>
    <col min="9218" max="9218" width="78.44140625" style="87" customWidth="1"/>
    <col min="9219" max="9219" width="10.88671875" style="87"/>
    <col min="9220" max="9220" width="31.109375" style="87" customWidth="1"/>
    <col min="9221" max="9221" width="70.109375" style="87" customWidth="1"/>
    <col min="9222" max="9222" width="17.44140625" style="87" customWidth="1"/>
    <col min="9223" max="9224" width="21.88671875" style="87" customWidth="1"/>
    <col min="9225" max="9225" width="19.44140625" style="87" customWidth="1"/>
    <col min="9226" max="9226" width="42" style="87" customWidth="1"/>
    <col min="9227" max="9472" width="10.88671875" style="87"/>
    <col min="9473" max="9473" width="72" style="87" bestFit="1" customWidth="1"/>
    <col min="9474" max="9474" width="78.44140625" style="87" customWidth="1"/>
    <col min="9475" max="9475" width="10.88671875" style="87"/>
    <col min="9476" max="9476" width="31.109375" style="87" customWidth="1"/>
    <col min="9477" max="9477" width="70.109375" style="87" customWidth="1"/>
    <col min="9478" max="9478" width="17.44140625" style="87" customWidth="1"/>
    <col min="9479" max="9480" width="21.88671875" style="87" customWidth="1"/>
    <col min="9481" max="9481" width="19.44140625" style="87" customWidth="1"/>
    <col min="9482" max="9482" width="42" style="87" customWidth="1"/>
    <col min="9483" max="9728" width="10.88671875" style="87"/>
    <col min="9729" max="9729" width="72" style="87" bestFit="1" customWidth="1"/>
    <col min="9730" max="9730" width="78.44140625" style="87" customWidth="1"/>
    <col min="9731" max="9731" width="10.88671875" style="87"/>
    <col min="9732" max="9732" width="31.109375" style="87" customWidth="1"/>
    <col min="9733" max="9733" width="70.109375" style="87" customWidth="1"/>
    <col min="9734" max="9734" width="17.44140625" style="87" customWidth="1"/>
    <col min="9735" max="9736" width="21.88671875" style="87" customWidth="1"/>
    <col min="9737" max="9737" width="19.44140625" style="87" customWidth="1"/>
    <col min="9738" max="9738" width="42" style="87" customWidth="1"/>
    <col min="9739" max="9984" width="10.88671875" style="87"/>
    <col min="9985" max="9985" width="72" style="87" bestFit="1" customWidth="1"/>
    <col min="9986" max="9986" width="78.44140625" style="87" customWidth="1"/>
    <col min="9987" max="9987" width="10.88671875" style="87"/>
    <col min="9988" max="9988" width="31.109375" style="87" customWidth="1"/>
    <col min="9989" max="9989" width="70.109375" style="87" customWidth="1"/>
    <col min="9990" max="9990" width="17.44140625" style="87" customWidth="1"/>
    <col min="9991" max="9992" width="21.88671875" style="87" customWidth="1"/>
    <col min="9993" max="9993" width="19.44140625" style="87" customWidth="1"/>
    <col min="9994" max="9994" width="42" style="87" customWidth="1"/>
    <col min="9995" max="10240" width="10.88671875" style="87"/>
    <col min="10241" max="10241" width="72" style="87" bestFit="1" customWidth="1"/>
    <col min="10242" max="10242" width="78.44140625" style="87" customWidth="1"/>
    <col min="10243" max="10243" width="10.88671875" style="87"/>
    <col min="10244" max="10244" width="31.109375" style="87" customWidth="1"/>
    <col min="10245" max="10245" width="70.109375" style="87" customWidth="1"/>
    <col min="10246" max="10246" width="17.44140625" style="87" customWidth="1"/>
    <col min="10247" max="10248" width="21.88671875" style="87" customWidth="1"/>
    <col min="10249" max="10249" width="19.44140625" style="87" customWidth="1"/>
    <col min="10250" max="10250" width="42" style="87" customWidth="1"/>
    <col min="10251" max="10496" width="10.88671875" style="87"/>
    <col min="10497" max="10497" width="72" style="87" bestFit="1" customWidth="1"/>
    <col min="10498" max="10498" width="78.44140625" style="87" customWidth="1"/>
    <col min="10499" max="10499" width="10.88671875" style="87"/>
    <col min="10500" max="10500" width="31.109375" style="87" customWidth="1"/>
    <col min="10501" max="10501" width="70.109375" style="87" customWidth="1"/>
    <col min="10502" max="10502" width="17.44140625" style="87" customWidth="1"/>
    <col min="10503" max="10504" width="21.88671875" style="87" customWidth="1"/>
    <col min="10505" max="10505" width="19.44140625" style="87" customWidth="1"/>
    <col min="10506" max="10506" width="42" style="87" customWidth="1"/>
    <col min="10507" max="10752" width="10.88671875" style="87"/>
    <col min="10753" max="10753" width="72" style="87" bestFit="1" customWidth="1"/>
    <col min="10754" max="10754" width="78.44140625" style="87" customWidth="1"/>
    <col min="10755" max="10755" width="10.88671875" style="87"/>
    <col min="10756" max="10756" width="31.109375" style="87" customWidth="1"/>
    <col min="10757" max="10757" width="70.109375" style="87" customWidth="1"/>
    <col min="10758" max="10758" width="17.44140625" style="87" customWidth="1"/>
    <col min="10759" max="10760" width="21.88671875" style="87" customWidth="1"/>
    <col min="10761" max="10761" width="19.44140625" style="87" customWidth="1"/>
    <col min="10762" max="10762" width="42" style="87" customWidth="1"/>
    <col min="10763" max="11008" width="10.88671875" style="87"/>
    <col min="11009" max="11009" width="72" style="87" bestFit="1" customWidth="1"/>
    <col min="11010" max="11010" width="78.44140625" style="87" customWidth="1"/>
    <col min="11011" max="11011" width="10.88671875" style="87"/>
    <col min="11012" max="11012" width="31.109375" style="87" customWidth="1"/>
    <col min="11013" max="11013" width="70.109375" style="87" customWidth="1"/>
    <col min="11014" max="11014" width="17.44140625" style="87" customWidth="1"/>
    <col min="11015" max="11016" width="21.88671875" style="87" customWidth="1"/>
    <col min="11017" max="11017" width="19.44140625" style="87" customWidth="1"/>
    <col min="11018" max="11018" width="42" style="87" customWidth="1"/>
    <col min="11019" max="11264" width="10.88671875" style="87"/>
    <col min="11265" max="11265" width="72" style="87" bestFit="1" customWidth="1"/>
    <col min="11266" max="11266" width="78.44140625" style="87" customWidth="1"/>
    <col min="11267" max="11267" width="10.88671875" style="87"/>
    <col min="11268" max="11268" width="31.109375" style="87" customWidth="1"/>
    <col min="11269" max="11269" width="70.109375" style="87" customWidth="1"/>
    <col min="11270" max="11270" width="17.44140625" style="87" customWidth="1"/>
    <col min="11271" max="11272" width="21.88671875" style="87" customWidth="1"/>
    <col min="11273" max="11273" width="19.44140625" style="87" customWidth="1"/>
    <col min="11274" max="11274" width="42" style="87" customWidth="1"/>
    <col min="11275" max="11520" width="10.88671875" style="87"/>
    <col min="11521" max="11521" width="72" style="87" bestFit="1" customWidth="1"/>
    <col min="11522" max="11522" width="78.44140625" style="87" customWidth="1"/>
    <col min="11523" max="11523" width="10.88671875" style="87"/>
    <col min="11524" max="11524" width="31.109375" style="87" customWidth="1"/>
    <col min="11525" max="11525" width="70.109375" style="87" customWidth="1"/>
    <col min="11526" max="11526" width="17.44140625" style="87" customWidth="1"/>
    <col min="11527" max="11528" width="21.88671875" style="87" customWidth="1"/>
    <col min="11529" max="11529" width="19.44140625" style="87" customWidth="1"/>
    <col min="11530" max="11530" width="42" style="87" customWidth="1"/>
    <col min="11531" max="11776" width="10.88671875" style="87"/>
    <col min="11777" max="11777" width="72" style="87" bestFit="1" customWidth="1"/>
    <col min="11778" max="11778" width="78.44140625" style="87" customWidth="1"/>
    <col min="11779" max="11779" width="10.88671875" style="87"/>
    <col min="11780" max="11780" width="31.109375" style="87" customWidth="1"/>
    <col min="11781" max="11781" width="70.109375" style="87" customWidth="1"/>
    <col min="11782" max="11782" width="17.44140625" style="87" customWidth="1"/>
    <col min="11783" max="11784" width="21.88671875" style="87" customWidth="1"/>
    <col min="11785" max="11785" width="19.44140625" style="87" customWidth="1"/>
    <col min="11786" max="11786" width="42" style="87" customWidth="1"/>
    <col min="11787" max="12032" width="10.88671875" style="87"/>
    <col min="12033" max="12033" width="72" style="87" bestFit="1" customWidth="1"/>
    <col min="12034" max="12034" width="78.44140625" style="87" customWidth="1"/>
    <col min="12035" max="12035" width="10.88671875" style="87"/>
    <col min="12036" max="12036" width="31.109375" style="87" customWidth="1"/>
    <col min="12037" max="12037" width="70.109375" style="87" customWidth="1"/>
    <col min="12038" max="12038" width="17.44140625" style="87" customWidth="1"/>
    <col min="12039" max="12040" width="21.88671875" style="87" customWidth="1"/>
    <col min="12041" max="12041" width="19.44140625" style="87" customWidth="1"/>
    <col min="12042" max="12042" width="42" style="87" customWidth="1"/>
    <col min="12043" max="12288" width="10.88671875" style="87"/>
    <col min="12289" max="12289" width="72" style="87" bestFit="1" customWidth="1"/>
    <col min="12290" max="12290" width="78.44140625" style="87" customWidth="1"/>
    <col min="12291" max="12291" width="10.88671875" style="87"/>
    <col min="12292" max="12292" width="31.109375" style="87" customWidth="1"/>
    <col min="12293" max="12293" width="70.109375" style="87" customWidth="1"/>
    <col min="12294" max="12294" width="17.44140625" style="87" customWidth="1"/>
    <col min="12295" max="12296" width="21.88671875" style="87" customWidth="1"/>
    <col min="12297" max="12297" width="19.44140625" style="87" customWidth="1"/>
    <col min="12298" max="12298" width="42" style="87" customWidth="1"/>
    <col min="12299" max="12544" width="10.88671875" style="87"/>
    <col min="12545" max="12545" width="72" style="87" bestFit="1" customWidth="1"/>
    <col min="12546" max="12546" width="78.44140625" style="87" customWidth="1"/>
    <col min="12547" max="12547" width="10.88671875" style="87"/>
    <col min="12548" max="12548" width="31.109375" style="87" customWidth="1"/>
    <col min="12549" max="12549" width="70.109375" style="87" customWidth="1"/>
    <col min="12550" max="12550" width="17.44140625" style="87" customWidth="1"/>
    <col min="12551" max="12552" width="21.88671875" style="87" customWidth="1"/>
    <col min="12553" max="12553" width="19.44140625" style="87" customWidth="1"/>
    <col min="12554" max="12554" width="42" style="87" customWidth="1"/>
    <col min="12555" max="12800" width="10.88671875" style="87"/>
    <col min="12801" max="12801" width="72" style="87" bestFit="1" customWidth="1"/>
    <col min="12802" max="12802" width="78.44140625" style="87" customWidth="1"/>
    <col min="12803" max="12803" width="10.88671875" style="87"/>
    <col min="12804" max="12804" width="31.109375" style="87" customWidth="1"/>
    <col min="12805" max="12805" width="70.109375" style="87" customWidth="1"/>
    <col min="12806" max="12806" width="17.44140625" style="87" customWidth="1"/>
    <col min="12807" max="12808" width="21.88671875" style="87" customWidth="1"/>
    <col min="12809" max="12809" width="19.44140625" style="87" customWidth="1"/>
    <col min="12810" max="12810" width="42" style="87" customWidth="1"/>
    <col min="12811" max="13056" width="10.88671875" style="87"/>
    <col min="13057" max="13057" width="72" style="87" bestFit="1" customWidth="1"/>
    <col min="13058" max="13058" width="78.44140625" style="87" customWidth="1"/>
    <col min="13059" max="13059" width="10.88671875" style="87"/>
    <col min="13060" max="13060" width="31.109375" style="87" customWidth="1"/>
    <col min="13061" max="13061" width="70.109375" style="87" customWidth="1"/>
    <col min="13062" max="13062" width="17.44140625" style="87" customWidth="1"/>
    <col min="13063" max="13064" width="21.88671875" style="87" customWidth="1"/>
    <col min="13065" max="13065" width="19.44140625" style="87" customWidth="1"/>
    <col min="13066" max="13066" width="42" style="87" customWidth="1"/>
    <col min="13067" max="13312" width="10.88671875" style="87"/>
    <col min="13313" max="13313" width="72" style="87" bestFit="1" customWidth="1"/>
    <col min="13314" max="13314" width="78.44140625" style="87" customWidth="1"/>
    <col min="13315" max="13315" width="10.88671875" style="87"/>
    <col min="13316" max="13316" width="31.109375" style="87" customWidth="1"/>
    <col min="13317" max="13317" width="70.109375" style="87" customWidth="1"/>
    <col min="13318" max="13318" width="17.44140625" style="87" customWidth="1"/>
    <col min="13319" max="13320" width="21.88671875" style="87" customWidth="1"/>
    <col min="13321" max="13321" width="19.44140625" style="87" customWidth="1"/>
    <col min="13322" max="13322" width="42" style="87" customWidth="1"/>
    <col min="13323" max="13568" width="10.88671875" style="87"/>
    <col min="13569" max="13569" width="72" style="87" bestFit="1" customWidth="1"/>
    <col min="13570" max="13570" width="78.44140625" style="87" customWidth="1"/>
    <col min="13571" max="13571" width="10.88671875" style="87"/>
    <col min="13572" max="13572" width="31.109375" style="87" customWidth="1"/>
    <col min="13573" max="13573" width="70.109375" style="87" customWidth="1"/>
    <col min="13574" max="13574" width="17.44140625" style="87" customWidth="1"/>
    <col min="13575" max="13576" width="21.88671875" style="87" customWidth="1"/>
    <col min="13577" max="13577" width="19.44140625" style="87" customWidth="1"/>
    <col min="13578" max="13578" width="42" style="87" customWidth="1"/>
    <col min="13579" max="13824" width="10.88671875" style="87"/>
    <col min="13825" max="13825" width="72" style="87" bestFit="1" customWidth="1"/>
    <col min="13826" max="13826" width="78.44140625" style="87" customWidth="1"/>
    <col min="13827" max="13827" width="10.88671875" style="87"/>
    <col min="13828" max="13828" width="31.109375" style="87" customWidth="1"/>
    <col min="13829" max="13829" width="70.109375" style="87" customWidth="1"/>
    <col min="13830" max="13830" width="17.44140625" style="87" customWidth="1"/>
    <col min="13831" max="13832" width="21.88671875" style="87" customWidth="1"/>
    <col min="13833" max="13833" width="19.44140625" style="87" customWidth="1"/>
    <col min="13834" max="13834" width="42" style="87" customWidth="1"/>
    <col min="13835" max="14080" width="10.88671875" style="87"/>
    <col min="14081" max="14081" width="72" style="87" bestFit="1" customWidth="1"/>
    <col min="14082" max="14082" width="78.44140625" style="87" customWidth="1"/>
    <col min="14083" max="14083" width="10.88671875" style="87"/>
    <col min="14084" max="14084" width="31.109375" style="87" customWidth="1"/>
    <col min="14085" max="14085" width="70.109375" style="87" customWidth="1"/>
    <col min="14086" max="14086" width="17.44140625" style="87" customWidth="1"/>
    <col min="14087" max="14088" width="21.88671875" style="87" customWidth="1"/>
    <col min="14089" max="14089" width="19.44140625" style="87" customWidth="1"/>
    <col min="14090" max="14090" width="42" style="87" customWidth="1"/>
    <col min="14091" max="14336" width="10.88671875" style="87"/>
    <col min="14337" max="14337" width="72" style="87" bestFit="1" customWidth="1"/>
    <col min="14338" max="14338" width="78.44140625" style="87" customWidth="1"/>
    <col min="14339" max="14339" width="10.88671875" style="87"/>
    <col min="14340" max="14340" width="31.109375" style="87" customWidth="1"/>
    <col min="14341" max="14341" width="70.109375" style="87" customWidth="1"/>
    <col min="14342" max="14342" width="17.44140625" style="87" customWidth="1"/>
    <col min="14343" max="14344" width="21.88671875" style="87" customWidth="1"/>
    <col min="14345" max="14345" width="19.44140625" style="87" customWidth="1"/>
    <col min="14346" max="14346" width="42" style="87" customWidth="1"/>
    <col min="14347" max="14592" width="10.88671875" style="87"/>
    <col min="14593" max="14593" width="72" style="87" bestFit="1" customWidth="1"/>
    <col min="14594" max="14594" width="78.44140625" style="87" customWidth="1"/>
    <col min="14595" max="14595" width="10.88671875" style="87"/>
    <col min="14596" max="14596" width="31.109375" style="87" customWidth="1"/>
    <col min="14597" max="14597" width="70.109375" style="87" customWidth="1"/>
    <col min="14598" max="14598" width="17.44140625" style="87" customWidth="1"/>
    <col min="14599" max="14600" width="21.88671875" style="87" customWidth="1"/>
    <col min="14601" max="14601" width="19.44140625" style="87" customWidth="1"/>
    <col min="14602" max="14602" width="42" style="87" customWidth="1"/>
    <col min="14603" max="14848" width="10.88671875" style="87"/>
    <col min="14849" max="14849" width="72" style="87" bestFit="1" customWidth="1"/>
    <col min="14850" max="14850" width="78.44140625" style="87" customWidth="1"/>
    <col min="14851" max="14851" width="10.88671875" style="87"/>
    <col min="14852" max="14852" width="31.109375" style="87" customWidth="1"/>
    <col min="14853" max="14853" width="70.109375" style="87" customWidth="1"/>
    <col min="14854" max="14854" width="17.44140625" style="87" customWidth="1"/>
    <col min="14855" max="14856" width="21.88671875" style="87" customWidth="1"/>
    <col min="14857" max="14857" width="19.44140625" style="87" customWidth="1"/>
    <col min="14858" max="14858" width="42" style="87" customWidth="1"/>
    <col min="14859" max="15104" width="10.88671875" style="87"/>
    <col min="15105" max="15105" width="72" style="87" bestFit="1" customWidth="1"/>
    <col min="15106" max="15106" width="78.44140625" style="87" customWidth="1"/>
    <col min="15107" max="15107" width="10.88671875" style="87"/>
    <col min="15108" max="15108" width="31.109375" style="87" customWidth="1"/>
    <col min="15109" max="15109" width="70.109375" style="87" customWidth="1"/>
    <col min="15110" max="15110" width="17.44140625" style="87" customWidth="1"/>
    <col min="15111" max="15112" width="21.88671875" style="87" customWidth="1"/>
    <col min="15113" max="15113" width="19.44140625" style="87" customWidth="1"/>
    <col min="15114" max="15114" width="42" style="87" customWidth="1"/>
    <col min="15115" max="15360" width="10.88671875" style="87"/>
    <col min="15361" max="15361" width="72" style="87" bestFit="1" customWidth="1"/>
    <col min="15362" max="15362" width="78.44140625" style="87" customWidth="1"/>
    <col min="15363" max="15363" width="10.88671875" style="87"/>
    <col min="15364" max="15364" width="31.109375" style="87" customWidth="1"/>
    <col min="15365" max="15365" width="70.109375" style="87" customWidth="1"/>
    <col min="15366" max="15366" width="17.44140625" style="87" customWidth="1"/>
    <col min="15367" max="15368" width="21.88671875" style="87" customWidth="1"/>
    <col min="15369" max="15369" width="19.44140625" style="87" customWidth="1"/>
    <col min="15370" max="15370" width="42" style="87" customWidth="1"/>
    <col min="15371" max="15616" width="10.88671875" style="87"/>
    <col min="15617" max="15617" width="72" style="87" bestFit="1" customWidth="1"/>
    <col min="15618" max="15618" width="78.44140625" style="87" customWidth="1"/>
    <col min="15619" max="15619" width="10.88671875" style="87"/>
    <col min="15620" max="15620" width="31.109375" style="87" customWidth="1"/>
    <col min="15621" max="15621" width="70.109375" style="87" customWidth="1"/>
    <col min="15622" max="15622" width="17.44140625" style="87" customWidth="1"/>
    <col min="15623" max="15624" width="21.88671875" style="87" customWidth="1"/>
    <col min="15625" max="15625" width="19.44140625" style="87" customWidth="1"/>
    <col min="15626" max="15626" width="42" style="87" customWidth="1"/>
    <col min="15627" max="15872" width="10.88671875" style="87"/>
    <col min="15873" max="15873" width="72" style="87" bestFit="1" customWidth="1"/>
    <col min="15874" max="15874" width="78.44140625" style="87" customWidth="1"/>
    <col min="15875" max="15875" width="10.88671875" style="87"/>
    <col min="15876" max="15876" width="31.109375" style="87" customWidth="1"/>
    <col min="15877" max="15877" width="70.109375" style="87" customWidth="1"/>
    <col min="15878" max="15878" width="17.44140625" style="87" customWidth="1"/>
    <col min="15879" max="15880" width="21.88671875" style="87" customWidth="1"/>
    <col min="15881" max="15881" width="19.44140625" style="87" customWidth="1"/>
    <col min="15882" max="15882" width="42" style="87" customWidth="1"/>
    <col min="15883" max="16128" width="10.88671875" style="87"/>
    <col min="16129" max="16129" width="72" style="87" bestFit="1" customWidth="1"/>
    <col min="16130" max="16130" width="78.44140625" style="87" customWidth="1"/>
    <col min="16131" max="16131" width="10.88671875" style="87"/>
    <col min="16132" max="16132" width="31.109375" style="87" customWidth="1"/>
    <col min="16133" max="16133" width="70.109375" style="87" customWidth="1"/>
    <col min="16134" max="16134" width="17.44140625" style="87" customWidth="1"/>
    <col min="16135" max="16136" width="21.88671875" style="87" customWidth="1"/>
    <col min="16137" max="16137" width="19.44140625" style="87" customWidth="1"/>
    <col min="16138" max="16138" width="42" style="87" customWidth="1"/>
    <col min="16139" max="16384" width="10.88671875" style="87"/>
  </cols>
  <sheetData>
    <row r="1" spans="1:2" ht="25.5" customHeight="1" x14ac:dyDescent="0.3">
      <c r="A1" s="330" t="s">
        <v>0</v>
      </c>
      <c r="B1" s="331"/>
    </row>
    <row r="2" spans="1:2" ht="25.5" customHeight="1" x14ac:dyDescent="0.3">
      <c r="A2" s="332" t="s">
        <v>1</v>
      </c>
      <c r="B2" s="333"/>
    </row>
    <row r="3" spans="1:2" x14ac:dyDescent="0.3">
      <c r="A3" s="88" t="s">
        <v>2</v>
      </c>
      <c r="B3" s="89" t="s">
        <v>3</v>
      </c>
    </row>
    <row r="4" spans="1:2" x14ac:dyDescent="0.3">
      <c r="A4" s="90" t="s">
        <v>4</v>
      </c>
      <c r="B4" s="91" t="s">
        <v>5</v>
      </c>
    </row>
    <row r="5" spans="1:2" x14ac:dyDescent="0.3">
      <c r="A5" s="90" t="s">
        <v>6</v>
      </c>
      <c r="B5" s="91" t="s">
        <v>7</v>
      </c>
    </row>
    <row r="6" spans="1:2" ht="96.6" x14ac:dyDescent="0.3">
      <c r="A6" s="90" t="s">
        <v>8</v>
      </c>
      <c r="B6" s="92" t="s">
        <v>9</v>
      </c>
    </row>
    <row r="7" spans="1:2" ht="40.5" customHeight="1" x14ac:dyDescent="0.3">
      <c r="A7" s="90" t="s">
        <v>10</v>
      </c>
      <c r="B7" s="93" t="s">
        <v>11</v>
      </c>
    </row>
    <row r="8" spans="1:2" ht="29.25" customHeight="1" x14ac:dyDescent="0.3">
      <c r="A8" s="90" t="s">
        <v>12</v>
      </c>
      <c r="B8" s="93" t="s">
        <v>13</v>
      </c>
    </row>
    <row r="9" spans="1:2" ht="38.25" customHeight="1" x14ac:dyDescent="0.3">
      <c r="A9" s="90" t="s">
        <v>14</v>
      </c>
      <c r="B9" s="93" t="s">
        <v>13</v>
      </c>
    </row>
    <row r="10" spans="1:2" ht="27.6" x14ac:dyDescent="0.3">
      <c r="A10" s="90" t="s">
        <v>15</v>
      </c>
      <c r="B10" s="94" t="s">
        <v>16</v>
      </c>
    </row>
    <row r="11" spans="1:2" x14ac:dyDescent="0.3">
      <c r="A11" s="90" t="s">
        <v>17</v>
      </c>
      <c r="B11" s="94" t="s">
        <v>18</v>
      </c>
    </row>
    <row r="12" spans="1:2" ht="8.25" customHeight="1" x14ac:dyDescent="0.3">
      <c r="A12" s="95"/>
      <c r="B12" s="96"/>
    </row>
    <row r="13" spans="1:2" x14ac:dyDescent="0.3">
      <c r="A13" s="90" t="s">
        <v>19</v>
      </c>
      <c r="B13" s="97" t="s">
        <v>20</v>
      </c>
    </row>
    <row r="14" spans="1:2" x14ac:dyDescent="0.3">
      <c r="A14" s="90" t="s">
        <v>21</v>
      </c>
      <c r="B14" s="97" t="s">
        <v>22</v>
      </c>
    </row>
    <row r="15" spans="1:2" ht="27.6" x14ac:dyDescent="0.3">
      <c r="A15" s="90" t="s">
        <v>23</v>
      </c>
      <c r="B15" s="97" t="s">
        <v>24</v>
      </c>
    </row>
    <row r="16" spans="1:2" x14ac:dyDescent="0.3">
      <c r="A16" s="90" t="s">
        <v>25</v>
      </c>
      <c r="B16" s="97" t="s">
        <v>26</v>
      </c>
    </row>
    <row r="17" spans="1:2" ht="8.25" customHeight="1" x14ac:dyDescent="0.3">
      <c r="A17" s="95"/>
      <c r="B17" s="98"/>
    </row>
    <row r="18" spans="1:2" ht="41.4" x14ac:dyDescent="0.3">
      <c r="A18" s="90" t="s">
        <v>27</v>
      </c>
      <c r="B18" s="97" t="s">
        <v>28</v>
      </c>
    </row>
    <row r="19" spans="1:2" ht="27.6" x14ac:dyDescent="0.3">
      <c r="A19" s="90" t="s">
        <v>29</v>
      </c>
      <c r="B19" s="97" t="s">
        <v>30</v>
      </c>
    </row>
    <row r="20" spans="1:2" ht="27.6" x14ac:dyDescent="0.3">
      <c r="A20" s="90" t="s">
        <v>31</v>
      </c>
      <c r="B20" s="97" t="s">
        <v>32</v>
      </c>
    </row>
    <row r="21" spans="1:2" ht="27.6" x14ac:dyDescent="0.3">
      <c r="A21" s="90" t="s">
        <v>25</v>
      </c>
      <c r="B21" s="97" t="s">
        <v>33</v>
      </c>
    </row>
    <row r="22" spans="1:2" ht="8.25" customHeight="1" x14ac:dyDescent="0.3">
      <c r="A22" s="95"/>
      <c r="B22" s="98"/>
    </row>
    <row r="23" spans="1:2" ht="31.5" customHeight="1" x14ac:dyDescent="0.3">
      <c r="A23" s="90" t="s">
        <v>34</v>
      </c>
      <c r="B23" s="97" t="s">
        <v>35</v>
      </c>
    </row>
    <row r="24" spans="1:2" x14ac:dyDescent="0.3">
      <c r="A24" s="90" t="s">
        <v>36</v>
      </c>
      <c r="B24" s="97" t="s">
        <v>37</v>
      </c>
    </row>
    <row r="25" spans="1:2" ht="20.100000000000001" customHeight="1" x14ac:dyDescent="0.3">
      <c r="A25" s="90" t="s">
        <v>38</v>
      </c>
      <c r="B25" s="97" t="s">
        <v>39</v>
      </c>
    </row>
    <row r="26" spans="1:2" ht="29.1" customHeight="1" x14ac:dyDescent="0.3">
      <c r="A26" s="90" t="s">
        <v>40</v>
      </c>
      <c r="B26" s="97" t="s">
        <v>41</v>
      </c>
    </row>
    <row r="27" spans="1:2" ht="20.399999999999999" customHeight="1" x14ac:dyDescent="0.3">
      <c r="A27" s="90" t="s">
        <v>42</v>
      </c>
      <c r="B27" s="97" t="s">
        <v>43</v>
      </c>
    </row>
    <row r="28" spans="1:2" ht="8.25" customHeight="1" x14ac:dyDescent="0.3">
      <c r="A28" s="95"/>
      <c r="B28" s="98"/>
    </row>
    <row r="29" spans="1:2" ht="27.6" x14ac:dyDescent="0.3">
      <c r="A29" s="90" t="s">
        <v>44</v>
      </c>
      <c r="B29" s="97" t="s">
        <v>45</v>
      </c>
    </row>
    <row r="30" spans="1:2" ht="41.4" x14ac:dyDescent="0.3">
      <c r="A30" s="90" t="s">
        <v>46</v>
      </c>
      <c r="B30" s="97" t="s">
        <v>47</v>
      </c>
    </row>
    <row r="31" spans="1:2" ht="41.4" x14ac:dyDescent="0.3">
      <c r="A31" s="90" t="s">
        <v>48</v>
      </c>
      <c r="B31" s="97" t="s">
        <v>49</v>
      </c>
    </row>
    <row r="32" spans="1:2" ht="27.6" x14ac:dyDescent="0.3">
      <c r="A32" s="90" t="s">
        <v>50</v>
      </c>
      <c r="B32" s="97" t="s">
        <v>51</v>
      </c>
    </row>
    <row r="33" spans="1:2" ht="41.4" x14ac:dyDescent="0.3">
      <c r="A33" s="90" t="s">
        <v>52</v>
      </c>
      <c r="B33" s="97" t="s">
        <v>53</v>
      </c>
    </row>
    <row r="34" spans="1:2" ht="85.35" customHeight="1" x14ac:dyDescent="0.3">
      <c r="A34" s="99" t="s">
        <v>54</v>
      </c>
      <c r="B34" s="97" t="s">
        <v>55</v>
      </c>
    </row>
    <row r="35" spans="1:2" ht="81.599999999999994" customHeight="1" x14ac:dyDescent="0.3">
      <c r="A35" s="99" t="s">
        <v>56</v>
      </c>
      <c r="B35" s="97" t="s">
        <v>57</v>
      </c>
    </row>
    <row r="36" spans="1:2" ht="54" customHeight="1" x14ac:dyDescent="0.3">
      <c r="A36" s="99" t="s">
        <v>58</v>
      </c>
      <c r="B36" s="97" t="s">
        <v>59</v>
      </c>
    </row>
    <row r="37" spans="1:2" ht="8.25" customHeight="1" x14ac:dyDescent="0.3">
      <c r="A37" s="100"/>
      <c r="B37" s="98"/>
    </row>
    <row r="38" spans="1:2" ht="55.2" x14ac:dyDescent="0.3">
      <c r="A38" s="99" t="s">
        <v>60</v>
      </c>
      <c r="B38" s="97" t="s">
        <v>61</v>
      </c>
    </row>
    <row r="39" spans="1:2" ht="27.6" x14ac:dyDescent="0.3">
      <c r="A39" s="99" t="s">
        <v>62</v>
      </c>
      <c r="B39" s="97" t="s">
        <v>63</v>
      </c>
    </row>
    <row r="40" spans="1:2" ht="27.6" x14ac:dyDescent="0.3">
      <c r="A40" s="99" t="s">
        <v>64</v>
      </c>
      <c r="B40" s="97" t="s">
        <v>65</v>
      </c>
    </row>
    <row r="41" spans="1:2" ht="69" x14ac:dyDescent="0.3">
      <c r="A41" s="99" t="s">
        <v>66</v>
      </c>
      <c r="B41" s="97" t="s">
        <v>67</v>
      </c>
    </row>
    <row r="42" spans="1:2" ht="27.6" x14ac:dyDescent="0.3">
      <c r="A42" s="90" t="s">
        <v>68</v>
      </c>
      <c r="B42" s="97" t="s">
        <v>69</v>
      </c>
    </row>
    <row r="43" spans="1:2" x14ac:dyDescent="0.3">
      <c r="A43" s="99"/>
      <c r="B43" s="101"/>
    </row>
    <row r="44" spans="1:2" ht="25.5" customHeight="1" x14ac:dyDescent="0.3">
      <c r="A44" s="332" t="s">
        <v>70</v>
      </c>
      <c r="B44" s="333"/>
    </row>
    <row r="45" spans="1:2" x14ac:dyDescent="0.3">
      <c r="A45" s="88" t="s">
        <v>2</v>
      </c>
      <c r="B45" s="89" t="s">
        <v>3</v>
      </c>
    </row>
    <row r="46" spans="1:2" x14ac:dyDescent="0.3">
      <c r="A46" s="90" t="s">
        <v>6</v>
      </c>
      <c r="B46" s="91" t="s">
        <v>7</v>
      </c>
    </row>
    <row r="47" spans="1:2" ht="96.6" x14ac:dyDescent="0.3">
      <c r="A47" s="90" t="s">
        <v>8</v>
      </c>
      <c r="B47" s="92" t="s">
        <v>9</v>
      </c>
    </row>
    <row r="48" spans="1:2" x14ac:dyDescent="0.3">
      <c r="A48" s="90" t="s">
        <v>71</v>
      </c>
      <c r="B48" s="102" t="s">
        <v>72</v>
      </c>
    </row>
    <row r="49" spans="1:2" ht="37.5" customHeight="1" x14ac:dyDescent="0.3">
      <c r="A49" s="90" t="s">
        <v>73</v>
      </c>
      <c r="B49" s="102" t="s">
        <v>13</v>
      </c>
    </row>
    <row r="50" spans="1:2" ht="27.6" x14ac:dyDescent="0.3">
      <c r="A50" s="90" t="s">
        <v>74</v>
      </c>
      <c r="B50" s="102" t="s">
        <v>75</v>
      </c>
    </row>
    <row r="51" spans="1:2" ht="41.4" x14ac:dyDescent="0.3">
      <c r="A51" s="90" t="s">
        <v>76</v>
      </c>
      <c r="B51" s="103" t="s">
        <v>77</v>
      </c>
    </row>
    <row r="52" spans="1:2" ht="41.4" x14ac:dyDescent="0.3">
      <c r="A52" s="90" t="s">
        <v>78</v>
      </c>
      <c r="B52" s="103" t="s">
        <v>79</v>
      </c>
    </row>
    <row r="53" spans="1:2" x14ac:dyDescent="0.3">
      <c r="A53" s="90" t="s">
        <v>80</v>
      </c>
      <c r="B53" s="103" t="s">
        <v>81</v>
      </c>
    </row>
    <row r="54" spans="1:2" ht="69" x14ac:dyDescent="0.3">
      <c r="A54" s="90" t="s">
        <v>82</v>
      </c>
      <c r="B54" s="103" t="s">
        <v>83</v>
      </c>
    </row>
    <row r="55" spans="1:2" ht="55.2" x14ac:dyDescent="0.3">
      <c r="A55" s="99" t="s">
        <v>84</v>
      </c>
      <c r="B55" s="103" t="s">
        <v>85</v>
      </c>
    </row>
    <row r="56" spans="1:2" ht="27.6" x14ac:dyDescent="0.3">
      <c r="A56" s="90" t="s">
        <v>86</v>
      </c>
      <c r="B56" s="103" t="s">
        <v>87</v>
      </c>
    </row>
    <row r="57" spans="1:2" ht="82.8" x14ac:dyDescent="0.3">
      <c r="A57" s="90" t="s">
        <v>88</v>
      </c>
      <c r="B57" s="103" t="s">
        <v>89</v>
      </c>
    </row>
    <row r="58" spans="1:2" x14ac:dyDescent="0.3">
      <c r="A58" s="90" t="s">
        <v>90</v>
      </c>
      <c r="B58" s="103" t="s">
        <v>91</v>
      </c>
    </row>
    <row r="59" spans="1:2" ht="27.6" x14ac:dyDescent="0.3">
      <c r="A59" s="90" t="s">
        <v>92</v>
      </c>
      <c r="B59" s="103" t="s">
        <v>93</v>
      </c>
    </row>
    <row r="60" spans="1:2" ht="27.6" x14ac:dyDescent="0.3">
      <c r="A60" s="90" t="s">
        <v>94</v>
      </c>
      <c r="B60" s="103" t="s">
        <v>95</v>
      </c>
    </row>
    <row r="61" spans="1:2" ht="27.6" x14ac:dyDescent="0.3">
      <c r="A61" s="90" t="s">
        <v>96</v>
      </c>
      <c r="B61" s="103" t="s">
        <v>97</v>
      </c>
    </row>
    <row r="62" spans="1:2" ht="27.6" x14ac:dyDescent="0.3">
      <c r="A62" s="90" t="s">
        <v>98</v>
      </c>
      <c r="B62" s="103" t="s">
        <v>99</v>
      </c>
    </row>
    <row r="63" spans="1:2" ht="41.4" x14ac:dyDescent="0.3">
      <c r="A63" s="90" t="s">
        <v>100</v>
      </c>
      <c r="B63" s="103" t="s">
        <v>101</v>
      </c>
    </row>
    <row r="64" spans="1:2" ht="79.5" customHeight="1" x14ac:dyDescent="0.3">
      <c r="A64" s="90" t="s">
        <v>102</v>
      </c>
      <c r="B64" s="103" t="s">
        <v>103</v>
      </c>
    </row>
    <row r="65" spans="1:2" ht="96.6" x14ac:dyDescent="0.3">
      <c r="A65" s="90" t="s">
        <v>104</v>
      </c>
      <c r="B65" s="103" t="s">
        <v>105</v>
      </c>
    </row>
    <row r="66" spans="1:2" ht="27.6" x14ac:dyDescent="0.3">
      <c r="A66" s="90" t="s">
        <v>106</v>
      </c>
      <c r="B66" s="103" t="s">
        <v>107</v>
      </c>
    </row>
    <row r="67" spans="1:2" ht="151.80000000000001" x14ac:dyDescent="0.3">
      <c r="A67" s="90" t="s">
        <v>108</v>
      </c>
      <c r="B67" s="103" t="s">
        <v>109</v>
      </c>
    </row>
    <row r="68" spans="1:2" ht="27.6" x14ac:dyDescent="0.3">
      <c r="A68" s="90" t="s">
        <v>110</v>
      </c>
      <c r="B68" s="103" t="s">
        <v>111</v>
      </c>
    </row>
    <row r="69" spans="1:2" ht="27.6" x14ac:dyDescent="0.3">
      <c r="A69" s="99" t="s">
        <v>112</v>
      </c>
      <c r="B69" s="103" t="s">
        <v>113</v>
      </c>
    </row>
    <row r="70" spans="1:2" ht="25.5" customHeight="1" x14ac:dyDescent="0.3">
      <c r="A70" s="332" t="s">
        <v>114</v>
      </c>
      <c r="B70" s="333"/>
    </row>
    <row r="71" spans="1:2" x14ac:dyDescent="0.3">
      <c r="A71" s="334" t="s">
        <v>115</v>
      </c>
      <c r="B71" s="335"/>
    </row>
    <row r="72" spans="1:2" ht="72" customHeight="1" x14ac:dyDescent="0.3">
      <c r="A72" s="328" t="s">
        <v>116</v>
      </c>
      <c r="B72" s="329"/>
    </row>
    <row r="73" spans="1:2" ht="27.6" x14ac:dyDescent="0.3">
      <c r="A73" s="90" t="s">
        <v>117</v>
      </c>
      <c r="B73" s="103" t="s">
        <v>118</v>
      </c>
    </row>
    <row r="74" spans="1:2" ht="27.6" x14ac:dyDescent="0.3">
      <c r="A74" s="99" t="s">
        <v>119</v>
      </c>
      <c r="B74" s="103" t="s">
        <v>120</v>
      </c>
    </row>
  </sheetData>
  <mergeCells count="6">
    <mergeCell ref="A72:B72"/>
    <mergeCell ref="A1:B1"/>
    <mergeCell ref="A2:B2"/>
    <mergeCell ref="A44:B44"/>
    <mergeCell ref="A70:B70"/>
    <mergeCell ref="A71:B71"/>
  </mergeCells>
  <pageMargins left="0.25" right="0.25" top="0.75" bottom="0.75" header="0.3" footer="0.3"/>
  <pageSetup scale="2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6093-CBEF-478E-A5C8-6F58B8B54FD4}">
  <sheetPr>
    <tabColor rgb="FFFFFF00"/>
    <pageSetUpPr fitToPage="1"/>
  </sheetPr>
  <dimension ref="A1:AO45"/>
  <sheetViews>
    <sheetView showGridLines="0" view="pageBreakPreview" topLeftCell="V15" zoomScale="70" zoomScaleNormal="70" zoomScaleSheetLayoutView="70" workbookViewId="0">
      <selection activeCell="AD22" sqref="AD22"/>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731" customWidth="1"/>
    <col min="33" max="33" width="18.44140625" style="731" bestFit="1" customWidth="1"/>
    <col min="34" max="34" width="8.44140625" style="731" customWidth="1"/>
    <col min="35" max="35" width="18.44140625" style="731"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385"/>
      <c r="B1" s="388" t="s">
        <v>157</v>
      </c>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7" t="s">
        <v>158</v>
      </c>
      <c r="AC1" s="398"/>
      <c r="AD1" s="398"/>
      <c r="AE1" s="399"/>
    </row>
    <row r="2" spans="1:31" ht="30.75" customHeight="1" thickBot="1" x14ac:dyDescent="0.35">
      <c r="A2" s="386"/>
      <c r="B2" s="388" t="s">
        <v>159</v>
      </c>
      <c r="C2" s="389"/>
      <c r="D2" s="389"/>
      <c r="E2" s="389"/>
      <c r="F2" s="389"/>
      <c r="G2" s="389"/>
      <c r="H2" s="389"/>
      <c r="I2" s="389"/>
      <c r="J2" s="389"/>
      <c r="K2" s="389"/>
      <c r="L2" s="389"/>
      <c r="M2" s="389"/>
      <c r="N2" s="389"/>
      <c r="O2" s="389"/>
      <c r="P2" s="389"/>
      <c r="Q2" s="389"/>
      <c r="R2" s="389"/>
      <c r="S2" s="389"/>
      <c r="T2" s="389"/>
      <c r="U2" s="389"/>
      <c r="V2" s="389"/>
      <c r="W2" s="389"/>
      <c r="X2" s="389"/>
      <c r="Y2" s="389"/>
      <c r="Z2" s="389"/>
      <c r="AA2" s="390"/>
      <c r="AB2" s="397" t="s">
        <v>160</v>
      </c>
      <c r="AC2" s="398"/>
      <c r="AD2" s="398"/>
      <c r="AE2" s="399"/>
    </row>
    <row r="3" spans="1:31" ht="24" customHeight="1" thickBot="1" x14ac:dyDescent="0.35">
      <c r="A3" s="386"/>
      <c r="B3" s="391" t="s">
        <v>161</v>
      </c>
      <c r="C3" s="392"/>
      <c r="D3" s="392"/>
      <c r="E3" s="392"/>
      <c r="F3" s="392"/>
      <c r="G3" s="392"/>
      <c r="H3" s="392"/>
      <c r="I3" s="392"/>
      <c r="J3" s="392"/>
      <c r="K3" s="392"/>
      <c r="L3" s="392"/>
      <c r="M3" s="392"/>
      <c r="N3" s="392"/>
      <c r="O3" s="392"/>
      <c r="P3" s="392"/>
      <c r="Q3" s="392"/>
      <c r="R3" s="392"/>
      <c r="S3" s="392"/>
      <c r="T3" s="392"/>
      <c r="U3" s="392"/>
      <c r="V3" s="392"/>
      <c r="W3" s="392"/>
      <c r="X3" s="392"/>
      <c r="Y3" s="392"/>
      <c r="Z3" s="392"/>
      <c r="AA3" s="393"/>
      <c r="AB3" s="397" t="s">
        <v>162</v>
      </c>
      <c r="AC3" s="398"/>
      <c r="AD3" s="398"/>
      <c r="AE3" s="399"/>
    </row>
    <row r="4" spans="1:31" ht="21.75" customHeight="1" thickBot="1" x14ac:dyDescent="0.35">
      <c r="A4" s="387"/>
      <c r="B4" s="394"/>
      <c r="C4" s="395"/>
      <c r="D4" s="395"/>
      <c r="E4" s="395"/>
      <c r="F4" s="395"/>
      <c r="G4" s="395"/>
      <c r="H4" s="395"/>
      <c r="I4" s="395"/>
      <c r="J4" s="395"/>
      <c r="K4" s="395"/>
      <c r="L4" s="395"/>
      <c r="M4" s="395"/>
      <c r="N4" s="395"/>
      <c r="O4" s="395"/>
      <c r="P4" s="395"/>
      <c r="Q4" s="395"/>
      <c r="R4" s="395"/>
      <c r="S4" s="395"/>
      <c r="T4" s="395"/>
      <c r="U4" s="395"/>
      <c r="V4" s="395"/>
      <c r="W4" s="395"/>
      <c r="X4" s="395"/>
      <c r="Y4" s="395"/>
      <c r="Z4" s="395"/>
      <c r="AA4" s="396"/>
      <c r="AB4" s="400" t="s">
        <v>163</v>
      </c>
      <c r="AC4" s="401"/>
      <c r="AD4" s="401"/>
      <c r="AE4" s="402"/>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88"/>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3">
      <c r="A7" s="403" t="s">
        <v>4</v>
      </c>
      <c r="B7" s="437"/>
      <c r="C7" s="439" t="s">
        <v>164</v>
      </c>
      <c r="D7" s="403" t="s">
        <v>6</v>
      </c>
      <c r="E7" s="409"/>
      <c r="F7" s="409"/>
      <c r="G7" s="409"/>
      <c r="H7" s="404"/>
      <c r="I7" s="431">
        <v>45632</v>
      </c>
      <c r="J7" s="432"/>
      <c r="K7" s="403" t="s">
        <v>8</v>
      </c>
      <c r="L7" s="404"/>
      <c r="M7" s="423" t="s">
        <v>165</v>
      </c>
      <c r="N7" s="424"/>
      <c r="O7" s="412"/>
      <c r="P7" s="413"/>
      <c r="Q7" s="20"/>
      <c r="R7" s="20"/>
      <c r="S7" s="20"/>
      <c r="T7" s="20"/>
      <c r="U7" s="20"/>
      <c r="V7" s="20"/>
      <c r="W7" s="20"/>
      <c r="X7" s="20"/>
      <c r="Y7" s="20"/>
      <c r="Z7" s="21"/>
      <c r="AA7" s="20"/>
      <c r="AB7" s="20"/>
      <c r="AD7" s="22"/>
      <c r="AE7" s="23"/>
    </row>
    <row r="8" spans="1:31" ht="15" customHeight="1" x14ac:dyDescent="0.3">
      <c r="A8" s="405"/>
      <c r="B8" s="438"/>
      <c r="C8" s="440"/>
      <c r="D8" s="405"/>
      <c r="E8" s="410"/>
      <c r="F8" s="410"/>
      <c r="G8" s="410"/>
      <c r="H8" s="406"/>
      <c r="I8" s="433"/>
      <c r="J8" s="434"/>
      <c r="K8" s="405"/>
      <c r="L8" s="406"/>
      <c r="M8" s="442" t="s">
        <v>166</v>
      </c>
      <c r="N8" s="443"/>
      <c r="O8" s="425"/>
      <c r="P8" s="426"/>
      <c r="Q8" s="20"/>
      <c r="R8" s="20"/>
      <c r="S8" s="20"/>
      <c r="T8" s="20"/>
      <c r="U8" s="20"/>
      <c r="V8" s="20"/>
      <c r="W8" s="20"/>
      <c r="X8" s="20"/>
      <c r="Y8" s="20"/>
      <c r="Z8" s="21"/>
      <c r="AA8" s="20"/>
      <c r="AB8" s="20"/>
      <c r="AD8" s="22"/>
      <c r="AE8" s="23"/>
    </row>
    <row r="9" spans="1:31" ht="15.75" customHeight="1" thickBot="1" x14ac:dyDescent="0.35">
      <c r="A9" s="407"/>
      <c r="B9" s="408"/>
      <c r="C9" s="441"/>
      <c r="D9" s="407"/>
      <c r="E9" s="411"/>
      <c r="F9" s="411"/>
      <c r="G9" s="411"/>
      <c r="H9" s="408"/>
      <c r="I9" s="435"/>
      <c r="J9" s="436"/>
      <c r="K9" s="407"/>
      <c r="L9" s="408"/>
      <c r="M9" s="427" t="s">
        <v>167</v>
      </c>
      <c r="N9" s="428"/>
      <c r="O9" s="429" t="s">
        <v>168</v>
      </c>
      <c r="P9" s="43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03" t="s">
        <v>10</v>
      </c>
      <c r="B11" s="404"/>
      <c r="C11" s="414" t="s">
        <v>169</v>
      </c>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6"/>
    </row>
    <row r="12" spans="1:31" ht="15" customHeight="1" x14ac:dyDescent="0.3">
      <c r="A12" s="405"/>
      <c r="B12" s="406"/>
      <c r="C12" s="417"/>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9"/>
    </row>
    <row r="13" spans="1:31" ht="15" customHeight="1" thickBot="1" x14ac:dyDescent="0.35">
      <c r="A13" s="407"/>
      <c r="B13" s="408"/>
      <c r="C13" s="420"/>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457" t="s">
        <v>12</v>
      </c>
      <c r="B15" s="458"/>
      <c r="C15" s="463" t="s">
        <v>170</v>
      </c>
      <c r="D15" s="464"/>
      <c r="E15" s="464"/>
      <c r="F15" s="464"/>
      <c r="G15" s="464"/>
      <c r="H15" s="464"/>
      <c r="I15" s="464"/>
      <c r="J15" s="464"/>
      <c r="K15" s="465"/>
      <c r="L15" s="444" t="s">
        <v>14</v>
      </c>
      <c r="M15" s="445"/>
      <c r="N15" s="445"/>
      <c r="O15" s="445"/>
      <c r="P15" s="445"/>
      <c r="Q15" s="446"/>
      <c r="R15" s="450" t="s">
        <v>171</v>
      </c>
      <c r="S15" s="451"/>
      <c r="T15" s="451"/>
      <c r="U15" s="451"/>
      <c r="V15" s="451"/>
      <c r="W15" s="451"/>
      <c r="X15" s="452"/>
      <c r="Y15" s="444" t="s">
        <v>15</v>
      </c>
      <c r="Z15" s="446"/>
      <c r="AA15" s="447" t="s">
        <v>172</v>
      </c>
      <c r="AB15" s="448"/>
      <c r="AC15" s="448"/>
      <c r="AD15" s="448"/>
      <c r="AE15" s="449"/>
    </row>
    <row r="16" spans="1:31" ht="9" customHeight="1" thickBot="1" x14ac:dyDescent="0.35">
      <c r="A16" s="24"/>
      <c r="B16" s="20"/>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D16" s="22"/>
      <c r="AE16" s="23"/>
    </row>
    <row r="17" spans="1:35" s="40" customFormat="1" ht="37.5" customHeight="1" thickBot="1" x14ac:dyDescent="0.35">
      <c r="A17" s="457" t="s">
        <v>17</v>
      </c>
      <c r="B17" s="458"/>
      <c r="C17" s="447" t="s">
        <v>132</v>
      </c>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733"/>
      <c r="AG17" s="733"/>
      <c r="AH17" s="733"/>
      <c r="AI17" s="733"/>
    </row>
    <row r="18" spans="1:35"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x14ac:dyDescent="0.35">
      <c r="A19" s="444" t="s">
        <v>173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6"/>
      <c r="AF19" s="735"/>
    </row>
    <row r="20" spans="1:35" ht="32.1" customHeight="1" thickBot="1" x14ac:dyDescent="0.35">
      <c r="A20" s="44" t="s">
        <v>19</v>
      </c>
      <c r="B20" s="466" t="s">
        <v>174</v>
      </c>
      <c r="C20" s="467"/>
      <c r="D20" s="467"/>
      <c r="E20" s="467"/>
      <c r="F20" s="467"/>
      <c r="G20" s="467"/>
      <c r="H20" s="467"/>
      <c r="I20" s="467"/>
      <c r="J20" s="467"/>
      <c r="K20" s="467"/>
      <c r="L20" s="467"/>
      <c r="M20" s="467"/>
      <c r="N20" s="467"/>
      <c r="O20" s="468"/>
      <c r="P20" s="444" t="s">
        <v>175</v>
      </c>
      <c r="Q20" s="445"/>
      <c r="R20" s="445"/>
      <c r="S20" s="445"/>
      <c r="T20" s="445"/>
      <c r="U20" s="445"/>
      <c r="V20" s="445"/>
      <c r="W20" s="445"/>
      <c r="X20" s="445"/>
      <c r="Y20" s="445"/>
      <c r="Z20" s="445"/>
      <c r="AA20" s="445"/>
      <c r="AB20" s="445"/>
      <c r="AC20" s="445"/>
      <c r="AD20" s="445"/>
      <c r="AE20" s="446"/>
      <c r="AF20" s="735"/>
    </row>
    <row r="21" spans="1:35" ht="32.1" customHeight="1" thickBot="1" x14ac:dyDescent="0.35">
      <c r="A21" s="25"/>
      <c r="B21" s="45" t="s">
        <v>176</v>
      </c>
      <c r="C21" s="46" t="s">
        <v>177</v>
      </c>
      <c r="D21" s="46" t="s">
        <v>178</v>
      </c>
      <c r="E21" s="46" t="s">
        <v>179</v>
      </c>
      <c r="F21" s="46" t="s">
        <v>180</v>
      </c>
      <c r="G21" s="46" t="s">
        <v>181</v>
      </c>
      <c r="H21" s="46" t="s">
        <v>182</v>
      </c>
      <c r="I21" s="46" t="s">
        <v>183</v>
      </c>
      <c r="J21" s="46" t="s">
        <v>184</v>
      </c>
      <c r="K21" s="46" t="s">
        <v>185</v>
      </c>
      <c r="L21" s="46" t="s">
        <v>164</v>
      </c>
      <c r="M21" s="46" t="s">
        <v>186</v>
      </c>
      <c r="N21" s="46" t="s">
        <v>102</v>
      </c>
      <c r="O21" s="47" t="s">
        <v>100</v>
      </c>
      <c r="P21" s="48"/>
      <c r="Q21" s="44" t="s">
        <v>176</v>
      </c>
      <c r="R21" s="49" t="s">
        <v>177</v>
      </c>
      <c r="S21" s="49" t="s">
        <v>178</v>
      </c>
      <c r="T21" s="49" t="s">
        <v>179</v>
      </c>
      <c r="U21" s="49" t="s">
        <v>180</v>
      </c>
      <c r="V21" s="49" t="s">
        <v>181</v>
      </c>
      <c r="W21" s="49" t="s">
        <v>182</v>
      </c>
      <c r="X21" s="49" t="s">
        <v>183</v>
      </c>
      <c r="Y21" s="49" t="s">
        <v>184</v>
      </c>
      <c r="Z21" s="49" t="s">
        <v>185</v>
      </c>
      <c r="AA21" s="49" t="s">
        <v>164</v>
      </c>
      <c r="AB21" s="49" t="s">
        <v>186</v>
      </c>
      <c r="AC21" s="49" t="s">
        <v>102</v>
      </c>
      <c r="AD21" s="50" t="s">
        <v>187</v>
      </c>
      <c r="AE21" s="50" t="s">
        <v>188</v>
      </c>
      <c r="AF21" s="736"/>
    </row>
    <row r="22" spans="1:35" ht="32.1" customHeight="1" x14ac:dyDescent="0.3">
      <c r="A22" s="51" t="s">
        <v>31</v>
      </c>
      <c r="B22" s="166"/>
      <c r="C22" s="167"/>
      <c r="D22" s="167"/>
      <c r="E22" s="167"/>
      <c r="F22" s="167"/>
      <c r="G22" s="167"/>
      <c r="H22" s="167"/>
      <c r="I22" s="167">
        <v>0</v>
      </c>
      <c r="J22" s="167"/>
      <c r="K22" s="167">
        <v>0</v>
      </c>
      <c r="L22" s="167"/>
      <c r="M22" s="167"/>
      <c r="N22" s="167">
        <f>SUM(B22:M22)</f>
        <v>0</v>
      </c>
      <c r="O22" s="52"/>
      <c r="P22" s="51" t="s">
        <v>27</v>
      </c>
      <c r="Q22" s="53"/>
      <c r="R22" s="54"/>
      <c r="S22" s="54"/>
      <c r="T22" s="54"/>
      <c r="U22" s="54"/>
      <c r="V22" s="54"/>
      <c r="W22" s="179"/>
      <c r="X22" s="54">
        <v>68400000</v>
      </c>
      <c r="Y22" s="54"/>
      <c r="Z22" s="54"/>
      <c r="AA22" s="54"/>
      <c r="AB22" s="54"/>
      <c r="AC22" s="179">
        <f>SUM(Q22:AB22)</f>
        <v>68400000</v>
      </c>
      <c r="AE22" s="55"/>
      <c r="AF22" s="737">
        <f>+VIGENCIA!G11</f>
        <v>68400000</v>
      </c>
      <c r="AG22" s="746">
        <v>11970000</v>
      </c>
    </row>
    <row r="23" spans="1:35" ht="32.1" customHeight="1" x14ac:dyDescent="0.3">
      <c r="A23" s="56" t="s">
        <v>21</v>
      </c>
      <c r="B23" s="168"/>
      <c r="C23" s="169"/>
      <c r="D23" s="169"/>
      <c r="E23" s="169"/>
      <c r="F23" s="169"/>
      <c r="G23" s="169"/>
      <c r="H23" s="169"/>
      <c r="I23" s="169"/>
      <c r="J23" s="169"/>
      <c r="K23" s="169"/>
      <c r="L23" s="169"/>
      <c r="M23" s="169"/>
      <c r="N23" s="169">
        <f>SUM(B23:M23)</f>
        <v>0</v>
      </c>
      <c r="O23" s="59" t="str">
        <f>IFERROR(N23/(SUMIF(B23:M23,"&gt;0",B22:M22))," ")</f>
        <v xml:space="preserve"> </v>
      </c>
      <c r="P23" s="56" t="s">
        <v>29</v>
      </c>
      <c r="Q23" s="57"/>
      <c r="R23" s="58"/>
      <c r="S23" s="58"/>
      <c r="T23" s="58"/>
      <c r="U23" s="58"/>
      <c r="V23" s="58"/>
      <c r="W23" s="169"/>
      <c r="X23" s="58">
        <v>68400000</v>
      </c>
      <c r="Y23" s="58">
        <v>0</v>
      </c>
      <c r="Z23" s="58"/>
      <c r="AA23" s="58">
        <v>-5130000</v>
      </c>
      <c r="AB23" s="58"/>
      <c r="AC23" s="58">
        <f>SUM(Q23:AB23)</f>
        <v>63270000</v>
      </c>
      <c r="AD23" s="58">
        <f>AC23/SUM(W22:AB22)</f>
        <v>0.92500000000000004</v>
      </c>
      <c r="AE23" s="60">
        <f>AC23/AC22</f>
        <v>0.92500000000000004</v>
      </c>
      <c r="AF23" s="737">
        <f>+VIGENCIA!H11</f>
        <v>68400000</v>
      </c>
      <c r="AG23" s="731">
        <v>63270000</v>
      </c>
      <c r="AH23" s="745">
        <f>+AG23-AC23</f>
        <v>0</v>
      </c>
    </row>
    <row r="24" spans="1:35" ht="32.1" customHeight="1" x14ac:dyDescent="0.3">
      <c r="A24" s="56" t="s">
        <v>23</v>
      </c>
      <c r="B24" s="168">
        <f>+B22-B23</f>
        <v>0</v>
      </c>
      <c r="C24" s="169">
        <f t="shared" ref="C24:M24" si="0">+C22-C23</f>
        <v>0</v>
      </c>
      <c r="D24" s="169">
        <f t="shared" si="0"/>
        <v>0</v>
      </c>
      <c r="E24" s="169">
        <f t="shared" si="0"/>
        <v>0</v>
      </c>
      <c r="F24" s="169">
        <f t="shared" si="0"/>
        <v>0</v>
      </c>
      <c r="G24" s="169">
        <f t="shared" si="0"/>
        <v>0</v>
      </c>
      <c r="H24" s="169">
        <f t="shared" si="0"/>
        <v>0</v>
      </c>
      <c r="I24" s="169">
        <f t="shared" si="0"/>
        <v>0</v>
      </c>
      <c r="J24" s="169"/>
      <c r="K24" s="169">
        <f t="shared" si="0"/>
        <v>0</v>
      </c>
      <c r="L24" s="169">
        <f t="shared" si="0"/>
        <v>0</v>
      </c>
      <c r="M24" s="169">
        <f t="shared" si="0"/>
        <v>0</v>
      </c>
      <c r="N24" s="169">
        <f>SUM(B24:M24)</f>
        <v>0</v>
      </c>
      <c r="O24" s="61"/>
      <c r="P24" s="56" t="s">
        <v>31</v>
      </c>
      <c r="Q24" s="57"/>
      <c r="R24" s="58"/>
      <c r="S24" s="58"/>
      <c r="T24" s="58"/>
      <c r="U24" s="58"/>
      <c r="V24" s="58"/>
      <c r="W24" s="169"/>
      <c r="X24" s="58"/>
      <c r="Y24" s="58">
        <f>+$X$22/5</f>
        <v>13680000</v>
      </c>
      <c r="Z24" s="58">
        <f t="shared" ref="Z24:AA24" si="1">+$X$22/5</f>
        <v>13680000</v>
      </c>
      <c r="AA24" s="58">
        <f t="shared" si="1"/>
        <v>13680000</v>
      </c>
      <c r="AB24" s="58">
        <f>+($X$22/5)*2</f>
        <v>27360000</v>
      </c>
      <c r="AC24" s="169">
        <f>SUM(Q24:AB24)</f>
        <v>68400000</v>
      </c>
      <c r="AD24" s="58"/>
      <c r="AE24" s="62"/>
      <c r="AF24" s="737"/>
    </row>
    <row r="25" spans="1:35" ht="32.1" customHeight="1" thickBot="1" x14ac:dyDescent="0.35">
      <c r="A25" s="63" t="s">
        <v>25</v>
      </c>
      <c r="B25" s="64"/>
      <c r="C25" s="65"/>
      <c r="D25" s="65"/>
      <c r="E25" s="65"/>
      <c r="F25" s="65"/>
      <c r="G25" s="65"/>
      <c r="H25" s="65"/>
      <c r="I25" s="65"/>
      <c r="J25" s="65"/>
      <c r="K25" s="65"/>
      <c r="L25" s="65"/>
      <c r="M25" s="65"/>
      <c r="N25" s="65">
        <f>SUM(B25:M25)</f>
        <v>0</v>
      </c>
      <c r="O25" s="66" t="str">
        <f>IFERROR(N25/(SUMIF(B25:M25,"&gt;0",B24:M24))," ")</f>
        <v xml:space="preserve"> </v>
      </c>
      <c r="P25" s="63" t="s">
        <v>25</v>
      </c>
      <c r="Q25" s="64"/>
      <c r="R25" s="65"/>
      <c r="S25" s="65"/>
      <c r="T25" s="65"/>
      <c r="U25" s="65"/>
      <c r="V25" s="65"/>
      <c r="W25" s="65"/>
      <c r="X25" s="65">
        <v>0</v>
      </c>
      <c r="Y25" s="65">
        <v>0</v>
      </c>
      <c r="Z25" s="65">
        <v>11970000</v>
      </c>
      <c r="AA25" s="65">
        <v>17100000</v>
      </c>
      <c r="AB25" s="65"/>
      <c r="AC25" s="65">
        <f>SUM(Q25:AB25)</f>
        <v>29070000</v>
      </c>
      <c r="AD25" s="65">
        <f>AC25/SUM(W24:AB24)</f>
        <v>0.42499999999999999</v>
      </c>
      <c r="AE25" s="67">
        <f>AC25/AC24</f>
        <v>0.42499999999999999</v>
      </c>
      <c r="AF25" s="737">
        <f>+VIGENCIA!I11</f>
        <v>0</v>
      </c>
      <c r="AG25" s="731">
        <v>29070000</v>
      </c>
      <c r="AH25" s="745">
        <f>+AG25-AC25</f>
        <v>0</v>
      </c>
    </row>
    <row r="26" spans="1:35" s="68" customFormat="1" ht="16.5" customHeight="1" thickBot="1" x14ac:dyDescent="0.3">
      <c r="A26" s="298"/>
      <c r="AC26" s="163"/>
      <c r="AE26" s="299"/>
      <c r="AF26" s="739"/>
      <c r="AG26" s="739"/>
      <c r="AH26" s="739"/>
      <c r="AI26" s="739"/>
    </row>
    <row r="27" spans="1:35" ht="33.9" customHeight="1" x14ac:dyDescent="0.3">
      <c r="A27" s="459" t="s">
        <v>189</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1"/>
    </row>
    <row r="28" spans="1:35" ht="15" customHeight="1" x14ac:dyDescent="0.3">
      <c r="A28" s="456" t="s">
        <v>34</v>
      </c>
      <c r="B28" s="453" t="s">
        <v>36</v>
      </c>
      <c r="C28" s="453"/>
      <c r="D28" s="453" t="s">
        <v>190</v>
      </c>
      <c r="E28" s="453"/>
      <c r="F28" s="453"/>
      <c r="G28" s="453"/>
      <c r="H28" s="453"/>
      <c r="I28" s="453"/>
      <c r="J28" s="453"/>
      <c r="K28" s="453"/>
      <c r="L28" s="453"/>
      <c r="M28" s="453"/>
      <c r="N28" s="453"/>
      <c r="O28" s="453"/>
      <c r="P28" s="453" t="s">
        <v>102</v>
      </c>
      <c r="Q28" s="453" t="s">
        <v>191</v>
      </c>
      <c r="R28" s="453"/>
      <c r="S28" s="453"/>
      <c r="T28" s="453"/>
      <c r="U28" s="453"/>
      <c r="V28" s="453"/>
      <c r="W28" s="453"/>
      <c r="X28" s="453"/>
      <c r="Y28" s="453" t="s">
        <v>192</v>
      </c>
      <c r="Z28" s="453"/>
      <c r="AA28" s="453"/>
      <c r="AB28" s="453"/>
      <c r="AC28" s="453"/>
      <c r="AD28" s="453"/>
      <c r="AE28" s="462"/>
    </row>
    <row r="29" spans="1:35" ht="27" customHeight="1" x14ac:dyDescent="0.3">
      <c r="A29" s="456"/>
      <c r="B29" s="453"/>
      <c r="C29" s="453"/>
      <c r="D29" s="69" t="s">
        <v>176</v>
      </c>
      <c r="E29" s="69" t="s">
        <v>177</v>
      </c>
      <c r="F29" s="69" t="s">
        <v>178</v>
      </c>
      <c r="G29" s="69" t="s">
        <v>179</v>
      </c>
      <c r="H29" s="69" t="s">
        <v>180</v>
      </c>
      <c r="I29" s="69" t="s">
        <v>181</v>
      </c>
      <c r="J29" s="69" t="s">
        <v>182</v>
      </c>
      <c r="K29" s="69" t="s">
        <v>183</v>
      </c>
      <c r="L29" s="69" t="s">
        <v>184</v>
      </c>
      <c r="M29" s="69" t="s">
        <v>185</v>
      </c>
      <c r="N29" s="69" t="s">
        <v>164</v>
      </c>
      <c r="O29" s="69" t="s">
        <v>186</v>
      </c>
      <c r="P29" s="453"/>
      <c r="Q29" s="453"/>
      <c r="R29" s="453"/>
      <c r="S29" s="453"/>
      <c r="T29" s="453"/>
      <c r="U29" s="453"/>
      <c r="V29" s="453"/>
      <c r="W29" s="453"/>
      <c r="X29" s="453"/>
      <c r="Y29" s="453"/>
      <c r="Z29" s="453"/>
      <c r="AA29" s="453"/>
      <c r="AB29" s="453"/>
      <c r="AC29" s="453"/>
      <c r="AD29" s="453"/>
      <c r="AE29" s="462"/>
    </row>
    <row r="30" spans="1:35" ht="108" customHeight="1" thickBot="1" x14ac:dyDescent="0.35">
      <c r="A30" s="170"/>
      <c r="B30" s="469"/>
      <c r="C30" s="469"/>
      <c r="D30" s="16"/>
      <c r="E30" s="16"/>
      <c r="F30" s="16"/>
      <c r="G30" s="16"/>
      <c r="H30" s="16"/>
      <c r="I30" s="16"/>
      <c r="J30" s="16"/>
      <c r="K30" s="16"/>
      <c r="L30" s="16"/>
      <c r="M30" s="16"/>
      <c r="N30" s="16"/>
      <c r="O30" s="16"/>
      <c r="P30" s="70">
        <f>SUM(D30:O30)</f>
        <v>0</v>
      </c>
      <c r="Q30" s="454" t="s">
        <v>193</v>
      </c>
      <c r="R30" s="454"/>
      <c r="S30" s="454"/>
      <c r="T30" s="454"/>
      <c r="U30" s="454"/>
      <c r="V30" s="454"/>
      <c r="W30" s="454"/>
      <c r="X30" s="454"/>
      <c r="Y30" s="454" t="s">
        <v>43</v>
      </c>
      <c r="Z30" s="454"/>
      <c r="AA30" s="454"/>
      <c r="AB30" s="454"/>
      <c r="AC30" s="454"/>
      <c r="AD30" s="454"/>
      <c r="AE30" s="470"/>
    </row>
    <row r="31" spans="1:35" ht="12" customHeight="1" thickBot="1" x14ac:dyDescent="0.35">
      <c r="A31" s="71"/>
      <c r="B31" s="72"/>
      <c r="C31" s="72"/>
      <c r="D31" s="27"/>
      <c r="E31" s="27"/>
      <c r="F31" s="27"/>
      <c r="G31" s="27"/>
      <c r="H31" s="27"/>
      <c r="I31" s="27"/>
      <c r="J31" s="27"/>
      <c r="K31" s="27"/>
      <c r="L31" s="27"/>
      <c r="M31" s="27"/>
      <c r="N31" s="27"/>
      <c r="O31" s="27"/>
      <c r="P31" s="73"/>
      <c r="Q31" s="160"/>
      <c r="R31" s="160"/>
      <c r="S31" s="160"/>
      <c r="T31" s="160"/>
      <c r="U31" s="160"/>
      <c r="V31" s="160"/>
      <c r="W31" s="160"/>
      <c r="X31" s="160"/>
      <c r="Y31" s="160"/>
      <c r="Z31" s="160"/>
      <c r="AA31" s="160"/>
      <c r="AB31" s="160"/>
      <c r="AC31" s="160"/>
      <c r="AD31" s="160"/>
      <c r="AE31" s="161"/>
    </row>
    <row r="32" spans="1:35" ht="45" customHeight="1" x14ac:dyDescent="0.3">
      <c r="A32" s="414" t="s">
        <v>194</v>
      </c>
      <c r="B32" s="415"/>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6"/>
    </row>
    <row r="33" spans="1:41" ht="23.1" customHeight="1" x14ac:dyDescent="0.3">
      <c r="A33" s="456" t="s">
        <v>44</v>
      </c>
      <c r="B33" s="453" t="s">
        <v>46</v>
      </c>
      <c r="C33" s="453" t="s">
        <v>36</v>
      </c>
      <c r="D33" s="453" t="s">
        <v>195</v>
      </c>
      <c r="E33" s="453"/>
      <c r="F33" s="453"/>
      <c r="G33" s="453"/>
      <c r="H33" s="453"/>
      <c r="I33" s="453"/>
      <c r="J33" s="453"/>
      <c r="K33" s="453"/>
      <c r="L33" s="453"/>
      <c r="M33" s="453"/>
      <c r="N33" s="453"/>
      <c r="O33" s="453"/>
      <c r="P33" s="453"/>
      <c r="Q33" s="453" t="s">
        <v>196</v>
      </c>
      <c r="R33" s="453"/>
      <c r="S33" s="453"/>
      <c r="T33" s="453"/>
      <c r="U33" s="453"/>
      <c r="V33" s="453"/>
      <c r="W33" s="453"/>
      <c r="X33" s="453"/>
      <c r="Y33" s="453"/>
      <c r="Z33" s="453"/>
      <c r="AA33" s="453"/>
      <c r="AB33" s="453"/>
      <c r="AC33" s="453"/>
      <c r="AD33" s="453"/>
      <c r="AE33" s="462"/>
      <c r="AG33" s="741"/>
      <c r="AH33" s="741"/>
      <c r="AI33" s="741"/>
      <c r="AJ33" s="74"/>
      <c r="AK33" s="74"/>
      <c r="AL33" s="74"/>
      <c r="AM33" s="74"/>
      <c r="AN33" s="74"/>
      <c r="AO33" s="74"/>
    </row>
    <row r="34" spans="1:41" ht="27" customHeight="1" x14ac:dyDescent="0.3">
      <c r="A34" s="456"/>
      <c r="B34" s="453"/>
      <c r="C34" s="474"/>
      <c r="D34" s="69" t="s">
        <v>176</v>
      </c>
      <c r="E34" s="69" t="s">
        <v>177</v>
      </c>
      <c r="F34" s="69" t="s">
        <v>178</v>
      </c>
      <c r="G34" s="69" t="s">
        <v>179</v>
      </c>
      <c r="H34" s="69" t="s">
        <v>180</v>
      </c>
      <c r="I34" s="69" t="s">
        <v>181</v>
      </c>
      <c r="J34" s="69" t="s">
        <v>182</v>
      </c>
      <c r="K34" s="69" t="s">
        <v>183</v>
      </c>
      <c r="L34" s="69" t="s">
        <v>184</v>
      </c>
      <c r="M34" s="69" t="s">
        <v>185</v>
      </c>
      <c r="N34" s="69" t="s">
        <v>164</v>
      </c>
      <c r="O34" s="69" t="s">
        <v>186</v>
      </c>
      <c r="P34" s="69" t="s">
        <v>102</v>
      </c>
      <c r="Q34" s="471" t="s">
        <v>52</v>
      </c>
      <c r="R34" s="472"/>
      <c r="S34" s="472"/>
      <c r="T34" s="473"/>
      <c r="U34" s="453" t="s">
        <v>54</v>
      </c>
      <c r="V34" s="453"/>
      <c r="W34" s="453"/>
      <c r="X34" s="453"/>
      <c r="Y34" s="453" t="s">
        <v>56</v>
      </c>
      <c r="Z34" s="453"/>
      <c r="AA34" s="453"/>
      <c r="AB34" s="453"/>
      <c r="AC34" s="453" t="s">
        <v>58</v>
      </c>
      <c r="AD34" s="453"/>
      <c r="AE34" s="462"/>
      <c r="AG34" s="741"/>
      <c r="AH34" s="741"/>
      <c r="AI34" s="741"/>
      <c r="AJ34" s="74"/>
      <c r="AK34" s="74"/>
      <c r="AL34" s="74"/>
      <c r="AM34" s="74"/>
      <c r="AN34" s="74"/>
      <c r="AO34" s="74"/>
    </row>
    <row r="35" spans="1:41" ht="45" customHeight="1" x14ac:dyDescent="0.3">
      <c r="A35" s="574" t="str">
        <f>+C17</f>
        <v>Fortalecer el 100% de los controles asociados al proceso de gestión financiera</v>
      </c>
      <c r="B35" s="477">
        <f>+'CADENA DE VALOR'!J17</f>
        <v>0.17</v>
      </c>
      <c r="C35" s="76" t="s">
        <v>48</v>
      </c>
      <c r="D35" s="75"/>
      <c r="E35" s="75"/>
      <c r="F35" s="75"/>
      <c r="G35" s="75"/>
      <c r="H35" s="75"/>
      <c r="I35" s="182"/>
      <c r="J35" s="306">
        <v>0.16600000000000001</v>
      </c>
      <c r="K35" s="306">
        <f t="shared" ref="K35:O36" si="2">((K41*($B$41/$B$35))+(K43*($B$43/$B$35)))*$P$35</f>
        <v>0.16600000000000001</v>
      </c>
      <c r="L35" s="306">
        <f t="shared" si="2"/>
        <v>0.16600000000000001</v>
      </c>
      <c r="M35" s="306">
        <f t="shared" si="2"/>
        <v>0.16600000000000001</v>
      </c>
      <c r="N35" s="306">
        <f t="shared" si="2"/>
        <v>0.16600000000000001</v>
      </c>
      <c r="O35" s="306">
        <f t="shared" si="2"/>
        <v>0.16600000000000001</v>
      </c>
      <c r="P35" s="183">
        <f>+'Indicadores PA '!L23</f>
        <v>1</v>
      </c>
      <c r="Q35" s="529" t="s">
        <v>290</v>
      </c>
      <c r="R35" s="487"/>
      <c r="S35" s="487"/>
      <c r="T35" s="488"/>
      <c r="U35" s="493" t="s">
        <v>808</v>
      </c>
      <c r="V35" s="493"/>
      <c r="W35" s="493"/>
      <c r="X35" s="493"/>
      <c r="Y35" s="493" t="s">
        <v>327</v>
      </c>
      <c r="Z35" s="493"/>
      <c r="AA35" s="493"/>
      <c r="AB35" s="493"/>
      <c r="AC35" s="493" t="s">
        <v>291</v>
      </c>
      <c r="AD35" s="493"/>
      <c r="AE35" s="493"/>
      <c r="AG35" s="741"/>
      <c r="AH35" s="741"/>
      <c r="AI35" s="741"/>
      <c r="AJ35" s="74"/>
      <c r="AK35" s="74"/>
      <c r="AL35" s="74"/>
      <c r="AM35" s="74"/>
      <c r="AN35" s="74"/>
      <c r="AO35" s="74"/>
    </row>
    <row r="36" spans="1:41" ht="45" customHeight="1" thickBot="1" x14ac:dyDescent="0.35">
      <c r="A36" s="575"/>
      <c r="B36" s="478"/>
      <c r="C36" s="77" t="s">
        <v>50</v>
      </c>
      <c r="D36" s="162"/>
      <c r="E36" s="162"/>
      <c r="F36" s="162"/>
      <c r="G36" s="78"/>
      <c r="H36" s="78"/>
      <c r="I36" s="78"/>
      <c r="J36" s="312">
        <v>0.16600000000000001</v>
      </c>
      <c r="K36" s="312">
        <f t="shared" si="2"/>
        <v>0.16600000000000001</v>
      </c>
      <c r="L36" s="312">
        <f t="shared" si="2"/>
        <v>0.16600000000000001</v>
      </c>
      <c r="M36" s="326">
        <v>0.16600000000000001</v>
      </c>
      <c r="N36" s="312">
        <v>0.16600000000000001</v>
      </c>
      <c r="O36" s="78"/>
      <c r="P36" s="79">
        <f>SUM(D36:O36)</f>
        <v>0.83000000000000007</v>
      </c>
      <c r="Q36" s="489"/>
      <c r="R36" s="490"/>
      <c r="S36" s="490"/>
      <c r="T36" s="491"/>
      <c r="U36" s="494"/>
      <c r="V36" s="494"/>
      <c r="W36" s="494"/>
      <c r="X36" s="494"/>
      <c r="Y36" s="494"/>
      <c r="Z36" s="494"/>
      <c r="AA36" s="494"/>
      <c r="AB36" s="494"/>
      <c r="AC36" s="494"/>
      <c r="AD36" s="494"/>
      <c r="AE36" s="494"/>
      <c r="AG36" s="741"/>
      <c r="AH36" s="741"/>
      <c r="AI36" s="741"/>
      <c r="AJ36" s="74"/>
      <c r="AK36" s="74"/>
      <c r="AL36" s="74"/>
      <c r="AM36" s="74"/>
      <c r="AN36" s="74"/>
      <c r="AO36" s="74"/>
    </row>
    <row r="37" spans="1:41" s="68" customFormat="1" ht="17.25" customHeight="1" thickBot="1" x14ac:dyDescent="0.3">
      <c r="A37" s="298"/>
      <c r="AE37" s="299"/>
      <c r="AF37" s="739"/>
      <c r="AG37" s="739"/>
      <c r="AH37" s="739"/>
      <c r="AI37" s="739"/>
    </row>
    <row r="38" spans="1:41" ht="45" customHeight="1" thickBot="1" x14ac:dyDescent="0.35">
      <c r="A38" s="414" t="s">
        <v>199</v>
      </c>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6"/>
      <c r="AG38" s="741"/>
      <c r="AH38" s="741"/>
      <c r="AI38" s="741"/>
      <c r="AJ38" s="74"/>
      <c r="AK38" s="74"/>
      <c r="AL38" s="74"/>
      <c r="AM38" s="74"/>
      <c r="AN38" s="74"/>
      <c r="AO38" s="74"/>
    </row>
    <row r="39" spans="1:41" ht="26.1" customHeight="1" x14ac:dyDescent="0.3">
      <c r="A39" s="479" t="s">
        <v>60</v>
      </c>
      <c r="B39" s="480" t="s">
        <v>200</v>
      </c>
      <c r="C39" s="481" t="s">
        <v>201</v>
      </c>
      <c r="D39" s="483" t="s">
        <v>202</v>
      </c>
      <c r="E39" s="484"/>
      <c r="F39" s="484"/>
      <c r="G39" s="484"/>
      <c r="H39" s="484"/>
      <c r="I39" s="484"/>
      <c r="J39" s="484"/>
      <c r="K39" s="484"/>
      <c r="L39" s="484"/>
      <c r="M39" s="484"/>
      <c r="N39" s="484"/>
      <c r="O39" s="484"/>
      <c r="P39" s="485"/>
      <c r="Q39" s="480" t="s">
        <v>203</v>
      </c>
      <c r="R39" s="480"/>
      <c r="S39" s="480"/>
      <c r="T39" s="480"/>
      <c r="U39" s="480"/>
      <c r="V39" s="480"/>
      <c r="W39" s="480"/>
      <c r="X39" s="480"/>
      <c r="Y39" s="480"/>
      <c r="Z39" s="480"/>
      <c r="AA39" s="480"/>
      <c r="AB39" s="480"/>
      <c r="AC39" s="480"/>
      <c r="AD39" s="480"/>
      <c r="AE39" s="506"/>
      <c r="AG39" s="741"/>
      <c r="AH39" s="741"/>
      <c r="AI39" s="741"/>
      <c r="AJ39" s="74"/>
      <c r="AK39" s="74"/>
      <c r="AL39" s="74"/>
      <c r="AM39" s="74"/>
      <c r="AN39" s="74"/>
      <c r="AO39" s="74"/>
    </row>
    <row r="40" spans="1:41" ht="26.1" customHeight="1" x14ac:dyDescent="0.3">
      <c r="A40" s="456"/>
      <c r="B40" s="453"/>
      <c r="C40" s="482"/>
      <c r="D40" s="69" t="s">
        <v>204</v>
      </c>
      <c r="E40" s="69" t="s">
        <v>205</v>
      </c>
      <c r="F40" s="69" t="s">
        <v>206</v>
      </c>
      <c r="G40" s="69" t="s">
        <v>207</v>
      </c>
      <c r="H40" s="69" t="s">
        <v>208</v>
      </c>
      <c r="I40" s="69" t="s">
        <v>209</v>
      </c>
      <c r="J40" s="69" t="s">
        <v>210</v>
      </c>
      <c r="K40" s="69" t="s">
        <v>211</v>
      </c>
      <c r="L40" s="69" t="s">
        <v>212</v>
      </c>
      <c r="M40" s="69" t="s">
        <v>213</v>
      </c>
      <c r="N40" s="69" t="s">
        <v>214</v>
      </c>
      <c r="O40" s="69" t="s">
        <v>215</v>
      </c>
      <c r="P40" s="69" t="s">
        <v>216</v>
      </c>
      <c r="Q40" s="471" t="s">
        <v>217</v>
      </c>
      <c r="R40" s="472"/>
      <c r="S40" s="472"/>
      <c r="T40" s="472"/>
      <c r="U40" s="472"/>
      <c r="V40" s="472"/>
      <c r="W40" s="472"/>
      <c r="X40" s="473"/>
      <c r="Y40" s="471" t="s">
        <v>68</v>
      </c>
      <c r="Z40" s="472"/>
      <c r="AA40" s="472"/>
      <c r="AB40" s="472"/>
      <c r="AC40" s="472"/>
      <c r="AD40" s="472"/>
      <c r="AE40" s="507"/>
      <c r="AG40" s="742"/>
      <c r="AH40" s="742"/>
      <c r="AI40" s="742"/>
      <c r="AJ40" s="80"/>
      <c r="AK40" s="80"/>
      <c r="AL40" s="80"/>
      <c r="AM40" s="80"/>
      <c r="AN40" s="80"/>
      <c r="AO40" s="80"/>
    </row>
    <row r="41" spans="1:41" ht="57.75" customHeight="1" x14ac:dyDescent="0.3">
      <c r="A41" s="581" t="s">
        <v>292</v>
      </c>
      <c r="B41" s="519">
        <f>+$B$35/2</f>
        <v>8.5000000000000006E-2</v>
      </c>
      <c r="C41" s="81" t="s">
        <v>48</v>
      </c>
      <c r="D41" s="82"/>
      <c r="E41" s="82"/>
      <c r="F41" s="82"/>
      <c r="G41" s="82"/>
      <c r="H41" s="82"/>
      <c r="I41" s="82"/>
      <c r="J41" s="308">
        <v>0.16600000000000001</v>
      </c>
      <c r="K41" s="308">
        <v>0.16600000000000001</v>
      </c>
      <c r="L41" s="311">
        <v>0.16600000000000001</v>
      </c>
      <c r="M41" s="311">
        <v>0.16600000000000001</v>
      </c>
      <c r="N41" s="311">
        <v>0.16600000000000001</v>
      </c>
      <c r="O41" s="311">
        <v>0.16600000000000001</v>
      </c>
      <c r="P41" s="181">
        <f t="shared" ref="P41:P44" si="3">SUM(D41:O41)</f>
        <v>0.99600000000000011</v>
      </c>
      <c r="Q41" s="365" t="s">
        <v>293</v>
      </c>
      <c r="R41" s="366"/>
      <c r="S41" s="366"/>
      <c r="T41" s="366"/>
      <c r="U41" s="366"/>
      <c r="V41" s="366"/>
      <c r="W41" s="366"/>
      <c r="X41" s="367"/>
      <c r="Y41" s="511" t="s">
        <v>294</v>
      </c>
      <c r="Z41" s="576"/>
      <c r="AA41" s="576"/>
      <c r="AB41" s="576"/>
      <c r="AC41" s="576"/>
      <c r="AD41" s="576"/>
      <c r="AE41" s="577"/>
      <c r="AG41" s="743"/>
      <c r="AH41" s="743"/>
      <c r="AI41" s="743"/>
      <c r="AJ41" s="84"/>
      <c r="AK41" s="84"/>
      <c r="AL41" s="84"/>
      <c r="AM41" s="84"/>
      <c r="AN41" s="84"/>
      <c r="AO41" s="84"/>
    </row>
    <row r="42" spans="1:41" ht="57.75" customHeight="1" x14ac:dyDescent="0.3">
      <c r="A42" s="352"/>
      <c r="B42" s="519"/>
      <c r="C42" s="85" t="s">
        <v>50</v>
      </c>
      <c r="D42" s="86"/>
      <c r="E42" s="86"/>
      <c r="F42" s="86"/>
      <c r="G42" s="86"/>
      <c r="H42" s="86"/>
      <c r="I42" s="86"/>
      <c r="J42" s="309">
        <v>0.16600000000000001</v>
      </c>
      <c r="K42" s="309">
        <v>0.16600000000000001</v>
      </c>
      <c r="L42" s="309">
        <v>0.16600000000000001</v>
      </c>
      <c r="M42" s="309">
        <v>0.16600000000000001</v>
      </c>
      <c r="N42" s="309">
        <v>0.16600000000000001</v>
      </c>
      <c r="O42" s="86"/>
      <c r="P42" s="83">
        <f>SUM(J42:N42)</f>
        <v>0.83000000000000007</v>
      </c>
      <c r="Q42" s="522"/>
      <c r="R42" s="523"/>
      <c r="S42" s="523"/>
      <c r="T42" s="523"/>
      <c r="U42" s="523"/>
      <c r="V42" s="523"/>
      <c r="W42" s="523"/>
      <c r="X42" s="582"/>
      <c r="Y42" s="578"/>
      <c r="Z42" s="579"/>
      <c r="AA42" s="579"/>
      <c r="AB42" s="579"/>
      <c r="AC42" s="579"/>
      <c r="AD42" s="579"/>
      <c r="AE42" s="580"/>
    </row>
    <row r="43" spans="1:41" ht="57.75" customHeight="1" x14ac:dyDescent="0.3">
      <c r="A43" s="581" t="s">
        <v>295</v>
      </c>
      <c r="B43" s="519">
        <f>+$B$35/2</f>
        <v>8.5000000000000006E-2</v>
      </c>
      <c r="C43" s="81" t="s">
        <v>48</v>
      </c>
      <c r="D43" s="82"/>
      <c r="E43" s="82"/>
      <c r="F43" s="82"/>
      <c r="G43" s="82"/>
      <c r="H43" s="82"/>
      <c r="I43" s="82"/>
      <c r="J43" s="308">
        <v>0.16600000000000001</v>
      </c>
      <c r="K43" s="308">
        <v>0.16600000000000001</v>
      </c>
      <c r="L43" s="311">
        <v>0.16600000000000001</v>
      </c>
      <c r="M43" s="311">
        <v>0.16600000000000001</v>
      </c>
      <c r="N43" s="311">
        <v>0.16600000000000001</v>
      </c>
      <c r="O43" s="311">
        <v>0.16600000000000001</v>
      </c>
      <c r="P43" s="327">
        <f t="shared" si="3"/>
        <v>0.99600000000000011</v>
      </c>
      <c r="Q43" s="365" t="s">
        <v>296</v>
      </c>
      <c r="R43" s="366"/>
      <c r="S43" s="366"/>
      <c r="T43" s="366"/>
      <c r="U43" s="366"/>
      <c r="V43" s="366"/>
      <c r="W43" s="366"/>
      <c r="X43" s="367"/>
      <c r="Y43" s="511" t="s">
        <v>297</v>
      </c>
      <c r="Z43" s="512"/>
      <c r="AA43" s="512"/>
      <c r="AB43" s="512"/>
      <c r="AC43" s="512"/>
      <c r="AD43" s="512"/>
      <c r="AE43" s="513"/>
      <c r="AG43" s="743"/>
      <c r="AH43" s="743"/>
      <c r="AI43" s="743"/>
      <c r="AJ43" s="84"/>
      <c r="AK43" s="84"/>
      <c r="AL43" s="84"/>
      <c r="AM43" s="84"/>
      <c r="AN43" s="84"/>
      <c r="AO43" s="84"/>
    </row>
    <row r="44" spans="1:41" ht="57.75" customHeight="1" thickBot="1" x14ac:dyDescent="0.35">
      <c r="A44" s="356"/>
      <c r="B44" s="526"/>
      <c r="C44" s="77" t="s">
        <v>50</v>
      </c>
      <c r="D44" s="300"/>
      <c r="E44" s="300"/>
      <c r="F44" s="300"/>
      <c r="G44" s="300"/>
      <c r="H44" s="300"/>
      <c r="I44" s="300"/>
      <c r="J44" s="310">
        <v>0.16600000000000001</v>
      </c>
      <c r="K44" s="310">
        <v>0.16600000000000001</v>
      </c>
      <c r="L44" s="310">
        <v>0.16600000000000001</v>
      </c>
      <c r="M44" s="310">
        <v>0.16600000000000001</v>
      </c>
      <c r="N44" s="310">
        <v>0.16600000000000001</v>
      </c>
      <c r="O44" s="300"/>
      <c r="P44" s="301">
        <f t="shared" si="3"/>
        <v>0.83000000000000007</v>
      </c>
      <c r="Q44" s="360"/>
      <c r="R44" s="361"/>
      <c r="S44" s="361"/>
      <c r="T44" s="361"/>
      <c r="U44" s="361"/>
      <c r="V44" s="361"/>
      <c r="W44" s="361"/>
      <c r="X44" s="362"/>
      <c r="Y44" s="538"/>
      <c r="Z44" s="539"/>
      <c r="AA44" s="539"/>
      <c r="AB44" s="539"/>
      <c r="AC44" s="539"/>
      <c r="AD44" s="539"/>
      <c r="AE44" s="540"/>
    </row>
    <row r="45" spans="1:41" ht="15" customHeight="1" x14ac:dyDescent="0.3"/>
  </sheetData>
  <mergeCells count="75">
    <mergeCell ref="B35:B36"/>
    <mergeCell ref="Q35:T36"/>
    <mergeCell ref="U35:X36"/>
    <mergeCell ref="A41:A42"/>
    <mergeCell ref="B41:B42"/>
    <mergeCell ref="Q41:X42"/>
    <mergeCell ref="Y41:AE42"/>
    <mergeCell ref="A43:A44"/>
    <mergeCell ref="B43:B44"/>
    <mergeCell ref="Q43:X44"/>
    <mergeCell ref="A38:AE38"/>
    <mergeCell ref="A39:A40"/>
    <mergeCell ref="B39:B40"/>
    <mergeCell ref="C39:C40"/>
    <mergeCell ref="D39:P39"/>
    <mergeCell ref="Q39:AE39"/>
    <mergeCell ref="Q40:X40"/>
    <mergeCell ref="Y40:AE40"/>
    <mergeCell ref="Y43:AE44"/>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s>
  <dataValidations count="3">
    <dataValidation type="textLength" operator="lessThanOrEqual" allowBlank="1" showInputMessage="1" showErrorMessage="1" errorTitle="Máximo 2.000 caracteres" error="Máximo 2.000 caracteres" sqref="Q43 Q35 Y35 Q41 AC35" xr:uid="{3F8F6C58-50C0-4A32-83EA-7740EE13DFE1}">
      <formula1>2000</formula1>
    </dataValidation>
    <dataValidation type="textLength" operator="lessThanOrEqual" allowBlank="1" showInputMessage="1" showErrorMessage="1" errorTitle="Máximo 2.000 caracteres" error="Máximo 2.000 caracteres" promptTitle="2.000 caracteres" sqref="Q30:Q31" xr:uid="{BEAB81B0-9F8E-46B3-858A-71BDD4ACE1FC}">
      <formula1>2000</formula1>
    </dataValidation>
    <dataValidation type="list" allowBlank="1" showInputMessage="1" showErrorMessage="1" sqref="C7:C9" xr:uid="{45A8F3E0-B428-4B6F-9F20-1BEA11B71699}">
      <formula1>$B$21:$M$21</formula1>
    </dataValidation>
  </dataValidations>
  <hyperlinks>
    <hyperlink ref="Y41" r:id="rId1" xr:uid="{E8B37A55-D672-45A9-A7A5-180A2FB995C9}"/>
    <hyperlink ref="Y43" r:id="rId2" xr:uid="{71496111-5917-479B-BB3B-1B9BE94B9105}"/>
  </hyperlinks>
  <pageMargins left="1" right="1" top="1" bottom="1" header="0.5" footer="0.5"/>
  <pageSetup scale="17" fitToHeight="0" orientation="landscape" r:id="rId3"/>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r:uid="{4E60091D-FE32-4B6D-AB2F-5157C35B5CB0}">
          <x14:formula1>
            <xm:f>listas!$D$2:$D$15</xm:f>
          </x14:formula1>
          <xm:sqref>C11:AE13</xm:sqref>
        </x14:dataValidation>
        <x14:dataValidation type="list" allowBlank="1" showInputMessage="1" showErrorMessage="1" xr:uid="{0F5C7121-44A2-4080-8DFD-71EC05314583}">
          <x14:formula1>
            <xm:f>listas!$A$2:$A$6</xm:f>
          </x14:formula1>
          <xm:sqref>C15:K15</xm:sqref>
        </x14:dataValidation>
        <x14:dataValidation type="list" allowBlank="1" showInputMessage="1" showErrorMessage="1" xr:uid="{573763EE-0AA9-46AE-8643-C3956CA0D0B6}">
          <x14:formula1>
            <xm:f>listas!$B$2:$B$8</xm:f>
          </x14:formula1>
          <xm:sqref>R15:X15</xm:sqref>
        </x14:dataValidation>
        <x14:dataValidation type="list" allowBlank="1" showInputMessage="1" showErrorMessage="1" xr:uid="{2D253DF5-610E-499F-9869-D81099880F37}">
          <x14:formula1>
            <xm:f>listas!$C$2:$C$20</xm:f>
          </x14:formula1>
          <xm:sqref>AA15:AE15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E1495-DB44-476C-8B03-60F38D8BEC04}">
  <sheetPr>
    <tabColor rgb="FFFFFF00"/>
    <pageSetUpPr fitToPage="1"/>
  </sheetPr>
  <dimension ref="A1:AO43"/>
  <sheetViews>
    <sheetView showGridLines="0" view="pageBreakPreview" topLeftCell="U12" zoomScale="60" zoomScaleNormal="70" workbookViewId="0">
      <selection activeCell="AF1" sqref="AF1:AL1048576"/>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731" customWidth="1"/>
    <col min="33" max="33" width="18.44140625" style="731" bestFit="1" customWidth="1"/>
    <col min="34" max="34" width="8.44140625" style="731" customWidth="1"/>
    <col min="35" max="35" width="18.44140625" style="731" bestFit="1" customWidth="1"/>
    <col min="36" max="36" width="5.6640625" style="731" customWidth="1"/>
    <col min="37" max="37" width="18.44140625" style="731" bestFit="1" customWidth="1"/>
    <col min="38" max="38" width="4.6640625" style="731"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385"/>
      <c r="B1" s="388" t="s">
        <v>157</v>
      </c>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7" t="s">
        <v>158</v>
      </c>
      <c r="AC1" s="398"/>
      <c r="AD1" s="398"/>
      <c r="AE1" s="399"/>
    </row>
    <row r="2" spans="1:31" ht="30.75" customHeight="1" thickBot="1" x14ac:dyDescent="0.35">
      <c r="A2" s="386"/>
      <c r="B2" s="388" t="s">
        <v>159</v>
      </c>
      <c r="C2" s="389"/>
      <c r="D2" s="389"/>
      <c r="E2" s="389"/>
      <c r="F2" s="389"/>
      <c r="G2" s="389"/>
      <c r="H2" s="389"/>
      <c r="I2" s="389"/>
      <c r="J2" s="389"/>
      <c r="K2" s="389"/>
      <c r="L2" s="389"/>
      <c r="M2" s="389"/>
      <c r="N2" s="389"/>
      <c r="O2" s="389"/>
      <c r="P2" s="389"/>
      <c r="Q2" s="389"/>
      <c r="R2" s="389"/>
      <c r="S2" s="389"/>
      <c r="T2" s="389"/>
      <c r="U2" s="389"/>
      <c r="V2" s="389"/>
      <c r="W2" s="389"/>
      <c r="X2" s="389"/>
      <c r="Y2" s="389"/>
      <c r="Z2" s="389"/>
      <c r="AA2" s="390"/>
      <c r="AB2" s="397" t="s">
        <v>160</v>
      </c>
      <c r="AC2" s="398"/>
      <c r="AD2" s="398"/>
      <c r="AE2" s="399"/>
    </row>
    <row r="3" spans="1:31" ht="24" customHeight="1" thickBot="1" x14ac:dyDescent="0.35">
      <c r="A3" s="386"/>
      <c r="B3" s="391" t="s">
        <v>161</v>
      </c>
      <c r="C3" s="392"/>
      <c r="D3" s="392"/>
      <c r="E3" s="392"/>
      <c r="F3" s="392"/>
      <c r="G3" s="392"/>
      <c r="H3" s="392"/>
      <c r="I3" s="392"/>
      <c r="J3" s="392"/>
      <c r="K3" s="392"/>
      <c r="L3" s="392"/>
      <c r="M3" s="392"/>
      <c r="N3" s="392"/>
      <c r="O3" s="392"/>
      <c r="P3" s="392"/>
      <c r="Q3" s="392"/>
      <c r="R3" s="392"/>
      <c r="S3" s="392"/>
      <c r="T3" s="392"/>
      <c r="U3" s="392"/>
      <c r="V3" s="392"/>
      <c r="W3" s="392"/>
      <c r="X3" s="392"/>
      <c r="Y3" s="392"/>
      <c r="Z3" s="392"/>
      <c r="AA3" s="393"/>
      <c r="AB3" s="397" t="s">
        <v>162</v>
      </c>
      <c r="AC3" s="398"/>
      <c r="AD3" s="398"/>
      <c r="AE3" s="399"/>
    </row>
    <row r="4" spans="1:31" ht="21.75" customHeight="1" thickBot="1" x14ac:dyDescent="0.35">
      <c r="A4" s="387"/>
      <c r="B4" s="394"/>
      <c r="C4" s="395"/>
      <c r="D4" s="395"/>
      <c r="E4" s="395"/>
      <c r="F4" s="395"/>
      <c r="G4" s="395"/>
      <c r="H4" s="395"/>
      <c r="I4" s="395"/>
      <c r="J4" s="395"/>
      <c r="K4" s="395"/>
      <c r="L4" s="395"/>
      <c r="M4" s="395"/>
      <c r="N4" s="395"/>
      <c r="O4" s="395"/>
      <c r="P4" s="395"/>
      <c r="Q4" s="395"/>
      <c r="R4" s="395"/>
      <c r="S4" s="395"/>
      <c r="T4" s="395"/>
      <c r="U4" s="395"/>
      <c r="V4" s="395"/>
      <c r="W4" s="395"/>
      <c r="X4" s="395"/>
      <c r="Y4" s="395"/>
      <c r="Z4" s="395"/>
      <c r="AA4" s="396"/>
      <c r="AB4" s="400" t="s">
        <v>163</v>
      </c>
      <c r="AC4" s="401"/>
      <c r="AD4" s="401"/>
      <c r="AE4" s="402"/>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88"/>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3">
      <c r="A7" s="403" t="s">
        <v>4</v>
      </c>
      <c r="B7" s="437"/>
      <c r="C7" s="439" t="s">
        <v>164</v>
      </c>
      <c r="D7" s="403" t="s">
        <v>6</v>
      </c>
      <c r="E7" s="409"/>
      <c r="F7" s="409"/>
      <c r="G7" s="409"/>
      <c r="H7" s="404"/>
      <c r="I7" s="431">
        <v>45632</v>
      </c>
      <c r="J7" s="432"/>
      <c r="K7" s="403" t="s">
        <v>8</v>
      </c>
      <c r="L7" s="404"/>
      <c r="M7" s="423" t="s">
        <v>165</v>
      </c>
      <c r="N7" s="424"/>
      <c r="O7" s="412"/>
      <c r="P7" s="413"/>
      <c r="Q7" s="20"/>
      <c r="R7" s="20"/>
      <c r="S7" s="20"/>
      <c r="T7" s="20"/>
      <c r="U7" s="20"/>
      <c r="V7" s="20"/>
      <c r="W7" s="20"/>
      <c r="X7" s="20"/>
      <c r="Y7" s="20"/>
      <c r="Z7" s="21"/>
      <c r="AA7" s="20"/>
      <c r="AB7" s="20"/>
      <c r="AD7" s="22"/>
      <c r="AE7" s="23"/>
    </row>
    <row r="8" spans="1:31" ht="15" customHeight="1" x14ac:dyDescent="0.3">
      <c r="A8" s="405"/>
      <c r="B8" s="438"/>
      <c r="C8" s="440"/>
      <c r="D8" s="405"/>
      <c r="E8" s="410"/>
      <c r="F8" s="410"/>
      <c r="G8" s="410"/>
      <c r="H8" s="406"/>
      <c r="I8" s="433"/>
      <c r="J8" s="434"/>
      <c r="K8" s="405"/>
      <c r="L8" s="406"/>
      <c r="M8" s="442" t="s">
        <v>166</v>
      </c>
      <c r="N8" s="443"/>
      <c r="O8" s="425"/>
      <c r="P8" s="426"/>
      <c r="Q8" s="20"/>
      <c r="R8" s="20"/>
      <c r="S8" s="20"/>
      <c r="T8" s="20"/>
      <c r="U8" s="20"/>
      <c r="V8" s="20"/>
      <c r="W8" s="20"/>
      <c r="X8" s="20"/>
      <c r="Y8" s="20"/>
      <c r="Z8" s="21"/>
      <c r="AA8" s="20"/>
      <c r="AB8" s="20"/>
      <c r="AD8" s="22"/>
      <c r="AE8" s="23"/>
    </row>
    <row r="9" spans="1:31" ht="15.75" customHeight="1" thickBot="1" x14ac:dyDescent="0.35">
      <c r="A9" s="407"/>
      <c r="B9" s="408"/>
      <c r="C9" s="441"/>
      <c r="D9" s="407"/>
      <c r="E9" s="411"/>
      <c r="F9" s="411"/>
      <c r="G9" s="411"/>
      <c r="H9" s="408"/>
      <c r="I9" s="435"/>
      <c r="J9" s="436"/>
      <c r="K9" s="407"/>
      <c r="L9" s="408"/>
      <c r="M9" s="427" t="s">
        <v>167</v>
      </c>
      <c r="N9" s="428"/>
      <c r="O9" s="429" t="s">
        <v>168</v>
      </c>
      <c r="P9" s="43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03" t="s">
        <v>10</v>
      </c>
      <c r="B11" s="404"/>
      <c r="C11" s="414" t="s">
        <v>169</v>
      </c>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6"/>
    </row>
    <row r="12" spans="1:31" ht="15" customHeight="1" x14ac:dyDescent="0.3">
      <c r="A12" s="405"/>
      <c r="B12" s="406"/>
      <c r="C12" s="417"/>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9"/>
    </row>
    <row r="13" spans="1:31" ht="15" customHeight="1" thickBot="1" x14ac:dyDescent="0.35">
      <c r="A13" s="407"/>
      <c r="B13" s="408"/>
      <c r="C13" s="420"/>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457" t="s">
        <v>12</v>
      </c>
      <c r="B15" s="458"/>
      <c r="C15" s="463" t="s">
        <v>170</v>
      </c>
      <c r="D15" s="464"/>
      <c r="E15" s="464"/>
      <c r="F15" s="464"/>
      <c r="G15" s="464"/>
      <c r="H15" s="464"/>
      <c r="I15" s="464"/>
      <c r="J15" s="464"/>
      <c r="K15" s="465"/>
      <c r="L15" s="444" t="s">
        <v>14</v>
      </c>
      <c r="M15" s="445"/>
      <c r="N15" s="445"/>
      <c r="O15" s="445"/>
      <c r="P15" s="445"/>
      <c r="Q15" s="446"/>
      <c r="R15" s="450" t="s">
        <v>171</v>
      </c>
      <c r="S15" s="451"/>
      <c r="T15" s="451"/>
      <c r="U15" s="451"/>
      <c r="V15" s="451"/>
      <c r="W15" s="451"/>
      <c r="X15" s="452"/>
      <c r="Y15" s="444" t="s">
        <v>15</v>
      </c>
      <c r="Z15" s="446"/>
      <c r="AA15" s="447" t="s">
        <v>172</v>
      </c>
      <c r="AB15" s="448"/>
      <c r="AC15" s="448"/>
      <c r="AD15" s="448"/>
      <c r="AE15" s="449"/>
    </row>
    <row r="16" spans="1:31" ht="9" customHeight="1" thickBot="1" x14ac:dyDescent="0.35">
      <c r="A16" s="24"/>
      <c r="B16" s="20"/>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D16" s="22"/>
      <c r="AE16" s="23"/>
    </row>
    <row r="17" spans="1:38" s="40" customFormat="1" ht="37.5" customHeight="1" thickBot="1" x14ac:dyDescent="0.35">
      <c r="A17" s="457" t="s">
        <v>17</v>
      </c>
      <c r="B17" s="458"/>
      <c r="C17" s="447" t="s">
        <v>298</v>
      </c>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733"/>
      <c r="AG17" s="733"/>
      <c r="AH17" s="733"/>
      <c r="AI17" s="733"/>
      <c r="AJ17" s="733"/>
      <c r="AK17" s="733"/>
      <c r="AL17" s="733"/>
    </row>
    <row r="18" spans="1:38"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8" ht="32.1" customHeight="1" thickBot="1" x14ac:dyDescent="0.35">
      <c r="A19" s="444" t="s">
        <v>173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6"/>
      <c r="AF19" s="735"/>
    </row>
    <row r="20" spans="1:38" ht="32.1" customHeight="1" thickBot="1" x14ac:dyDescent="0.35">
      <c r="A20" s="44" t="s">
        <v>19</v>
      </c>
      <c r="B20" s="466" t="s">
        <v>174</v>
      </c>
      <c r="C20" s="467"/>
      <c r="D20" s="467"/>
      <c r="E20" s="467"/>
      <c r="F20" s="467"/>
      <c r="G20" s="467"/>
      <c r="H20" s="467"/>
      <c r="I20" s="467"/>
      <c r="J20" s="467"/>
      <c r="K20" s="467"/>
      <c r="L20" s="467"/>
      <c r="M20" s="467"/>
      <c r="N20" s="467"/>
      <c r="O20" s="468"/>
      <c r="P20" s="444" t="s">
        <v>175</v>
      </c>
      <c r="Q20" s="445"/>
      <c r="R20" s="445"/>
      <c r="S20" s="445"/>
      <c r="T20" s="445"/>
      <c r="U20" s="445"/>
      <c r="V20" s="445"/>
      <c r="W20" s="445"/>
      <c r="X20" s="445"/>
      <c r="Y20" s="445"/>
      <c r="Z20" s="445"/>
      <c r="AA20" s="445"/>
      <c r="AB20" s="445"/>
      <c r="AC20" s="445"/>
      <c r="AD20" s="445"/>
      <c r="AE20" s="446"/>
      <c r="AF20" s="735"/>
    </row>
    <row r="21" spans="1:38" ht="32.1" customHeight="1" thickBot="1" x14ac:dyDescent="0.35">
      <c r="A21" s="25"/>
      <c r="B21" s="45" t="s">
        <v>176</v>
      </c>
      <c r="C21" s="46" t="s">
        <v>177</v>
      </c>
      <c r="D21" s="46" t="s">
        <v>178</v>
      </c>
      <c r="E21" s="46" t="s">
        <v>179</v>
      </c>
      <c r="F21" s="46" t="s">
        <v>180</v>
      </c>
      <c r="G21" s="46" t="s">
        <v>181</v>
      </c>
      <c r="H21" s="46" t="s">
        <v>182</v>
      </c>
      <c r="I21" s="46" t="s">
        <v>183</v>
      </c>
      <c r="J21" s="46" t="s">
        <v>184</v>
      </c>
      <c r="K21" s="46" t="s">
        <v>185</v>
      </c>
      <c r="L21" s="46" t="s">
        <v>164</v>
      </c>
      <c r="M21" s="46" t="s">
        <v>186</v>
      </c>
      <c r="N21" s="46" t="s">
        <v>102</v>
      </c>
      <c r="O21" s="47" t="s">
        <v>100</v>
      </c>
      <c r="P21" s="48"/>
      <c r="Q21" s="44" t="s">
        <v>176</v>
      </c>
      <c r="R21" s="49" t="s">
        <v>177</v>
      </c>
      <c r="S21" s="49" t="s">
        <v>178</v>
      </c>
      <c r="T21" s="49" t="s">
        <v>179</v>
      </c>
      <c r="U21" s="49" t="s">
        <v>180</v>
      </c>
      <c r="V21" s="49" t="s">
        <v>181</v>
      </c>
      <c r="W21" s="49" t="s">
        <v>182</v>
      </c>
      <c r="X21" s="49" t="s">
        <v>183</v>
      </c>
      <c r="Y21" s="49" t="s">
        <v>184</v>
      </c>
      <c r="Z21" s="49" t="s">
        <v>185</v>
      </c>
      <c r="AA21" s="49" t="s">
        <v>164</v>
      </c>
      <c r="AB21" s="49" t="s">
        <v>186</v>
      </c>
      <c r="AC21" s="49" t="s">
        <v>102</v>
      </c>
      <c r="AD21" s="50" t="s">
        <v>187</v>
      </c>
      <c r="AE21" s="50" t="s">
        <v>188</v>
      </c>
      <c r="AF21" s="736"/>
    </row>
    <row r="22" spans="1:38" ht="32.1" customHeight="1" x14ac:dyDescent="0.3">
      <c r="A22" s="51" t="s">
        <v>31</v>
      </c>
      <c r="B22" s="166"/>
      <c r="C22" s="167"/>
      <c r="D22" s="167"/>
      <c r="E22" s="167"/>
      <c r="F22" s="167"/>
      <c r="G22" s="167"/>
      <c r="H22" s="167"/>
      <c r="I22" s="167">
        <v>0</v>
      </c>
      <c r="J22" s="167"/>
      <c r="K22" s="167">
        <v>0</v>
      </c>
      <c r="L22" s="167"/>
      <c r="M22" s="167"/>
      <c r="N22" s="167">
        <f>SUM(B22:M22)</f>
        <v>0</v>
      </c>
      <c r="O22" s="52"/>
      <c r="P22" s="51" t="s">
        <v>27</v>
      </c>
      <c r="Q22" s="53"/>
      <c r="R22" s="54"/>
      <c r="S22" s="54"/>
      <c r="T22" s="54"/>
      <c r="U22" s="54"/>
      <c r="V22" s="54"/>
      <c r="W22" s="179"/>
      <c r="X22" s="54"/>
      <c r="Y22" s="54"/>
      <c r="Z22" s="54">
        <v>1806726</v>
      </c>
      <c r="AA22" s="54"/>
      <c r="AB22" s="54"/>
      <c r="AC22" s="179">
        <f>SUM(Q22:AB22)</f>
        <v>1806726</v>
      </c>
      <c r="AE22" s="55"/>
      <c r="AF22" s="737">
        <f>+VIGENCIA!G12</f>
        <v>1806726</v>
      </c>
      <c r="AI22" s="745">
        <f>+META_1!AC22+META_2!AC22+META_3!AC22+META_4!AC22+META_5!AC22+META_6!AC22+META_7!AC22+META_8!AC22</f>
        <v>3340966826</v>
      </c>
      <c r="AK22" s="745"/>
    </row>
    <row r="23" spans="1:38" ht="32.1" customHeight="1" x14ac:dyDescent="0.3">
      <c r="A23" s="56" t="s">
        <v>21</v>
      </c>
      <c r="B23" s="168"/>
      <c r="C23" s="169"/>
      <c r="D23" s="169"/>
      <c r="E23" s="169"/>
      <c r="F23" s="169"/>
      <c r="G23" s="169"/>
      <c r="H23" s="169"/>
      <c r="I23" s="169"/>
      <c r="J23" s="169"/>
      <c r="K23" s="169"/>
      <c r="L23" s="169"/>
      <c r="M23" s="169"/>
      <c r="N23" s="169">
        <f>SUM(B23:M23)</f>
        <v>0</v>
      </c>
      <c r="O23" s="59" t="str">
        <f>IFERROR(N23/(SUMIF(B23:M23,"&gt;0",B22:M22))," ")</f>
        <v xml:space="preserve"> </v>
      </c>
      <c r="P23" s="56" t="s">
        <v>29</v>
      </c>
      <c r="Q23" s="57"/>
      <c r="R23" s="58"/>
      <c r="S23" s="58"/>
      <c r="T23" s="58"/>
      <c r="U23" s="58"/>
      <c r="V23" s="58"/>
      <c r="W23" s="169"/>
      <c r="X23" s="58"/>
      <c r="Y23" s="58"/>
      <c r="Z23" s="58"/>
      <c r="AA23" s="58"/>
      <c r="AB23" s="58"/>
      <c r="AC23" s="58">
        <f>SUM(Q23:AB23)</f>
        <v>0</v>
      </c>
      <c r="AD23" s="58">
        <f>AC23/SUM(W22:AB22)</f>
        <v>0</v>
      </c>
      <c r="AE23" s="60">
        <f>AC23/AC22</f>
        <v>0</v>
      </c>
      <c r="AF23" s="737">
        <f>+VIGENCIA!H12</f>
        <v>0</v>
      </c>
      <c r="AI23" s="745">
        <f>+META_1!AC23+META_2!AC23+META_3!AC23+META_4!AC23+META_5!AC23+META_6!AC23+META_7!AC23+META_8!AC23</f>
        <v>2938141087</v>
      </c>
      <c r="AK23" s="745"/>
    </row>
    <row r="24" spans="1:38" ht="32.1" customHeight="1" x14ac:dyDescent="0.3">
      <c r="A24" s="56" t="s">
        <v>23</v>
      </c>
      <c r="B24" s="168">
        <f>+B22-B23</f>
        <v>0</v>
      </c>
      <c r="C24" s="169">
        <f t="shared" ref="C24:M24" si="0">+C22-C23</f>
        <v>0</v>
      </c>
      <c r="D24" s="169">
        <f t="shared" si="0"/>
        <v>0</v>
      </c>
      <c r="E24" s="169">
        <f t="shared" si="0"/>
        <v>0</v>
      </c>
      <c r="F24" s="169">
        <f t="shared" si="0"/>
        <v>0</v>
      </c>
      <c r="G24" s="169">
        <f t="shared" si="0"/>
        <v>0</v>
      </c>
      <c r="H24" s="169">
        <f t="shared" si="0"/>
        <v>0</v>
      </c>
      <c r="I24" s="169">
        <f t="shared" si="0"/>
        <v>0</v>
      </c>
      <c r="J24" s="169"/>
      <c r="K24" s="169">
        <f t="shared" si="0"/>
        <v>0</v>
      </c>
      <c r="L24" s="169">
        <f t="shared" si="0"/>
        <v>0</v>
      </c>
      <c r="M24" s="169">
        <f t="shared" si="0"/>
        <v>0</v>
      </c>
      <c r="N24" s="169">
        <f>SUM(B24:M24)</f>
        <v>0</v>
      </c>
      <c r="O24" s="61"/>
      <c r="P24" s="56" t="s">
        <v>31</v>
      </c>
      <c r="Q24" s="57"/>
      <c r="R24" s="58"/>
      <c r="S24" s="58"/>
      <c r="T24" s="58"/>
      <c r="U24" s="58"/>
      <c r="V24" s="58"/>
      <c r="W24" s="169"/>
      <c r="X24" s="58"/>
      <c r="Y24" s="58"/>
      <c r="Z24" s="58"/>
      <c r="AA24" s="58"/>
      <c r="AB24" s="58">
        <v>1806726</v>
      </c>
      <c r="AC24" s="169">
        <f>SUM(Q24:AB24)</f>
        <v>1806726</v>
      </c>
      <c r="AD24" s="58"/>
      <c r="AE24" s="62"/>
      <c r="AF24" s="737"/>
      <c r="AI24" s="745"/>
      <c r="AK24" s="745"/>
    </row>
    <row r="25" spans="1:38" ht="32.1" customHeight="1" thickBot="1" x14ac:dyDescent="0.35">
      <c r="A25" s="63" t="s">
        <v>25</v>
      </c>
      <c r="B25" s="64"/>
      <c r="C25" s="65"/>
      <c r="D25" s="65"/>
      <c r="E25" s="65"/>
      <c r="F25" s="65"/>
      <c r="G25" s="65"/>
      <c r="H25" s="65"/>
      <c r="I25" s="65"/>
      <c r="J25" s="65"/>
      <c r="K25" s="65"/>
      <c r="L25" s="65"/>
      <c r="M25" s="65"/>
      <c r="N25" s="65">
        <f>SUM(B25:M25)</f>
        <v>0</v>
      </c>
      <c r="O25" s="66" t="str">
        <f>IFERROR(N25/(SUMIF(B25:M25,"&gt;0",B24:M24))," ")</f>
        <v xml:space="preserve"> </v>
      </c>
      <c r="P25" s="63" t="s">
        <v>25</v>
      </c>
      <c r="Q25" s="64"/>
      <c r="R25" s="65"/>
      <c r="S25" s="65"/>
      <c r="T25" s="65"/>
      <c r="U25" s="65"/>
      <c r="V25" s="65"/>
      <c r="W25" s="65"/>
      <c r="X25" s="65"/>
      <c r="Y25" s="65"/>
      <c r="Z25" s="65"/>
      <c r="AA25" s="65"/>
      <c r="AB25" s="65"/>
      <c r="AC25" s="65">
        <f>SUM(Q25:AB25)</f>
        <v>0</v>
      </c>
      <c r="AD25" s="65">
        <v>0</v>
      </c>
      <c r="AE25" s="67">
        <v>0</v>
      </c>
      <c r="AF25" s="737">
        <f>+VIGENCIA!I12</f>
        <v>0</v>
      </c>
      <c r="AI25" s="745">
        <f>+META_1!AC25+META_2!AC25+META_3!AC25+META_4!AC25+META_5!AC25+META_6!AC25+META_7!AC25+META_8!AC25</f>
        <v>1435197678</v>
      </c>
      <c r="AK25" s="745"/>
    </row>
    <row r="26" spans="1:38" s="68" customFormat="1" ht="16.5" customHeight="1" thickBot="1" x14ac:dyDescent="0.3">
      <c r="AC26" s="163"/>
      <c r="AF26" s="739"/>
      <c r="AG26" s="739"/>
      <c r="AH26" s="739"/>
      <c r="AI26" s="739"/>
      <c r="AJ26" s="739"/>
      <c r="AK26" s="739"/>
      <c r="AL26" s="739"/>
    </row>
    <row r="27" spans="1:38" ht="33.9" customHeight="1" x14ac:dyDescent="0.3">
      <c r="A27" s="459" t="s">
        <v>189</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1"/>
    </row>
    <row r="28" spans="1:38" ht="15" customHeight="1" x14ac:dyDescent="0.3">
      <c r="A28" s="456" t="s">
        <v>34</v>
      </c>
      <c r="B28" s="453" t="s">
        <v>36</v>
      </c>
      <c r="C28" s="453"/>
      <c r="D28" s="453" t="s">
        <v>190</v>
      </c>
      <c r="E28" s="453"/>
      <c r="F28" s="453"/>
      <c r="G28" s="453"/>
      <c r="H28" s="453"/>
      <c r="I28" s="453"/>
      <c r="J28" s="453"/>
      <c r="K28" s="453"/>
      <c r="L28" s="453"/>
      <c r="M28" s="453"/>
      <c r="N28" s="453"/>
      <c r="O28" s="453"/>
      <c r="P28" s="453" t="s">
        <v>102</v>
      </c>
      <c r="Q28" s="453" t="s">
        <v>191</v>
      </c>
      <c r="R28" s="453"/>
      <c r="S28" s="453"/>
      <c r="T28" s="453"/>
      <c r="U28" s="453"/>
      <c r="V28" s="453"/>
      <c r="W28" s="453"/>
      <c r="X28" s="453"/>
      <c r="Y28" s="453" t="s">
        <v>192</v>
      </c>
      <c r="Z28" s="453"/>
      <c r="AA28" s="453"/>
      <c r="AB28" s="453"/>
      <c r="AC28" s="453"/>
      <c r="AD28" s="453"/>
      <c r="AE28" s="462"/>
    </row>
    <row r="29" spans="1:38" ht="27" customHeight="1" x14ac:dyDescent="0.3">
      <c r="A29" s="456"/>
      <c r="B29" s="453"/>
      <c r="C29" s="453"/>
      <c r="D29" s="69" t="s">
        <v>176</v>
      </c>
      <c r="E29" s="69" t="s">
        <v>177</v>
      </c>
      <c r="F29" s="69" t="s">
        <v>178</v>
      </c>
      <c r="G29" s="69" t="s">
        <v>179</v>
      </c>
      <c r="H29" s="69" t="s">
        <v>180</v>
      </c>
      <c r="I29" s="69" t="s">
        <v>181</v>
      </c>
      <c r="J29" s="69" t="s">
        <v>182</v>
      </c>
      <c r="K29" s="69" t="s">
        <v>183</v>
      </c>
      <c r="L29" s="69" t="s">
        <v>184</v>
      </c>
      <c r="M29" s="69" t="s">
        <v>185</v>
      </c>
      <c r="N29" s="69" t="s">
        <v>164</v>
      </c>
      <c r="O29" s="69" t="s">
        <v>186</v>
      </c>
      <c r="P29" s="453"/>
      <c r="Q29" s="453"/>
      <c r="R29" s="453"/>
      <c r="S29" s="453"/>
      <c r="T29" s="453"/>
      <c r="U29" s="453"/>
      <c r="V29" s="453"/>
      <c r="W29" s="453"/>
      <c r="X29" s="453"/>
      <c r="Y29" s="453"/>
      <c r="Z29" s="453"/>
      <c r="AA29" s="453"/>
      <c r="AB29" s="453"/>
      <c r="AC29" s="453"/>
      <c r="AD29" s="453"/>
      <c r="AE29" s="462"/>
    </row>
    <row r="30" spans="1:38" ht="108" customHeight="1" thickBot="1" x14ac:dyDescent="0.35">
      <c r="A30" s="170"/>
      <c r="B30" s="469"/>
      <c r="C30" s="469"/>
      <c r="D30" s="16"/>
      <c r="E30" s="16"/>
      <c r="F30" s="16"/>
      <c r="G30" s="16"/>
      <c r="H30" s="16"/>
      <c r="I30" s="16"/>
      <c r="J30" s="16"/>
      <c r="K30" s="16"/>
      <c r="L30" s="16"/>
      <c r="M30" s="16"/>
      <c r="N30" s="16"/>
      <c r="O30" s="16"/>
      <c r="P30" s="70">
        <f>SUM(D30:O30)</f>
        <v>0</v>
      </c>
      <c r="Q30" s="454" t="s">
        <v>193</v>
      </c>
      <c r="R30" s="454"/>
      <c r="S30" s="454"/>
      <c r="T30" s="454"/>
      <c r="U30" s="454"/>
      <c r="V30" s="454"/>
      <c r="W30" s="454"/>
      <c r="X30" s="454"/>
      <c r="Y30" s="454" t="s">
        <v>43</v>
      </c>
      <c r="Z30" s="454"/>
      <c r="AA30" s="454"/>
      <c r="AB30" s="454"/>
      <c r="AC30" s="454"/>
      <c r="AD30" s="454"/>
      <c r="AE30" s="470"/>
    </row>
    <row r="31" spans="1:38" ht="12" customHeight="1" thickBot="1" x14ac:dyDescent="0.35">
      <c r="A31" s="71"/>
      <c r="B31" s="72"/>
      <c r="C31" s="72"/>
      <c r="D31" s="27"/>
      <c r="E31" s="27"/>
      <c r="F31" s="27"/>
      <c r="G31" s="27"/>
      <c r="H31" s="27"/>
      <c r="I31" s="27"/>
      <c r="J31" s="27"/>
      <c r="K31" s="27"/>
      <c r="L31" s="27"/>
      <c r="M31" s="27"/>
      <c r="N31" s="27"/>
      <c r="O31" s="27"/>
      <c r="P31" s="73"/>
      <c r="Q31" s="160"/>
      <c r="R31" s="160"/>
      <c r="S31" s="160"/>
      <c r="T31" s="160"/>
      <c r="U31" s="160"/>
      <c r="V31" s="160"/>
      <c r="W31" s="160"/>
      <c r="X31" s="160"/>
      <c r="Y31" s="160"/>
      <c r="Z31" s="160"/>
      <c r="AA31" s="160"/>
      <c r="AB31" s="160"/>
      <c r="AC31" s="160"/>
      <c r="AD31" s="160"/>
      <c r="AE31" s="161"/>
    </row>
    <row r="32" spans="1:38" ht="45" customHeight="1" x14ac:dyDescent="0.3">
      <c r="A32" s="414" t="s">
        <v>194</v>
      </c>
      <c r="B32" s="415"/>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6"/>
    </row>
    <row r="33" spans="1:41" ht="23.1" customHeight="1" x14ac:dyDescent="0.3">
      <c r="A33" s="456" t="s">
        <v>44</v>
      </c>
      <c r="B33" s="453" t="s">
        <v>46</v>
      </c>
      <c r="C33" s="453" t="s">
        <v>36</v>
      </c>
      <c r="D33" s="453" t="s">
        <v>195</v>
      </c>
      <c r="E33" s="453"/>
      <c r="F33" s="453"/>
      <c r="G33" s="453"/>
      <c r="H33" s="453"/>
      <c r="I33" s="453"/>
      <c r="J33" s="453"/>
      <c r="K33" s="453"/>
      <c r="L33" s="453"/>
      <c r="M33" s="453"/>
      <c r="N33" s="453"/>
      <c r="O33" s="453"/>
      <c r="P33" s="453"/>
      <c r="Q33" s="453" t="s">
        <v>196</v>
      </c>
      <c r="R33" s="453"/>
      <c r="S33" s="453"/>
      <c r="T33" s="453"/>
      <c r="U33" s="453"/>
      <c r="V33" s="453"/>
      <c r="W33" s="453"/>
      <c r="X33" s="453"/>
      <c r="Y33" s="453"/>
      <c r="Z33" s="453"/>
      <c r="AA33" s="453"/>
      <c r="AB33" s="453"/>
      <c r="AC33" s="453"/>
      <c r="AD33" s="453"/>
      <c r="AE33" s="462"/>
      <c r="AG33" s="741"/>
      <c r="AH33" s="741"/>
      <c r="AI33" s="741"/>
      <c r="AJ33" s="741"/>
      <c r="AK33" s="741"/>
      <c r="AL33" s="741"/>
      <c r="AM33" s="74"/>
      <c r="AN33" s="74"/>
      <c r="AO33" s="74"/>
    </row>
    <row r="34" spans="1:41" ht="27" customHeight="1" x14ac:dyDescent="0.3">
      <c r="A34" s="456"/>
      <c r="B34" s="453"/>
      <c r="C34" s="474"/>
      <c r="D34" s="69" t="s">
        <v>176</v>
      </c>
      <c r="E34" s="69" t="s">
        <v>177</v>
      </c>
      <c r="F34" s="69" t="s">
        <v>178</v>
      </c>
      <c r="G34" s="69" t="s">
        <v>179</v>
      </c>
      <c r="H34" s="69" t="s">
        <v>180</v>
      </c>
      <c r="I34" s="69" t="s">
        <v>181</v>
      </c>
      <c r="J34" s="69" t="s">
        <v>182</v>
      </c>
      <c r="K34" s="69" t="s">
        <v>183</v>
      </c>
      <c r="L34" s="69" t="s">
        <v>184</v>
      </c>
      <c r="M34" s="69" t="s">
        <v>185</v>
      </c>
      <c r="N34" s="69" t="s">
        <v>164</v>
      </c>
      <c r="O34" s="69" t="s">
        <v>186</v>
      </c>
      <c r="P34" s="69" t="s">
        <v>102</v>
      </c>
      <c r="Q34" s="471" t="s">
        <v>52</v>
      </c>
      <c r="R34" s="472"/>
      <c r="S34" s="472"/>
      <c r="T34" s="473"/>
      <c r="U34" s="453" t="s">
        <v>54</v>
      </c>
      <c r="V34" s="453"/>
      <c r="W34" s="453"/>
      <c r="X34" s="453"/>
      <c r="Y34" s="453" t="s">
        <v>56</v>
      </c>
      <c r="Z34" s="453"/>
      <c r="AA34" s="453"/>
      <c r="AB34" s="453"/>
      <c r="AC34" s="453" t="s">
        <v>58</v>
      </c>
      <c r="AD34" s="453"/>
      <c r="AE34" s="462"/>
      <c r="AG34" s="741"/>
      <c r="AH34" s="741"/>
      <c r="AI34" s="741"/>
      <c r="AJ34" s="741"/>
      <c r="AK34" s="741"/>
      <c r="AL34" s="741"/>
      <c r="AM34" s="74"/>
      <c r="AN34" s="74"/>
      <c r="AO34" s="74"/>
    </row>
    <row r="35" spans="1:41" ht="52.5" customHeight="1" x14ac:dyDescent="0.3">
      <c r="A35" s="574" t="str">
        <f>+C17</f>
        <v>Fortalecer el 100% de las herramientas para el seguimiento a de los planes, políticas públicas, proyectos y presupuesto asociados a la inversión de la entidad.</v>
      </c>
      <c r="B35" s="477">
        <f>+'CADENA DE VALOR'!J18</f>
        <v>0.33</v>
      </c>
      <c r="C35" s="76" t="s">
        <v>48</v>
      </c>
      <c r="D35" s="75"/>
      <c r="E35" s="75"/>
      <c r="F35" s="75"/>
      <c r="G35" s="75"/>
      <c r="H35" s="75"/>
      <c r="I35" s="182"/>
      <c r="J35" s="182">
        <v>0</v>
      </c>
      <c r="K35" s="182">
        <v>0</v>
      </c>
      <c r="L35" s="182">
        <v>0</v>
      </c>
      <c r="M35" s="182">
        <v>0.33</v>
      </c>
      <c r="N35" s="182">
        <v>0.33</v>
      </c>
      <c r="O35" s="183">
        <v>0.34</v>
      </c>
      <c r="P35" s="183">
        <f>SUM(D35:O35)</f>
        <v>1</v>
      </c>
      <c r="Q35" s="552" t="s">
        <v>299</v>
      </c>
      <c r="R35" s="496"/>
      <c r="S35" s="496"/>
      <c r="T35" s="570"/>
      <c r="U35" s="552" t="s">
        <v>300</v>
      </c>
      <c r="V35" s="496"/>
      <c r="W35" s="496"/>
      <c r="X35" s="570"/>
      <c r="Y35" s="493" t="s">
        <v>327</v>
      </c>
      <c r="Z35" s="493"/>
      <c r="AA35" s="493"/>
      <c r="AB35" s="493"/>
      <c r="AC35" s="552" t="s">
        <v>302</v>
      </c>
      <c r="AD35" s="496"/>
      <c r="AE35" s="570"/>
      <c r="AF35" s="747"/>
      <c r="AG35" s="741"/>
      <c r="AH35" s="741"/>
      <c r="AI35" s="741"/>
      <c r="AJ35" s="741"/>
      <c r="AK35" s="741"/>
      <c r="AL35" s="741"/>
      <c r="AM35" s="74"/>
      <c r="AN35" s="74"/>
      <c r="AO35" s="74"/>
    </row>
    <row r="36" spans="1:41" ht="52.5" customHeight="1" x14ac:dyDescent="0.3">
      <c r="A36" s="575"/>
      <c r="B36" s="478"/>
      <c r="C36" s="77" t="s">
        <v>50</v>
      </c>
      <c r="D36" s="162"/>
      <c r="E36" s="162"/>
      <c r="F36" s="162"/>
      <c r="G36" s="78"/>
      <c r="H36" s="78"/>
      <c r="I36" s="78"/>
      <c r="J36" s="78"/>
      <c r="K36" s="78"/>
      <c r="L36" s="78"/>
      <c r="M36" s="79">
        <v>0.33</v>
      </c>
      <c r="N36" s="79">
        <v>0.33</v>
      </c>
      <c r="O36" s="78"/>
      <c r="P36" s="79">
        <f>SUM(D36:O36)</f>
        <v>0.66</v>
      </c>
      <c r="Q36" s="498"/>
      <c r="R36" s="499"/>
      <c r="S36" s="499"/>
      <c r="T36" s="583"/>
      <c r="U36" s="498"/>
      <c r="V36" s="499"/>
      <c r="W36" s="499"/>
      <c r="X36" s="583"/>
      <c r="Y36" s="494"/>
      <c r="Z36" s="494"/>
      <c r="AA36" s="494"/>
      <c r="AB36" s="494"/>
      <c r="AC36" s="498"/>
      <c r="AD36" s="499"/>
      <c r="AE36" s="583"/>
      <c r="AG36" s="741"/>
      <c r="AH36" s="741"/>
      <c r="AI36" s="741"/>
      <c r="AJ36" s="741"/>
      <c r="AK36" s="741"/>
      <c r="AL36" s="741"/>
      <c r="AM36" s="74"/>
      <c r="AN36" s="74"/>
      <c r="AO36" s="74"/>
    </row>
    <row r="37" spans="1:41" s="68" customFormat="1" ht="17.25" customHeight="1" x14ac:dyDescent="0.25">
      <c r="AF37" s="739"/>
      <c r="AG37" s="739"/>
      <c r="AH37" s="739"/>
      <c r="AI37" s="739"/>
      <c r="AJ37" s="739"/>
      <c r="AK37" s="739"/>
      <c r="AL37" s="739"/>
    </row>
    <row r="38" spans="1:41" ht="45" customHeight="1" x14ac:dyDescent="0.3">
      <c r="A38" s="414" t="s">
        <v>199</v>
      </c>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6"/>
      <c r="AG38" s="741"/>
      <c r="AH38" s="741"/>
      <c r="AI38" s="741"/>
      <c r="AJ38" s="741"/>
      <c r="AK38" s="741"/>
      <c r="AL38" s="741"/>
      <c r="AM38" s="74"/>
      <c r="AN38" s="74"/>
      <c r="AO38" s="74"/>
    </row>
    <row r="39" spans="1:41" ht="26.1" customHeight="1" x14ac:dyDescent="0.3">
      <c r="A39" s="479" t="s">
        <v>60</v>
      </c>
      <c r="B39" s="480" t="s">
        <v>200</v>
      </c>
      <c r="C39" s="481" t="s">
        <v>201</v>
      </c>
      <c r="D39" s="483" t="s">
        <v>202</v>
      </c>
      <c r="E39" s="484"/>
      <c r="F39" s="484"/>
      <c r="G39" s="484"/>
      <c r="H39" s="484"/>
      <c r="I39" s="484"/>
      <c r="J39" s="484"/>
      <c r="K39" s="484"/>
      <c r="L39" s="484"/>
      <c r="M39" s="484"/>
      <c r="N39" s="484"/>
      <c r="O39" s="484"/>
      <c r="P39" s="485"/>
      <c r="Q39" s="480" t="s">
        <v>203</v>
      </c>
      <c r="R39" s="480"/>
      <c r="S39" s="480"/>
      <c r="T39" s="480"/>
      <c r="U39" s="480"/>
      <c r="V39" s="480"/>
      <c r="W39" s="480"/>
      <c r="X39" s="480"/>
      <c r="Y39" s="480"/>
      <c r="Z39" s="480"/>
      <c r="AA39" s="480"/>
      <c r="AB39" s="480"/>
      <c r="AC39" s="480"/>
      <c r="AD39" s="480"/>
      <c r="AE39" s="506"/>
      <c r="AG39" s="741"/>
      <c r="AH39" s="741"/>
      <c r="AI39" s="741"/>
      <c r="AJ39" s="741"/>
      <c r="AK39" s="741"/>
      <c r="AL39" s="741"/>
      <c r="AM39" s="74"/>
      <c r="AN39" s="74"/>
      <c r="AO39" s="74"/>
    </row>
    <row r="40" spans="1:41" ht="26.1" customHeight="1" x14ac:dyDescent="0.3">
      <c r="A40" s="456"/>
      <c r="B40" s="453"/>
      <c r="C40" s="482"/>
      <c r="D40" s="69" t="s">
        <v>204</v>
      </c>
      <c r="E40" s="69" t="s">
        <v>205</v>
      </c>
      <c r="F40" s="69" t="s">
        <v>206</v>
      </c>
      <c r="G40" s="69" t="s">
        <v>207</v>
      </c>
      <c r="H40" s="69" t="s">
        <v>208</v>
      </c>
      <c r="I40" s="69" t="s">
        <v>209</v>
      </c>
      <c r="J40" s="69" t="s">
        <v>210</v>
      </c>
      <c r="K40" s="69" t="s">
        <v>211</v>
      </c>
      <c r="L40" s="69" t="s">
        <v>212</v>
      </c>
      <c r="M40" s="69" t="s">
        <v>213</v>
      </c>
      <c r="N40" s="69" t="s">
        <v>214</v>
      </c>
      <c r="O40" s="69" t="s">
        <v>215</v>
      </c>
      <c r="P40" s="69" t="s">
        <v>216</v>
      </c>
      <c r="Q40" s="471" t="s">
        <v>217</v>
      </c>
      <c r="R40" s="472"/>
      <c r="S40" s="472"/>
      <c r="T40" s="472"/>
      <c r="U40" s="472"/>
      <c r="V40" s="472"/>
      <c r="W40" s="472"/>
      <c r="X40" s="473"/>
      <c r="Y40" s="471" t="s">
        <v>68</v>
      </c>
      <c r="Z40" s="472"/>
      <c r="AA40" s="472"/>
      <c r="AB40" s="472"/>
      <c r="AC40" s="472"/>
      <c r="AD40" s="472"/>
      <c r="AE40" s="507"/>
      <c r="AG40" s="742"/>
      <c r="AH40" s="742"/>
      <c r="AI40" s="742"/>
      <c r="AJ40" s="742"/>
      <c r="AK40" s="742"/>
      <c r="AL40" s="742"/>
      <c r="AM40" s="80"/>
      <c r="AN40" s="80"/>
      <c r="AO40" s="80"/>
    </row>
    <row r="41" spans="1:41" ht="61.5" customHeight="1" x14ac:dyDescent="0.3">
      <c r="A41" s="351" t="s">
        <v>303</v>
      </c>
      <c r="B41" s="547">
        <f>+B35</f>
        <v>0.33</v>
      </c>
      <c r="C41" s="81" t="s">
        <v>48</v>
      </c>
      <c r="D41" s="82"/>
      <c r="E41" s="82"/>
      <c r="F41" s="82"/>
      <c r="G41" s="82"/>
      <c r="H41" s="82"/>
      <c r="I41" s="82"/>
      <c r="J41" s="82">
        <v>0</v>
      </c>
      <c r="K41" s="164">
        <v>0</v>
      </c>
      <c r="L41" s="164">
        <v>0</v>
      </c>
      <c r="M41" s="164">
        <v>0.33</v>
      </c>
      <c r="N41" s="164">
        <v>0.33</v>
      </c>
      <c r="O41" s="164">
        <v>0.34</v>
      </c>
      <c r="P41" s="181">
        <f t="shared" ref="P41:P42" si="1">SUM(D41:O41)</f>
        <v>1</v>
      </c>
      <c r="Q41" s="585" t="s">
        <v>304</v>
      </c>
      <c r="R41" s="586"/>
      <c r="S41" s="586"/>
      <c r="T41" s="586"/>
      <c r="U41" s="586"/>
      <c r="V41" s="586"/>
      <c r="W41" s="586"/>
      <c r="X41" s="587"/>
      <c r="Y41" s="584" t="s">
        <v>305</v>
      </c>
      <c r="Z41" s="366"/>
      <c r="AA41" s="366"/>
      <c r="AB41" s="366"/>
      <c r="AC41" s="366"/>
      <c r="AD41" s="366"/>
      <c r="AE41" s="521"/>
      <c r="AG41" s="743"/>
      <c r="AH41" s="743"/>
      <c r="AI41" s="743"/>
      <c r="AJ41" s="743"/>
      <c r="AK41" s="743"/>
      <c r="AL41" s="743"/>
      <c r="AM41" s="84"/>
      <c r="AN41" s="84"/>
      <c r="AO41" s="84"/>
    </row>
    <row r="42" spans="1:41" ht="65.25" customHeight="1" x14ac:dyDescent="0.3">
      <c r="A42" s="355"/>
      <c r="B42" s="547"/>
      <c r="C42" s="85" t="s">
        <v>50</v>
      </c>
      <c r="D42" s="86"/>
      <c r="E42" s="86"/>
      <c r="F42" s="86"/>
      <c r="G42" s="86"/>
      <c r="H42" s="86"/>
      <c r="I42" s="86"/>
      <c r="J42" s="86"/>
      <c r="K42" s="86"/>
      <c r="L42" s="86"/>
      <c r="M42" s="86">
        <v>0.33</v>
      </c>
      <c r="N42" s="86">
        <v>0.33</v>
      </c>
      <c r="O42" s="86"/>
      <c r="P42" s="83">
        <f t="shared" si="1"/>
        <v>0.66</v>
      </c>
      <c r="Q42" s="588"/>
      <c r="R42" s="589"/>
      <c r="S42" s="589"/>
      <c r="T42" s="589"/>
      <c r="U42" s="589"/>
      <c r="V42" s="589"/>
      <c r="W42" s="589"/>
      <c r="X42" s="590"/>
      <c r="Y42" s="522"/>
      <c r="Z42" s="523"/>
      <c r="AA42" s="523"/>
      <c r="AB42" s="523"/>
      <c r="AC42" s="523"/>
      <c r="AD42" s="523"/>
      <c r="AE42" s="524"/>
    </row>
    <row r="43" spans="1:41" ht="15" customHeight="1" x14ac:dyDescent="0.3"/>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list" allowBlank="1" showInputMessage="1" showErrorMessage="1" sqref="C7:C9" xr:uid="{DA240D14-58E1-43D9-AA7D-72496BE7B8BA}">
      <formula1>$B$21:$M$21</formula1>
    </dataValidation>
    <dataValidation type="textLength" operator="lessThanOrEqual" allowBlank="1" showInputMessage="1" showErrorMessage="1" errorTitle="Máximo 2.000 caracteres" error="Máximo 2.000 caracteres" promptTitle="2.000 caracteres" sqref="Q30:Q31" xr:uid="{C8640A83-3043-4327-AEC8-31A7865236C9}">
      <formula1>2000</formula1>
    </dataValidation>
    <dataValidation type="textLength" operator="lessThanOrEqual" allowBlank="1" showInputMessage="1" showErrorMessage="1" errorTitle="Máximo 2.000 caracteres" error="Máximo 2.000 caracteres" sqref="Y35 Q41" xr:uid="{ACAF87EE-C30E-4850-B961-5757CBA90960}">
      <formula1>2000</formula1>
    </dataValidation>
  </dataValidations>
  <hyperlinks>
    <hyperlink ref="Y41" r:id="rId1" xr:uid="{8C404382-CD5C-450E-AC32-9D74E4599297}"/>
  </hyperlinks>
  <pageMargins left="1" right="1" top="1" bottom="1" header="0.5" footer="0.5"/>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31C303DE-58AB-4E06-B6EC-A746EE5DF8AE}">
          <x14:formula1>
            <xm:f>listas!$C$2:$C$20</xm:f>
          </x14:formula1>
          <xm:sqref>AA15:AE15</xm:sqref>
        </x14:dataValidation>
        <x14:dataValidation type="list" allowBlank="1" showInputMessage="1" showErrorMessage="1" xr:uid="{2B6315A2-41BB-412E-8DA7-49AF6C78CDA8}">
          <x14:formula1>
            <xm:f>listas!$B$2:$B$8</xm:f>
          </x14:formula1>
          <xm:sqref>R15:X15</xm:sqref>
        </x14:dataValidation>
        <x14:dataValidation type="list" allowBlank="1" showInputMessage="1" showErrorMessage="1" xr:uid="{1F8A3616-972A-4C97-8D6D-C220B66157D3}">
          <x14:formula1>
            <xm:f>listas!$A$2:$A$6</xm:f>
          </x14:formula1>
          <xm:sqref>C15:K15</xm:sqref>
        </x14:dataValidation>
        <x14:dataValidation type="list" allowBlank="1" showInputMessage="1" showErrorMessage="1" xr:uid="{A35316FE-E25D-49AF-B0F6-00D9935655A8}">
          <x14:formula1>
            <xm:f>listas!$D$2:$D$15</xm:f>
          </x14:formula1>
          <xm:sqref>C11:AE13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E40C-FBC4-47B2-95FA-CFFEF58642C0}">
  <sheetPr>
    <tabColor theme="7" tint="0.39997558519241921"/>
    <pageSetUpPr fitToPage="1"/>
  </sheetPr>
  <dimension ref="A1:XFA27"/>
  <sheetViews>
    <sheetView view="pageBreakPreview" topLeftCell="AG17" zoomScale="74" zoomScaleNormal="74" zoomScaleSheetLayoutView="74" workbookViewId="0">
      <selection activeCell="L28" sqref="L28"/>
    </sheetView>
  </sheetViews>
  <sheetFormatPr baseColWidth="10" defaultColWidth="10.88671875" defaultRowHeight="13.8" x14ac:dyDescent="0.25"/>
  <cols>
    <col min="1" max="1" width="14.6640625" style="15" customWidth="1"/>
    <col min="2" max="3" width="10.33203125" style="15" customWidth="1"/>
    <col min="4" max="4" width="25.109375" style="15" customWidth="1"/>
    <col min="5" max="5" width="26.44140625" style="15" customWidth="1"/>
    <col min="6" max="6" width="26" style="15" customWidth="1"/>
    <col min="7" max="9" width="17.5546875" style="15" customWidth="1"/>
    <col min="10" max="10" width="19.88671875" style="15" customWidth="1"/>
    <col min="11" max="11" width="17.5546875" style="15" customWidth="1"/>
    <col min="12" max="15" width="8.6640625" style="15" customWidth="1"/>
    <col min="16" max="16" width="15.6640625" style="15" customWidth="1"/>
    <col min="17" max="17" width="35.5546875" style="15" customWidth="1"/>
    <col min="18" max="28" width="8.109375" style="15" customWidth="1"/>
    <col min="29" max="29" width="8.109375" style="30" customWidth="1"/>
    <col min="30" max="41" width="8.10937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16381" ht="15.9" customHeight="1" x14ac:dyDescent="0.25">
      <c r="A1" s="607" t="s">
        <v>157</v>
      </c>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c r="AN1" s="608"/>
      <c r="AO1" s="608"/>
      <c r="AP1" s="608"/>
      <c r="AQ1" s="608"/>
      <c r="AR1" s="608"/>
      <c r="AS1" s="608"/>
      <c r="AT1" s="608"/>
      <c r="AU1" s="591" t="s">
        <v>158</v>
      </c>
      <c r="AV1" s="592"/>
    </row>
    <row r="2" spans="1:16381" ht="15.9" customHeight="1" x14ac:dyDescent="0.25">
      <c r="A2" s="59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5" t="s">
        <v>160</v>
      </c>
      <c r="AV2" s="596"/>
    </row>
    <row r="3" spans="1:16381" ht="15" customHeight="1" x14ac:dyDescent="0.25">
      <c r="A3" s="597"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598"/>
      <c r="AU3" s="595" t="s">
        <v>162</v>
      </c>
      <c r="AV3" s="596"/>
    </row>
    <row r="4" spans="1:16381" ht="15.9" customHeight="1" x14ac:dyDescent="0.25">
      <c r="A4" s="599"/>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1" t="s">
        <v>306</v>
      </c>
      <c r="AV4" s="602"/>
    </row>
    <row r="5" spans="1:16381" ht="15" customHeight="1" thickBot="1" x14ac:dyDescent="0.3">
      <c r="A5" s="618" t="s">
        <v>307</v>
      </c>
      <c r="B5" s="622"/>
      <c r="C5" s="622"/>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14" t="s">
        <v>308</v>
      </c>
    </row>
    <row r="6" spans="1:16381" ht="15" customHeight="1" x14ac:dyDescent="0.25">
      <c r="A6" s="617" t="s">
        <v>6</v>
      </c>
      <c r="B6" s="431">
        <v>45632</v>
      </c>
      <c r="C6" s="432"/>
      <c r="D6" s="297" t="s">
        <v>165</v>
      </c>
      <c r="E6" s="106"/>
      <c r="F6" s="107"/>
      <c r="G6" s="108"/>
      <c r="H6" s="109"/>
      <c r="I6" s="109"/>
      <c r="J6" s="109"/>
      <c r="K6" s="109"/>
      <c r="L6" s="109"/>
      <c r="M6" s="109"/>
      <c r="N6" s="109"/>
      <c r="O6" s="109"/>
      <c r="P6" s="109"/>
      <c r="Q6" s="109"/>
      <c r="R6" s="109"/>
      <c r="S6" s="109"/>
      <c r="T6" s="109"/>
      <c r="U6" s="109"/>
      <c r="V6" s="109"/>
      <c r="W6" s="109"/>
      <c r="X6" s="109"/>
      <c r="Y6" s="109"/>
      <c r="Z6" s="109"/>
      <c r="AA6" s="109"/>
      <c r="AB6" s="109"/>
      <c r="AC6" s="219"/>
      <c r="AD6" s="625"/>
      <c r="AE6" s="626"/>
      <c r="AF6" s="626"/>
      <c r="AG6" s="626"/>
      <c r="AH6" s="626"/>
      <c r="AI6" s="626"/>
      <c r="AJ6" s="626"/>
      <c r="AK6" s="626"/>
      <c r="AL6" s="626"/>
      <c r="AM6" s="626"/>
      <c r="AN6" s="626"/>
      <c r="AO6" s="626"/>
      <c r="AP6" s="626"/>
      <c r="AQ6" s="627"/>
      <c r="AR6" s="630"/>
      <c r="AS6" s="630"/>
      <c r="AT6" s="630"/>
      <c r="AU6" s="630"/>
      <c r="AV6" s="615"/>
    </row>
    <row r="7" spans="1:16381" ht="15" customHeight="1" x14ac:dyDescent="0.25">
      <c r="A7" s="617"/>
      <c r="B7" s="433"/>
      <c r="C7" s="434"/>
      <c r="D7" s="297" t="s">
        <v>166</v>
      </c>
      <c r="E7" s="106"/>
      <c r="F7" s="111"/>
      <c r="G7" s="112"/>
      <c r="H7" s="113"/>
      <c r="I7" s="113"/>
      <c r="J7" s="113"/>
      <c r="K7" s="113"/>
      <c r="L7" s="113"/>
      <c r="M7" s="113"/>
      <c r="N7" s="113"/>
      <c r="O7" s="113"/>
      <c r="P7" s="113"/>
      <c r="Q7" s="113"/>
      <c r="R7" s="113"/>
      <c r="S7" s="113"/>
      <c r="T7" s="113"/>
      <c r="U7" s="113"/>
      <c r="V7" s="113"/>
      <c r="W7" s="113"/>
      <c r="X7" s="113"/>
      <c r="Y7" s="113"/>
      <c r="Z7" s="113"/>
      <c r="AA7" s="113"/>
      <c r="AB7" s="113"/>
      <c r="AC7" s="220"/>
      <c r="AD7" s="625"/>
      <c r="AE7" s="626"/>
      <c r="AF7" s="626"/>
      <c r="AG7" s="626"/>
      <c r="AH7" s="626"/>
      <c r="AI7" s="626"/>
      <c r="AJ7" s="626"/>
      <c r="AK7" s="626"/>
      <c r="AL7" s="626"/>
      <c r="AM7" s="626"/>
      <c r="AN7" s="626"/>
      <c r="AO7" s="626"/>
      <c r="AP7" s="626"/>
      <c r="AQ7" s="627"/>
      <c r="AR7" s="630"/>
      <c r="AS7" s="630"/>
      <c r="AT7" s="630"/>
      <c r="AU7" s="630"/>
      <c r="AV7" s="615"/>
    </row>
    <row r="8" spans="1:16381" ht="15" customHeight="1" thickBot="1" x14ac:dyDescent="0.3">
      <c r="A8" s="617"/>
      <c r="B8" s="435"/>
      <c r="C8" s="436"/>
      <c r="D8" s="297" t="s">
        <v>167</v>
      </c>
      <c r="E8" s="106" t="s">
        <v>168</v>
      </c>
      <c r="F8" s="115"/>
      <c r="G8" s="116"/>
      <c r="H8" s="117"/>
      <c r="I8" s="117"/>
      <c r="J8" s="117"/>
      <c r="K8" s="117"/>
      <c r="L8" s="117"/>
      <c r="M8" s="117"/>
      <c r="N8" s="117"/>
      <c r="O8" s="117"/>
      <c r="P8" s="117"/>
      <c r="Q8" s="117"/>
      <c r="R8" s="117"/>
      <c r="S8" s="117"/>
      <c r="T8" s="117"/>
      <c r="U8" s="117"/>
      <c r="V8" s="117"/>
      <c r="W8" s="117"/>
      <c r="X8" s="117"/>
      <c r="Y8" s="117"/>
      <c r="Z8" s="117"/>
      <c r="AA8" s="117"/>
      <c r="AB8" s="117"/>
      <c r="AC8" s="221"/>
      <c r="AD8" s="625"/>
      <c r="AE8" s="626"/>
      <c r="AF8" s="626"/>
      <c r="AG8" s="626"/>
      <c r="AH8" s="626"/>
      <c r="AI8" s="626"/>
      <c r="AJ8" s="626"/>
      <c r="AK8" s="626"/>
      <c r="AL8" s="626"/>
      <c r="AM8" s="626"/>
      <c r="AN8" s="626"/>
      <c r="AO8" s="626"/>
      <c r="AP8" s="626"/>
      <c r="AQ8" s="627"/>
      <c r="AR8" s="630"/>
      <c r="AS8" s="630"/>
      <c r="AT8" s="630"/>
      <c r="AU8" s="630"/>
      <c r="AV8" s="615"/>
    </row>
    <row r="9" spans="1:16381" ht="15" customHeight="1" x14ac:dyDescent="0.25">
      <c r="A9" s="618" t="s">
        <v>309</v>
      </c>
      <c r="B9" s="619"/>
      <c r="C9" s="619"/>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15"/>
    </row>
    <row r="10" spans="1:16381" ht="15" customHeight="1" x14ac:dyDescent="0.25">
      <c r="A10" s="618"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15"/>
    </row>
    <row r="11" spans="1:16381" ht="47.25" customHeight="1" x14ac:dyDescent="0.25">
      <c r="A11" s="617" t="s">
        <v>74</v>
      </c>
      <c r="B11" s="621"/>
      <c r="C11" s="621"/>
      <c r="D11" s="603" t="s">
        <v>311</v>
      </c>
      <c r="E11" s="603" t="s">
        <v>78</v>
      </c>
      <c r="F11" s="603" t="s">
        <v>80</v>
      </c>
      <c r="G11" s="603" t="s">
        <v>82</v>
      </c>
      <c r="H11" s="605"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15"/>
    </row>
    <row r="12" spans="1:16381" ht="27.6" x14ac:dyDescent="0.25">
      <c r="A12" s="302" t="s">
        <v>313</v>
      </c>
      <c r="B12" s="104" t="s">
        <v>314</v>
      </c>
      <c r="C12" s="104" t="s">
        <v>315</v>
      </c>
      <c r="D12" s="604"/>
      <c r="E12" s="604"/>
      <c r="F12" s="604"/>
      <c r="G12" s="604"/>
      <c r="H12" s="606"/>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16"/>
    </row>
    <row r="13" spans="1:16381" ht="97.5" customHeight="1" x14ac:dyDescent="0.25">
      <c r="A13" s="303">
        <v>355</v>
      </c>
      <c r="B13" s="172"/>
      <c r="C13" s="171"/>
      <c r="D13" s="171"/>
      <c r="E13" s="171" t="s">
        <v>318</v>
      </c>
      <c r="F13" s="171" t="s">
        <v>319</v>
      </c>
      <c r="G13" s="171" t="s">
        <v>320</v>
      </c>
      <c r="H13" s="265">
        <v>0.92</v>
      </c>
      <c r="I13" s="171" t="s">
        <v>321</v>
      </c>
      <c r="J13" s="171" t="s">
        <v>322</v>
      </c>
      <c r="K13" s="171" t="s">
        <v>323</v>
      </c>
      <c r="L13" s="173" t="s">
        <v>324</v>
      </c>
      <c r="M13" s="218">
        <v>0.91</v>
      </c>
      <c r="N13" s="173" t="s">
        <v>325</v>
      </c>
      <c r="O13" s="218">
        <v>0.92</v>
      </c>
      <c r="P13" s="173" t="s">
        <v>326</v>
      </c>
      <c r="Q13" s="93"/>
      <c r="R13" s="121"/>
      <c r="S13" s="121"/>
      <c r="T13" s="121"/>
      <c r="U13" s="121"/>
      <c r="V13" s="121"/>
      <c r="W13" s="121"/>
      <c r="X13" s="121"/>
      <c r="Y13" s="121"/>
      <c r="Z13" s="121"/>
      <c r="AA13" s="121"/>
      <c r="AB13" s="121"/>
      <c r="AC13" s="106" t="s">
        <v>324</v>
      </c>
      <c r="AD13" s="121"/>
      <c r="AE13" s="121"/>
      <c r="AF13" s="121"/>
      <c r="AG13" s="121"/>
      <c r="AH13" s="121"/>
      <c r="AI13" s="121"/>
      <c r="AJ13" s="121"/>
      <c r="AK13" s="121"/>
      <c r="AL13" s="121"/>
      <c r="AM13" s="121"/>
      <c r="AN13" s="121"/>
      <c r="AO13" s="121"/>
      <c r="AP13" s="121"/>
      <c r="AQ13" s="122"/>
      <c r="AR13" s="313" t="s">
        <v>219</v>
      </c>
      <c r="AS13" s="279" t="s">
        <v>327</v>
      </c>
      <c r="AT13" s="313" t="s">
        <v>219</v>
      </c>
      <c r="AU13" s="279" t="s">
        <v>327</v>
      </c>
      <c r="AV13" s="279" t="s">
        <v>327</v>
      </c>
    </row>
    <row r="14" spans="1:16381" ht="122.25" customHeight="1" x14ac:dyDescent="0.25">
      <c r="A14" s="303"/>
      <c r="B14" s="172">
        <v>25</v>
      </c>
      <c r="C14" s="171"/>
      <c r="D14" s="171"/>
      <c r="E14" s="171" t="s">
        <v>328</v>
      </c>
      <c r="F14" s="171" t="s">
        <v>329</v>
      </c>
      <c r="G14" s="171" t="s">
        <v>330</v>
      </c>
      <c r="H14" s="207">
        <v>1</v>
      </c>
      <c r="I14" s="171" t="s">
        <v>321</v>
      </c>
      <c r="J14" s="171" t="s">
        <v>331</v>
      </c>
      <c r="K14" s="171" t="s">
        <v>323</v>
      </c>
      <c r="L14" s="207">
        <v>1</v>
      </c>
      <c r="M14" s="207">
        <v>1</v>
      </c>
      <c r="N14" s="207">
        <v>1</v>
      </c>
      <c r="O14" s="207">
        <v>1</v>
      </c>
      <c r="P14" s="173" t="s">
        <v>326</v>
      </c>
      <c r="Q14" s="93"/>
      <c r="R14" s="121"/>
      <c r="S14" s="121"/>
      <c r="T14" s="121"/>
      <c r="U14" s="121"/>
      <c r="V14" s="121"/>
      <c r="W14" s="121"/>
      <c r="X14" s="121"/>
      <c r="Y14" s="121"/>
      <c r="Z14" s="121"/>
      <c r="AA14" s="121"/>
      <c r="AB14" s="121"/>
      <c r="AC14" s="279">
        <v>1</v>
      </c>
      <c r="AD14" s="121"/>
      <c r="AE14" s="121"/>
      <c r="AF14" s="121"/>
      <c r="AG14" s="121"/>
      <c r="AH14" s="121"/>
      <c r="AI14" s="121"/>
      <c r="AJ14" s="121"/>
      <c r="AK14" s="121"/>
      <c r="AL14" s="121"/>
      <c r="AM14" s="121"/>
      <c r="AN14" s="121"/>
      <c r="AO14" s="121"/>
      <c r="AP14" s="121"/>
      <c r="AQ14" s="122"/>
      <c r="AR14" s="313" t="s">
        <v>219</v>
      </c>
      <c r="AS14" s="279" t="s">
        <v>327</v>
      </c>
      <c r="AT14" s="313" t="s">
        <v>219</v>
      </c>
      <c r="AU14" s="279" t="s">
        <v>327</v>
      </c>
      <c r="AV14" s="279" t="s">
        <v>327</v>
      </c>
    </row>
    <row r="15" spans="1:16381" ht="186" customHeight="1" x14ac:dyDescent="0.25">
      <c r="A15" s="303"/>
      <c r="B15" s="172">
        <v>26</v>
      </c>
      <c r="C15" s="171"/>
      <c r="D15" s="171"/>
      <c r="E15" s="171" t="s">
        <v>332</v>
      </c>
      <c r="F15" s="171" t="s">
        <v>333</v>
      </c>
      <c r="G15" s="171" t="s">
        <v>330</v>
      </c>
      <c r="H15" s="207">
        <v>1</v>
      </c>
      <c r="I15" s="171" t="s">
        <v>321</v>
      </c>
      <c r="J15" s="171" t="s">
        <v>334</v>
      </c>
      <c r="K15" s="171" t="s">
        <v>323</v>
      </c>
      <c r="L15" s="207">
        <v>1</v>
      </c>
      <c r="M15" s="207">
        <v>1</v>
      </c>
      <c r="N15" s="207">
        <v>1</v>
      </c>
      <c r="O15" s="207">
        <v>1</v>
      </c>
      <c r="P15" s="173" t="s">
        <v>326</v>
      </c>
      <c r="Q15" s="93"/>
      <c r="R15" s="121"/>
      <c r="S15" s="121"/>
      <c r="T15" s="121"/>
      <c r="U15" s="121"/>
      <c r="V15" s="121"/>
      <c r="W15" s="121"/>
      <c r="X15" s="121"/>
      <c r="Y15" s="121"/>
      <c r="Z15" s="121"/>
      <c r="AA15" s="121"/>
      <c r="AB15" s="121"/>
      <c r="AC15" s="279">
        <v>1</v>
      </c>
      <c r="AD15" s="121"/>
      <c r="AE15" s="121"/>
      <c r="AF15" s="121"/>
      <c r="AG15" s="121"/>
      <c r="AH15" s="121"/>
      <c r="AI15" s="121"/>
      <c r="AJ15" s="121"/>
      <c r="AK15" s="121"/>
      <c r="AL15" s="121"/>
      <c r="AM15" s="121"/>
      <c r="AN15" s="121"/>
      <c r="AO15" s="121"/>
      <c r="AP15" s="121"/>
      <c r="AQ15" s="122"/>
      <c r="AR15" s="313" t="s">
        <v>219</v>
      </c>
      <c r="AS15" s="279" t="s">
        <v>327</v>
      </c>
      <c r="AT15" s="313" t="s">
        <v>219</v>
      </c>
      <c r="AU15" s="279" t="s">
        <v>327</v>
      </c>
      <c r="AV15" s="279" t="s">
        <v>327</v>
      </c>
    </row>
    <row r="16" spans="1:16381" s="68" customFormat="1" ht="144.75" customHeight="1" x14ac:dyDescent="0.25">
      <c r="A16" s="303"/>
      <c r="B16" s="172">
        <v>27</v>
      </c>
      <c r="C16" s="171"/>
      <c r="D16" s="171"/>
      <c r="E16" s="171" t="s">
        <v>335</v>
      </c>
      <c r="F16" s="171" t="s">
        <v>336</v>
      </c>
      <c r="G16" s="171" t="s">
        <v>320</v>
      </c>
      <c r="H16" s="207">
        <v>0.92</v>
      </c>
      <c r="I16" s="171" t="s">
        <v>321</v>
      </c>
      <c r="J16" s="171" t="s">
        <v>337</v>
      </c>
      <c r="K16" s="171" t="s">
        <v>323</v>
      </c>
      <c r="L16" s="173" t="s">
        <v>338</v>
      </c>
      <c r="M16" s="218">
        <v>0.91</v>
      </c>
      <c r="N16" s="173" t="s">
        <v>325</v>
      </c>
      <c r="O16" s="218">
        <v>0.92</v>
      </c>
      <c r="P16" s="173" t="s">
        <v>326</v>
      </c>
      <c r="Q16" s="93"/>
      <c r="R16" s="121"/>
      <c r="S16" s="121"/>
      <c r="T16" s="121"/>
      <c r="U16" s="121"/>
      <c r="V16" s="121"/>
      <c r="W16" s="121"/>
      <c r="X16" s="121"/>
      <c r="Y16" s="121"/>
      <c r="Z16" s="121"/>
      <c r="AA16" s="121"/>
      <c r="AB16" s="121"/>
      <c r="AC16" s="280">
        <v>0.90500000000000003</v>
      </c>
      <c r="AD16" s="121"/>
      <c r="AE16" s="121"/>
      <c r="AF16" s="121"/>
      <c r="AG16" s="121"/>
      <c r="AH16" s="121"/>
      <c r="AI16" s="121"/>
      <c r="AJ16" s="121"/>
      <c r="AK16" s="121"/>
      <c r="AL16" s="121"/>
      <c r="AM16" s="121"/>
      <c r="AN16" s="121"/>
      <c r="AO16" s="121"/>
      <c r="AP16" s="121"/>
      <c r="AQ16" s="122"/>
      <c r="AR16" s="313" t="s">
        <v>219</v>
      </c>
      <c r="AS16" s="279" t="s">
        <v>327</v>
      </c>
      <c r="AT16" s="313" t="s">
        <v>219</v>
      </c>
      <c r="AU16" s="279" t="s">
        <v>327</v>
      </c>
      <c r="AV16" s="279" t="s">
        <v>327</v>
      </c>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68" customFormat="1" ht="126.75" customHeight="1" x14ac:dyDescent="0.25">
      <c r="A17" s="303"/>
      <c r="B17" s="172"/>
      <c r="C17" s="171"/>
      <c r="D17" s="171">
        <v>1</v>
      </c>
      <c r="E17" s="171" t="s">
        <v>126</v>
      </c>
      <c r="F17" s="171" t="s">
        <v>339</v>
      </c>
      <c r="G17" s="171" t="s">
        <v>330</v>
      </c>
      <c r="H17" s="265">
        <v>1</v>
      </c>
      <c r="I17" s="171" t="s">
        <v>321</v>
      </c>
      <c r="J17" s="171" t="s">
        <v>340</v>
      </c>
      <c r="K17" s="171" t="s">
        <v>323</v>
      </c>
      <c r="L17" s="218">
        <v>1</v>
      </c>
      <c r="M17" s="218">
        <v>1</v>
      </c>
      <c r="N17" s="218">
        <v>1</v>
      </c>
      <c r="O17" s="218">
        <v>1</v>
      </c>
      <c r="P17" s="173" t="s">
        <v>326</v>
      </c>
      <c r="Q17" s="171"/>
      <c r="R17" s="121"/>
      <c r="S17" s="121"/>
      <c r="T17" s="121"/>
      <c r="U17" s="121"/>
      <c r="V17" s="121"/>
      <c r="W17" s="121"/>
      <c r="X17" s="121"/>
      <c r="Y17" s="121"/>
      <c r="Z17" s="121"/>
      <c r="AA17" s="121"/>
      <c r="AB17" s="121"/>
      <c r="AC17" s="218">
        <v>1</v>
      </c>
      <c r="AD17" s="121"/>
      <c r="AE17" s="121"/>
      <c r="AF17" s="121"/>
      <c r="AG17" s="121"/>
      <c r="AH17" s="121"/>
      <c r="AI17" s="121"/>
      <c r="AJ17" s="121"/>
      <c r="AK17" s="121"/>
      <c r="AL17" s="121"/>
      <c r="AM17" s="121"/>
      <c r="AN17" s="121"/>
      <c r="AO17" s="121"/>
      <c r="AP17" s="121"/>
      <c r="AQ17" s="122"/>
      <c r="AR17" s="313" t="s">
        <v>219</v>
      </c>
      <c r="AS17" s="279" t="s">
        <v>327</v>
      </c>
      <c r="AT17" s="313" t="s">
        <v>219</v>
      </c>
      <c r="AU17" s="279" t="s">
        <v>327</v>
      </c>
      <c r="AV17" s="279" t="s">
        <v>327</v>
      </c>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68" customFormat="1" ht="159" customHeight="1" x14ac:dyDescent="0.25">
      <c r="A18" s="303"/>
      <c r="B18" s="172"/>
      <c r="C18" s="171"/>
      <c r="D18" s="171">
        <v>2</v>
      </c>
      <c r="E18" s="171" t="s">
        <v>144</v>
      </c>
      <c r="F18" s="171" t="s">
        <v>341</v>
      </c>
      <c r="G18" s="171" t="s">
        <v>320</v>
      </c>
      <c r="H18" s="265">
        <v>0.92</v>
      </c>
      <c r="I18" s="171" t="s">
        <v>321</v>
      </c>
      <c r="J18" s="171" t="s">
        <v>342</v>
      </c>
      <c r="K18" s="171" t="s">
        <v>343</v>
      </c>
      <c r="L18" s="278">
        <v>0.90500000000000003</v>
      </c>
      <c r="M18" s="218">
        <v>0.91</v>
      </c>
      <c r="N18" s="278">
        <v>0.91500000000000004</v>
      </c>
      <c r="O18" s="218">
        <v>0.92</v>
      </c>
      <c r="P18" s="173" t="s">
        <v>326</v>
      </c>
      <c r="Q18" s="171"/>
      <c r="R18" s="121"/>
      <c r="S18" s="121"/>
      <c r="T18" s="121"/>
      <c r="U18" s="121"/>
      <c r="V18" s="121"/>
      <c r="W18" s="121"/>
      <c r="X18" s="121"/>
      <c r="Y18" s="121"/>
      <c r="Z18" s="121"/>
      <c r="AA18" s="121"/>
      <c r="AB18" s="121"/>
      <c r="AC18" s="218">
        <v>0.92</v>
      </c>
      <c r="AD18" s="121"/>
      <c r="AE18" s="121"/>
      <c r="AF18" s="121"/>
      <c r="AG18" s="121"/>
      <c r="AH18" s="121"/>
      <c r="AI18" s="121"/>
      <c r="AJ18" s="121"/>
      <c r="AK18" s="121"/>
      <c r="AL18" s="121"/>
      <c r="AM18" s="121"/>
      <c r="AN18" s="121"/>
      <c r="AO18" s="121"/>
      <c r="AP18" s="121"/>
      <c r="AQ18" s="122"/>
      <c r="AR18" s="313" t="s">
        <v>219</v>
      </c>
      <c r="AS18" s="279" t="s">
        <v>327</v>
      </c>
      <c r="AT18" s="313" t="s">
        <v>219</v>
      </c>
      <c r="AU18" s="279" t="s">
        <v>327</v>
      </c>
      <c r="AV18" s="279" t="s">
        <v>327</v>
      </c>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68" customFormat="1" ht="137.25" customHeight="1" x14ac:dyDescent="0.25">
      <c r="A19" s="303"/>
      <c r="B19" s="172"/>
      <c r="C19" s="171"/>
      <c r="D19" s="171">
        <v>3</v>
      </c>
      <c r="E19" s="171" t="s">
        <v>145</v>
      </c>
      <c r="F19" s="171" t="s">
        <v>344</v>
      </c>
      <c r="G19" s="171" t="s">
        <v>330</v>
      </c>
      <c r="H19" s="265">
        <v>1</v>
      </c>
      <c r="I19" s="171" t="s">
        <v>321</v>
      </c>
      <c r="J19" s="171" t="s">
        <v>345</v>
      </c>
      <c r="K19" s="171" t="s">
        <v>346</v>
      </c>
      <c r="L19" s="218">
        <v>1</v>
      </c>
      <c r="M19" s="218">
        <v>1</v>
      </c>
      <c r="N19" s="218">
        <v>1</v>
      </c>
      <c r="O19" s="218">
        <v>1</v>
      </c>
      <c r="P19" s="173" t="s">
        <v>326</v>
      </c>
      <c r="Q19" s="171"/>
      <c r="R19" s="121"/>
      <c r="S19" s="121"/>
      <c r="T19" s="121"/>
      <c r="U19" s="121"/>
      <c r="V19" s="121"/>
      <c r="W19" s="121"/>
      <c r="X19" s="121"/>
      <c r="Y19" s="121"/>
      <c r="Z19" s="121"/>
      <c r="AA19" s="121"/>
      <c r="AB19" s="121"/>
      <c r="AC19" s="218">
        <v>1</v>
      </c>
      <c r="AD19" s="121"/>
      <c r="AE19" s="121"/>
      <c r="AF19" s="121"/>
      <c r="AG19" s="121"/>
      <c r="AH19" s="121"/>
      <c r="AI19" s="121"/>
      <c r="AJ19" s="121"/>
      <c r="AK19" s="121"/>
      <c r="AL19" s="121"/>
      <c r="AM19" s="121"/>
      <c r="AN19" s="121"/>
      <c r="AO19" s="121"/>
      <c r="AP19" s="121"/>
      <c r="AQ19" s="122"/>
      <c r="AR19" s="313" t="s">
        <v>219</v>
      </c>
      <c r="AS19" s="279" t="s">
        <v>327</v>
      </c>
      <c r="AT19" s="313" t="s">
        <v>219</v>
      </c>
      <c r="AU19" s="279" t="s">
        <v>327</v>
      </c>
      <c r="AV19" s="279" t="s">
        <v>327</v>
      </c>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68" customFormat="1" ht="122.25" hidden="1" customHeight="1" x14ac:dyDescent="0.25">
      <c r="A20" s="303"/>
      <c r="B20" s="172"/>
      <c r="C20" s="171"/>
      <c r="D20" s="171">
        <v>4</v>
      </c>
      <c r="E20" s="171" t="s">
        <v>146</v>
      </c>
      <c r="F20" s="171" t="s">
        <v>347</v>
      </c>
      <c r="G20" s="171" t="s">
        <v>348</v>
      </c>
      <c r="H20" s="171">
        <v>1</v>
      </c>
      <c r="I20" s="171" t="s">
        <v>349</v>
      </c>
      <c r="J20" s="171" t="s">
        <v>146</v>
      </c>
      <c r="K20" s="171" t="s">
        <v>323</v>
      </c>
      <c r="L20" s="296">
        <v>0.25</v>
      </c>
      <c r="M20" s="296">
        <v>0.25</v>
      </c>
      <c r="N20" s="296">
        <v>0.25</v>
      </c>
      <c r="O20" s="296">
        <v>0.25</v>
      </c>
      <c r="P20" s="173" t="s">
        <v>326</v>
      </c>
      <c r="Q20" s="171"/>
      <c r="R20" s="121"/>
      <c r="S20" s="121"/>
      <c r="T20" s="121"/>
      <c r="U20" s="121"/>
      <c r="V20" s="121"/>
      <c r="W20" s="121"/>
      <c r="X20" s="121"/>
      <c r="Y20" s="121"/>
      <c r="Z20" s="121"/>
      <c r="AA20" s="121"/>
      <c r="AB20" s="121"/>
      <c r="AC20" s="173">
        <v>1</v>
      </c>
      <c r="AD20" s="121"/>
      <c r="AE20" s="121"/>
      <c r="AF20" s="121"/>
      <c r="AG20" s="121"/>
      <c r="AH20" s="121"/>
      <c r="AI20" s="121"/>
      <c r="AJ20" s="121"/>
      <c r="AK20" s="121"/>
      <c r="AL20" s="121"/>
      <c r="AM20" s="121"/>
      <c r="AN20" s="121"/>
      <c r="AO20" s="121"/>
      <c r="AP20" s="121"/>
      <c r="AQ20" s="122"/>
      <c r="AR20" s="313" t="s">
        <v>219</v>
      </c>
      <c r="AS20" s="279" t="s">
        <v>327</v>
      </c>
      <c r="AT20" s="313" t="s">
        <v>219</v>
      </c>
      <c r="AU20" s="279" t="s">
        <v>327</v>
      </c>
      <c r="AV20" s="279" t="s">
        <v>327</v>
      </c>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s="68" customFormat="1" ht="103.5" customHeight="1" x14ac:dyDescent="0.25">
      <c r="A21" s="303"/>
      <c r="B21" s="172"/>
      <c r="C21" s="171"/>
      <c r="D21" s="171">
        <v>5</v>
      </c>
      <c r="E21" s="171" t="s">
        <v>149</v>
      </c>
      <c r="F21" s="171" t="s">
        <v>350</v>
      </c>
      <c r="G21" s="171" t="s">
        <v>348</v>
      </c>
      <c r="H21" s="171">
        <v>1</v>
      </c>
      <c r="I21" s="171" t="s">
        <v>349</v>
      </c>
      <c r="J21" s="171" t="s">
        <v>149</v>
      </c>
      <c r="K21" s="171" t="s">
        <v>346</v>
      </c>
      <c r="L21" s="296">
        <v>0.25</v>
      </c>
      <c r="M21" s="296">
        <v>0.25</v>
      </c>
      <c r="N21" s="296">
        <v>0.25</v>
      </c>
      <c r="O21" s="296">
        <v>0.25</v>
      </c>
      <c r="P21" s="173" t="s">
        <v>326</v>
      </c>
      <c r="Q21" s="171"/>
      <c r="R21" s="121"/>
      <c r="S21" s="121"/>
      <c r="T21" s="121"/>
      <c r="U21" s="121"/>
      <c r="V21" s="121"/>
      <c r="W21" s="121"/>
      <c r="X21" s="121"/>
      <c r="Y21" s="121"/>
      <c r="Z21" s="121"/>
      <c r="AA21" s="121"/>
      <c r="AB21" s="121"/>
      <c r="AC21" s="173">
        <v>1</v>
      </c>
      <c r="AD21" s="121"/>
      <c r="AE21" s="121"/>
      <c r="AF21" s="121"/>
      <c r="AG21" s="121"/>
      <c r="AH21" s="121"/>
      <c r="AI21" s="121"/>
      <c r="AJ21" s="121"/>
      <c r="AK21" s="121"/>
      <c r="AL21" s="121"/>
      <c r="AM21" s="121"/>
      <c r="AN21" s="121"/>
      <c r="AO21" s="121"/>
      <c r="AP21" s="121"/>
      <c r="AQ21" s="122"/>
      <c r="AR21" s="313" t="s">
        <v>219</v>
      </c>
      <c r="AS21" s="279" t="s">
        <v>327</v>
      </c>
      <c r="AT21" s="313" t="s">
        <v>219</v>
      </c>
      <c r="AU21" s="279" t="s">
        <v>327</v>
      </c>
      <c r="AV21" s="279" t="s">
        <v>327</v>
      </c>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68" customFormat="1" ht="103.5" customHeight="1" x14ac:dyDescent="0.25">
      <c r="A22" s="303"/>
      <c r="B22" s="172"/>
      <c r="C22" s="171"/>
      <c r="D22" s="171">
        <v>6</v>
      </c>
      <c r="E22" s="171" t="s">
        <v>131</v>
      </c>
      <c r="F22" s="171" t="s">
        <v>351</v>
      </c>
      <c r="G22" s="171" t="s">
        <v>348</v>
      </c>
      <c r="H22" s="171">
        <v>1</v>
      </c>
      <c r="I22" s="171" t="s">
        <v>349</v>
      </c>
      <c r="J22" s="171" t="s">
        <v>131</v>
      </c>
      <c r="K22" s="171" t="s">
        <v>352</v>
      </c>
      <c r="L22" s="296">
        <v>0.25</v>
      </c>
      <c r="M22" s="296">
        <v>0.25</v>
      </c>
      <c r="N22" s="296">
        <v>0.25</v>
      </c>
      <c r="O22" s="296">
        <v>0.25</v>
      </c>
      <c r="P22" s="173" t="s">
        <v>326</v>
      </c>
      <c r="Q22" s="171"/>
      <c r="R22" s="121"/>
      <c r="S22" s="121"/>
      <c r="T22" s="121"/>
      <c r="U22" s="121"/>
      <c r="V22" s="121"/>
      <c r="W22" s="121"/>
      <c r="X22" s="121"/>
      <c r="Y22" s="121"/>
      <c r="Z22" s="121"/>
      <c r="AA22" s="121"/>
      <c r="AB22" s="121"/>
      <c r="AC22" s="173">
        <v>1</v>
      </c>
      <c r="AD22" s="121"/>
      <c r="AE22" s="121"/>
      <c r="AF22" s="121"/>
      <c r="AG22" s="121"/>
      <c r="AH22" s="121"/>
      <c r="AI22" s="121"/>
      <c r="AJ22" s="121"/>
      <c r="AK22" s="121"/>
      <c r="AL22" s="121"/>
      <c r="AM22" s="121"/>
      <c r="AN22" s="121"/>
      <c r="AO22" s="121"/>
      <c r="AP22" s="121"/>
      <c r="AQ22" s="122"/>
      <c r="AR22" s="313" t="s">
        <v>219</v>
      </c>
      <c r="AS22" s="279" t="s">
        <v>327</v>
      </c>
      <c r="AT22" s="313" t="s">
        <v>219</v>
      </c>
      <c r="AU22" s="279" t="s">
        <v>327</v>
      </c>
      <c r="AV22" s="279" t="s">
        <v>327</v>
      </c>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68" customFormat="1" ht="144" customHeight="1" x14ac:dyDescent="0.25">
      <c r="A23" s="303"/>
      <c r="B23" s="172"/>
      <c r="C23" s="171"/>
      <c r="D23" s="171">
        <v>7</v>
      </c>
      <c r="E23" s="171" t="s">
        <v>132</v>
      </c>
      <c r="F23" s="171" t="s">
        <v>353</v>
      </c>
      <c r="G23" s="171" t="s">
        <v>330</v>
      </c>
      <c r="H23" s="265">
        <v>1</v>
      </c>
      <c r="I23" s="171" t="s">
        <v>321</v>
      </c>
      <c r="J23" s="171" t="s">
        <v>354</v>
      </c>
      <c r="K23" s="171" t="s">
        <v>355</v>
      </c>
      <c r="L23" s="218">
        <v>1</v>
      </c>
      <c r="M23" s="218">
        <v>1</v>
      </c>
      <c r="N23" s="218">
        <v>1</v>
      </c>
      <c r="O23" s="218">
        <v>1</v>
      </c>
      <c r="P23" s="173" t="s">
        <v>326</v>
      </c>
      <c r="Q23" s="171"/>
      <c r="R23" s="121"/>
      <c r="S23" s="121"/>
      <c r="T23" s="121"/>
      <c r="U23" s="121"/>
      <c r="V23" s="121"/>
      <c r="W23" s="121"/>
      <c r="X23" s="121"/>
      <c r="Y23" s="121"/>
      <c r="Z23" s="121"/>
      <c r="AA23" s="121"/>
      <c r="AB23" s="121"/>
      <c r="AC23" s="218">
        <v>1</v>
      </c>
      <c r="AD23" s="121"/>
      <c r="AE23" s="121"/>
      <c r="AF23" s="121"/>
      <c r="AG23" s="121"/>
      <c r="AH23" s="121"/>
      <c r="AI23" s="121"/>
      <c r="AJ23" s="121"/>
      <c r="AK23" s="121"/>
      <c r="AL23" s="121"/>
      <c r="AM23" s="121"/>
      <c r="AN23" s="121"/>
      <c r="AO23" s="121"/>
      <c r="AP23" s="121"/>
      <c r="AQ23" s="122"/>
      <c r="AR23" s="313" t="s">
        <v>219</v>
      </c>
      <c r="AS23" s="279" t="s">
        <v>327</v>
      </c>
      <c r="AT23" s="313" t="s">
        <v>219</v>
      </c>
      <c r="AU23" s="279" t="s">
        <v>327</v>
      </c>
      <c r="AV23" s="279" t="s">
        <v>327</v>
      </c>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68" customFormat="1" ht="189" hidden="1" customHeight="1" x14ac:dyDescent="0.25">
      <c r="A24" s="303"/>
      <c r="B24" s="172"/>
      <c r="C24" s="171"/>
      <c r="D24" s="171">
        <v>8</v>
      </c>
      <c r="E24" s="171" t="s">
        <v>156</v>
      </c>
      <c r="F24" s="171" t="s">
        <v>356</v>
      </c>
      <c r="G24" s="171" t="s">
        <v>330</v>
      </c>
      <c r="H24" s="265">
        <v>1</v>
      </c>
      <c r="I24" s="171" t="s">
        <v>321</v>
      </c>
      <c r="J24" s="171" t="s">
        <v>357</v>
      </c>
      <c r="K24" s="171" t="s">
        <v>323</v>
      </c>
      <c r="L24" s="218">
        <v>1</v>
      </c>
      <c r="M24" s="218">
        <v>1</v>
      </c>
      <c r="N24" s="218">
        <v>1</v>
      </c>
      <c r="O24" s="218">
        <v>1</v>
      </c>
      <c r="P24" s="173" t="s">
        <v>326</v>
      </c>
      <c r="Q24" s="171"/>
      <c r="R24" s="121"/>
      <c r="S24" s="121"/>
      <c r="T24" s="121"/>
      <c r="U24" s="121"/>
      <c r="V24" s="121"/>
      <c r="W24" s="121"/>
      <c r="X24" s="121"/>
      <c r="Y24" s="121"/>
      <c r="Z24" s="121"/>
      <c r="AA24" s="121"/>
      <c r="AB24" s="121"/>
      <c r="AC24" s="218">
        <v>1</v>
      </c>
      <c r="AD24" s="121"/>
      <c r="AE24" s="121"/>
      <c r="AF24" s="121"/>
      <c r="AG24" s="121"/>
      <c r="AH24" s="121"/>
      <c r="AI24" s="121"/>
      <c r="AJ24" s="121"/>
      <c r="AK24" s="121"/>
      <c r="AL24" s="121"/>
      <c r="AM24" s="121"/>
      <c r="AN24" s="121"/>
      <c r="AO24" s="121"/>
      <c r="AP24" s="121"/>
      <c r="AQ24" s="122"/>
      <c r="AR24" s="122"/>
      <c r="AS24" s="122"/>
      <c r="AT24" s="122"/>
      <c r="AU24" s="122"/>
      <c r="AV24" s="304"/>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68" customFormat="1" ht="37.5" customHeight="1" x14ac:dyDescent="0.25">
      <c r="A25" s="632" t="s">
        <v>358</v>
      </c>
      <c r="B25" s="631" t="s">
        <v>809</v>
      </c>
      <c r="C25" s="631"/>
      <c r="D25" s="631"/>
      <c r="E25" s="634" t="s">
        <v>359</v>
      </c>
      <c r="F25" s="634"/>
      <c r="G25" s="634"/>
      <c r="H25" s="634"/>
      <c r="I25" s="634"/>
      <c r="J25" s="634"/>
      <c r="K25" s="634"/>
      <c r="L25" s="634"/>
      <c r="M25" s="631" t="s">
        <v>360</v>
      </c>
      <c r="N25" s="631"/>
      <c r="O25" s="631"/>
      <c r="P25" s="631"/>
      <c r="Q25" s="631"/>
      <c r="R25" s="631" t="s">
        <v>360</v>
      </c>
      <c r="S25" s="631"/>
      <c r="T25" s="631"/>
      <c r="U25" s="631"/>
      <c r="V25" s="631"/>
      <c r="W25" s="631"/>
      <c r="X25" s="631"/>
      <c r="Y25" s="631"/>
      <c r="Z25" s="631" t="s">
        <v>360</v>
      </c>
      <c r="AA25" s="631"/>
      <c r="AB25" s="631"/>
      <c r="AC25" s="631"/>
      <c r="AD25" s="631"/>
      <c r="AE25" s="631"/>
      <c r="AF25" s="631"/>
      <c r="AG25" s="631"/>
      <c r="AH25" s="631"/>
      <c r="AI25" s="631"/>
      <c r="AJ25" s="631"/>
      <c r="AK25" s="631"/>
      <c r="AL25" s="634" t="s">
        <v>361</v>
      </c>
      <c r="AM25" s="634"/>
      <c r="AN25" s="634"/>
      <c r="AO25" s="634"/>
      <c r="AP25" s="631" t="s">
        <v>362</v>
      </c>
      <c r="AQ25" s="631"/>
      <c r="AR25" s="631"/>
      <c r="AS25" s="631"/>
      <c r="AT25" s="631"/>
      <c r="AU25" s="631"/>
      <c r="AV25" s="637"/>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row r="26" spans="1:16381" s="68" customFormat="1" x14ac:dyDescent="0.25">
      <c r="A26" s="632"/>
      <c r="B26" s="631" t="s">
        <v>363</v>
      </c>
      <c r="C26" s="631"/>
      <c r="D26" s="631"/>
      <c r="E26" s="634"/>
      <c r="F26" s="634"/>
      <c r="G26" s="634"/>
      <c r="H26" s="634"/>
      <c r="I26" s="634"/>
      <c r="J26" s="634"/>
      <c r="K26" s="634"/>
      <c r="L26" s="634"/>
      <c r="M26" s="631" t="s">
        <v>364</v>
      </c>
      <c r="N26" s="631"/>
      <c r="O26" s="631"/>
      <c r="P26" s="631"/>
      <c r="Q26" s="631"/>
      <c r="R26" s="631" t="s">
        <v>365</v>
      </c>
      <c r="S26" s="631"/>
      <c r="T26" s="631"/>
      <c r="U26" s="631"/>
      <c r="V26" s="631"/>
      <c r="W26" s="631"/>
      <c r="X26" s="631"/>
      <c r="Y26" s="631"/>
      <c r="Z26" s="631" t="s">
        <v>366</v>
      </c>
      <c r="AA26" s="631"/>
      <c r="AB26" s="631"/>
      <c r="AC26" s="631"/>
      <c r="AD26" s="631"/>
      <c r="AE26" s="631"/>
      <c r="AF26" s="631"/>
      <c r="AG26" s="631"/>
      <c r="AH26" s="631"/>
      <c r="AI26" s="631"/>
      <c r="AJ26" s="631"/>
      <c r="AK26" s="631"/>
      <c r="AL26" s="634"/>
      <c r="AM26" s="634"/>
      <c r="AN26" s="634"/>
      <c r="AO26" s="634"/>
      <c r="AP26" s="631" t="s">
        <v>364</v>
      </c>
      <c r="AQ26" s="631"/>
      <c r="AR26" s="631"/>
      <c r="AS26" s="631"/>
      <c r="AT26" s="631"/>
      <c r="AU26" s="631"/>
      <c r="AV26" s="637"/>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row>
    <row r="27" spans="1:16381" s="68" customFormat="1" ht="15.9" customHeight="1" thickBot="1" x14ac:dyDescent="0.3">
      <c r="A27" s="633"/>
      <c r="B27" s="636" t="s">
        <v>367</v>
      </c>
      <c r="C27" s="636"/>
      <c r="D27" s="636"/>
      <c r="E27" s="635"/>
      <c r="F27" s="635"/>
      <c r="G27" s="635"/>
      <c r="H27" s="635"/>
      <c r="I27" s="635"/>
      <c r="J27" s="635"/>
      <c r="K27" s="635"/>
      <c r="L27" s="635"/>
      <c r="M27" s="636" t="s">
        <v>368</v>
      </c>
      <c r="N27" s="636"/>
      <c r="O27" s="636"/>
      <c r="P27" s="636"/>
      <c r="Q27" s="636"/>
      <c r="R27" s="636" t="s">
        <v>369</v>
      </c>
      <c r="S27" s="636"/>
      <c r="T27" s="636"/>
      <c r="U27" s="636"/>
      <c r="V27" s="636"/>
      <c r="W27" s="636"/>
      <c r="X27" s="636"/>
      <c r="Y27" s="636"/>
      <c r="Z27" s="636" t="s">
        <v>369</v>
      </c>
      <c r="AA27" s="636"/>
      <c r="AB27" s="636"/>
      <c r="AC27" s="636"/>
      <c r="AD27" s="636"/>
      <c r="AE27" s="636"/>
      <c r="AF27" s="636"/>
      <c r="AG27" s="636"/>
      <c r="AH27" s="636"/>
      <c r="AI27" s="636"/>
      <c r="AJ27" s="636"/>
      <c r="AK27" s="636"/>
      <c r="AL27" s="635"/>
      <c r="AM27" s="635"/>
      <c r="AN27" s="635"/>
      <c r="AO27" s="635"/>
      <c r="AP27" s="636" t="s">
        <v>368</v>
      </c>
      <c r="AQ27" s="636"/>
      <c r="AR27" s="636"/>
      <c r="AS27" s="636"/>
      <c r="AT27" s="636"/>
      <c r="AU27" s="636"/>
      <c r="AV27" s="638"/>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row>
  </sheetData>
  <mergeCells count="53">
    <mergeCell ref="AP26:AV26"/>
    <mergeCell ref="Z25:AK25"/>
    <mergeCell ref="AL25:AO27"/>
    <mergeCell ref="AP25:AV25"/>
    <mergeCell ref="J11:J12"/>
    <mergeCell ref="K11:K12"/>
    <mergeCell ref="L11:O11"/>
    <mergeCell ref="P11:P12"/>
    <mergeCell ref="Q11:Q12"/>
    <mergeCell ref="R11:AC11"/>
    <mergeCell ref="M27:Q27"/>
    <mergeCell ref="R27:Y27"/>
    <mergeCell ref="Z27:AK27"/>
    <mergeCell ref="AP27:AV27"/>
    <mergeCell ref="M26:Q26"/>
    <mergeCell ref="R26:Y26"/>
    <mergeCell ref="Z26:AK26"/>
    <mergeCell ref="A25:A27"/>
    <mergeCell ref="B25:D25"/>
    <mergeCell ref="E25:L27"/>
    <mergeCell ref="M25:Q25"/>
    <mergeCell ref="R25:Y25"/>
    <mergeCell ref="B27:D27"/>
    <mergeCell ref="B26:D26"/>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1:AT1"/>
    <mergeCell ref="AD11:AO11"/>
    <mergeCell ref="AP11:AQ11"/>
    <mergeCell ref="AU1:AV1"/>
    <mergeCell ref="A2:AT2"/>
    <mergeCell ref="AU2:AV2"/>
    <mergeCell ref="A3:AT4"/>
    <mergeCell ref="AU3:AV3"/>
    <mergeCell ref="AU4:AV4"/>
  </mergeCells>
  <pageMargins left="0.70866141732283472" right="0.70866141732283472" top="0.74803149606299213" bottom="0.74803149606299213" header="0.31496062992125984" footer="0.31496062992125984"/>
  <pageSetup paperSize="5"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7" tint="0.39997558519241921"/>
  </sheetPr>
  <dimension ref="A1:XFA22"/>
  <sheetViews>
    <sheetView zoomScale="80" zoomScaleNormal="80" workbookViewId="0">
      <selection activeCell="A13" sqref="A13:XFD13"/>
    </sheetView>
  </sheetViews>
  <sheetFormatPr baseColWidth="10" defaultColWidth="10.88671875" defaultRowHeight="13.8" x14ac:dyDescent="0.25"/>
  <cols>
    <col min="1" max="3" width="10.33203125" style="15" customWidth="1"/>
    <col min="4" max="4" width="25.109375" style="15" customWidth="1"/>
    <col min="5" max="5" width="17.5546875" style="15" customWidth="1"/>
    <col min="6" max="6" width="26" style="15" customWidth="1"/>
    <col min="7" max="11" width="17.5546875" style="15" customWidth="1"/>
    <col min="12" max="15" width="8.6640625" style="15" customWidth="1"/>
    <col min="16" max="16" width="15.6640625" style="15" customWidth="1"/>
    <col min="17" max="17" width="35.5546875" style="15" customWidth="1"/>
    <col min="18" max="28" width="7.44140625" style="15" customWidth="1"/>
    <col min="29" max="40" width="8.109375" style="15" customWidth="1"/>
    <col min="41" max="41" width="5.8867187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48 16381:16381" ht="15.9" customHeight="1" thickBot="1" x14ac:dyDescent="0.3">
      <c r="A1" s="641" t="s">
        <v>157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42"/>
      <c r="AU1" s="639" t="s">
        <v>158</v>
      </c>
      <c r="AV1" s="591"/>
    </row>
    <row r="2" spans="1:48 16381:16381" ht="15.9" customHeight="1" thickBot="1" x14ac:dyDescent="0.3">
      <c r="A2" s="64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644"/>
      <c r="AU2" s="397" t="s">
        <v>160</v>
      </c>
      <c r="AV2" s="640"/>
    </row>
    <row r="3" spans="1:48 16381:16381" ht="15" customHeight="1" thickBot="1" x14ac:dyDescent="0.3">
      <c r="A3" s="645"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646"/>
      <c r="AU3" s="397" t="s">
        <v>162</v>
      </c>
      <c r="AV3" s="640"/>
    </row>
    <row r="4" spans="1:48 16381:16381" ht="15.9" customHeight="1" x14ac:dyDescent="0.25">
      <c r="A4" s="641"/>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42"/>
      <c r="AU4" s="601" t="s">
        <v>306</v>
      </c>
      <c r="AV4" s="601"/>
    </row>
    <row r="5" spans="1:48 16381:16381" ht="15" customHeight="1" x14ac:dyDescent="0.25">
      <c r="A5" s="609" t="s">
        <v>307</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03" t="s">
        <v>308</v>
      </c>
    </row>
    <row r="6" spans="1:48 16381:16381" ht="15" customHeight="1" x14ac:dyDescent="0.25">
      <c r="A6" s="648" t="s">
        <v>6</v>
      </c>
      <c r="B6" s="649">
        <v>45498</v>
      </c>
      <c r="C6" s="650"/>
      <c r="D6" s="105" t="s">
        <v>165</v>
      </c>
      <c r="E6" s="106" t="s">
        <v>370</v>
      </c>
      <c r="F6" s="107"/>
      <c r="G6" s="108"/>
      <c r="H6" s="109"/>
      <c r="I6" s="109"/>
      <c r="J6" s="109"/>
      <c r="K6" s="109"/>
      <c r="L6" s="109"/>
      <c r="M6" s="109"/>
      <c r="N6" s="109"/>
      <c r="O6" s="109"/>
      <c r="P6" s="109"/>
      <c r="Q6" s="109"/>
      <c r="R6" s="109"/>
      <c r="S6" s="109"/>
      <c r="T6" s="109"/>
      <c r="U6" s="109"/>
      <c r="V6" s="109"/>
      <c r="W6" s="109"/>
      <c r="X6" s="109"/>
      <c r="Y6" s="109"/>
      <c r="Z6" s="109"/>
      <c r="AA6" s="109"/>
      <c r="AB6" s="109"/>
      <c r="AC6" s="110"/>
      <c r="AD6" s="625"/>
      <c r="AE6" s="626"/>
      <c r="AF6" s="626"/>
      <c r="AG6" s="626"/>
      <c r="AH6" s="626"/>
      <c r="AI6" s="626"/>
      <c r="AJ6" s="626"/>
      <c r="AK6" s="626"/>
      <c r="AL6" s="626"/>
      <c r="AM6" s="626"/>
      <c r="AN6" s="626"/>
      <c r="AO6" s="626"/>
      <c r="AP6" s="626"/>
      <c r="AQ6" s="627"/>
      <c r="AR6" s="630"/>
      <c r="AS6" s="630"/>
      <c r="AT6" s="630"/>
      <c r="AU6" s="630"/>
      <c r="AV6" s="630"/>
    </row>
    <row r="7" spans="1:48 16381:16381" ht="15" customHeight="1" x14ac:dyDescent="0.25">
      <c r="A7" s="648"/>
      <c r="B7" s="650"/>
      <c r="C7" s="650"/>
      <c r="D7" s="105" t="s">
        <v>166</v>
      </c>
      <c r="E7" s="106"/>
      <c r="F7" s="111"/>
      <c r="G7" s="112"/>
      <c r="H7" s="113"/>
      <c r="I7" s="186">
        <v>45498</v>
      </c>
      <c r="J7" s="84"/>
      <c r="K7" s="113"/>
      <c r="L7" s="113"/>
      <c r="M7" s="113"/>
      <c r="N7" s="113"/>
      <c r="O7" s="113"/>
      <c r="P7" s="113"/>
      <c r="Q7" s="113"/>
      <c r="R7" s="113"/>
      <c r="S7" s="113"/>
      <c r="T7" s="113"/>
      <c r="U7" s="113"/>
      <c r="V7" s="113"/>
      <c r="W7" s="113"/>
      <c r="X7" s="113"/>
      <c r="Y7" s="113"/>
      <c r="Z7" s="113"/>
      <c r="AA7" s="113"/>
      <c r="AB7" s="113"/>
      <c r="AC7" s="114"/>
      <c r="AD7" s="625"/>
      <c r="AE7" s="626"/>
      <c r="AF7" s="626"/>
      <c r="AG7" s="626"/>
      <c r="AH7" s="626"/>
      <c r="AI7" s="626"/>
      <c r="AJ7" s="626"/>
      <c r="AK7" s="626"/>
      <c r="AL7" s="626"/>
      <c r="AM7" s="626"/>
      <c r="AN7" s="626"/>
      <c r="AO7" s="626"/>
      <c r="AP7" s="626"/>
      <c r="AQ7" s="627"/>
      <c r="AR7" s="630"/>
      <c r="AS7" s="630"/>
      <c r="AT7" s="630"/>
      <c r="AU7" s="630"/>
      <c r="AV7" s="630"/>
    </row>
    <row r="8" spans="1:48 16381:16381" ht="15" customHeight="1" x14ac:dyDescent="0.25">
      <c r="A8" s="648"/>
      <c r="B8" s="650"/>
      <c r="C8" s="650"/>
      <c r="D8" s="105" t="s">
        <v>167</v>
      </c>
      <c r="E8" s="106"/>
      <c r="F8" s="115"/>
      <c r="G8" s="116"/>
      <c r="H8" s="117"/>
      <c r="I8" s="187"/>
      <c r="J8" s="187"/>
      <c r="K8" s="117"/>
      <c r="L8" s="117"/>
      <c r="M8" s="117"/>
      <c r="N8" s="117"/>
      <c r="O8" s="117"/>
      <c r="P8" s="117"/>
      <c r="Q8" s="117"/>
      <c r="R8" s="117"/>
      <c r="S8" s="117"/>
      <c r="T8" s="117"/>
      <c r="U8" s="117"/>
      <c r="V8" s="117"/>
      <c r="W8" s="117"/>
      <c r="X8" s="117"/>
      <c r="Y8" s="117"/>
      <c r="Z8" s="117"/>
      <c r="AA8" s="117"/>
      <c r="AB8" s="117"/>
      <c r="AC8" s="118"/>
      <c r="AD8" s="625"/>
      <c r="AE8" s="626"/>
      <c r="AF8" s="626"/>
      <c r="AG8" s="626"/>
      <c r="AH8" s="626"/>
      <c r="AI8" s="626"/>
      <c r="AJ8" s="626"/>
      <c r="AK8" s="626"/>
      <c r="AL8" s="626"/>
      <c r="AM8" s="626"/>
      <c r="AN8" s="626"/>
      <c r="AO8" s="626"/>
      <c r="AP8" s="626"/>
      <c r="AQ8" s="627"/>
      <c r="AR8" s="630"/>
      <c r="AS8" s="630"/>
      <c r="AT8" s="630"/>
      <c r="AU8" s="630"/>
      <c r="AV8" s="630"/>
    </row>
    <row r="9" spans="1:48 16381:16381" ht="15" customHeight="1" x14ac:dyDescent="0.25">
      <c r="A9" s="609" t="s">
        <v>309</v>
      </c>
      <c r="B9" s="610"/>
      <c r="C9" s="61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30"/>
    </row>
    <row r="10" spans="1:48 16381:16381" ht="15" customHeight="1" x14ac:dyDescent="0.25">
      <c r="A10" s="609"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30"/>
    </row>
    <row r="11" spans="1:48 16381:16381" ht="39.9" customHeight="1" x14ac:dyDescent="0.25">
      <c r="A11" s="612" t="s">
        <v>74</v>
      </c>
      <c r="B11" s="621"/>
      <c r="C11" s="621"/>
      <c r="D11" s="603" t="s">
        <v>311</v>
      </c>
      <c r="E11" s="603" t="s">
        <v>78</v>
      </c>
      <c r="F11" s="603" t="s">
        <v>80</v>
      </c>
      <c r="G11" s="603" t="s">
        <v>82</v>
      </c>
      <c r="H11" s="603"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30"/>
    </row>
    <row r="12" spans="1:48 16381:16381" ht="27.6" x14ac:dyDescent="0.25">
      <c r="A12" s="104" t="s">
        <v>313</v>
      </c>
      <c r="B12" s="104" t="s">
        <v>314</v>
      </c>
      <c r="C12" s="104" t="s">
        <v>315</v>
      </c>
      <c r="D12" s="604"/>
      <c r="E12" s="604"/>
      <c r="F12" s="604"/>
      <c r="G12" s="604"/>
      <c r="H12" s="604"/>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04"/>
    </row>
    <row r="13" spans="1:48 16381:16381" ht="180.75" customHeight="1" x14ac:dyDescent="0.25">
      <c r="A13" s="171"/>
      <c r="B13" s="172"/>
      <c r="C13" s="171">
        <v>1</v>
      </c>
      <c r="D13" s="171">
        <v>1</v>
      </c>
      <c r="E13" s="171" t="s">
        <v>371</v>
      </c>
      <c r="F13" s="171" t="s">
        <v>372</v>
      </c>
      <c r="G13" s="171" t="s">
        <v>330</v>
      </c>
      <c r="H13" s="171"/>
      <c r="I13" s="171" t="s">
        <v>373</v>
      </c>
      <c r="J13" s="171" t="s">
        <v>374</v>
      </c>
      <c r="K13" s="171" t="s">
        <v>323</v>
      </c>
      <c r="L13" s="173">
        <v>100</v>
      </c>
      <c r="M13" s="173">
        <v>100</v>
      </c>
      <c r="N13" s="173">
        <v>100</v>
      </c>
      <c r="O13" s="173">
        <v>100</v>
      </c>
      <c r="P13" s="173" t="s">
        <v>375</v>
      </c>
      <c r="Q13" s="93" t="s">
        <v>376</v>
      </c>
      <c r="R13" s="121"/>
      <c r="S13" s="121"/>
      <c r="T13" s="121"/>
      <c r="U13" s="121"/>
      <c r="V13" s="121"/>
      <c r="W13" s="121"/>
      <c r="X13" s="121"/>
      <c r="Y13" s="121"/>
      <c r="Z13" s="165">
        <v>1</v>
      </c>
      <c r="AA13" s="121"/>
      <c r="AB13" s="121"/>
      <c r="AC13" s="165">
        <v>1</v>
      </c>
      <c r="AD13" s="121"/>
      <c r="AE13" s="121"/>
      <c r="AF13" s="121"/>
      <c r="AG13" s="121"/>
      <c r="AH13" s="121"/>
      <c r="AI13" s="121"/>
      <c r="AJ13" s="121"/>
      <c r="AK13" s="121"/>
      <c r="AL13" s="121"/>
      <c r="AM13" s="121"/>
      <c r="AN13" s="121"/>
      <c r="AO13" s="121"/>
      <c r="AP13" s="121"/>
      <c r="AQ13" s="122"/>
      <c r="AR13" s="123"/>
      <c r="AS13" s="123"/>
      <c r="AT13" s="124"/>
      <c r="AU13" s="123"/>
      <c r="AV13" s="125"/>
      <c r="XFA13" s="15" t="s">
        <v>377</v>
      </c>
    </row>
    <row r="14" spans="1:48 16381:16381" ht="97.5" customHeight="1" x14ac:dyDescent="0.25">
      <c r="A14" s="171"/>
      <c r="B14" s="172"/>
      <c r="C14" s="171">
        <v>2</v>
      </c>
      <c r="D14" s="171">
        <v>1</v>
      </c>
      <c r="E14" s="171" t="s">
        <v>378</v>
      </c>
      <c r="F14" s="171" t="s">
        <v>379</v>
      </c>
      <c r="G14" s="171" t="s">
        <v>330</v>
      </c>
      <c r="H14" s="171"/>
      <c r="I14" s="171" t="s">
        <v>373</v>
      </c>
      <c r="J14" s="171" t="s">
        <v>380</v>
      </c>
      <c r="K14" s="171" t="s">
        <v>323</v>
      </c>
      <c r="L14" s="173">
        <v>100</v>
      </c>
      <c r="M14" s="173">
        <v>100</v>
      </c>
      <c r="N14" s="173">
        <v>100</v>
      </c>
      <c r="O14" s="173">
        <v>100</v>
      </c>
      <c r="P14" s="173" t="s">
        <v>375</v>
      </c>
      <c r="Q14" s="93" t="s">
        <v>381</v>
      </c>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2"/>
      <c r="AR14" s="122"/>
      <c r="AS14" s="122"/>
      <c r="AT14" s="122"/>
      <c r="AU14" s="122"/>
      <c r="AV14" s="121"/>
      <c r="XFA14" s="15" t="s">
        <v>382</v>
      </c>
    </row>
    <row r="15" spans="1:48 16381:16381" ht="122.25" customHeight="1" x14ac:dyDescent="0.25">
      <c r="A15" s="171"/>
      <c r="B15" s="172"/>
      <c r="C15" s="171">
        <v>3</v>
      </c>
      <c r="D15" s="171">
        <v>1</v>
      </c>
      <c r="E15" s="171" t="s">
        <v>378</v>
      </c>
      <c r="F15" s="171" t="s">
        <v>379</v>
      </c>
      <c r="G15" s="171" t="s">
        <v>330</v>
      </c>
      <c r="H15" s="171"/>
      <c r="I15" s="171" t="s">
        <v>373</v>
      </c>
      <c r="J15" s="171" t="s">
        <v>383</v>
      </c>
      <c r="K15" s="171" t="s">
        <v>323</v>
      </c>
      <c r="L15" s="173">
        <v>100</v>
      </c>
      <c r="M15" s="173">
        <v>100</v>
      </c>
      <c r="N15" s="173">
        <v>100</v>
      </c>
      <c r="O15" s="173">
        <v>100</v>
      </c>
      <c r="P15" s="173" t="s">
        <v>375</v>
      </c>
      <c r="Q15" s="93" t="s">
        <v>384</v>
      </c>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2"/>
      <c r="AR15" s="122"/>
      <c r="AS15" s="122"/>
      <c r="AT15" s="122"/>
      <c r="AU15" s="122"/>
      <c r="AV15" s="121"/>
      <c r="XFA15" s="15" t="s">
        <v>385</v>
      </c>
    </row>
    <row r="16" spans="1:48 16381:16381" ht="137.25" customHeight="1" x14ac:dyDescent="0.25">
      <c r="A16" s="171"/>
      <c r="B16" s="172"/>
      <c r="C16" s="171">
        <v>4</v>
      </c>
      <c r="D16" s="171">
        <v>1</v>
      </c>
      <c r="E16" s="171" t="s">
        <v>378</v>
      </c>
      <c r="F16" s="171" t="s">
        <v>379</v>
      </c>
      <c r="G16" s="171" t="s">
        <v>330</v>
      </c>
      <c r="H16" s="171"/>
      <c r="I16" s="171" t="s">
        <v>373</v>
      </c>
      <c r="J16" s="171" t="s">
        <v>386</v>
      </c>
      <c r="K16" s="171" t="s">
        <v>323</v>
      </c>
      <c r="L16" s="173">
        <v>100</v>
      </c>
      <c r="M16" s="173">
        <v>100</v>
      </c>
      <c r="N16" s="173">
        <v>100</v>
      </c>
      <c r="O16" s="173">
        <v>100</v>
      </c>
      <c r="P16" s="173" t="s">
        <v>375</v>
      </c>
      <c r="Q16" s="93" t="s">
        <v>387</v>
      </c>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2"/>
      <c r="AR16" s="122"/>
      <c r="AS16" s="122"/>
      <c r="AT16" s="122"/>
      <c r="AU16" s="122"/>
      <c r="AV16" s="121"/>
      <c r="XFA16" s="15" t="s">
        <v>388</v>
      </c>
    </row>
    <row r="17" spans="1:48" ht="122.25" customHeight="1" x14ac:dyDescent="0.25">
      <c r="A17" s="171"/>
      <c r="B17" s="172"/>
      <c r="C17" s="171">
        <v>5</v>
      </c>
      <c r="D17" s="171">
        <v>1</v>
      </c>
      <c r="E17" s="171" t="s">
        <v>378</v>
      </c>
      <c r="F17" s="171" t="s">
        <v>379</v>
      </c>
      <c r="G17" s="171" t="s">
        <v>330</v>
      </c>
      <c r="H17" s="171"/>
      <c r="I17" s="171" t="s">
        <v>373</v>
      </c>
      <c r="J17" s="171" t="s">
        <v>389</v>
      </c>
      <c r="K17" s="171" t="s">
        <v>323</v>
      </c>
      <c r="L17" s="173">
        <v>100</v>
      </c>
      <c r="M17" s="173">
        <v>100</v>
      </c>
      <c r="N17" s="173">
        <v>100</v>
      </c>
      <c r="O17" s="173">
        <v>100</v>
      </c>
      <c r="P17" s="173" t="s">
        <v>375</v>
      </c>
      <c r="Q17" s="93" t="s">
        <v>390</v>
      </c>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2"/>
      <c r="AR17" s="122"/>
      <c r="AS17" s="122"/>
      <c r="AT17" s="122"/>
      <c r="AU17" s="122"/>
      <c r="AV17" s="121"/>
    </row>
    <row r="18" spans="1:48" ht="101.25" customHeight="1" x14ac:dyDescent="0.25">
      <c r="A18" s="171"/>
      <c r="B18" s="172"/>
      <c r="C18" s="171">
        <v>6</v>
      </c>
      <c r="D18" s="171">
        <v>1</v>
      </c>
      <c r="E18" s="174" t="s">
        <v>391</v>
      </c>
      <c r="F18" s="171" t="s">
        <v>392</v>
      </c>
      <c r="G18" s="171" t="s">
        <v>330</v>
      </c>
      <c r="H18" s="171"/>
      <c r="I18" s="171" t="s">
        <v>373</v>
      </c>
      <c r="J18" s="171" t="s">
        <v>393</v>
      </c>
      <c r="K18" s="171" t="s">
        <v>394</v>
      </c>
      <c r="L18" s="173">
        <v>100</v>
      </c>
      <c r="M18" s="173">
        <v>100</v>
      </c>
      <c r="N18" s="173">
        <v>100</v>
      </c>
      <c r="O18" s="173">
        <v>100</v>
      </c>
      <c r="P18" s="173" t="s">
        <v>375</v>
      </c>
      <c r="Q18" s="171" t="s">
        <v>395</v>
      </c>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2"/>
      <c r="AR18" s="122"/>
      <c r="AS18" s="122"/>
      <c r="AT18" s="122"/>
      <c r="AU18" s="122"/>
      <c r="AV18" s="121"/>
    </row>
    <row r="19" spans="1:48" x14ac:dyDescent="0.25">
      <c r="A19" s="651" t="s">
        <v>396</v>
      </c>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652"/>
      <c r="AR19" s="652"/>
      <c r="AS19" s="652"/>
      <c r="AT19" s="652"/>
      <c r="AU19" s="652"/>
      <c r="AV19" s="653"/>
    </row>
    <row r="20" spans="1:48" x14ac:dyDescent="0.25">
      <c r="A20" s="647" t="s">
        <v>358</v>
      </c>
      <c r="B20" s="631" t="s">
        <v>360</v>
      </c>
      <c r="C20" s="631"/>
      <c r="D20" s="631"/>
      <c r="E20" s="634" t="s">
        <v>359</v>
      </c>
      <c r="F20" s="634"/>
      <c r="G20" s="634"/>
      <c r="H20" s="634"/>
      <c r="I20" s="634"/>
      <c r="J20" s="634"/>
      <c r="K20" s="634"/>
      <c r="L20" s="634"/>
      <c r="M20" s="631" t="s">
        <v>360</v>
      </c>
      <c r="N20" s="631"/>
      <c r="O20" s="631"/>
      <c r="P20" s="631"/>
      <c r="Q20" s="631"/>
      <c r="R20" s="631" t="s">
        <v>360</v>
      </c>
      <c r="S20" s="631"/>
      <c r="T20" s="631"/>
      <c r="U20" s="631"/>
      <c r="V20" s="631"/>
      <c r="W20" s="631"/>
      <c r="X20" s="631"/>
      <c r="Y20" s="631"/>
      <c r="Z20" s="631" t="s">
        <v>360</v>
      </c>
      <c r="AA20" s="631"/>
      <c r="AB20" s="631"/>
      <c r="AC20" s="631"/>
      <c r="AD20" s="631"/>
      <c r="AE20" s="631"/>
      <c r="AF20" s="631"/>
      <c r="AG20" s="631"/>
      <c r="AH20" s="631"/>
      <c r="AI20" s="631"/>
      <c r="AJ20" s="631"/>
      <c r="AK20" s="631"/>
      <c r="AL20" s="634" t="s">
        <v>361</v>
      </c>
      <c r="AM20" s="634"/>
      <c r="AN20" s="634"/>
      <c r="AO20" s="634"/>
      <c r="AP20" s="631" t="s">
        <v>362</v>
      </c>
      <c r="AQ20" s="631"/>
      <c r="AR20" s="631"/>
      <c r="AS20" s="631"/>
      <c r="AT20" s="631"/>
      <c r="AU20" s="631"/>
      <c r="AV20" s="631"/>
    </row>
    <row r="21" spans="1:48" x14ac:dyDescent="0.25">
      <c r="A21" s="647"/>
      <c r="B21" s="631" t="s">
        <v>397</v>
      </c>
      <c r="C21" s="631"/>
      <c r="D21" s="631"/>
      <c r="E21" s="634"/>
      <c r="F21" s="634"/>
      <c r="G21" s="634"/>
      <c r="H21" s="634"/>
      <c r="I21" s="634"/>
      <c r="J21" s="634"/>
      <c r="K21" s="634"/>
      <c r="L21" s="634"/>
      <c r="M21" s="631" t="s">
        <v>364</v>
      </c>
      <c r="N21" s="631"/>
      <c r="O21" s="631"/>
      <c r="P21" s="631"/>
      <c r="Q21" s="631"/>
      <c r="R21" s="631" t="s">
        <v>365</v>
      </c>
      <c r="S21" s="631"/>
      <c r="T21" s="631"/>
      <c r="U21" s="631"/>
      <c r="V21" s="631"/>
      <c r="W21" s="631"/>
      <c r="X21" s="631"/>
      <c r="Y21" s="631"/>
      <c r="Z21" s="631" t="s">
        <v>366</v>
      </c>
      <c r="AA21" s="631"/>
      <c r="AB21" s="631"/>
      <c r="AC21" s="631"/>
      <c r="AD21" s="631"/>
      <c r="AE21" s="631"/>
      <c r="AF21" s="631"/>
      <c r="AG21" s="631"/>
      <c r="AH21" s="631"/>
      <c r="AI21" s="631"/>
      <c r="AJ21" s="631"/>
      <c r="AK21" s="631"/>
      <c r="AL21" s="634"/>
      <c r="AM21" s="634"/>
      <c r="AN21" s="634"/>
      <c r="AO21" s="634"/>
      <c r="AP21" s="631" t="s">
        <v>366</v>
      </c>
      <c r="AQ21" s="631"/>
      <c r="AR21" s="631"/>
      <c r="AS21" s="631"/>
      <c r="AT21" s="631"/>
      <c r="AU21" s="631"/>
      <c r="AV21" s="631"/>
    </row>
    <row r="22" spans="1:48" ht="15.9" customHeight="1" x14ac:dyDescent="0.25">
      <c r="A22" s="647"/>
      <c r="B22" s="631" t="s">
        <v>367</v>
      </c>
      <c r="C22" s="631"/>
      <c r="D22" s="631"/>
      <c r="E22" s="634"/>
      <c r="F22" s="634"/>
      <c r="G22" s="634"/>
      <c r="H22" s="634"/>
      <c r="I22" s="634"/>
      <c r="J22" s="634"/>
      <c r="K22" s="634"/>
      <c r="L22" s="634"/>
      <c r="M22" s="631" t="s">
        <v>368</v>
      </c>
      <c r="N22" s="631"/>
      <c r="O22" s="631"/>
      <c r="P22" s="631"/>
      <c r="Q22" s="631"/>
      <c r="R22" s="631" t="s">
        <v>369</v>
      </c>
      <c r="S22" s="631"/>
      <c r="T22" s="631"/>
      <c r="U22" s="631"/>
      <c r="V22" s="631"/>
      <c r="W22" s="631"/>
      <c r="X22" s="631"/>
      <c r="Y22" s="631"/>
      <c r="Z22" s="631" t="s">
        <v>369</v>
      </c>
      <c r="AA22" s="631"/>
      <c r="AB22" s="631"/>
      <c r="AC22" s="631"/>
      <c r="AD22" s="631"/>
      <c r="AE22" s="631"/>
      <c r="AF22" s="631"/>
      <c r="AG22" s="631"/>
      <c r="AH22" s="631"/>
      <c r="AI22" s="631"/>
      <c r="AJ22" s="631"/>
      <c r="AK22" s="631"/>
      <c r="AL22" s="634"/>
      <c r="AM22" s="634"/>
      <c r="AN22" s="634"/>
      <c r="AO22" s="634"/>
      <c r="AP22" s="631" t="s">
        <v>368</v>
      </c>
      <c r="AQ22" s="631"/>
      <c r="AR22" s="631"/>
      <c r="AS22" s="631"/>
      <c r="AT22" s="631"/>
      <c r="AU22" s="631"/>
      <c r="AV22" s="631"/>
    </row>
  </sheetData>
  <mergeCells count="54">
    <mergeCell ref="R21:Y21"/>
    <mergeCell ref="R22:Y22"/>
    <mergeCell ref="A10:C10"/>
    <mergeCell ref="D9:AC9"/>
    <mergeCell ref="D10:AC10"/>
    <mergeCell ref="A11:C11"/>
    <mergeCell ref="H11:H12"/>
    <mergeCell ref="A19:AV19"/>
    <mergeCell ref="AP11:AQ11"/>
    <mergeCell ref="AS5:AS12"/>
    <mergeCell ref="AU5:AU12"/>
    <mergeCell ref="AV5:AV12"/>
    <mergeCell ref="AD11:AO11"/>
    <mergeCell ref="D11:D12"/>
    <mergeCell ref="E11:E12"/>
    <mergeCell ref="AT5:AT12"/>
    <mergeCell ref="AD5:AQ10"/>
    <mergeCell ref="AR5:AR12"/>
    <mergeCell ref="A5:AC5"/>
    <mergeCell ref="A6:A8"/>
    <mergeCell ref="B6:C8"/>
    <mergeCell ref="G11:G12"/>
    <mergeCell ref="Q11:Q12"/>
    <mergeCell ref="L11:O11"/>
    <mergeCell ref="F11:F12"/>
    <mergeCell ref="K11:K12"/>
    <mergeCell ref="R11:AC11"/>
    <mergeCell ref="P11:P12"/>
    <mergeCell ref="J11:J12"/>
    <mergeCell ref="I11:I12"/>
    <mergeCell ref="A9:C9"/>
    <mergeCell ref="AP21:AV21"/>
    <mergeCell ref="AP20:AV20"/>
    <mergeCell ref="B21:D21"/>
    <mergeCell ref="A20:A22"/>
    <mergeCell ref="E20:L22"/>
    <mergeCell ref="Z20:AK20"/>
    <mergeCell ref="Z21:AK21"/>
    <mergeCell ref="Z22:AK22"/>
    <mergeCell ref="AP22:AV22"/>
    <mergeCell ref="AL20:AO22"/>
    <mergeCell ref="M20:Q20"/>
    <mergeCell ref="M21:Q21"/>
    <mergeCell ref="M22:Q22"/>
    <mergeCell ref="R20:Y20"/>
    <mergeCell ref="B20:D20"/>
    <mergeCell ref="B22:D22"/>
    <mergeCell ref="AU1:AV1"/>
    <mergeCell ref="AU2:AV2"/>
    <mergeCell ref="AU3:AV3"/>
    <mergeCell ref="AU4:AV4"/>
    <mergeCell ref="A1:AT1"/>
    <mergeCell ref="A2:AT2"/>
    <mergeCell ref="A3:AT4"/>
  </mergeCells>
  <pageMargins left="0.70866141732283472" right="0.70866141732283472" top="0.74803149606299213" bottom="0.74803149606299213" header="0.31496062992125984" footer="0.31496062992125984"/>
  <pageSetup paperSize="5" scale="25"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0B5F1B6-729C-44FA-A4F3-34AD2BA71C5F}">
          <x14:formula1>
            <xm:f>listas!$A$3:$A$6</xm:f>
          </x14:formula1>
          <xm:sqref>D10:AC10</xm:sqref>
        </x14:dataValidation>
        <x14:dataValidation type="list" allowBlank="1" showInputMessage="1" showErrorMessage="1" xr:uid="{BB947DFD-876D-4CBA-B4F9-43960E36A95A}">
          <x14:formula1>
            <xm:f>listas!$H$2:$H$5</xm:f>
          </x14:formula1>
          <xm:sqref>G13:G18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526E-08C7-4E23-907E-5B4016B47D49}">
  <sheetPr>
    <tabColor theme="7" tint="0.39997558519241921"/>
  </sheetPr>
  <dimension ref="A1:XFA18"/>
  <sheetViews>
    <sheetView topLeftCell="A10" zoomScale="85" zoomScaleNormal="85" workbookViewId="0">
      <selection activeCell="A13" sqref="A13:XFD13"/>
    </sheetView>
  </sheetViews>
  <sheetFormatPr baseColWidth="10" defaultColWidth="10.88671875" defaultRowHeight="13.8" x14ac:dyDescent="0.25"/>
  <cols>
    <col min="1" max="3" width="10.33203125" style="15" customWidth="1"/>
    <col min="4" max="11" width="17.5546875" style="15" customWidth="1"/>
    <col min="12" max="15" width="8.6640625" style="15" customWidth="1"/>
    <col min="16" max="17" width="15.6640625" style="15" customWidth="1"/>
    <col min="18" max="28" width="7.44140625" style="15" customWidth="1"/>
    <col min="29" max="29" width="6.5546875" style="15" bestFit="1" customWidth="1"/>
    <col min="30" max="40" width="8.109375" style="15" customWidth="1"/>
    <col min="41" max="41" width="5.8867187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50 16381:16381" ht="15.9" customHeight="1" thickBot="1" x14ac:dyDescent="0.3">
      <c r="A1" s="641" t="s">
        <v>157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42"/>
      <c r="AU1" s="639" t="s">
        <v>158</v>
      </c>
      <c r="AV1" s="591"/>
    </row>
    <row r="2" spans="1:50 16381:16381" ht="15.9" customHeight="1" thickBot="1" x14ac:dyDescent="0.3">
      <c r="A2" s="64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644"/>
      <c r="AU2" s="397" t="s">
        <v>160</v>
      </c>
      <c r="AV2" s="640"/>
    </row>
    <row r="3" spans="1:50 16381:16381" ht="15" customHeight="1" thickBot="1" x14ac:dyDescent="0.3">
      <c r="A3" s="645"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646"/>
      <c r="AU3" s="397" t="s">
        <v>162</v>
      </c>
      <c r="AV3" s="640"/>
    </row>
    <row r="4" spans="1:50 16381:16381" ht="15.9" customHeight="1" x14ac:dyDescent="0.25">
      <c r="A4" s="641"/>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42"/>
      <c r="AU4" s="601" t="s">
        <v>306</v>
      </c>
      <c r="AV4" s="601"/>
    </row>
    <row r="5" spans="1:50 16381:16381" ht="15" customHeight="1" x14ac:dyDescent="0.25">
      <c r="A5" s="609" t="s">
        <v>307</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03" t="s">
        <v>308</v>
      </c>
    </row>
    <row r="6" spans="1:50 16381:16381" ht="15" customHeight="1" x14ac:dyDescent="0.25">
      <c r="A6" s="648" t="s">
        <v>6</v>
      </c>
      <c r="B6" s="649">
        <v>45503</v>
      </c>
      <c r="C6" s="650"/>
      <c r="D6" s="105" t="s">
        <v>165</v>
      </c>
      <c r="E6" s="106" t="s">
        <v>370</v>
      </c>
      <c r="F6" s="107"/>
      <c r="G6" s="108"/>
      <c r="H6" s="109"/>
      <c r="I6" s="109"/>
      <c r="J6" s="109"/>
      <c r="K6" s="109"/>
      <c r="L6" s="109"/>
      <c r="M6" s="109"/>
      <c r="N6" s="109"/>
      <c r="O6" s="109"/>
      <c r="P6" s="109"/>
      <c r="Q6" s="109"/>
      <c r="R6" s="109"/>
      <c r="S6" s="109"/>
      <c r="T6" s="109"/>
      <c r="U6" s="109"/>
      <c r="V6" s="109"/>
      <c r="W6" s="109"/>
      <c r="X6" s="109"/>
      <c r="Y6" s="109"/>
      <c r="Z6" s="109"/>
      <c r="AA6" s="109"/>
      <c r="AB6" s="109"/>
      <c r="AC6" s="110"/>
      <c r="AD6" s="625"/>
      <c r="AE6" s="626"/>
      <c r="AF6" s="626"/>
      <c r="AG6" s="626"/>
      <c r="AH6" s="626"/>
      <c r="AI6" s="626"/>
      <c r="AJ6" s="626"/>
      <c r="AK6" s="626"/>
      <c r="AL6" s="626"/>
      <c r="AM6" s="626"/>
      <c r="AN6" s="626"/>
      <c r="AO6" s="626"/>
      <c r="AP6" s="626"/>
      <c r="AQ6" s="627"/>
      <c r="AR6" s="630"/>
      <c r="AS6" s="630"/>
      <c r="AT6" s="630"/>
      <c r="AU6" s="630"/>
      <c r="AV6" s="630"/>
    </row>
    <row r="7" spans="1:50 16381:16381" ht="15" customHeight="1" x14ac:dyDescent="0.25">
      <c r="A7" s="648"/>
      <c r="B7" s="650"/>
      <c r="C7" s="650"/>
      <c r="D7" s="105" t="s">
        <v>166</v>
      </c>
      <c r="E7" s="106"/>
      <c r="F7" s="111"/>
      <c r="G7" s="112"/>
      <c r="H7" s="113"/>
      <c r="I7" s="186">
        <v>45503</v>
      </c>
      <c r="J7" s="84"/>
      <c r="K7" s="113"/>
      <c r="L7" s="113"/>
      <c r="M7" s="113"/>
      <c r="N7" s="113"/>
      <c r="O7" s="113"/>
      <c r="P7" s="113"/>
      <c r="Q7" s="113"/>
      <c r="R7" s="113"/>
      <c r="S7" s="113"/>
      <c r="T7" s="113"/>
      <c r="U7" s="113"/>
      <c r="V7" s="113"/>
      <c r="W7" s="113"/>
      <c r="X7" s="113"/>
      <c r="Y7" s="113"/>
      <c r="Z7" s="113"/>
      <c r="AA7" s="113"/>
      <c r="AB7" s="113"/>
      <c r="AC7" s="114"/>
      <c r="AD7" s="625"/>
      <c r="AE7" s="626"/>
      <c r="AF7" s="626"/>
      <c r="AG7" s="626"/>
      <c r="AH7" s="626"/>
      <c r="AI7" s="626"/>
      <c r="AJ7" s="626"/>
      <c r="AK7" s="626"/>
      <c r="AL7" s="626"/>
      <c r="AM7" s="626"/>
      <c r="AN7" s="626"/>
      <c r="AO7" s="626"/>
      <c r="AP7" s="626"/>
      <c r="AQ7" s="627"/>
      <c r="AR7" s="630"/>
      <c r="AS7" s="630"/>
      <c r="AT7" s="630"/>
      <c r="AU7" s="630"/>
      <c r="AV7" s="630"/>
    </row>
    <row r="8" spans="1:50 16381:16381" ht="15" customHeight="1" x14ac:dyDescent="0.25">
      <c r="A8" s="648"/>
      <c r="B8" s="650"/>
      <c r="C8" s="650"/>
      <c r="D8" s="105" t="s">
        <v>167</v>
      </c>
      <c r="E8" s="106"/>
      <c r="F8" s="115"/>
      <c r="G8" s="116"/>
      <c r="H8" s="117"/>
      <c r="I8" s="187"/>
      <c r="J8" s="187"/>
      <c r="K8" s="117"/>
      <c r="L8" s="117"/>
      <c r="M8" s="117"/>
      <c r="N8" s="117"/>
      <c r="O8" s="117"/>
      <c r="P8" s="117"/>
      <c r="Q8" s="117"/>
      <c r="R8" s="117"/>
      <c r="S8" s="117"/>
      <c r="T8" s="117"/>
      <c r="U8" s="117"/>
      <c r="V8" s="117"/>
      <c r="W8" s="117"/>
      <c r="X8" s="117"/>
      <c r="Y8" s="117"/>
      <c r="Z8" s="117"/>
      <c r="AA8" s="117"/>
      <c r="AB8" s="117"/>
      <c r="AC8" s="118"/>
      <c r="AD8" s="625"/>
      <c r="AE8" s="626"/>
      <c r="AF8" s="626"/>
      <c r="AG8" s="626"/>
      <c r="AH8" s="626"/>
      <c r="AI8" s="626"/>
      <c r="AJ8" s="626"/>
      <c r="AK8" s="626"/>
      <c r="AL8" s="626"/>
      <c r="AM8" s="626"/>
      <c r="AN8" s="626"/>
      <c r="AO8" s="626"/>
      <c r="AP8" s="626"/>
      <c r="AQ8" s="627"/>
      <c r="AR8" s="630"/>
      <c r="AS8" s="630"/>
      <c r="AT8" s="630"/>
      <c r="AU8" s="630"/>
      <c r="AV8" s="630"/>
    </row>
    <row r="9" spans="1:50 16381:16381" ht="15" customHeight="1" x14ac:dyDescent="0.25">
      <c r="A9" s="609" t="s">
        <v>309</v>
      </c>
      <c r="B9" s="610"/>
      <c r="C9" s="61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30"/>
    </row>
    <row r="10" spans="1:50 16381:16381" ht="15" customHeight="1" x14ac:dyDescent="0.25">
      <c r="A10" s="609"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30"/>
    </row>
    <row r="11" spans="1:50 16381:16381" ht="44.25" customHeight="1" x14ac:dyDescent="0.25">
      <c r="A11" s="612" t="s">
        <v>74</v>
      </c>
      <c r="B11" s="621"/>
      <c r="C11" s="621"/>
      <c r="D11" s="603" t="s">
        <v>311</v>
      </c>
      <c r="E11" s="603" t="s">
        <v>78</v>
      </c>
      <c r="F11" s="603" t="s">
        <v>80</v>
      </c>
      <c r="G11" s="603" t="s">
        <v>82</v>
      </c>
      <c r="H11" s="603"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30"/>
    </row>
    <row r="12" spans="1:50 16381:16381" ht="44.25" customHeight="1" x14ac:dyDescent="0.25">
      <c r="A12" s="104" t="s">
        <v>313</v>
      </c>
      <c r="B12" s="104" t="s">
        <v>314</v>
      </c>
      <c r="C12" s="104" t="s">
        <v>315</v>
      </c>
      <c r="D12" s="604"/>
      <c r="E12" s="604"/>
      <c r="F12" s="604"/>
      <c r="G12" s="604"/>
      <c r="H12" s="604"/>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04"/>
    </row>
    <row r="13" spans="1:50 16381:16381" s="202" customFormat="1" ht="105.6" x14ac:dyDescent="0.25">
      <c r="A13" s="191"/>
      <c r="B13" s="192"/>
      <c r="C13" s="191">
        <v>7</v>
      </c>
      <c r="D13" s="191">
        <v>1</v>
      </c>
      <c r="E13" s="191" t="s">
        <v>398</v>
      </c>
      <c r="F13" s="191" t="s">
        <v>399</v>
      </c>
      <c r="G13" s="191" t="s">
        <v>330</v>
      </c>
      <c r="H13" s="191" t="s">
        <v>301</v>
      </c>
      <c r="I13" s="191" t="s">
        <v>373</v>
      </c>
      <c r="J13" s="191" t="s">
        <v>399</v>
      </c>
      <c r="K13" s="191" t="s">
        <v>400</v>
      </c>
      <c r="L13" s="193">
        <v>1</v>
      </c>
      <c r="M13" s="193">
        <v>1</v>
      </c>
      <c r="N13" s="193">
        <v>1</v>
      </c>
      <c r="O13" s="193">
        <v>1</v>
      </c>
      <c r="P13" s="194" t="s">
        <v>375</v>
      </c>
      <c r="Q13" s="194" t="s">
        <v>401</v>
      </c>
      <c r="R13" s="195"/>
      <c r="S13" s="195"/>
      <c r="T13" s="195"/>
      <c r="U13" s="195"/>
      <c r="V13" s="195"/>
      <c r="W13" s="195"/>
      <c r="X13" s="195"/>
      <c r="Y13" s="196">
        <v>1</v>
      </c>
      <c r="Z13" s="195"/>
      <c r="AA13" s="195"/>
      <c r="AB13" s="195"/>
      <c r="AC13" s="196">
        <v>1</v>
      </c>
      <c r="AD13" s="195"/>
      <c r="AE13" s="195"/>
      <c r="AF13" s="195"/>
      <c r="AG13" s="195"/>
      <c r="AH13" s="195"/>
      <c r="AI13" s="195"/>
      <c r="AJ13" s="195"/>
      <c r="AK13" s="195"/>
      <c r="AL13" s="195"/>
      <c r="AM13" s="195"/>
      <c r="AN13" s="195"/>
      <c r="AO13" s="195"/>
      <c r="AP13" s="195"/>
      <c r="AQ13" s="197"/>
      <c r="AR13" s="198"/>
      <c r="AS13" s="198"/>
      <c r="AT13" s="199"/>
      <c r="AU13" s="198"/>
      <c r="AV13" s="200"/>
      <c r="AW13" s="201"/>
      <c r="AX13" s="201"/>
      <c r="XFA13" s="202" t="s">
        <v>377</v>
      </c>
    </row>
    <row r="14" spans="1:50 16381:16381" s="202" customFormat="1" ht="224.4" x14ac:dyDescent="0.25">
      <c r="A14" s="191"/>
      <c r="B14" s="192"/>
      <c r="C14" s="191">
        <v>7</v>
      </c>
      <c r="D14" s="191">
        <v>1</v>
      </c>
      <c r="E14" s="191" t="s">
        <v>402</v>
      </c>
      <c r="F14" s="191" t="s">
        <v>403</v>
      </c>
      <c r="G14" s="191" t="s">
        <v>330</v>
      </c>
      <c r="H14" s="191" t="s">
        <v>301</v>
      </c>
      <c r="I14" s="191" t="s">
        <v>373</v>
      </c>
      <c r="J14" s="191" t="s">
        <v>403</v>
      </c>
      <c r="K14" s="191" t="s">
        <v>400</v>
      </c>
      <c r="L14" s="193">
        <v>1</v>
      </c>
      <c r="M14" s="193">
        <v>1</v>
      </c>
      <c r="N14" s="193">
        <v>1</v>
      </c>
      <c r="O14" s="193">
        <v>1</v>
      </c>
      <c r="P14" s="194" t="s">
        <v>375</v>
      </c>
      <c r="Q14" s="194" t="s">
        <v>404</v>
      </c>
      <c r="R14" s="195"/>
      <c r="S14" s="195"/>
      <c r="T14" s="195"/>
      <c r="U14" s="195"/>
      <c r="V14" s="195"/>
      <c r="W14" s="195"/>
      <c r="X14" s="195"/>
      <c r="Y14" s="196">
        <v>1</v>
      </c>
      <c r="Z14" s="195"/>
      <c r="AA14" s="195"/>
      <c r="AB14" s="195"/>
      <c r="AC14" s="196">
        <v>1</v>
      </c>
      <c r="AD14" s="195"/>
      <c r="AE14" s="195"/>
      <c r="AF14" s="195"/>
      <c r="AG14" s="195"/>
      <c r="AH14" s="195"/>
      <c r="AI14" s="195"/>
      <c r="AJ14" s="195"/>
      <c r="AK14" s="195"/>
      <c r="AL14" s="195"/>
      <c r="AM14" s="195"/>
      <c r="AN14" s="195"/>
      <c r="AO14" s="195"/>
      <c r="AP14" s="195"/>
      <c r="AQ14" s="197"/>
      <c r="AR14" s="198"/>
      <c r="AS14" s="198"/>
      <c r="AT14" s="199"/>
      <c r="AU14" s="198"/>
      <c r="AV14" s="200"/>
      <c r="AW14" s="201"/>
      <c r="AX14" s="201"/>
      <c r="XFA14" s="202" t="s">
        <v>377</v>
      </c>
    </row>
    <row r="15" spans="1:50 16381:16381" x14ac:dyDescent="0.25">
      <c r="A15" s="651" t="s">
        <v>396</v>
      </c>
      <c r="B15" s="652"/>
      <c r="C15" s="652"/>
      <c r="D15" s="652"/>
      <c r="E15" s="652"/>
      <c r="F15" s="652"/>
      <c r="G15" s="652"/>
      <c r="H15" s="652"/>
      <c r="I15" s="652"/>
      <c r="J15" s="652"/>
      <c r="K15" s="652"/>
      <c r="L15" s="652"/>
      <c r="M15" s="652"/>
      <c r="N15" s="652"/>
      <c r="O15" s="652"/>
      <c r="P15" s="652"/>
      <c r="Q15" s="652"/>
      <c r="R15" s="652"/>
      <c r="S15" s="652"/>
      <c r="T15" s="652"/>
      <c r="U15" s="652"/>
      <c r="V15" s="652"/>
      <c r="W15" s="652"/>
      <c r="X15" s="652"/>
      <c r="Y15" s="652"/>
      <c r="Z15" s="652"/>
      <c r="AA15" s="652"/>
      <c r="AB15" s="652"/>
      <c r="AC15" s="652"/>
      <c r="AD15" s="652"/>
      <c r="AE15" s="652"/>
      <c r="AF15" s="652"/>
      <c r="AG15" s="652"/>
      <c r="AH15" s="652"/>
      <c r="AI15" s="652"/>
      <c r="AJ15" s="652"/>
      <c r="AK15" s="652"/>
      <c r="AL15" s="652"/>
      <c r="AM15" s="652"/>
      <c r="AN15" s="652"/>
      <c r="AO15" s="652"/>
      <c r="AP15" s="652"/>
      <c r="AQ15" s="652"/>
      <c r="AR15" s="652"/>
      <c r="AS15" s="652"/>
      <c r="AT15" s="652"/>
      <c r="AU15" s="652"/>
      <c r="AV15" s="653"/>
    </row>
    <row r="16" spans="1:50 16381:16381" x14ac:dyDescent="0.25">
      <c r="A16" s="647" t="s">
        <v>358</v>
      </c>
      <c r="B16" s="631" t="s">
        <v>360</v>
      </c>
      <c r="C16" s="631"/>
      <c r="D16" s="631"/>
      <c r="E16" s="634" t="s">
        <v>359</v>
      </c>
      <c r="F16" s="634"/>
      <c r="G16" s="634"/>
      <c r="H16" s="634"/>
      <c r="I16" s="634"/>
      <c r="J16" s="634"/>
      <c r="K16" s="634"/>
      <c r="L16" s="634"/>
      <c r="M16" s="631" t="s">
        <v>360</v>
      </c>
      <c r="N16" s="631"/>
      <c r="O16" s="631"/>
      <c r="P16" s="631"/>
      <c r="Q16" s="631"/>
      <c r="R16" s="631" t="s">
        <v>360</v>
      </c>
      <c r="S16" s="631"/>
      <c r="T16" s="631"/>
      <c r="U16" s="631"/>
      <c r="V16" s="631"/>
      <c r="W16" s="631"/>
      <c r="X16" s="631"/>
      <c r="Y16" s="631"/>
      <c r="Z16" s="631" t="s">
        <v>360</v>
      </c>
      <c r="AA16" s="631"/>
      <c r="AB16" s="631"/>
      <c r="AC16" s="631"/>
      <c r="AD16" s="631"/>
      <c r="AE16" s="631"/>
      <c r="AF16" s="631"/>
      <c r="AG16" s="631"/>
      <c r="AH16" s="631"/>
      <c r="AI16" s="631"/>
      <c r="AJ16" s="631"/>
      <c r="AK16" s="631"/>
      <c r="AL16" s="634" t="s">
        <v>361</v>
      </c>
      <c r="AM16" s="634"/>
      <c r="AN16" s="634"/>
      <c r="AO16" s="634"/>
      <c r="AP16" s="631" t="s">
        <v>362</v>
      </c>
      <c r="AQ16" s="631"/>
      <c r="AR16" s="631"/>
      <c r="AS16" s="631"/>
      <c r="AT16" s="631"/>
      <c r="AU16" s="631"/>
      <c r="AV16" s="631"/>
    </row>
    <row r="17" spans="1:48" x14ac:dyDescent="0.25">
      <c r="A17" s="647"/>
      <c r="B17" s="631" t="s">
        <v>405</v>
      </c>
      <c r="C17" s="631"/>
      <c r="D17" s="631"/>
      <c r="E17" s="634"/>
      <c r="F17" s="634"/>
      <c r="G17" s="634"/>
      <c r="H17" s="634"/>
      <c r="I17" s="634"/>
      <c r="J17" s="634"/>
      <c r="K17" s="634"/>
      <c r="L17" s="634"/>
      <c r="M17" s="631" t="s">
        <v>406</v>
      </c>
      <c r="N17" s="631"/>
      <c r="O17" s="631"/>
      <c r="P17" s="631"/>
      <c r="Q17" s="631"/>
      <c r="R17" s="631" t="s">
        <v>365</v>
      </c>
      <c r="S17" s="631"/>
      <c r="T17" s="631"/>
      <c r="U17" s="631"/>
      <c r="V17" s="631"/>
      <c r="W17" s="631"/>
      <c r="X17" s="631"/>
      <c r="Y17" s="631"/>
      <c r="Z17" s="631" t="s">
        <v>366</v>
      </c>
      <c r="AA17" s="631"/>
      <c r="AB17" s="631"/>
      <c r="AC17" s="631"/>
      <c r="AD17" s="631"/>
      <c r="AE17" s="631"/>
      <c r="AF17" s="631"/>
      <c r="AG17" s="631"/>
      <c r="AH17" s="631"/>
      <c r="AI17" s="631"/>
      <c r="AJ17" s="631"/>
      <c r="AK17" s="631"/>
      <c r="AL17" s="634"/>
      <c r="AM17" s="634"/>
      <c r="AN17" s="634"/>
      <c r="AO17" s="634"/>
      <c r="AP17" s="631" t="s">
        <v>366</v>
      </c>
      <c r="AQ17" s="631"/>
      <c r="AR17" s="631"/>
      <c r="AS17" s="631"/>
      <c r="AT17" s="631"/>
      <c r="AU17" s="631"/>
      <c r="AV17" s="631"/>
    </row>
    <row r="18" spans="1:48" ht="15.9" customHeight="1" x14ac:dyDescent="0.25">
      <c r="A18" s="647"/>
      <c r="B18" s="631" t="s">
        <v>407</v>
      </c>
      <c r="C18" s="631"/>
      <c r="D18" s="631"/>
      <c r="E18" s="634"/>
      <c r="F18" s="634"/>
      <c r="G18" s="634"/>
      <c r="H18" s="634"/>
      <c r="I18" s="634"/>
      <c r="J18" s="634"/>
      <c r="K18" s="634"/>
      <c r="L18" s="634"/>
      <c r="M18" s="631" t="s">
        <v>408</v>
      </c>
      <c r="N18" s="631"/>
      <c r="O18" s="631"/>
      <c r="P18" s="631"/>
      <c r="Q18" s="631"/>
      <c r="R18" s="631" t="s">
        <v>369</v>
      </c>
      <c r="S18" s="631"/>
      <c r="T18" s="631"/>
      <c r="U18" s="631"/>
      <c r="V18" s="631"/>
      <c r="W18" s="631"/>
      <c r="X18" s="631"/>
      <c r="Y18" s="631"/>
      <c r="Z18" s="631" t="s">
        <v>369</v>
      </c>
      <c r="AA18" s="631"/>
      <c r="AB18" s="631"/>
      <c r="AC18" s="631"/>
      <c r="AD18" s="631"/>
      <c r="AE18" s="631"/>
      <c r="AF18" s="631"/>
      <c r="AG18" s="631"/>
      <c r="AH18" s="631"/>
      <c r="AI18" s="631"/>
      <c r="AJ18" s="631"/>
      <c r="AK18" s="631"/>
      <c r="AL18" s="634"/>
      <c r="AM18" s="634"/>
      <c r="AN18" s="634"/>
      <c r="AO18" s="634"/>
      <c r="AP18" s="631" t="s">
        <v>368</v>
      </c>
      <c r="AQ18" s="631"/>
      <c r="AR18" s="631"/>
      <c r="AS18" s="631"/>
      <c r="AT18" s="631"/>
      <c r="AU18" s="631"/>
      <c r="AV18" s="631"/>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17:AV17"/>
    <mergeCell ref="B18:D18"/>
    <mergeCell ref="M18:Q18"/>
    <mergeCell ref="AV5:AV12"/>
    <mergeCell ref="A6:A8"/>
    <mergeCell ref="B6:C8"/>
    <mergeCell ref="A9:C9"/>
    <mergeCell ref="D9:AC9"/>
    <mergeCell ref="A10:C10"/>
    <mergeCell ref="D10:AC10"/>
    <mergeCell ref="A11:C11"/>
    <mergeCell ref="D11:D12"/>
    <mergeCell ref="E11:E12"/>
    <mergeCell ref="A5:AC5"/>
    <mergeCell ref="AD5:AQ10"/>
    <mergeCell ref="AR5:AR12"/>
    <mergeCell ref="R18:Y18"/>
    <mergeCell ref="Z18:AK18"/>
    <mergeCell ref="AP18:AV18"/>
    <mergeCell ref="A15:AV15"/>
    <mergeCell ref="A16:A18"/>
    <mergeCell ref="B16:D16"/>
    <mergeCell ref="E16:L18"/>
    <mergeCell ref="M16:Q16"/>
    <mergeCell ref="R16:Y16"/>
    <mergeCell ref="Z16:AK16"/>
    <mergeCell ref="AL16:AO18"/>
    <mergeCell ref="AP16:AV16"/>
    <mergeCell ref="B17:D17"/>
    <mergeCell ref="M17:Q17"/>
    <mergeCell ref="R17:Y17"/>
    <mergeCell ref="Z17:AK17"/>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F4805-9A59-483C-9E89-7DA8812F809A}">
  <sheetPr>
    <tabColor theme="7" tint="0.39997558519241921"/>
  </sheetPr>
  <dimension ref="A1:XFA21"/>
  <sheetViews>
    <sheetView zoomScale="55" zoomScaleNormal="55" workbookViewId="0">
      <selection activeCell="A13" sqref="A13:XFD13"/>
    </sheetView>
  </sheetViews>
  <sheetFormatPr baseColWidth="10" defaultColWidth="10.88671875" defaultRowHeight="13.8" x14ac:dyDescent="0.25"/>
  <cols>
    <col min="1" max="2" width="10.33203125" style="15" customWidth="1"/>
    <col min="3" max="3" width="11.6640625" style="15" customWidth="1"/>
    <col min="4" max="4" width="19.109375" style="15" customWidth="1"/>
    <col min="5" max="11" width="17.5546875" style="15" customWidth="1"/>
    <col min="12" max="15" width="8.6640625" style="15" customWidth="1"/>
    <col min="16" max="16" width="16.33203125" style="15" customWidth="1"/>
    <col min="17" max="17" width="17.109375" style="15" customWidth="1"/>
    <col min="18" max="28" width="7.44140625" style="15" customWidth="1"/>
    <col min="29" max="29" width="5.88671875" style="15" customWidth="1"/>
    <col min="30" max="40" width="8.109375" style="15" customWidth="1"/>
    <col min="41" max="41" width="5.8867187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48 16381:16381" ht="15.9" customHeight="1" thickBot="1" x14ac:dyDescent="0.3">
      <c r="A1" s="641" t="s">
        <v>157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42"/>
      <c r="AU1" s="639" t="s">
        <v>158</v>
      </c>
      <c r="AV1" s="591"/>
    </row>
    <row r="2" spans="1:48 16381:16381" ht="15.9" customHeight="1" thickBot="1" x14ac:dyDescent="0.3">
      <c r="A2" s="64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644"/>
      <c r="AU2" s="397" t="s">
        <v>160</v>
      </c>
      <c r="AV2" s="640"/>
    </row>
    <row r="3" spans="1:48 16381:16381" ht="15" customHeight="1" thickBot="1" x14ac:dyDescent="0.3">
      <c r="A3" s="645"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646"/>
      <c r="AU3" s="397" t="s">
        <v>162</v>
      </c>
      <c r="AV3" s="640"/>
    </row>
    <row r="4" spans="1:48 16381:16381" ht="15.9" customHeight="1" x14ac:dyDescent="0.25">
      <c r="A4" s="641"/>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42"/>
      <c r="AU4" s="601" t="s">
        <v>306</v>
      </c>
      <c r="AV4" s="601"/>
    </row>
    <row r="5" spans="1:48 16381:16381" ht="15" customHeight="1" x14ac:dyDescent="0.25">
      <c r="A5" s="609" t="s">
        <v>307</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03" t="s">
        <v>308</v>
      </c>
    </row>
    <row r="6" spans="1:48 16381:16381" ht="15" customHeight="1" x14ac:dyDescent="0.25">
      <c r="A6" s="648" t="s">
        <v>6</v>
      </c>
      <c r="B6" s="649">
        <v>45498</v>
      </c>
      <c r="C6" s="650"/>
      <c r="D6" s="105" t="s">
        <v>165</v>
      </c>
      <c r="E6" s="106" t="s">
        <v>370</v>
      </c>
      <c r="F6" s="107"/>
      <c r="G6" s="108"/>
      <c r="H6" s="109"/>
      <c r="I6" s="109"/>
      <c r="J6" s="109"/>
      <c r="K6" s="109"/>
      <c r="L6" s="109"/>
      <c r="M6" s="109"/>
      <c r="N6" s="109"/>
      <c r="O6" s="109"/>
      <c r="P6" s="109"/>
      <c r="Q6" s="109"/>
      <c r="R6" s="109"/>
      <c r="S6" s="109"/>
      <c r="T6" s="109"/>
      <c r="U6" s="109"/>
      <c r="V6" s="109"/>
      <c r="W6" s="109"/>
      <c r="X6" s="109"/>
      <c r="Y6" s="109"/>
      <c r="Z6" s="109"/>
      <c r="AA6" s="109"/>
      <c r="AB6" s="109"/>
      <c r="AC6" s="110"/>
      <c r="AD6" s="625"/>
      <c r="AE6" s="626"/>
      <c r="AF6" s="626"/>
      <c r="AG6" s="626"/>
      <c r="AH6" s="626"/>
      <c r="AI6" s="626"/>
      <c r="AJ6" s="626"/>
      <c r="AK6" s="626"/>
      <c r="AL6" s="626"/>
      <c r="AM6" s="626"/>
      <c r="AN6" s="626"/>
      <c r="AO6" s="626"/>
      <c r="AP6" s="626"/>
      <c r="AQ6" s="627"/>
      <c r="AR6" s="630"/>
      <c r="AS6" s="630"/>
      <c r="AT6" s="630"/>
      <c r="AU6" s="630"/>
      <c r="AV6" s="630"/>
    </row>
    <row r="7" spans="1:48 16381:16381" ht="15" customHeight="1" x14ac:dyDescent="0.25">
      <c r="A7" s="648"/>
      <c r="B7" s="650"/>
      <c r="C7" s="650"/>
      <c r="D7" s="105" t="s">
        <v>166</v>
      </c>
      <c r="E7" s="106"/>
      <c r="F7" s="111"/>
      <c r="G7" s="112"/>
      <c r="H7" s="113"/>
      <c r="I7" s="186">
        <v>45498</v>
      </c>
      <c r="J7" s="84"/>
      <c r="K7" s="113"/>
      <c r="L7" s="113"/>
      <c r="M7" s="113"/>
      <c r="N7" s="113"/>
      <c r="O7" s="113"/>
      <c r="P7" s="113"/>
      <c r="Q7" s="113"/>
      <c r="R7" s="113"/>
      <c r="S7" s="113"/>
      <c r="T7" s="113"/>
      <c r="U7" s="113"/>
      <c r="V7" s="113"/>
      <c r="W7" s="113"/>
      <c r="X7" s="113"/>
      <c r="Y7" s="113"/>
      <c r="Z7" s="113"/>
      <c r="AA7" s="113"/>
      <c r="AB7" s="113"/>
      <c r="AC7" s="114"/>
      <c r="AD7" s="625"/>
      <c r="AE7" s="626"/>
      <c r="AF7" s="626"/>
      <c r="AG7" s="626"/>
      <c r="AH7" s="626"/>
      <c r="AI7" s="626"/>
      <c r="AJ7" s="626"/>
      <c r="AK7" s="626"/>
      <c r="AL7" s="626"/>
      <c r="AM7" s="626"/>
      <c r="AN7" s="626"/>
      <c r="AO7" s="626"/>
      <c r="AP7" s="626"/>
      <c r="AQ7" s="627"/>
      <c r="AR7" s="630"/>
      <c r="AS7" s="630"/>
      <c r="AT7" s="630"/>
      <c r="AU7" s="630"/>
      <c r="AV7" s="630"/>
    </row>
    <row r="8" spans="1:48 16381:16381" ht="15" customHeight="1" x14ac:dyDescent="0.25">
      <c r="A8" s="648"/>
      <c r="B8" s="650"/>
      <c r="C8" s="650"/>
      <c r="D8" s="105" t="s">
        <v>167</v>
      </c>
      <c r="E8" s="106"/>
      <c r="F8" s="115"/>
      <c r="G8" s="116"/>
      <c r="H8" s="117"/>
      <c r="I8" s="187"/>
      <c r="J8" s="187"/>
      <c r="K8" s="117"/>
      <c r="L8" s="117"/>
      <c r="M8" s="117"/>
      <c r="N8" s="117"/>
      <c r="O8" s="117"/>
      <c r="P8" s="117"/>
      <c r="Q8" s="117"/>
      <c r="R8" s="117"/>
      <c r="S8" s="117"/>
      <c r="T8" s="117"/>
      <c r="U8" s="117"/>
      <c r="V8" s="117"/>
      <c r="W8" s="117"/>
      <c r="X8" s="117"/>
      <c r="Y8" s="117"/>
      <c r="Z8" s="117"/>
      <c r="AA8" s="117"/>
      <c r="AB8" s="117"/>
      <c r="AC8" s="118"/>
      <c r="AD8" s="625"/>
      <c r="AE8" s="626"/>
      <c r="AF8" s="626"/>
      <c r="AG8" s="626"/>
      <c r="AH8" s="626"/>
      <c r="AI8" s="626"/>
      <c r="AJ8" s="626"/>
      <c r="AK8" s="626"/>
      <c r="AL8" s="626"/>
      <c r="AM8" s="626"/>
      <c r="AN8" s="626"/>
      <c r="AO8" s="626"/>
      <c r="AP8" s="626"/>
      <c r="AQ8" s="627"/>
      <c r="AR8" s="630"/>
      <c r="AS8" s="630"/>
      <c r="AT8" s="630"/>
      <c r="AU8" s="630"/>
      <c r="AV8" s="630"/>
    </row>
    <row r="9" spans="1:48 16381:16381" ht="15" customHeight="1" x14ac:dyDescent="0.25">
      <c r="A9" s="609" t="s">
        <v>309</v>
      </c>
      <c r="B9" s="610"/>
      <c r="C9" s="61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30"/>
    </row>
    <row r="10" spans="1:48 16381:16381" ht="15" customHeight="1" x14ac:dyDescent="0.25">
      <c r="A10" s="609"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30"/>
    </row>
    <row r="11" spans="1:48 16381:16381" ht="39.9" customHeight="1" x14ac:dyDescent="0.25">
      <c r="A11" s="612" t="s">
        <v>74</v>
      </c>
      <c r="B11" s="621"/>
      <c r="C11" s="621"/>
      <c r="D11" s="603" t="s">
        <v>311</v>
      </c>
      <c r="E11" s="603" t="s">
        <v>78</v>
      </c>
      <c r="F11" s="603" t="s">
        <v>80</v>
      </c>
      <c r="G11" s="603" t="s">
        <v>82</v>
      </c>
      <c r="H11" s="603"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30"/>
    </row>
    <row r="12" spans="1:48 16381:16381" ht="27.6" x14ac:dyDescent="0.25">
      <c r="A12" s="104" t="s">
        <v>313</v>
      </c>
      <c r="B12" s="104" t="s">
        <v>314</v>
      </c>
      <c r="C12" s="104" t="s">
        <v>315</v>
      </c>
      <c r="D12" s="604"/>
      <c r="E12" s="604"/>
      <c r="F12" s="604"/>
      <c r="G12" s="604"/>
      <c r="H12" s="604"/>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04"/>
    </row>
    <row r="13" spans="1:48 16381:16381" ht="240.6" customHeight="1" x14ac:dyDescent="0.25">
      <c r="A13" s="171"/>
      <c r="B13" s="172"/>
      <c r="C13" s="208">
        <v>8</v>
      </c>
      <c r="D13" s="208">
        <v>1</v>
      </c>
      <c r="E13" s="208" t="s">
        <v>409</v>
      </c>
      <c r="F13" s="208" t="s">
        <v>410</v>
      </c>
      <c r="G13" s="208" t="s">
        <v>330</v>
      </c>
      <c r="H13" s="208" t="s">
        <v>411</v>
      </c>
      <c r="I13" s="208" t="s">
        <v>321</v>
      </c>
      <c r="J13" s="208" t="s">
        <v>410</v>
      </c>
      <c r="K13" s="208" t="s">
        <v>412</v>
      </c>
      <c r="L13" s="206">
        <v>0.9</v>
      </c>
      <c r="M13" s="173"/>
      <c r="N13" s="173"/>
      <c r="O13" s="173"/>
      <c r="P13" s="209" t="s">
        <v>413</v>
      </c>
      <c r="Q13" s="210" t="s">
        <v>414</v>
      </c>
      <c r="R13" s="211" t="s">
        <v>327</v>
      </c>
      <c r="S13" s="211" t="s">
        <v>327</v>
      </c>
      <c r="T13" s="211" t="s">
        <v>327</v>
      </c>
      <c r="U13" s="211" t="s">
        <v>327</v>
      </c>
      <c r="V13" s="211" t="s">
        <v>327</v>
      </c>
      <c r="W13" s="211" t="s">
        <v>327</v>
      </c>
      <c r="X13" s="212">
        <v>0.9</v>
      </c>
      <c r="Y13" s="212">
        <v>0.9</v>
      </c>
      <c r="Z13" s="212">
        <v>0.9</v>
      </c>
      <c r="AA13" s="212">
        <v>0.9</v>
      </c>
      <c r="AB13" s="212">
        <v>0.9</v>
      </c>
      <c r="AC13" s="212">
        <v>0.9</v>
      </c>
      <c r="AD13" s="121"/>
      <c r="AE13" s="121"/>
      <c r="AF13" s="121"/>
      <c r="AG13" s="121"/>
      <c r="AH13" s="121"/>
      <c r="AI13" s="121"/>
      <c r="AJ13" s="121"/>
      <c r="AK13" s="121"/>
      <c r="AL13" s="121"/>
      <c r="AM13" s="121"/>
      <c r="AN13" s="121"/>
      <c r="AO13" s="121"/>
      <c r="AP13" s="121"/>
      <c r="AQ13" s="122"/>
      <c r="AR13" s="123"/>
      <c r="AS13" s="123"/>
      <c r="AT13" s="124"/>
      <c r="AU13" s="123"/>
      <c r="AV13" s="125"/>
      <c r="XFA13" s="15" t="s">
        <v>377</v>
      </c>
    </row>
    <row r="14" spans="1:48 16381:16381" ht="249" customHeight="1" x14ac:dyDescent="0.25">
      <c r="A14" s="171"/>
      <c r="B14" s="172"/>
      <c r="C14" s="208">
        <v>8</v>
      </c>
      <c r="D14" s="208">
        <v>1</v>
      </c>
      <c r="E14" s="213" t="s">
        <v>415</v>
      </c>
      <c r="F14" s="213" t="s">
        <v>416</v>
      </c>
      <c r="G14" s="208" t="s">
        <v>417</v>
      </c>
      <c r="H14" s="208" t="s">
        <v>411</v>
      </c>
      <c r="I14" s="208" t="s">
        <v>418</v>
      </c>
      <c r="J14" s="208" t="s">
        <v>416</v>
      </c>
      <c r="K14" s="208" t="s">
        <v>412</v>
      </c>
      <c r="L14" s="206">
        <v>0.9</v>
      </c>
      <c r="M14" s="204"/>
      <c r="N14" s="204"/>
      <c r="O14" s="204"/>
      <c r="P14" s="209" t="s">
        <v>413</v>
      </c>
      <c r="Q14" s="210" t="s">
        <v>414</v>
      </c>
      <c r="R14" s="211" t="s">
        <v>327</v>
      </c>
      <c r="S14" s="211" t="s">
        <v>327</v>
      </c>
      <c r="T14" s="211" t="s">
        <v>327</v>
      </c>
      <c r="U14" s="211" t="s">
        <v>327</v>
      </c>
      <c r="V14" s="211" t="s">
        <v>327</v>
      </c>
      <c r="W14" s="211" t="s">
        <v>327</v>
      </c>
      <c r="X14" s="212">
        <v>0.9</v>
      </c>
      <c r="Y14" s="212">
        <v>0.9</v>
      </c>
      <c r="Z14" s="212">
        <v>0.9</v>
      </c>
      <c r="AA14" s="212">
        <v>0.9</v>
      </c>
      <c r="AB14" s="212">
        <v>0.9</v>
      </c>
      <c r="AC14" s="212">
        <v>0.9</v>
      </c>
      <c r="AD14" s="121"/>
      <c r="AE14" s="121"/>
      <c r="AF14" s="121"/>
      <c r="AG14" s="121"/>
      <c r="AH14" s="121"/>
      <c r="AI14" s="121"/>
      <c r="AJ14" s="121"/>
      <c r="AK14" s="121"/>
      <c r="AL14" s="121"/>
      <c r="AM14" s="121"/>
      <c r="AN14" s="121"/>
      <c r="AO14" s="121"/>
      <c r="AP14" s="121"/>
      <c r="AQ14" s="122"/>
      <c r="AR14" s="122"/>
      <c r="AS14" s="122"/>
      <c r="AT14" s="122"/>
      <c r="AU14" s="122"/>
      <c r="AV14" s="121"/>
      <c r="XFA14" s="15" t="s">
        <v>382</v>
      </c>
    </row>
    <row r="15" spans="1:48 16381:16381" ht="245.4" customHeight="1" x14ac:dyDescent="0.25">
      <c r="A15" s="171"/>
      <c r="B15" s="172"/>
      <c r="C15" s="208">
        <v>8</v>
      </c>
      <c r="D15" s="208">
        <v>1</v>
      </c>
      <c r="E15" s="208" t="s">
        <v>419</v>
      </c>
      <c r="F15" s="208" t="s">
        <v>420</v>
      </c>
      <c r="G15" s="208" t="s">
        <v>417</v>
      </c>
      <c r="H15" s="208" t="s">
        <v>411</v>
      </c>
      <c r="I15" s="208" t="s">
        <v>418</v>
      </c>
      <c r="J15" s="208" t="s">
        <v>420</v>
      </c>
      <c r="K15" s="208" t="s">
        <v>412</v>
      </c>
      <c r="L15" s="206">
        <v>0.9</v>
      </c>
      <c r="M15" s="204"/>
      <c r="N15" s="204"/>
      <c r="O15" s="204"/>
      <c r="P15" s="209" t="s">
        <v>413</v>
      </c>
      <c r="Q15" s="214" t="s">
        <v>414</v>
      </c>
      <c r="R15" s="211" t="s">
        <v>327</v>
      </c>
      <c r="S15" s="211" t="s">
        <v>327</v>
      </c>
      <c r="T15" s="211" t="s">
        <v>327</v>
      </c>
      <c r="U15" s="211" t="s">
        <v>327</v>
      </c>
      <c r="V15" s="211" t="s">
        <v>327</v>
      </c>
      <c r="W15" s="211" t="s">
        <v>327</v>
      </c>
      <c r="X15" s="212">
        <v>0.9</v>
      </c>
      <c r="Y15" s="212">
        <v>0.9</v>
      </c>
      <c r="Z15" s="212">
        <v>0.9</v>
      </c>
      <c r="AA15" s="212">
        <v>0.9</v>
      </c>
      <c r="AB15" s="212">
        <v>0.9</v>
      </c>
      <c r="AC15" s="212">
        <v>0.9</v>
      </c>
      <c r="AD15" s="121"/>
      <c r="AE15" s="121"/>
      <c r="AF15" s="121"/>
      <c r="AG15" s="121"/>
      <c r="AH15" s="121"/>
      <c r="AI15" s="121"/>
      <c r="AJ15" s="121"/>
      <c r="AK15" s="121"/>
      <c r="AL15" s="121"/>
      <c r="AM15" s="121"/>
      <c r="AN15" s="121"/>
      <c r="AO15" s="121"/>
      <c r="AP15" s="121"/>
      <c r="AQ15" s="122"/>
      <c r="AR15" s="122"/>
      <c r="AS15" s="122"/>
      <c r="AT15" s="122"/>
      <c r="AU15" s="122"/>
      <c r="AV15" s="121"/>
      <c r="XFA15" s="15" t="s">
        <v>385</v>
      </c>
    </row>
    <row r="16" spans="1:48 16381:16381" ht="337.2" customHeight="1" x14ac:dyDescent="0.25">
      <c r="A16" s="171"/>
      <c r="B16" s="172"/>
      <c r="C16" s="208">
        <v>8</v>
      </c>
      <c r="D16" s="208">
        <v>1</v>
      </c>
      <c r="E16" s="208" t="s">
        <v>421</v>
      </c>
      <c r="F16" s="208" t="s">
        <v>422</v>
      </c>
      <c r="G16" s="208" t="s">
        <v>417</v>
      </c>
      <c r="H16" s="208" t="s">
        <v>411</v>
      </c>
      <c r="I16" s="208" t="s">
        <v>418</v>
      </c>
      <c r="J16" s="208" t="s">
        <v>422</v>
      </c>
      <c r="K16" s="208" t="s">
        <v>412</v>
      </c>
      <c r="L16" s="206">
        <v>1</v>
      </c>
      <c r="M16" s="204"/>
      <c r="N16" s="204"/>
      <c r="O16" s="204"/>
      <c r="P16" s="209" t="s">
        <v>375</v>
      </c>
      <c r="Q16" s="215" t="s">
        <v>423</v>
      </c>
      <c r="R16" s="211" t="s">
        <v>327</v>
      </c>
      <c r="S16" s="211" t="s">
        <v>327</v>
      </c>
      <c r="T16" s="211" t="s">
        <v>327</v>
      </c>
      <c r="U16" s="211" t="s">
        <v>327</v>
      </c>
      <c r="V16" s="211" t="s">
        <v>327</v>
      </c>
      <c r="W16" s="211" t="s">
        <v>327</v>
      </c>
      <c r="X16" s="212">
        <v>1</v>
      </c>
      <c r="Y16" s="212">
        <v>1</v>
      </c>
      <c r="Z16" s="212">
        <v>1</v>
      </c>
      <c r="AA16" s="212">
        <v>1</v>
      </c>
      <c r="AB16" s="212">
        <v>1</v>
      </c>
      <c r="AC16" s="212">
        <v>1</v>
      </c>
      <c r="AD16" s="121"/>
      <c r="AE16" s="121"/>
      <c r="AF16" s="121"/>
      <c r="AG16" s="121"/>
      <c r="AH16" s="121"/>
      <c r="AI16" s="121"/>
      <c r="AJ16" s="121"/>
      <c r="AK16" s="121"/>
      <c r="AL16" s="121"/>
      <c r="AM16" s="121"/>
      <c r="AN16" s="121"/>
      <c r="AO16" s="121"/>
      <c r="AP16" s="121"/>
      <c r="AQ16" s="122"/>
      <c r="AR16" s="122"/>
      <c r="AS16" s="122"/>
      <c r="AT16" s="122"/>
      <c r="AU16" s="122"/>
      <c r="AV16" s="121"/>
      <c r="XFA16" s="15" t="s">
        <v>388</v>
      </c>
    </row>
    <row r="17" spans="1:48" ht="337.2" customHeight="1" x14ac:dyDescent="0.25">
      <c r="A17" s="171"/>
      <c r="B17" s="175"/>
      <c r="C17" s="208">
        <v>8</v>
      </c>
      <c r="D17" s="208">
        <v>1</v>
      </c>
      <c r="E17" s="208" t="s">
        <v>424</v>
      </c>
      <c r="F17" s="208" t="s">
        <v>425</v>
      </c>
      <c r="G17" s="208" t="s">
        <v>417</v>
      </c>
      <c r="H17" s="208" t="s">
        <v>411</v>
      </c>
      <c r="I17" s="208" t="s">
        <v>424</v>
      </c>
      <c r="J17" s="208" t="s">
        <v>425</v>
      </c>
      <c r="K17" s="208" t="s">
        <v>412</v>
      </c>
      <c r="L17" s="216">
        <v>3</v>
      </c>
      <c r="M17" s="204"/>
      <c r="N17" s="204"/>
      <c r="O17" s="204"/>
      <c r="P17" s="209" t="s">
        <v>326</v>
      </c>
      <c r="Q17" s="215" t="s">
        <v>426</v>
      </c>
      <c r="R17" s="211" t="s">
        <v>327</v>
      </c>
      <c r="S17" s="211" t="s">
        <v>327</v>
      </c>
      <c r="T17" s="211" t="s">
        <v>327</v>
      </c>
      <c r="U17" s="211" t="s">
        <v>327</v>
      </c>
      <c r="V17" s="211" t="s">
        <v>327</v>
      </c>
      <c r="W17" s="211" t="s">
        <v>327</v>
      </c>
      <c r="X17" s="212" t="s">
        <v>327</v>
      </c>
      <c r="Y17" s="212" t="s">
        <v>327</v>
      </c>
      <c r="Z17" s="212" t="s">
        <v>327</v>
      </c>
      <c r="AA17" s="212" t="s">
        <v>327</v>
      </c>
      <c r="AB17" s="212" t="s">
        <v>327</v>
      </c>
      <c r="AC17" s="217">
        <v>3</v>
      </c>
      <c r="AD17" s="121"/>
      <c r="AE17" s="121"/>
      <c r="AF17" s="121"/>
      <c r="AG17" s="121"/>
      <c r="AH17" s="121"/>
      <c r="AI17" s="121"/>
      <c r="AJ17" s="121"/>
      <c r="AK17" s="121"/>
      <c r="AL17" s="121"/>
      <c r="AM17" s="121"/>
      <c r="AN17" s="121"/>
      <c r="AO17" s="121"/>
      <c r="AP17" s="121"/>
      <c r="AQ17" s="122"/>
      <c r="AR17" s="122"/>
      <c r="AS17" s="122"/>
      <c r="AT17" s="122"/>
      <c r="AU17" s="122"/>
      <c r="AV17" s="121"/>
    </row>
    <row r="18" spans="1:48" x14ac:dyDescent="0.25">
      <c r="A18" s="651" t="s">
        <v>396</v>
      </c>
      <c r="B18" s="652"/>
      <c r="C18" s="652"/>
      <c r="D18" s="652"/>
      <c r="E18" s="652"/>
      <c r="F18" s="652"/>
      <c r="G18" s="652"/>
      <c r="H18" s="652"/>
      <c r="I18" s="652"/>
      <c r="J18" s="652"/>
      <c r="K18" s="652"/>
      <c r="L18" s="652"/>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652"/>
      <c r="AP18" s="652"/>
      <c r="AQ18" s="652"/>
      <c r="AR18" s="652"/>
      <c r="AS18" s="652"/>
      <c r="AT18" s="652"/>
      <c r="AU18" s="652"/>
      <c r="AV18" s="653"/>
    </row>
    <row r="19" spans="1:48" x14ac:dyDescent="0.25">
      <c r="A19" s="654" t="s">
        <v>358</v>
      </c>
      <c r="B19" s="631" t="s">
        <v>360</v>
      </c>
      <c r="C19" s="631"/>
      <c r="D19" s="631"/>
      <c r="E19" s="634" t="s">
        <v>359</v>
      </c>
      <c r="F19" s="634"/>
      <c r="G19" s="634"/>
      <c r="H19" s="634"/>
      <c r="I19" s="634"/>
      <c r="J19" s="634"/>
      <c r="K19" s="634"/>
      <c r="L19" s="634"/>
      <c r="M19" s="631" t="s">
        <v>360</v>
      </c>
      <c r="N19" s="631"/>
      <c r="O19" s="631"/>
      <c r="P19" s="631"/>
      <c r="Q19" s="631"/>
      <c r="R19" s="631" t="s">
        <v>360</v>
      </c>
      <c r="S19" s="631"/>
      <c r="T19" s="631"/>
      <c r="U19" s="631"/>
      <c r="V19" s="631"/>
      <c r="W19" s="631"/>
      <c r="X19" s="631"/>
      <c r="Y19" s="631"/>
      <c r="Z19" s="631" t="s">
        <v>360</v>
      </c>
      <c r="AA19" s="631"/>
      <c r="AB19" s="631"/>
      <c r="AC19" s="631"/>
      <c r="AD19" s="631"/>
      <c r="AE19" s="631"/>
      <c r="AF19" s="631"/>
      <c r="AG19" s="631"/>
      <c r="AH19" s="631"/>
      <c r="AI19" s="631"/>
      <c r="AJ19" s="631"/>
      <c r="AK19" s="631"/>
      <c r="AL19" s="634" t="s">
        <v>361</v>
      </c>
      <c r="AM19" s="634"/>
      <c r="AN19" s="634"/>
      <c r="AO19" s="634"/>
      <c r="AP19" s="631" t="s">
        <v>362</v>
      </c>
      <c r="AQ19" s="631"/>
      <c r="AR19" s="631"/>
      <c r="AS19" s="631"/>
      <c r="AT19" s="631"/>
      <c r="AU19" s="631"/>
      <c r="AV19" s="631"/>
    </row>
    <row r="20" spans="1:48" x14ac:dyDescent="0.25">
      <c r="A20" s="654"/>
      <c r="B20" s="655" t="s">
        <v>427</v>
      </c>
      <c r="C20" s="655"/>
      <c r="D20" s="655"/>
      <c r="E20" s="634"/>
      <c r="F20" s="634"/>
      <c r="G20" s="634"/>
      <c r="H20" s="634"/>
      <c r="I20" s="634"/>
      <c r="J20" s="634"/>
      <c r="K20" s="634"/>
      <c r="L20" s="634"/>
      <c r="M20" s="631" t="s">
        <v>428</v>
      </c>
      <c r="N20" s="631"/>
      <c r="O20" s="631"/>
      <c r="P20" s="631"/>
      <c r="Q20" s="631"/>
      <c r="R20" s="631" t="s">
        <v>365</v>
      </c>
      <c r="S20" s="631"/>
      <c r="T20" s="631"/>
      <c r="U20" s="631"/>
      <c r="V20" s="631"/>
      <c r="W20" s="631"/>
      <c r="X20" s="631"/>
      <c r="Y20" s="631"/>
      <c r="Z20" s="631" t="s">
        <v>366</v>
      </c>
      <c r="AA20" s="631"/>
      <c r="AB20" s="631"/>
      <c r="AC20" s="631"/>
      <c r="AD20" s="631"/>
      <c r="AE20" s="631"/>
      <c r="AF20" s="631"/>
      <c r="AG20" s="631"/>
      <c r="AH20" s="631"/>
      <c r="AI20" s="631"/>
      <c r="AJ20" s="631"/>
      <c r="AK20" s="631"/>
      <c r="AL20" s="634"/>
      <c r="AM20" s="634"/>
      <c r="AN20" s="634"/>
      <c r="AO20" s="634"/>
      <c r="AP20" s="631" t="s">
        <v>366</v>
      </c>
      <c r="AQ20" s="631"/>
      <c r="AR20" s="631"/>
      <c r="AS20" s="631"/>
      <c r="AT20" s="631"/>
      <c r="AU20" s="631"/>
      <c r="AV20" s="631"/>
    </row>
    <row r="21" spans="1:48" ht="15.9" customHeight="1" x14ac:dyDescent="0.25">
      <c r="A21" s="654"/>
      <c r="B21" s="655" t="s">
        <v>429</v>
      </c>
      <c r="C21" s="655"/>
      <c r="D21" s="655"/>
      <c r="E21" s="634"/>
      <c r="F21" s="634"/>
      <c r="G21" s="634"/>
      <c r="H21" s="634"/>
      <c r="I21" s="634"/>
      <c r="J21" s="634"/>
      <c r="K21" s="634"/>
      <c r="L21" s="634"/>
      <c r="M21" s="631" t="s">
        <v>430</v>
      </c>
      <c r="N21" s="631"/>
      <c r="O21" s="631"/>
      <c r="P21" s="631"/>
      <c r="Q21" s="631"/>
      <c r="R21" s="631" t="s">
        <v>369</v>
      </c>
      <c r="S21" s="631"/>
      <c r="T21" s="631"/>
      <c r="U21" s="631"/>
      <c r="V21" s="631"/>
      <c r="W21" s="631"/>
      <c r="X21" s="631"/>
      <c r="Y21" s="631"/>
      <c r="Z21" s="631" t="s">
        <v>369</v>
      </c>
      <c r="AA21" s="631"/>
      <c r="AB21" s="631"/>
      <c r="AC21" s="631"/>
      <c r="AD21" s="631"/>
      <c r="AE21" s="631"/>
      <c r="AF21" s="631"/>
      <c r="AG21" s="631"/>
      <c r="AH21" s="631"/>
      <c r="AI21" s="631"/>
      <c r="AJ21" s="631"/>
      <c r="AK21" s="631"/>
      <c r="AL21" s="634"/>
      <c r="AM21" s="634"/>
      <c r="AN21" s="634"/>
      <c r="AO21" s="634"/>
      <c r="AP21" s="631" t="s">
        <v>368</v>
      </c>
      <c r="AQ21" s="631"/>
      <c r="AR21" s="631"/>
      <c r="AS21" s="631"/>
      <c r="AT21" s="631"/>
      <c r="AU21" s="631"/>
      <c r="AV21" s="631"/>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0:AV20"/>
    <mergeCell ref="B21:D21"/>
    <mergeCell ref="M21:Q21"/>
    <mergeCell ref="AV5:AV12"/>
    <mergeCell ref="A6:A8"/>
    <mergeCell ref="B6:C8"/>
    <mergeCell ref="A9:C9"/>
    <mergeCell ref="D9:AC9"/>
    <mergeCell ref="A10:C10"/>
    <mergeCell ref="D10:AC10"/>
    <mergeCell ref="A11:C11"/>
    <mergeCell ref="D11:D12"/>
    <mergeCell ref="E11:E12"/>
    <mergeCell ref="A5:AC5"/>
    <mergeCell ref="AD5:AQ10"/>
    <mergeCell ref="AR5:AR12"/>
    <mergeCell ref="R21:Y21"/>
    <mergeCell ref="Z21:AK21"/>
    <mergeCell ref="AP21:AV21"/>
    <mergeCell ref="A18:AV18"/>
    <mergeCell ref="A19:A21"/>
    <mergeCell ref="B19:D19"/>
    <mergeCell ref="E19:L21"/>
    <mergeCell ref="M19:Q19"/>
    <mergeCell ref="R19:Y19"/>
    <mergeCell ref="Z19:AK19"/>
    <mergeCell ref="AL19:AO21"/>
    <mergeCell ref="AP19:AV19"/>
    <mergeCell ref="B20:D20"/>
    <mergeCell ref="M20:Q20"/>
    <mergeCell ref="R20:Y20"/>
    <mergeCell ref="Z20:AK20"/>
  </mergeCells>
  <dataValidations count="1">
    <dataValidation type="list" allowBlank="1" showInputMessage="1" showErrorMessage="1" sqref="G14:G17" xr:uid="{E4A239CF-A953-405D-A449-CC172A8A833A}">
      <formula1>$XFD$13:$XFD$16</formula1>
    </dataValidation>
  </dataValidation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1238-2783-4BC7-93B2-94CC48B4D1EF}">
  <sheetPr>
    <tabColor rgb="FFFF0000"/>
    <pageSetUpPr fitToPage="1"/>
  </sheetPr>
  <dimension ref="A1:AY27"/>
  <sheetViews>
    <sheetView topLeftCell="A3" zoomScale="78" zoomScaleNormal="70" workbookViewId="0">
      <selection activeCell="A13" sqref="A13:XFD13"/>
    </sheetView>
  </sheetViews>
  <sheetFormatPr baseColWidth="10" defaultColWidth="10.88671875" defaultRowHeight="13.8" x14ac:dyDescent="0.3"/>
  <cols>
    <col min="1" max="1" width="15" style="2" customWidth="1"/>
    <col min="2" max="2" width="8.33203125" style="2" customWidth="1"/>
    <col min="3" max="3" width="11.44140625" style="2" customWidth="1"/>
    <col min="4" max="4" width="29.33203125" style="2" bestFit="1" customWidth="1"/>
    <col min="5" max="5" width="23" style="263" customWidth="1"/>
    <col min="6" max="6" width="31.109375" style="263" customWidth="1"/>
    <col min="7" max="7" width="31.109375" style="2" customWidth="1"/>
    <col min="8" max="8" width="34.33203125" style="2" customWidth="1"/>
    <col min="9" max="9" width="20.44140625" style="2" customWidth="1"/>
    <col min="10" max="10" width="18.88671875" style="2" customWidth="1"/>
    <col min="11" max="11" width="15.33203125" style="2" customWidth="1"/>
    <col min="12" max="12" width="43.109375" style="2" customWidth="1"/>
    <col min="13" max="13" width="21.109375" style="2" customWidth="1"/>
    <col min="14" max="17" width="8.6640625" style="2" customWidth="1"/>
    <col min="18" max="18" width="8.6640625" style="263" customWidth="1"/>
    <col min="19" max="19" width="22.33203125" style="2" customWidth="1"/>
    <col min="20" max="20" width="22.44140625" style="2" customWidth="1"/>
    <col min="21" max="32" width="7.44140625" style="2" customWidth="1"/>
    <col min="33" max="43" width="8.109375" style="2" customWidth="1"/>
    <col min="44" max="44" width="5.88671875" style="2" customWidth="1"/>
    <col min="45" max="45" width="17.109375" style="2" customWidth="1"/>
    <col min="46" max="46" width="15.88671875" style="264" customWidth="1"/>
    <col min="47" max="49" width="20.33203125" style="2" customWidth="1"/>
    <col min="50" max="51" width="24.44140625" style="2" customWidth="1"/>
    <col min="52" max="16382" width="10.88671875" style="2"/>
    <col min="16383" max="16383" width="9" style="2" customWidth="1"/>
    <col min="16384" max="16384" width="10.88671875" style="2"/>
  </cols>
  <sheetData>
    <row r="1" spans="1:51" ht="15.9" customHeight="1" x14ac:dyDescent="0.3">
      <c r="A1" s="682" t="s">
        <v>157</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4"/>
      <c r="AX1" s="685" t="s">
        <v>158</v>
      </c>
      <c r="AY1" s="686"/>
    </row>
    <row r="2" spans="1:51" ht="15.9" customHeight="1" x14ac:dyDescent="0.3">
      <c r="A2" s="687" t="s">
        <v>159</v>
      </c>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c r="AT2" s="688"/>
      <c r="AU2" s="688"/>
      <c r="AV2" s="688"/>
      <c r="AW2" s="689"/>
      <c r="AX2" s="690" t="s">
        <v>431</v>
      </c>
      <c r="AY2" s="691"/>
    </row>
    <row r="3" spans="1:51" ht="15" customHeight="1" x14ac:dyDescent="0.3">
      <c r="A3" s="692" t="s">
        <v>0</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4"/>
      <c r="AX3" s="690" t="s">
        <v>432</v>
      </c>
      <c r="AY3" s="691"/>
    </row>
    <row r="4" spans="1:51" ht="15.9" customHeight="1" x14ac:dyDescent="0.3">
      <c r="A4" s="682"/>
      <c r="B4" s="683"/>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c r="AT4" s="683"/>
      <c r="AU4" s="683"/>
      <c r="AV4" s="683"/>
      <c r="AW4" s="684"/>
      <c r="AX4" s="695" t="s">
        <v>306</v>
      </c>
      <c r="AY4" s="695"/>
    </row>
    <row r="5" spans="1:51" ht="15" customHeight="1" x14ac:dyDescent="0.3">
      <c r="A5" s="662" t="s">
        <v>307</v>
      </c>
      <c r="B5" s="663"/>
      <c r="C5" s="663"/>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c r="AE5" s="663"/>
      <c r="AF5" s="665"/>
      <c r="AG5" s="666" t="s">
        <v>167</v>
      </c>
      <c r="AH5" s="667"/>
      <c r="AI5" s="667"/>
      <c r="AJ5" s="667"/>
      <c r="AK5" s="667"/>
      <c r="AL5" s="667"/>
      <c r="AM5" s="667"/>
      <c r="AN5" s="667"/>
      <c r="AO5" s="667"/>
      <c r="AP5" s="667"/>
      <c r="AQ5" s="667"/>
      <c r="AR5" s="667"/>
      <c r="AS5" s="667"/>
      <c r="AT5" s="668"/>
      <c r="AU5" s="659" t="s">
        <v>104</v>
      </c>
      <c r="AV5" s="659" t="s">
        <v>106</v>
      </c>
      <c r="AW5" s="659" t="s">
        <v>108</v>
      </c>
      <c r="AX5" s="659" t="s">
        <v>110</v>
      </c>
      <c r="AY5" s="659" t="s">
        <v>308</v>
      </c>
    </row>
    <row r="6" spans="1:51" ht="15" customHeight="1" x14ac:dyDescent="0.3">
      <c r="A6" s="679" t="s">
        <v>6</v>
      </c>
      <c r="B6" s="680">
        <v>45321</v>
      </c>
      <c r="C6" s="681"/>
      <c r="D6" s="668"/>
      <c r="E6" s="678" t="s">
        <v>165</v>
      </c>
      <c r="F6" s="678"/>
      <c r="G6" s="211" t="s">
        <v>168</v>
      </c>
      <c r="H6" s="224"/>
      <c r="I6" s="666"/>
      <c r="J6" s="667"/>
      <c r="K6" s="667"/>
      <c r="L6" s="667"/>
      <c r="M6" s="667"/>
      <c r="N6" s="667"/>
      <c r="O6" s="667"/>
      <c r="P6" s="667"/>
      <c r="Q6" s="667"/>
      <c r="R6" s="667"/>
      <c r="S6" s="667"/>
      <c r="T6" s="667"/>
      <c r="U6" s="225"/>
      <c r="V6" s="225"/>
      <c r="W6" s="225"/>
      <c r="X6" s="225"/>
      <c r="Y6" s="225"/>
      <c r="Z6" s="225"/>
      <c r="AA6" s="225"/>
      <c r="AB6" s="225"/>
      <c r="AC6" s="225"/>
      <c r="AD6" s="225"/>
      <c r="AE6" s="225"/>
      <c r="AF6" s="226"/>
      <c r="AG6" s="669"/>
      <c r="AH6" s="670"/>
      <c r="AI6" s="670"/>
      <c r="AJ6" s="670"/>
      <c r="AK6" s="670"/>
      <c r="AL6" s="670"/>
      <c r="AM6" s="670"/>
      <c r="AN6" s="670"/>
      <c r="AO6" s="670"/>
      <c r="AP6" s="670"/>
      <c r="AQ6" s="670"/>
      <c r="AR6" s="670"/>
      <c r="AS6" s="670"/>
      <c r="AT6" s="671"/>
      <c r="AU6" s="660"/>
      <c r="AV6" s="660"/>
      <c r="AW6" s="660"/>
      <c r="AX6" s="660"/>
      <c r="AY6" s="660"/>
    </row>
    <row r="7" spans="1:51" ht="15" customHeight="1" x14ac:dyDescent="0.3">
      <c r="A7" s="679"/>
      <c r="B7" s="681"/>
      <c r="C7" s="681"/>
      <c r="D7" s="671"/>
      <c r="E7" s="678" t="s">
        <v>166</v>
      </c>
      <c r="F7" s="678"/>
      <c r="G7" s="211"/>
      <c r="H7" s="227"/>
      <c r="I7" s="669"/>
      <c r="J7" s="670"/>
      <c r="K7" s="670"/>
      <c r="L7" s="670"/>
      <c r="M7" s="670"/>
      <c r="N7" s="670"/>
      <c r="O7" s="670"/>
      <c r="P7" s="670"/>
      <c r="Q7" s="670"/>
      <c r="R7" s="670"/>
      <c r="S7" s="670"/>
      <c r="T7" s="670"/>
      <c r="U7" s="228"/>
      <c r="V7" s="228"/>
      <c r="W7" s="228"/>
      <c r="X7" s="228"/>
      <c r="Y7" s="228"/>
      <c r="Z7" s="228"/>
      <c r="AA7" s="228"/>
      <c r="AB7" s="228"/>
      <c r="AC7" s="228"/>
      <c r="AD7" s="228"/>
      <c r="AE7" s="228"/>
      <c r="AF7" s="229"/>
      <c r="AG7" s="669"/>
      <c r="AH7" s="670"/>
      <c r="AI7" s="670"/>
      <c r="AJ7" s="670"/>
      <c r="AK7" s="670"/>
      <c r="AL7" s="670"/>
      <c r="AM7" s="670"/>
      <c r="AN7" s="670"/>
      <c r="AO7" s="670"/>
      <c r="AP7" s="670"/>
      <c r="AQ7" s="670"/>
      <c r="AR7" s="670"/>
      <c r="AS7" s="670"/>
      <c r="AT7" s="671"/>
      <c r="AU7" s="660"/>
      <c r="AV7" s="660"/>
      <c r="AW7" s="660"/>
      <c r="AX7" s="660"/>
      <c r="AY7" s="660"/>
    </row>
    <row r="8" spans="1:51" ht="15" customHeight="1" x14ac:dyDescent="0.3">
      <c r="A8" s="679"/>
      <c r="B8" s="681"/>
      <c r="C8" s="681"/>
      <c r="D8" s="674"/>
      <c r="E8" s="678" t="s">
        <v>167</v>
      </c>
      <c r="F8" s="678"/>
      <c r="G8" s="211"/>
      <c r="H8" s="230"/>
      <c r="I8" s="672"/>
      <c r="J8" s="673"/>
      <c r="K8" s="673"/>
      <c r="L8" s="673"/>
      <c r="M8" s="673"/>
      <c r="N8" s="673"/>
      <c r="O8" s="673"/>
      <c r="P8" s="673"/>
      <c r="Q8" s="673"/>
      <c r="R8" s="673"/>
      <c r="S8" s="673"/>
      <c r="T8" s="673"/>
      <c r="U8" s="231"/>
      <c r="V8" s="231"/>
      <c r="W8" s="231"/>
      <c r="X8" s="231"/>
      <c r="Y8" s="231"/>
      <c r="Z8" s="231"/>
      <c r="AA8" s="231"/>
      <c r="AB8" s="231"/>
      <c r="AC8" s="231"/>
      <c r="AD8" s="231"/>
      <c r="AE8" s="231"/>
      <c r="AF8" s="232"/>
      <c r="AG8" s="669"/>
      <c r="AH8" s="670"/>
      <c r="AI8" s="670"/>
      <c r="AJ8" s="670"/>
      <c r="AK8" s="670"/>
      <c r="AL8" s="670"/>
      <c r="AM8" s="670"/>
      <c r="AN8" s="670"/>
      <c r="AO8" s="670"/>
      <c r="AP8" s="670"/>
      <c r="AQ8" s="670"/>
      <c r="AR8" s="670"/>
      <c r="AS8" s="670"/>
      <c r="AT8" s="671"/>
      <c r="AU8" s="660"/>
      <c r="AV8" s="660"/>
      <c r="AW8" s="660"/>
      <c r="AX8" s="660"/>
      <c r="AY8" s="660"/>
    </row>
    <row r="9" spans="1:51" ht="15" customHeight="1" x14ac:dyDescent="0.3">
      <c r="A9" s="662" t="s">
        <v>309</v>
      </c>
      <c r="B9" s="663"/>
      <c r="C9" s="663"/>
      <c r="D9" s="663"/>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9"/>
      <c r="AH9" s="670"/>
      <c r="AI9" s="670"/>
      <c r="AJ9" s="670"/>
      <c r="AK9" s="670"/>
      <c r="AL9" s="670"/>
      <c r="AM9" s="670"/>
      <c r="AN9" s="670"/>
      <c r="AO9" s="670"/>
      <c r="AP9" s="670"/>
      <c r="AQ9" s="670"/>
      <c r="AR9" s="670"/>
      <c r="AS9" s="670"/>
      <c r="AT9" s="671"/>
      <c r="AU9" s="660"/>
      <c r="AV9" s="660"/>
      <c r="AW9" s="660"/>
      <c r="AX9" s="660"/>
      <c r="AY9" s="660"/>
    </row>
    <row r="10" spans="1:51" ht="15" customHeight="1" x14ac:dyDescent="0.3">
      <c r="A10" s="662" t="s">
        <v>310</v>
      </c>
      <c r="B10" s="663"/>
      <c r="C10" s="663"/>
      <c r="D10" s="663"/>
      <c r="E10" s="664" t="s">
        <v>433</v>
      </c>
      <c r="F10" s="664"/>
      <c r="G10" s="664"/>
      <c r="H10" s="664"/>
      <c r="I10" s="664"/>
      <c r="J10" s="664"/>
      <c r="K10" s="664"/>
      <c r="L10" s="664"/>
      <c r="M10" s="664"/>
      <c r="N10" s="664"/>
      <c r="O10" s="664"/>
      <c r="P10" s="664"/>
      <c r="Q10" s="664"/>
      <c r="R10" s="664"/>
      <c r="S10" s="664"/>
      <c r="T10" s="664"/>
      <c r="U10" s="664"/>
      <c r="V10" s="664"/>
      <c r="W10" s="664"/>
      <c r="X10" s="664"/>
      <c r="Y10" s="664"/>
      <c r="Z10" s="664"/>
      <c r="AA10" s="664"/>
      <c r="AB10" s="664"/>
      <c r="AC10" s="664"/>
      <c r="AD10" s="664"/>
      <c r="AE10" s="664"/>
      <c r="AF10" s="664"/>
      <c r="AG10" s="672"/>
      <c r="AH10" s="673"/>
      <c r="AI10" s="673"/>
      <c r="AJ10" s="673"/>
      <c r="AK10" s="673"/>
      <c r="AL10" s="673"/>
      <c r="AM10" s="673"/>
      <c r="AN10" s="673"/>
      <c r="AO10" s="673"/>
      <c r="AP10" s="673"/>
      <c r="AQ10" s="673"/>
      <c r="AR10" s="673"/>
      <c r="AS10" s="673"/>
      <c r="AT10" s="674"/>
      <c r="AU10" s="660"/>
      <c r="AV10" s="660"/>
      <c r="AW10" s="660"/>
      <c r="AX10" s="660"/>
      <c r="AY10" s="660"/>
    </row>
    <row r="11" spans="1:51" ht="39.9" customHeight="1" x14ac:dyDescent="0.3">
      <c r="A11" s="675" t="s">
        <v>74</v>
      </c>
      <c r="B11" s="676"/>
      <c r="C11" s="676"/>
      <c r="D11" s="676"/>
      <c r="E11" s="677"/>
      <c r="F11" s="659" t="s">
        <v>311</v>
      </c>
      <c r="G11" s="659" t="s">
        <v>78</v>
      </c>
      <c r="H11" s="659" t="s">
        <v>80</v>
      </c>
      <c r="I11" s="659" t="s">
        <v>82</v>
      </c>
      <c r="J11" s="659" t="s">
        <v>434</v>
      </c>
      <c r="K11" s="659" t="s">
        <v>86</v>
      </c>
      <c r="L11" s="659" t="s">
        <v>88</v>
      </c>
      <c r="M11" s="659" t="s">
        <v>90</v>
      </c>
      <c r="N11" s="675" t="s">
        <v>92</v>
      </c>
      <c r="O11" s="676"/>
      <c r="P11" s="676"/>
      <c r="Q11" s="676"/>
      <c r="R11" s="677"/>
      <c r="S11" s="659" t="s">
        <v>94</v>
      </c>
      <c r="T11" s="659" t="s">
        <v>96</v>
      </c>
      <c r="U11" s="662" t="s">
        <v>98</v>
      </c>
      <c r="V11" s="663"/>
      <c r="W11" s="663"/>
      <c r="X11" s="663"/>
      <c r="Y11" s="663"/>
      <c r="Z11" s="663"/>
      <c r="AA11" s="663"/>
      <c r="AB11" s="663"/>
      <c r="AC11" s="663"/>
      <c r="AD11" s="663"/>
      <c r="AE11" s="663"/>
      <c r="AF11" s="665"/>
      <c r="AG11" s="662" t="s">
        <v>435</v>
      </c>
      <c r="AH11" s="663"/>
      <c r="AI11" s="663"/>
      <c r="AJ11" s="663"/>
      <c r="AK11" s="663"/>
      <c r="AL11" s="663"/>
      <c r="AM11" s="663"/>
      <c r="AN11" s="663"/>
      <c r="AO11" s="663"/>
      <c r="AP11" s="663"/>
      <c r="AQ11" s="663"/>
      <c r="AR11" s="665"/>
      <c r="AS11" s="675" t="s">
        <v>102</v>
      </c>
      <c r="AT11" s="677"/>
      <c r="AU11" s="660"/>
      <c r="AV11" s="660"/>
      <c r="AW11" s="660"/>
      <c r="AX11" s="660"/>
      <c r="AY11" s="660"/>
    </row>
    <row r="12" spans="1:51" ht="27.6" x14ac:dyDescent="0.3">
      <c r="A12" s="223" t="s">
        <v>436</v>
      </c>
      <c r="B12" s="223" t="s">
        <v>314</v>
      </c>
      <c r="C12" s="223" t="s">
        <v>437</v>
      </c>
      <c r="D12" s="223" t="s">
        <v>438</v>
      </c>
      <c r="E12" s="223" t="s">
        <v>439</v>
      </c>
      <c r="F12" s="661"/>
      <c r="G12" s="661"/>
      <c r="H12" s="661"/>
      <c r="I12" s="661"/>
      <c r="J12" s="661"/>
      <c r="K12" s="661"/>
      <c r="L12" s="661"/>
      <c r="M12" s="661"/>
      <c r="N12" s="223">
        <v>2020</v>
      </c>
      <c r="O12" s="223">
        <v>2021</v>
      </c>
      <c r="P12" s="223">
        <v>2022</v>
      </c>
      <c r="Q12" s="223">
        <v>2023</v>
      </c>
      <c r="R12" s="223">
        <v>2024</v>
      </c>
      <c r="S12" s="661"/>
      <c r="T12" s="661"/>
      <c r="U12" s="233" t="s">
        <v>176</v>
      </c>
      <c r="V12" s="233" t="s">
        <v>177</v>
      </c>
      <c r="W12" s="233" t="s">
        <v>178</v>
      </c>
      <c r="X12" s="233" t="s">
        <v>179</v>
      </c>
      <c r="Y12" s="233" t="s">
        <v>180</v>
      </c>
      <c r="Z12" s="233" t="s">
        <v>181</v>
      </c>
      <c r="AA12" s="233" t="s">
        <v>182</v>
      </c>
      <c r="AB12" s="233" t="s">
        <v>183</v>
      </c>
      <c r="AC12" s="233" t="s">
        <v>184</v>
      </c>
      <c r="AD12" s="233" t="s">
        <v>185</v>
      </c>
      <c r="AE12" s="233" t="s">
        <v>164</v>
      </c>
      <c r="AF12" s="233" t="s">
        <v>186</v>
      </c>
      <c r="AG12" s="233" t="s">
        <v>176</v>
      </c>
      <c r="AH12" s="233" t="s">
        <v>177</v>
      </c>
      <c r="AI12" s="233" t="s">
        <v>178</v>
      </c>
      <c r="AJ12" s="233" t="s">
        <v>179</v>
      </c>
      <c r="AK12" s="233" t="s">
        <v>180</v>
      </c>
      <c r="AL12" s="233" t="s">
        <v>181</v>
      </c>
      <c r="AM12" s="233" t="s">
        <v>182</v>
      </c>
      <c r="AN12" s="233" t="s">
        <v>183</v>
      </c>
      <c r="AO12" s="233" t="s">
        <v>184</v>
      </c>
      <c r="AP12" s="233" t="s">
        <v>185</v>
      </c>
      <c r="AQ12" s="233" t="s">
        <v>164</v>
      </c>
      <c r="AR12" s="233" t="s">
        <v>186</v>
      </c>
      <c r="AS12" s="223" t="s">
        <v>316</v>
      </c>
      <c r="AT12" s="234" t="s">
        <v>317</v>
      </c>
      <c r="AU12" s="661"/>
      <c r="AV12" s="661"/>
      <c r="AW12" s="661"/>
      <c r="AX12" s="661"/>
      <c r="AY12" s="661"/>
    </row>
    <row r="13" spans="1:51" s="249" customFormat="1" ht="83.25" customHeight="1" x14ac:dyDescent="0.3">
      <c r="A13" s="208"/>
      <c r="B13" s="208"/>
      <c r="C13" s="208"/>
      <c r="D13" s="235" t="s">
        <v>440</v>
      </c>
      <c r="E13" s="208" t="s">
        <v>441</v>
      </c>
      <c r="F13" s="236" t="s">
        <v>442</v>
      </c>
      <c r="G13" s="236" t="s">
        <v>443</v>
      </c>
      <c r="H13" s="237" t="s">
        <v>444</v>
      </c>
      <c r="I13" s="208" t="s">
        <v>348</v>
      </c>
      <c r="J13" s="208">
        <v>12</v>
      </c>
      <c r="K13" s="208" t="s">
        <v>349</v>
      </c>
      <c r="L13" s="237" t="s">
        <v>444</v>
      </c>
      <c r="M13" s="208" t="s">
        <v>445</v>
      </c>
      <c r="N13" s="209"/>
      <c r="O13" s="209"/>
      <c r="P13" s="209"/>
      <c r="Q13" s="209"/>
      <c r="R13" s="238">
        <v>12</v>
      </c>
      <c r="S13" s="239" t="s">
        <v>446</v>
      </c>
      <c r="T13" s="240" t="s">
        <v>447</v>
      </c>
      <c r="U13" s="241"/>
      <c r="V13" s="241"/>
      <c r="W13" s="241"/>
      <c r="X13" s="241"/>
      <c r="Y13" s="241"/>
      <c r="Z13" s="242"/>
      <c r="AA13" s="243">
        <v>1</v>
      </c>
      <c r="AB13" s="243">
        <v>1</v>
      </c>
      <c r="AC13" s="243">
        <v>1</v>
      </c>
      <c r="AD13" s="243">
        <v>1</v>
      </c>
      <c r="AE13" s="243">
        <v>1</v>
      </c>
      <c r="AF13" s="243">
        <v>1</v>
      </c>
      <c r="AG13" s="244"/>
      <c r="AH13" s="244"/>
      <c r="AI13" s="244"/>
      <c r="AJ13" s="244"/>
      <c r="AK13" s="244"/>
      <c r="AL13" s="244"/>
      <c r="AM13" s="244"/>
      <c r="AN13" s="244"/>
      <c r="AO13" s="244"/>
      <c r="AP13" s="244"/>
      <c r="AQ13" s="244"/>
      <c r="AR13" s="244"/>
      <c r="AS13" s="244">
        <f>IF(I13="suma",SUM(AG13:AR13),IF(I13="creciente",MAX(AG13:AR13),IF(I13="DECRECIENTE",R13-MIN(AG13:AR13),IF(I13="CONSTANTE",AVERAGE(AG13:AR13)," "))))</f>
        <v>0</v>
      </c>
      <c r="AT13" s="245">
        <f>IF(I13="suma",AS13/R13,IF(I13="creciente",AS13/(MAX(U13:AF13)),IF(I13="DECRECIENTE",AS13/(Q13-(MIN(U13:AF13))),IF(I13="CONSTANTE",AS13/AVERAGE(U13:AF13)," "))))</f>
        <v>0</v>
      </c>
      <c r="AU13" s="246"/>
      <c r="AV13" s="246"/>
      <c r="AW13" s="247"/>
      <c r="AX13" s="246"/>
      <c r="AY13" s="248"/>
    </row>
    <row r="14" spans="1:51" s="249" customFormat="1" ht="83.25" customHeight="1" x14ac:dyDescent="0.3">
      <c r="A14" s="208"/>
      <c r="B14" s="208"/>
      <c r="C14" s="208"/>
      <c r="D14" s="235" t="s">
        <v>440</v>
      </c>
      <c r="E14" s="208" t="s">
        <v>441</v>
      </c>
      <c r="F14" s="236" t="s">
        <v>448</v>
      </c>
      <c r="G14" s="237" t="s">
        <v>448</v>
      </c>
      <c r="H14" s="250" t="s">
        <v>449</v>
      </c>
      <c r="I14" s="208" t="s">
        <v>348</v>
      </c>
      <c r="J14" s="208">
        <v>12</v>
      </c>
      <c r="K14" s="208" t="s">
        <v>349</v>
      </c>
      <c r="L14" s="251" t="s">
        <v>449</v>
      </c>
      <c r="M14" s="208" t="s">
        <v>445</v>
      </c>
      <c r="N14" s="209"/>
      <c r="O14" s="209"/>
      <c r="P14" s="209"/>
      <c r="Q14" s="209"/>
      <c r="R14" s="252">
        <v>12</v>
      </c>
      <c r="S14" s="239" t="s">
        <v>375</v>
      </c>
      <c r="T14" s="240" t="s">
        <v>450</v>
      </c>
      <c r="U14" s="241"/>
      <c r="V14" s="241"/>
      <c r="W14" s="241"/>
      <c r="X14" s="241"/>
      <c r="Y14" s="241"/>
      <c r="Z14" s="242"/>
      <c r="AA14" s="243"/>
      <c r="AB14" s="243">
        <v>4</v>
      </c>
      <c r="AC14" s="243"/>
      <c r="AD14" s="243"/>
      <c r="AE14" s="243"/>
      <c r="AF14" s="243">
        <v>4</v>
      </c>
      <c r="AG14" s="244"/>
      <c r="AH14" s="244"/>
      <c r="AI14" s="244"/>
      <c r="AJ14" s="244"/>
      <c r="AK14" s="244"/>
      <c r="AL14" s="244"/>
      <c r="AM14" s="244"/>
      <c r="AN14" s="244"/>
      <c r="AO14" s="244"/>
      <c r="AP14" s="244"/>
      <c r="AQ14" s="244"/>
      <c r="AR14" s="244"/>
      <c r="AS14" s="244"/>
      <c r="AT14" s="245"/>
      <c r="AU14" s="246"/>
      <c r="AV14" s="246"/>
      <c r="AW14" s="247"/>
      <c r="AX14" s="246"/>
      <c r="AY14" s="248"/>
    </row>
    <row r="15" spans="1:51" s="249" customFormat="1" ht="83.25" customHeight="1" x14ac:dyDescent="0.3">
      <c r="A15" s="208"/>
      <c r="B15" s="208"/>
      <c r="C15" s="208"/>
      <c r="D15" s="235" t="s">
        <v>440</v>
      </c>
      <c r="E15" s="208" t="s">
        <v>441</v>
      </c>
      <c r="F15" s="236" t="s">
        <v>451</v>
      </c>
      <c r="G15" s="236" t="s">
        <v>451</v>
      </c>
      <c r="H15" s="250" t="s">
        <v>452</v>
      </c>
      <c r="I15" s="208" t="s">
        <v>348</v>
      </c>
      <c r="J15" s="208">
        <v>9</v>
      </c>
      <c r="K15" s="208" t="s">
        <v>349</v>
      </c>
      <c r="L15" s="251" t="s">
        <v>452</v>
      </c>
      <c r="M15" s="208" t="s">
        <v>445</v>
      </c>
      <c r="N15" s="209"/>
      <c r="O15" s="209"/>
      <c r="P15" s="209"/>
      <c r="Q15" s="209"/>
      <c r="R15" s="252">
        <v>9</v>
      </c>
      <c r="S15" s="239" t="s">
        <v>375</v>
      </c>
      <c r="T15" s="240" t="s">
        <v>453</v>
      </c>
      <c r="U15" s="241"/>
      <c r="V15" s="241"/>
      <c r="W15" s="241"/>
      <c r="X15" s="241"/>
      <c r="Y15" s="241"/>
      <c r="Z15" s="242"/>
      <c r="AA15" s="243"/>
      <c r="AB15" s="243">
        <v>3</v>
      </c>
      <c r="AC15" s="243"/>
      <c r="AD15" s="243"/>
      <c r="AE15" s="243"/>
      <c r="AF15" s="243">
        <v>3</v>
      </c>
      <c r="AG15" s="244"/>
      <c r="AH15" s="244"/>
      <c r="AI15" s="244"/>
      <c r="AJ15" s="244"/>
      <c r="AK15" s="244"/>
      <c r="AL15" s="244"/>
      <c r="AM15" s="244"/>
      <c r="AN15" s="244"/>
      <c r="AO15" s="244"/>
      <c r="AP15" s="244"/>
      <c r="AQ15" s="244"/>
      <c r="AR15" s="244"/>
      <c r="AS15" s="244"/>
      <c r="AT15" s="245"/>
      <c r="AU15" s="246"/>
      <c r="AV15" s="246"/>
      <c r="AW15" s="247"/>
      <c r="AX15" s="246"/>
      <c r="AY15" s="248"/>
    </row>
    <row r="16" spans="1:51" s="249" customFormat="1" ht="83.25" customHeight="1" x14ac:dyDescent="0.3">
      <c r="A16" s="208"/>
      <c r="B16" s="208"/>
      <c r="C16" s="208"/>
      <c r="D16" s="235" t="s">
        <v>440</v>
      </c>
      <c r="E16" s="208" t="s">
        <v>441</v>
      </c>
      <c r="F16" s="253" t="s">
        <v>454</v>
      </c>
      <c r="G16" s="253" t="s">
        <v>454</v>
      </c>
      <c r="H16" s="251" t="s">
        <v>455</v>
      </c>
      <c r="I16" s="208" t="s">
        <v>348</v>
      </c>
      <c r="J16" s="208">
        <v>2</v>
      </c>
      <c r="K16" s="208" t="s">
        <v>349</v>
      </c>
      <c r="L16" s="251" t="s">
        <v>455</v>
      </c>
      <c r="M16" s="208" t="s">
        <v>445</v>
      </c>
      <c r="N16" s="209"/>
      <c r="O16" s="209"/>
      <c r="P16" s="209"/>
      <c r="Q16" s="209"/>
      <c r="R16" s="254">
        <v>2</v>
      </c>
      <c r="S16" s="255" t="s">
        <v>456</v>
      </c>
      <c r="T16" s="240" t="s">
        <v>457</v>
      </c>
      <c r="U16" s="241"/>
      <c r="V16" s="241"/>
      <c r="W16" s="241"/>
      <c r="X16" s="241"/>
      <c r="Y16" s="241"/>
      <c r="Z16" s="241"/>
      <c r="AA16" s="243"/>
      <c r="AB16" s="256">
        <v>1</v>
      </c>
      <c r="AC16" s="243"/>
      <c r="AD16" s="243"/>
      <c r="AE16" s="243"/>
      <c r="AF16" s="243">
        <v>1</v>
      </c>
      <c r="AG16" s="244"/>
      <c r="AH16" s="244"/>
      <c r="AI16" s="244"/>
      <c r="AJ16" s="244"/>
      <c r="AK16" s="244"/>
      <c r="AL16" s="244"/>
      <c r="AM16" s="244"/>
      <c r="AN16" s="244"/>
      <c r="AO16" s="244"/>
      <c r="AP16" s="244"/>
      <c r="AQ16" s="244"/>
      <c r="AR16" s="244"/>
      <c r="AS16" s="244"/>
      <c r="AT16" s="245"/>
      <c r="AU16" s="246"/>
      <c r="AV16" s="246"/>
      <c r="AW16" s="247"/>
      <c r="AX16" s="246"/>
      <c r="AY16" s="248"/>
    </row>
    <row r="17" spans="1:51" s="249" customFormat="1" ht="83.25" customHeight="1" x14ac:dyDescent="0.3">
      <c r="A17" s="208"/>
      <c r="B17" s="208"/>
      <c r="C17" s="208"/>
      <c r="D17" s="235" t="s">
        <v>440</v>
      </c>
      <c r="E17" s="208"/>
      <c r="F17" s="236" t="s">
        <v>458</v>
      </c>
      <c r="G17" s="236" t="s">
        <v>458</v>
      </c>
      <c r="H17" s="251" t="s">
        <v>459</v>
      </c>
      <c r="I17" s="208" t="s">
        <v>417</v>
      </c>
      <c r="J17" s="257">
        <v>1</v>
      </c>
      <c r="K17" s="208" t="s">
        <v>418</v>
      </c>
      <c r="L17" s="251" t="s">
        <v>460</v>
      </c>
      <c r="M17" s="208" t="s">
        <v>445</v>
      </c>
      <c r="N17" s="209"/>
      <c r="O17" s="209"/>
      <c r="P17" s="209"/>
      <c r="Q17" s="209"/>
      <c r="R17" s="258">
        <v>1</v>
      </c>
      <c r="S17" s="255" t="s">
        <v>446</v>
      </c>
      <c r="T17" s="259" t="s">
        <v>461</v>
      </c>
      <c r="U17" s="260"/>
      <c r="V17" s="260"/>
      <c r="W17" s="260"/>
      <c r="X17" s="260"/>
      <c r="Y17" s="260"/>
      <c r="Z17" s="261"/>
      <c r="AA17" s="262">
        <v>1</v>
      </c>
      <c r="AB17" s="262">
        <v>1</v>
      </c>
      <c r="AC17" s="262">
        <v>1</v>
      </c>
      <c r="AD17" s="262">
        <v>1</v>
      </c>
      <c r="AE17" s="262">
        <v>1</v>
      </c>
      <c r="AF17" s="262">
        <v>1</v>
      </c>
      <c r="AG17" s="244"/>
      <c r="AH17" s="244"/>
      <c r="AI17" s="244"/>
      <c r="AJ17" s="244"/>
      <c r="AK17" s="244"/>
      <c r="AL17" s="244"/>
      <c r="AM17" s="244"/>
      <c r="AN17" s="244"/>
      <c r="AO17" s="244"/>
      <c r="AP17" s="244"/>
      <c r="AQ17" s="244"/>
      <c r="AR17" s="244"/>
      <c r="AS17" s="244"/>
      <c r="AT17" s="245"/>
      <c r="AU17" s="246"/>
      <c r="AV17" s="246"/>
      <c r="AW17" s="247"/>
      <c r="AX17" s="246"/>
      <c r="AY17" s="248"/>
    </row>
    <row r="18" spans="1:51" s="249" customFormat="1" ht="165.6" customHeight="1" x14ac:dyDescent="0.3">
      <c r="A18" s="208"/>
      <c r="B18" s="208"/>
      <c r="C18" s="208"/>
      <c r="D18" s="235" t="s">
        <v>440</v>
      </c>
      <c r="E18" s="208" t="s">
        <v>441</v>
      </c>
      <c r="F18" s="236" t="s">
        <v>462</v>
      </c>
      <c r="G18" s="236" t="s">
        <v>462</v>
      </c>
      <c r="H18" s="251" t="s">
        <v>463</v>
      </c>
      <c r="I18" s="208" t="s">
        <v>417</v>
      </c>
      <c r="J18" s="257">
        <v>1</v>
      </c>
      <c r="K18" s="208" t="s">
        <v>418</v>
      </c>
      <c r="L18" s="251" t="s">
        <v>464</v>
      </c>
      <c r="M18" s="208" t="s">
        <v>445</v>
      </c>
      <c r="N18" s="209"/>
      <c r="O18" s="209"/>
      <c r="P18" s="209"/>
      <c r="Q18" s="209"/>
      <c r="R18" s="258">
        <v>1</v>
      </c>
      <c r="S18" s="239" t="s">
        <v>375</v>
      </c>
      <c r="T18" s="240" t="s">
        <v>465</v>
      </c>
      <c r="U18" s="260"/>
      <c r="V18" s="260"/>
      <c r="W18" s="260"/>
      <c r="X18" s="260"/>
      <c r="Y18" s="260"/>
      <c r="Z18" s="261"/>
      <c r="AA18" s="262"/>
      <c r="AB18" s="262">
        <v>1</v>
      </c>
      <c r="AC18" s="262"/>
      <c r="AD18" s="262"/>
      <c r="AE18" s="262"/>
      <c r="AF18" s="262">
        <v>1</v>
      </c>
      <c r="AG18" s="244"/>
      <c r="AH18" s="244"/>
      <c r="AI18" s="244"/>
      <c r="AJ18" s="244"/>
      <c r="AK18" s="244"/>
      <c r="AL18" s="244"/>
      <c r="AM18" s="244"/>
      <c r="AN18" s="244"/>
      <c r="AO18" s="244"/>
      <c r="AP18" s="244"/>
      <c r="AQ18" s="244"/>
      <c r="AR18" s="244"/>
      <c r="AS18" s="244"/>
      <c r="AT18" s="245"/>
      <c r="AU18" s="246"/>
      <c r="AV18" s="246"/>
      <c r="AW18" s="247"/>
      <c r="AX18" s="246"/>
      <c r="AY18" s="248"/>
    </row>
    <row r="19" spans="1:51" s="249" customFormat="1" ht="82.8" x14ac:dyDescent="0.3">
      <c r="A19" s="208"/>
      <c r="B19" s="208"/>
      <c r="C19" s="208"/>
      <c r="D19" s="235" t="s">
        <v>440</v>
      </c>
      <c r="E19" s="208" t="s">
        <v>441</v>
      </c>
      <c r="F19" s="236" t="s">
        <v>466</v>
      </c>
      <c r="G19" s="236" t="s">
        <v>466</v>
      </c>
      <c r="H19" s="251" t="s">
        <v>467</v>
      </c>
      <c r="I19" s="208" t="s">
        <v>348</v>
      </c>
      <c r="J19" s="208">
        <v>2</v>
      </c>
      <c r="K19" s="208" t="s">
        <v>349</v>
      </c>
      <c r="L19" s="251" t="s">
        <v>468</v>
      </c>
      <c r="M19" s="208" t="s">
        <v>445</v>
      </c>
      <c r="N19" s="209"/>
      <c r="O19" s="209"/>
      <c r="P19" s="209"/>
      <c r="Q19" s="209"/>
      <c r="R19" s="252">
        <v>2</v>
      </c>
      <c r="S19" s="239" t="s">
        <v>456</v>
      </c>
      <c r="T19" s="240" t="s">
        <v>469</v>
      </c>
      <c r="U19" s="260"/>
      <c r="V19" s="260"/>
      <c r="W19" s="260"/>
      <c r="X19" s="260"/>
      <c r="Y19" s="260"/>
      <c r="Z19" s="241"/>
      <c r="AA19" s="243"/>
      <c r="AB19" s="256">
        <v>1</v>
      </c>
      <c r="AC19" s="243"/>
      <c r="AD19" s="243"/>
      <c r="AE19" s="243"/>
      <c r="AF19" s="243">
        <v>1</v>
      </c>
      <c r="AG19" s="244"/>
      <c r="AH19" s="244"/>
      <c r="AI19" s="244"/>
      <c r="AJ19" s="244"/>
      <c r="AK19" s="244"/>
      <c r="AL19" s="244"/>
      <c r="AM19" s="244"/>
      <c r="AN19" s="244"/>
      <c r="AO19" s="244"/>
      <c r="AP19" s="244"/>
      <c r="AQ19" s="244"/>
      <c r="AR19" s="244"/>
      <c r="AS19" s="244"/>
      <c r="AT19" s="245"/>
      <c r="AU19" s="246"/>
      <c r="AV19" s="246"/>
      <c r="AW19" s="247"/>
      <c r="AX19" s="246"/>
      <c r="AY19" s="248"/>
    </row>
    <row r="20" spans="1:51" s="249" customFormat="1" ht="83.25" customHeight="1" x14ac:dyDescent="0.3">
      <c r="A20" s="208"/>
      <c r="B20" s="208"/>
      <c r="C20" s="208"/>
      <c r="D20" s="235" t="s">
        <v>440</v>
      </c>
      <c r="E20" s="208"/>
      <c r="F20" s="236" t="s">
        <v>470</v>
      </c>
      <c r="G20" s="236" t="s">
        <v>470</v>
      </c>
      <c r="H20" s="240" t="s">
        <v>471</v>
      </c>
      <c r="I20" s="208" t="s">
        <v>348</v>
      </c>
      <c r="J20" s="208">
        <v>12</v>
      </c>
      <c r="K20" s="208" t="s">
        <v>349</v>
      </c>
      <c r="L20" s="240" t="s">
        <v>472</v>
      </c>
      <c r="M20" s="208" t="s">
        <v>445</v>
      </c>
      <c r="N20" s="209"/>
      <c r="O20" s="209"/>
      <c r="P20" s="209"/>
      <c r="Q20" s="209"/>
      <c r="R20" s="238">
        <v>12</v>
      </c>
      <c r="S20" s="239" t="s">
        <v>446</v>
      </c>
      <c r="T20" s="240" t="s">
        <v>473</v>
      </c>
      <c r="U20" s="241"/>
      <c r="V20" s="241"/>
      <c r="W20" s="241"/>
      <c r="X20" s="241"/>
      <c r="Y20" s="241"/>
      <c r="Z20" s="242"/>
      <c r="AA20" s="243">
        <v>1</v>
      </c>
      <c r="AB20" s="243">
        <v>1</v>
      </c>
      <c r="AC20" s="243">
        <v>1</v>
      </c>
      <c r="AD20" s="243">
        <v>1</v>
      </c>
      <c r="AE20" s="243">
        <v>1</v>
      </c>
      <c r="AF20" s="243">
        <v>1</v>
      </c>
      <c r="AG20" s="244"/>
      <c r="AH20" s="244"/>
      <c r="AI20" s="244"/>
      <c r="AJ20" s="244"/>
      <c r="AK20" s="244"/>
      <c r="AL20" s="244"/>
      <c r="AM20" s="244"/>
      <c r="AN20" s="244"/>
      <c r="AO20" s="244"/>
      <c r="AP20" s="244"/>
      <c r="AQ20" s="244"/>
      <c r="AR20" s="244"/>
      <c r="AS20" s="244"/>
      <c r="AT20" s="245"/>
      <c r="AU20" s="246"/>
      <c r="AV20" s="246"/>
      <c r="AW20" s="247"/>
      <c r="AX20" s="246"/>
      <c r="AY20" s="248"/>
    </row>
    <row r="21" spans="1:51" s="249" customFormat="1" ht="83.25" customHeight="1" x14ac:dyDescent="0.3">
      <c r="A21" s="208"/>
      <c r="B21" s="208"/>
      <c r="C21" s="208"/>
      <c r="D21" s="235" t="s">
        <v>440</v>
      </c>
      <c r="E21" s="208" t="s">
        <v>441</v>
      </c>
      <c r="F21" s="236" t="s">
        <v>474</v>
      </c>
      <c r="G21" s="236" t="s">
        <v>474</v>
      </c>
      <c r="H21" s="240" t="s">
        <v>475</v>
      </c>
      <c r="I21" s="208" t="s">
        <v>348</v>
      </c>
      <c r="J21" s="208">
        <v>2</v>
      </c>
      <c r="K21" s="208" t="s">
        <v>349</v>
      </c>
      <c r="L21" s="240" t="s">
        <v>476</v>
      </c>
      <c r="M21" s="208" t="s">
        <v>445</v>
      </c>
      <c r="N21" s="209"/>
      <c r="O21" s="209"/>
      <c r="P21" s="209"/>
      <c r="Q21" s="209"/>
      <c r="R21" s="252">
        <v>2</v>
      </c>
      <c r="S21" s="239" t="s">
        <v>456</v>
      </c>
      <c r="T21" s="240" t="s">
        <v>477</v>
      </c>
      <c r="U21" s="241"/>
      <c r="V21" s="241"/>
      <c r="W21" s="241"/>
      <c r="X21" s="241"/>
      <c r="Y21" s="241"/>
      <c r="Z21" s="242"/>
      <c r="AA21" s="243">
        <v>1</v>
      </c>
      <c r="AB21" s="243"/>
      <c r="AC21" s="243"/>
      <c r="AD21" s="243"/>
      <c r="AE21" s="243"/>
      <c r="AF21" s="243">
        <v>1</v>
      </c>
      <c r="AG21" s="244"/>
      <c r="AH21" s="244"/>
      <c r="AI21" s="244"/>
      <c r="AJ21" s="244"/>
      <c r="AK21" s="244"/>
      <c r="AL21" s="244"/>
      <c r="AM21" s="244"/>
      <c r="AN21" s="244"/>
      <c r="AO21" s="244"/>
      <c r="AP21" s="244"/>
      <c r="AQ21" s="244"/>
      <c r="AR21" s="244"/>
      <c r="AS21" s="244"/>
      <c r="AT21" s="245"/>
      <c r="AU21" s="246"/>
      <c r="AV21" s="246"/>
      <c r="AW21" s="247"/>
      <c r="AX21" s="246"/>
      <c r="AY21" s="248"/>
    </row>
    <row r="22" spans="1:51" x14ac:dyDescent="0.3">
      <c r="A22" s="657" t="s">
        <v>358</v>
      </c>
      <c r="B22" s="656" t="s">
        <v>360</v>
      </c>
      <c r="C22" s="656"/>
      <c r="D22" s="656"/>
      <c r="E22" s="656"/>
      <c r="F22" s="656"/>
      <c r="G22" s="658" t="s">
        <v>359</v>
      </c>
      <c r="H22" s="658"/>
      <c r="I22" s="658"/>
      <c r="J22" s="658"/>
      <c r="K22" s="658"/>
      <c r="L22" s="658"/>
      <c r="M22" s="658"/>
      <c r="N22" s="658"/>
      <c r="O22" s="656" t="s">
        <v>360</v>
      </c>
      <c r="P22" s="656"/>
      <c r="Q22" s="656"/>
      <c r="R22" s="656"/>
      <c r="S22" s="656"/>
      <c r="T22" s="656"/>
      <c r="U22" s="656" t="s">
        <v>360</v>
      </c>
      <c r="V22" s="656"/>
      <c r="W22" s="656"/>
      <c r="X22" s="656"/>
      <c r="Y22" s="656"/>
      <c r="Z22" s="656"/>
      <c r="AA22" s="656"/>
      <c r="AB22" s="656"/>
      <c r="AC22" s="656" t="s">
        <v>360</v>
      </c>
      <c r="AD22" s="656"/>
      <c r="AE22" s="656"/>
      <c r="AF22" s="656"/>
      <c r="AG22" s="656"/>
      <c r="AH22" s="656"/>
      <c r="AI22" s="656"/>
      <c r="AJ22" s="656"/>
      <c r="AK22" s="656"/>
      <c r="AL22" s="656"/>
      <c r="AM22" s="656"/>
      <c r="AN22" s="656"/>
      <c r="AO22" s="658" t="s">
        <v>361</v>
      </c>
      <c r="AP22" s="658"/>
      <c r="AQ22" s="658"/>
      <c r="AR22" s="658"/>
      <c r="AS22" s="656" t="s">
        <v>362</v>
      </c>
      <c r="AT22" s="656"/>
      <c r="AU22" s="656"/>
      <c r="AV22" s="656"/>
      <c r="AW22" s="656"/>
      <c r="AX22" s="656"/>
      <c r="AY22" s="656"/>
    </row>
    <row r="23" spans="1:51" x14ac:dyDescent="0.3">
      <c r="A23" s="657"/>
      <c r="B23" s="656" t="s">
        <v>478</v>
      </c>
      <c r="C23" s="656"/>
      <c r="D23" s="656"/>
      <c r="E23" s="656"/>
      <c r="F23" s="656"/>
      <c r="G23" s="658"/>
      <c r="H23" s="658"/>
      <c r="I23" s="658"/>
      <c r="J23" s="658"/>
      <c r="K23" s="658"/>
      <c r="L23" s="658"/>
      <c r="M23" s="658"/>
      <c r="N23" s="658"/>
      <c r="O23" s="656" t="s">
        <v>479</v>
      </c>
      <c r="P23" s="656"/>
      <c r="Q23" s="656"/>
      <c r="R23" s="656"/>
      <c r="S23" s="656"/>
      <c r="T23" s="656"/>
      <c r="U23" s="656" t="s">
        <v>365</v>
      </c>
      <c r="V23" s="656"/>
      <c r="W23" s="656"/>
      <c r="X23" s="656"/>
      <c r="Y23" s="656"/>
      <c r="Z23" s="656"/>
      <c r="AA23" s="656"/>
      <c r="AB23" s="656"/>
      <c r="AC23" s="656" t="s">
        <v>366</v>
      </c>
      <c r="AD23" s="656"/>
      <c r="AE23" s="656"/>
      <c r="AF23" s="656"/>
      <c r="AG23" s="656"/>
      <c r="AH23" s="656"/>
      <c r="AI23" s="656"/>
      <c r="AJ23" s="656"/>
      <c r="AK23" s="656"/>
      <c r="AL23" s="656"/>
      <c r="AM23" s="656"/>
      <c r="AN23" s="656"/>
      <c r="AO23" s="658"/>
      <c r="AP23" s="658"/>
      <c r="AQ23" s="658"/>
      <c r="AR23" s="658"/>
      <c r="AS23" s="656" t="s">
        <v>366</v>
      </c>
      <c r="AT23" s="656"/>
      <c r="AU23" s="656"/>
      <c r="AV23" s="656"/>
      <c r="AW23" s="656"/>
      <c r="AX23" s="656"/>
      <c r="AY23" s="656"/>
    </row>
    <row r="24" spans="1:51" ht="15.9" customHeight="1" x14ac:dyDescent="0.3">
      <c r="A24" s="657"/>
      <c r="B24" s="656" t="s">
        <v>367</v>
      </c>
      <c r="C24" s="656"/>
      <c r="D24" s="656"/>
      <c r="E24" s="656"/>
      <c r="F24" s="656"/>
      <c r="G24" s="658"/>
      <c r="H24" s="658"/>
      <c r="I24" s="658"/>
      <c r="J24" s="658"/>
      <c r="K24" s="658"/>
      <c r="L24" s="658"/>
      <c r="M24" s="658"/>
      <c r="N24" s="658"/>
      <c r="O24" s="656" t="s">
        <v>480</v>
      </c>
      <c r="P24" s="656"/>
      <c r="Q24" s="656"/>
      <c r="R24" s="656"/>
      <c r="S24" s="656"/>
      <c r="T24" s="656"/>
      <c r="U24" s="656" t="s">
        <v>369</v>
      </c>
      <c r="V24" s="656"/>
      <c r="W24" s="656"/>
      <c r="X24" s="656"/>
      <c r="Y24" s="656"/>
      <c r="Z24" s="656"/>
      <c r="AA24" s="656"/>
      <c r="AB24" s="656"/>
      <c r="AC24" s="656" t="s">
        <v>369</v>
      </c>
      <c r="AD24" s="656"/>
      <c r="AE24" s="656"/>
      <c r="AF24" s="656"/>
      <c r="AG24" s="656"/>
      <c r="AH24" s="656"/>
      <c r="AI24" s="656"/>
      <c r="AJ24" s="656"/>
      <c r="AK24" s="656"/>
      <c r="AL24" s="656"/>
      <c r="AM24" s="656"/>
      <c r="AN24" s="656"/>
      <c r="AO24" s="658"/>
      <c r="AP24" s="658"/>
      <c r="AQ24" s="658"/>
      <c r="AR24" s="658"/>
      <c r="AS24" s="656" t="s">
        <v>481</v>
      </c>
      <c r="AT24" s="656"/>
      <c r="AU24" s="656"/>
      <c r="AV24" s="656"/>
      <c r="AW24" s="656"/>
      <c r="AX24" s="656"/>
      <c r="AY24" s="656"/>
    </row>
    <row r="25" spans="1:51" x14ac:dyDescent="0.3">
      <c r="A25" s="657" t="s">
        <v>482</v>
      </c>
      <c r="B25" s="656" t="s">
        <v>360</v>
      </c>
      <c r="C25" s="656"/>
      <c r="D25" s="656"/>
      <c r="E25" s="656"/>
      <c r="F25" s="656"/>
    </row>
    <row r="26" spans="1:51" x14ac:dyDescent="0.3">
      <c r="A26" s="657"/>
      <c r="B26" s="656" t="s">
        <v>483</v>
      </c>
      <c r="C26" s="656"/>
      <c r="D26" s="656"/>
      <c r="E26" s="656"/>
      <c r="F26" s="656"/>
    </row>
    <row r="27" spans="1:51" x14ac:dyDescent="0.3">
      <c r="A27" s="657"/>
      <c r="B27" s="656" t="s">
        <v>484</v>
      </c>
      <c r="C27" s="656"/>
      <c r="D27" s="656"/>
      <c r="E27" s="656"/>
      <c r="F27" s="656"/>
    </row>
  </sheetData>
  <mergeCells count="62">
    <mergeCell ref="A1:AW1"/>
    <mergeCell ref="AX1:AY1"/>
    <mergeCell ref="A2:AW2"/>
    <mergeCell ref="AX2:AY2"/>
    <mergeCell ref="A3:AW4"/>
    <mergeCell ref="AX3:AY3"/>
    <mergeCell ref="AX4:AY4"/>
    <mergeCell ref="AX5:AX12"/>
    <mergeCell ref="A10:D10"/>
    <mergeCell ref="E10:AF10"/>
    <mergeCell ref="A11:E11"/>
    <mergeCell ref="F11:F12"/>
    <mergeCell ref="L11:L12"/>
    <mergeCell ref="H11:H12"/>
    <mergeCell ref="I11:I12"/>
    <mergeCell ref="J11:J12"/>
    <mergeCell ref="K11:K12"/>
    <mergeCell ref="AS11:AT11"/>
    <mergeCell ref="A6:A8"/>
    <mergeCell ref="B6:C8"/>
    <mergeCell ref="D6:D8"/>
    <mergeCell ref="E6:F6"/>
    <mergeCell ref="I6:T8"/>
    <mergeCell ref="E7:F7"/>
    <mergeCell ref="E8:F8"/>
    <mergeCell ref="AG11:AR11"/>
    <mergeCell ref="U23:AB23"/>
    <mergeCell ref="AC23:AN23"/>
    <mergeCell ref="T11:T12"/>
    <mergeCell ref="U11:AF11"/>
    <mergeCell ref="AS23:AY23"/>
    <mergeCell ref="B24:F24"/>
    <mergeCell ref="O24:T24"/>
    <mergeCell ref="U24:AB24"/>
    <mergeCell ref="AY5:AY12"/>
    <mergeCell ref="A9:D9"/>
    <mergeCell ref="E9:AF9"/>
    <mergeCell ref="A5:AF5"/>
    <mergeCell ref="AG5:AT10"/>
    <mergeCell ref="AU5:AU12"/>
    <mergeCell ref="AV5:AV12"/>
    <mergeCell ref="AW5:AW12"/>
    <mergeCell ref="G11:G12"/>
    <mergeCell ref="M11:M12"/>
    <mergeCell ref="N11:R11"/>
    <mergeCell ref="S11:S12"/>
    <mergeCell ref="AC24:AN24"/>
    <mergeCell ref="AS24:AY24"/>
    <mergeCell ref="A25:A27"/>
    <mergeCell ref="B25:F25"/>
    <mergeCell ref="B26:F26"/>
    <mergeCell ref="B27:F27"/>
    <mergeCell ref="A22:A24"/>
    <mergeCell ref="B22:F22"/>
    <mergeCell ref="G22:N24"/>
    <mergeCell ref="O22:T22"/>
    <mergeCell ref="U22:AB22"/>
    <mergeCell ref="O23:T23"/>
    <mergeCell ref="AC22:AN22"/>
    <mergeCell ref="AO22:AR24"/>
    <mergeCell ref="AS22:AY22"/>
    <mergeCell ref="B23:F23"/>
  </mergeCells>
  <dataValidations count="1">
    <dataValidation type="list" allowBlank="1" showInputMessage="1" showErrorMessage="1" sqref="I13:I21" xr:uid="{56D3651A-41F9-41A9-81B7-66934BEECE64}">
      <formula1>$XFD$13:$XFD$21</formula1>
    </dataValidation>
  </dataValidations>
  <pageMargins left="0.7" right="0.7" top="0.75" bottom="0.75" header="0.3" footer="0.3"/>
  <pageSetup scale="17"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C2D58-F984-4B71-A22C-2B14AB461936}">
  <sheetPr>
    <tabColor theme="7" tint="0.39997558519241921"/>
  </sheetPr>
  <dimension ref="A1:XFA25"/>
  <sheetViews>
    <sheetView topLeftCell="A14" zoomScale="72" zoomScaleNormal="85" workbookViewId="0">
      <selection activeCell="A13" sqref="A13:XFD13"/>
    </sheetView>
  </sheetViews>
  <sheetFormatPr baseColWidth="10" defaultColWidth="10.88671875" defaultRowHeight="13.8" x14ac:dyDescent="0.25"/>
  <cols>
    <col min="1" max="1" width="12.109375" style="15" customWidth="1"/>
    <col min="2" max="2" width="10.33203125" style="15" customWidth="1"/>
    <col min="3" max="3" width="26" style="15" customWidth="1"/>
    <col min="4" max="11" width="17.5546875" style="15" customWidth="1"/>
    <col min="12" max="15" width="8.6640625" style="15" customWidth="1"/>
    <col min="16" max="17" width="15.6640625" style="15" customWidth="1"/>
    <col min="18" max="28" width="7.44140625" style="15" customWidth="1"/>
    <col min="29" max="29" width="5.88671875" style="15" customWidth="1"/>
    <col min="30" max="40" width="8.109375" style="15" customWidth="1"/>
    <col min="41" max="41" width="5.8867187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16381" ht="15.9" customHeight="1" thickBot="1" x14ac:dyDescent="0.3">
      <c r="A1" s="641" t="s">
        <v>157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42"/>
      <c r="AU1" s="639" t="s">
        <v>158</v>
      </c>
      <c r="AV1" s="591"/>
    </row>
    <row r="2" spans="1:16381" ht="15.9" customHeight="1" thickBot="1" x14ac:dyDescent="0.3">
      <c r="A2" s="64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644"/>
      <c r="AU2" s="397" t="s">
        <v>160</v>
      </c>
      <c r="AV2" s="640"/>
    </row>
    <row r="3" spans="1:16381" ht="15" customHeight="1" thickBot="1" x14ac:dyDescent="0.3">
      <c r="A3" s="645"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646"/>
      <c r="AU3" s="397" t="s">
        <v>162</v>
      </c>
      <c r="AV3" s="640"/>
    </row>
    <row r="4" spans="1:16381" ht="15.9" customHeight="1" x14ac:dyDescent="0.25">
      <c r="A4" s="641"/>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42"/>
      <c r="AU4" s="601" t="s">
        <v>306</v>
      </c>
      <c r="AV4" s="601"/>
    </row>
    <row r="5" spans="1:16381" ht="15" customHeight="1" x14ac:dyDescent="0.25">
      <c r="A5" s="609" t="s">
        <v>307</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03" t="s">
        <v>308</v>
      </c>
    </row>
    <row r="6" spans="1:16381" ht="15" customHeight="1" x14ac:dyDescent="0.25">
      <c r="A6" s="648" t="s">
        <v>6</v>
      </c>
      <c r="B6" s="649">
        <v>45498</v>
      </c>
      <c r="C6" s="650"/>
      <c r="D6" s="105" t="s">
        <v>165</v>
      </c>
      <c r="E6" s="106" t="s">
        <v>370</v>
      </c>
      <c r="F6" s="107"/>
      <c r="G6" s="108"/>
      <c r="H6" s="109"/>
      <c r="I6" s="109"/>
      <c r="J6" s="109"/>
      <c r="K6" s="109"/>
      <c r="L6" s="109"/>
      <c r="M6" s="109"/>
      <c r="N6" s="109"/>
      <c r="O6" s="109"/>
      <c r="P6" s="109"/>
      <c r="Q6" s="109"/>
      <c r="R6" s="109"/>
      <c r="S6" s="109"/>
      <c r="T6" s="109"/>
      <c r="U6" s="109"/>
      <c r="V6" s="109"/>
      <c r="W6" s="109"/>
      <c r="X6" s="109"/>
      <c r="Y6" s="109"/>
      <c r="Z6" s="109"/>
      <c r="AA6" s="109"/>
      <c r="AB6" s="109"/>
      <c r="AC6" s="110"/>
      <c r="AD6" s="625"/>
      <c r="AE6" s="626"/>
      <c r="AF6" s="626"/>
      <c r="AG6" s="626"/>
      <c r="AH6" s="626"/>
      <c r="AI6" s="626"/>
      <c r="AJ6" s="626"/>
      <c r="AK6" s="626"/>
      <c r="AL6" s="626"/>
      <c r="AM6" s="626"/>
      <c r="AN6" s="626"/>
      <c r="AO6" s="626"/>
      <c r="AP6" s="626"/>
      <c r="AQ6" s="627"/>
      <c r="AR6" s="630"/>
      <c r="AS6" s="630"/>
      <c r="AT6" s="630"/>
      <c r="AU6" s="630"/>
      <c r="AV6" s="630"/>
    </row>
    <row r="7" spans="1:16381" ht="15" customHeight="1" x14ac:dyDescent="0.25">
      <c r="A7" s="648"/>
      <c r="B7" s="650"/>
      <c r="C7" s="650"/>
      <c r="D7" s="105" t="s">
        <v>166</v>
      </c>
      <c r="E7" s="106"/>
      <c r="F7" s="111"/>
      <c r="G7" s="112"/>
      <c r="H7" s="113"/>
      <c r="I7" s="186">
        <v>45498</v>
      </c>
      <c r="J7" s="84"/>
      <c r="K7" s="113"/>
      <c r="L7" s="113"/>
      <c r="M7" s="113"/>
      <c r="N7" s="113"/>
      <c r="O7" s="113"/>
      <c r="P7" s="113"/>
      <c r="Q7" s="113"/>
      <c r="R7" s="113"/>
      <c r="S7" s="113"/>
      <c r="T7" s="113"/>
      <c r="U7" s="113"/>
      <c r="V7" s="113"/>
      <c r="W7" s="113"/>
      <c r="X7" s="113"/>
      <c r="Y7" s="113"/>
      <c r="Z7" s="113"/>
      <c r="AA7" s="113"/>
      <c r="AB7" s="113"/>
      <c r="AC7" s="114"/>
      <c r="AD7" s="625"/>
      <c r="AE7" s="626"/>
      <c r="AF7" s="626"/>
      <c r="AG7" s="626"/>
      <c r="AH7" s="626"/>
      <c r="AI7" s="626"/>
      <c r="AJ7" s="626"/>
      <c r="AK7" s="626"/>
      <c r="AL7" s="626"/>
      <c r="AM7" s="626"/>
      <c r="AN7" s="626"/>
      <c r="AO7" s="626"/>
      <c r="AP7" s="626"/>
      <c r="AQ7" s="627"/>
      <c r="AR7" s="630"/>
      <c r="AS7" s="630"/>
      <c r="AT7" s="630"/>
      <c r="AU7" s="630"/>
      <c r="AV7" s="630"/>
    </row>
    <row r="8" spans="1:16381" ht="15" customHeight="1" x14ac:dyDescent="0.25">
      <c r="A8" s="648"/>
      <c r="B8" s="650"/>
      <c r="C8" s="650"/>
      <c r="D8" s="105" t="s">
        <v>167</v>
      </c>
      <c r="E8" s="106"/>
      <c r="F8" s="115"/>
      <c r="G8" s="116"/>
      <c r="H8" s="117"/>
      <c r="I8" s="187"/>
      <c r="J8" s="187"/>
      <c r="K8" s="117"/>
      <c r="L8" s="117"/>
      <c r="M8" s="117"/>
      <c r="N8" s="117"/>
      <c r="O8" s="117"/>
      <c r="P8" s="117"/>
      <c r="Q8" s="117"/>
      <c r="R8" s="117"/>
      <c r="S8" s="117"/>
      <c r="T8" s="117"/>
      <c r="U8" s="117"/>
      <c r="V8" s="117"/>
      <c r="W8" s="117"/>
      <c r="X8" s="117"/>
      <c r="Y8" s="117"/>
      <c r="Z8" s="117"/>
      <c r="AA8" s="117"/>
      <c r="AB8" s="117"/>
      <c r="AC8" s="118"/>
      <c r="AD8" s="625"/>
      <c r="AE8" s="626"/>
      <c r="AF8" s="626"/>
      <c r="AG8" s="626"/>
      <c r="AH8" s="626"/>
      <c r="AI8" s="626"/>
      <c r="AJ8" s="626"/>
      <c r="AK8" s="626"/>
      <c r="AL8" s="626"/>
      <c r="AM8" s="626"/>
      <c r="AN8" s="626"/>
      <c r="AO8" s="626"/>
      <c r="AP8" s="626"/>
      <c r="AQ8" s="627"/>
      <c r="AR8" s="630"/>
      <c r="AS8" s="630"/>
      <c r="AT8" s="630"/>
      <c r="AU8" s="630"/>
      <c r="AV8" s="630"/>
    </row>
    <row r="9" spans="1:16381" ht="15" customHeight="1" x14ac:dyDescent="0.25">
      <c r="A9" s="609" t="s">
        <v>309</v>
      </c>
      <c r="B9" s="610"/>
      <c r="C9" s="61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30"/>
    </row>
    <row r="10" spans="1:16381" ht="15" customHeight="1" x14ac:dyDescent="0.25">
      <c r="A10" s="609"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30"/>
    </row>
    <row r="11" spans="1:16381" ht="55.5" customHeight="1" x14ac:dyDescent="0.25">
      <c r="A11" s="612" t="s">
        <v>74</v>
      </c>
      <c r="B11" s="621"/>
      <c r="C11" s="621"/>
      <c r="D11" s="603" t="s">
        <v>311</v>
      </c>
      <c r="E11" s="603" t="s">
        <v>78</v>
      </c>
      <c r="F11" s="603" t="s">
        <v>80</v>
      </c>
      <c r="G11" s="603" t="s">
        <v>82</v>
      </c>
      <c r="H11" s="603"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30"/>
    </row>
    <row r="12" spans="1:16381" ht="83.25" customHeight="1" x14ac:dyDescent="0.25">
      <c r="A12" s="104" t="s">
        <v>313</v>
      </c>
      <c r="B12" s="104" t="s">
        <v>314</v>
      </c>
      <c r="C12" s="104" t="s">
        <v>315</v>
      </c>
      <c r="D12" s="604"/>
      <c r="E12" s="604"/>
      <c r="F12" s="604"/>
      <c r="G12" s="604"/>
      <c r="H12" s="604"/>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04"/>
    </row>
    <row r="13" spans="1:16381" ht="105.75" customHeight="1" x14ac:dyDescent="0.25">
      <c r="A13" s="171"/>
      <c r="B13" s="172"/>
      <c r="C13" s="276">
        <v>10</v>
      </c>
      <c r="D13" s="275">
        <v>1</v>
      </c>
      <c r="E13" s="171" t="s">
        <v>485</v>
      </c>
      <c r="F13" s="171" t="s">
        <v>486</v>
      </c>
      <c r="G13" s="171" t="s">
        <v>330</v>
      </c>
      <c r="H13" s="171" t="s">
        <v>487</v>
      </c>
      <c r="I13" s="171" t="s">
        <v>321</v>
      </c>
      <c r="J13" s="171" t="s">
        <v>488</v>
      </c>
      <c r="K13" s="171" t="s">
        <v>489</v>
      </c>
      <c r="L13" s="222">
        <v>1</v>
      </c>
      <c r="M13" s="173"/>
      <c r="N13" s="173"/>
      <c r="O13" s="173"/>
      <c r="P13" s="173"/>
      <c r="Q13" s="173"/>
      <c r="R13" s="121"/>
      <c r="S13" s="121"/>
      <c r="T13" s="121"/>
      <c r="U13" s="121"/>
      <c r="V13" s="121"/>
      <c r="W13" s="121"/>
      <c r="X13" s="121"/>
      <c r="Y13" s="121"/>
      <c r="Z13" s="222">
        <v>1</v>
      </c>
      <c r="AA13" s="222">
        <v>1</v>
      </c>
      <c r="AB13" s="222">
        <v>1</v>
      </c>
      <c r="AC13" s="222">
        <v>1</v>
      </c>
      <c r="AD13" s="121"/>
      <c r="AE13" s="121"/>
      <c r="AF13" s="121"/>
      <c r="AG13" s="121"/>
      <c r="AH13" s="121"/>
      <c r="AI13" s="121"/>
      <c r="AJ13" s="121"/>
      <c r="AK13" s="121"/>
      <c r="AL13" s="121"/>
      <c r="AM13" s="121"/>
      <c r="AN13" s="121"/>
      <c r="AO13" s="121"/>
      <c r="AP13" s="121"/>
      <c r="AQ13" s="122"/>
      <c r="AR13" s="122"/>
      <c r="AS13" s="122"/>
      <c r="AT13" s="122"/>
      <c r="AU13" s="122"/>
      <c r="AV13" s="121"/>
      <c r="XFA13" s="15" t="s">
        <v>388</v>
      </c>
    </row>
    <row r="14" spans="1:16381" ht="126.75" customHeight="1" x14ac:dyDescent="0.25">
      <c r="A14" s="171"/>
      <c r="B14" s="172"/>
      <c r="C14" s="276">
        <v>11</v>
      </c>
      <c r="D14" s="275">
        <v>1</v>
      </c>
      <c r="E14" s="171" t="s">
        <v>490</v>
      </c>
      <c r="F14" s="171" t="s">
        <v>491</v>
      </c>
      <c r="G14" s="171" t="s">
        <v>330</v>
      </c>
      <c r="H14" s="171" t="s">
        <v>487</v>
      </c>
      <c r="I14" s="171" t="s">
        <v>321</v>
      </c>
      <c r="J14" s="171" t="s">
        <v>492</v>
      </c>
      <c r="K14" s="171" t="s">
        <v>489</v>
      </c>
      <c r="L14" s="222">
        <v>1</v>
      </c>
      <c r="M14" s="173"/>
      <c r="N14" s="173"/>
      <c r="O14" s="173"/>
      <c r="P14" s="173"/>
      <c r="Q14" s="173"/>
      <c r="R14" s="121"/>
      <c r="S14" s="121"/>
      <c r="T14" s="121"/>
      <c r="U14" s="121"/>
      <c r="V14" s="121"/>
      <c r="W14" s="121"/>
      <c r="X14" s="121"/>
      <c r="Y14" s="121"/>
      <c r="Z14" s="222">
        <v>1</v>
      </c>
      <c r="AA14" s="222">
        <v>1</v>
      </c>
      <c r="AB14" s="222">
        <v>1</v>
      </c>
      <c r="AC14" s="222">
        <v>1</v>
      </c>
      <c r="AD14" s="121"/>
      <c r="AE14" s="121"/>
      <c r="AF14" s="121"/>
      <c r="AG14" s="121"/>
      <c r="AH14" s="121"/>
      <c r="AI14" s="121"/>
      <c r="AJ14" s="121"/>
      <c r="AK14" s="121"/>
      <c r="AL14" s="121"/>
      <c r="AM14" s="121"/>
      <c r="AN14" s="121"/>
      <c r="AO14" s="121"/>
      <c r="AP14" s="121"/>
      <c r="AQ14" s="122"/>
      <c r="AR14" s="122"/>
      <c r="AS14" s="122"/>
      <c r="AT14" s="122"/>
      <c r="AU14" s="122"/>
      <c r="AV14" s="121"/>
    </row>
    <row r="15" spans="1:16381" s="68" customFormat="1" ht="110.25" customHeight="1" x14ac:dyDescent="0.25">
      <c r="A15" s="171"/>
      <c r="B15" s="172"/>
      <c r="C15" s="276" t="s">
        <v>493</v>
      </c>
      <c r="D15" s="275">
        <v>1</v>
      </c>
      <c r="E15" s="171" t="s">
        <v>494</v>
      </c>
      <c r="F15" s="171" t="s">
        <v>495</v>
      </c>
      <c r="G15" s="171" t="s">
        <v>330</v>
      </c>
      <c r="H15" s="171" t="s">
        <v>487</v>
      </c>
      <c r="I15" s="171" t="s">
        <v>321</v>
      </c>
      <c r="J15" s="174" t="s">
        <v>496</v>
      </c>
      <c r="K15" s="171" t="s">
        <v>497</v>
      </c>
      <c r="L15" s="222">
        <v>1</v>
      </c>
      <c r="M15" s="173"/>
      <c r="N15" s="173"/>
      <c r="O15" s="173"/>
      <c r="P15" s="173"/>
      <c r="Q15" s="173"/>
      <c r="R15" s="121"/>
      <c r="S15" s="121"/>
      <c r="T15" s="121"/>
      <c r="U15" s="121"/>
      <c r="V15" s="121"/>
      <c r="W15" s="121"/>
      <c r="X15" s="121"/>
      <c r="Y15" s="121"/>
      <c r="Z15" s="222">
        <v>1</v>
      </c>
      <c r="AA15" s="222">
        <v>1</v>
      </c>
      <c r="AB15" s="222">
        <v>1</v>
      </c>
      <c r="AC15" s="222">
        <v>1</v>
      </c>
      <c r="AD15" s="121"/>
      <c r="AE15" s="121"/>
      <c r="AF15" s="121"/>
      <c r="AG15" s="121"/>
      <c r="AH15" s="121"/>
      <c r="AI15" s="121"/>
      <c r="AJ15" s="121"/>
      <c r="AK15" s="121"/>
      <c r="AL15" s="121"/>
      <c r="AM15" s="121"/>
      <c r="AN15" s="121"/>
      <c r="AO15" s="121"/>
      <c r="AP15" s="121"/>
      <c r="AQ15" s="122"/>
      <c r="AR15" s="122"/>
      <c r="AS15" s="122"/>
      <c r="AT15" s="122"/>
      <c r="AU15" s="122"/>
      <c r="AV15" s="121"/>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row>
    <row r="16" spans="1:16381" s="68" customFormat="1" ht="96.6" x14ac:dyDescent="0.25">
      <c r="A16" s="171"/>
      <c r="B16" s="172"/>
      <c r="C16" s="276" t="s">
        <v>498</v>
      </c>
      <c r="D16" s="275">
        <v>1</v>
      </c>
      <c r="E16" s="171" t="s">
        <v>499</v>
      </c>
      <c r="F16" s="171" t="s">
        <v>500</v>
      </c>
      <c r="G16" s="171" t="s">
        <v>348</v>
      </c>
      <c r="H16" s="175" t="s">
        <v>487</v>
      </c>
      <c r="I16" s="171" t="s">
        <v>501</v>
      </c>
      <c r="J16" s="171" t="s">
        <v>502</v>
      </c>
      <c r="K16" s="171" t="s">
        <v>497</v>
      </c>
      <c r="L16" s="266" t="s">
        <v>503</v>
      </c>
      <c r="M16" s="204"/>
      <c r="N16" s="204"/>
      <c r="O16" s="204"/>
      <c r="P16" s="175"/>
      <c r="Q16" s="175"/>
      <c r="R16" s="121"/>
      <c r="S16" s="121"/>
      <c r="T16" s="121"/>
      <c r="U16" s="121"/>
      <c r="V16" s="121"/>
      <c r="W16" s="121"/>
      <c r="X16" s="121"/>
      <c r="Y16" s="121"/>
      <c r="Z16" s="267" t="s">
        <v>504</v>
      </c>
      <c r="AA16" s="267" t="s">
        <v>505</v>
      </c>
      <c r="AB16" s="267" t="s">
        <v>506</v>
      </c>
      <c r="AC16" s="267" t="s">
        <v>506</v>
      </c>
      <c r="AD16" s="121"/>
      <c r="AE16" s="121"/>
      <c r="AF16" s="121"/>
      <c r="AG16" s="121"/>
      <c r="AH16" s="121"/>
      <c r="AI16" s="121"/>
      <c r="AJ16" s="121"/>
      <c r="AK16" s="121"/>
      <c r="AL16" s="121"/>
      <c r="AM16" s="121"/>
      <c r="AN16" s="121"/>
      <c r="AO16" s="121"/>
      <c r="AP16" s="121"/>
      <c r="AQ16" s="122"/>
      <c r="AR16" s="122"/>
      <c r="AS16" s="122"/>
      <c r="AT16" s="122"/>
      <c r="AU16" s="122"/>
      <c r="AV16" s="121"/>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68" customFormat="1" ht="110.25" customHeight="1" x14ac:dyDescent="0.25">
      <c r="A17" s="171"/>
      <c r="B17" s="172"/>
      <c r="C17" s="276" t="s">
        <v>507</v>
      </c>
      <c r="D17" s="275">
        <v>1</v>
      </c>
      <c r="E17" s="171" t="s">
        <v>508</v>
      </c>
      <c r="F17" s="171" t="s">
        <v>500</v>
      </c>
      <c r="G17" s="171" t="s">
        <v>348</v>
      </c>
      <c r="H17" s="175" t="s">
        <v>487</v>
      </c>
      <c r="I17" s="171" t="s">
        <v>501</v>
      </c>
      <c r="J17" s="171" t="s">
        <v>509</v>
      </c>
      <c r="K17" s="171" t="s">
        <v>497</v>
      </c>
      <c r="L17" s="266" t="s">
        <v>510</v>
      </c>
      <c r="M17" s="204"/>
      <c r="N17" s="204"/>
      <c r="O17" s="204"/>
      <c r="P17" s="175"/>
      <c r="Q17" s="175"/>
      <c r="R17" s="121"/>
      <c r="S17" s="121"/>
      <c r="T17" s="121"/>
      <c r="U17" s="121"/>
      <c r="V17" s="121"/>
      <c r="W17" s="121"/>
      <c r="X17" s="121"/>
      <c r="Y17" s="121"/>
      <c r="Z17" s="121">
        <v>176</v>
      </c>
      <c r="AA17" s="121">
        <v>176</v>
      </c>
      <c r="AB17" s="121">
        <v>176</v>
      </c>
      <c r="AC17" s="121">
        <v>179</v>
      </c>
      <c r="AD17" s="121"/>
      <c r="AE17" s="121"/>
      <c r="AF17" s="121"/>
      <c r="AG17" s="121"/>
      <c r="AH17" s="121"/>
      <c r="AI17" s="121"/>
      <c r="AJ17" s="121"/>
      <c r="AK17" s="121"/>
      <c r="AL17" s="121"/>
      <c r="AM17" s="121"/>
      <c r="AN17" s="121"/>
      <c r="AO17" s="121"/>
      <c r="AP17" s="121"/>
      <c r="AQ17" s="122"/>
      <c r="AR17" s="122"/>
      <c r="AS17" s="122"/>
      <c r="AT17" s="122"/>
      <c r="AU17" s="122"/>
      <c r="AV17" s="121"/>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68" customFormat="1" ht="96.6" x14ac:dyDescent="0.25">
      <c r="A18" s="171"/>
      <c r="B18" s="172"/>
      <c r="C18" s="276" t="s">
        <v>511</v>
      </c>
      <c r="D18" s="275">
        <v>1</v>
      </c>
      <c r="E18" s="171" t="s">
        <v>512</v>
      </c>
      <c r="F18" s="171" t="s">
        <v>513</v>
      </c>
      <c r="G18" s="171" t="s">
        <v>348</v>
      </c>
      <c r="H18" s="175" t="s">
        <v>487</v>
      </c>
      <c r="I18" s="171" t="s">
        <v>514</v>
      </c>
      <c r="J18" s="171" t="s">
        <v>515</v>
      </c>
      <c r="K18" s="171" t="s">
        <v>497</v>
      </c>
      <c r="L18" s="266" t="s">
        <v>505</v>
      </c>
      <c r="M18" s="204"/>
      <c r="N18" s="204"/>
      <c r="O18" s="204"/>
      <c r="P18" s="175"/>
      <c r="Q18" s="175"/>
      <c r="R18" s="121"/>
      <c r="S18" s="121"/>
      <c r="T18" s="121"/>
      <c r="U18" s="121"/>
      <c r="V18" s="121"/>
      <c r="W18" s="121"/>
      <c r="X18" s="121"/>
      <c r="Y18" s="121"/>
      <c r="Z18" s="121"/>
      <c r="AA18" s="121"/>
      <c r="AB18" s="121"/>
      <c r="AC18" s="121">
        <v>5</v>
      </c>
      <c r="AD18" s="121"/>
      <c r="AE18" s="121"/>
      <c r="AF18" s="121"/>
      <c r="AG18" s="121"/>
      <c r="AH18" s="121"/>
      <c r="AI18" s="121"/>
      <c r="AJ18" s="121"/>
      <c r="AK18" s="121"/>
      <c r="AL18" s="121"/>
      <c r="AM18" s="121"/>
      <c r="AN18" s="121"/>
      <c r="AO18" s="121"/>
      <c r="AP18" s="121"/>
      <c r="AQ18" s="122"/>
      <c r="AR18" s="122"/>
      <c r="AS18" s="122"/>
      <c r="AT18" s="122"/>
      <c r="AU18" s="122"/>
      <c r="AV18" s="121"/>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68" customFormat="1" ht="96.6" x14ac:dyDescent="0.25">
      <c r="A19" s="171"/>
      <c r="B19" s="172"/>
      <c r="C19" s="276" t="s">
        <v>516</v>
      </c>
      <c r="D19" s="275">
        <v>1</v>
      </c>
      <c r="E19" s="171" t="s">
        <v>517</v>
      </c>
      <c r="F19" s="171" t="s">
        <v>518</v>
      </c>
      <c r="G19" s="171" t="s">
        <v>348</v>
      </c>
      <c r="H19" s="175" t="s">
        <v>487</v>
      </c>
      <c r="I19" s="171" t="s">
        <v>519</v>
      </c>
      <c r="J19" s="171" t="s">
        <v>520</v>
      </c>
      <c r="K19" s="171" t="s">
        <v>497</v>
      </c>
      <c r="L19" s="268" t="s">
        <v>521</v>
      </c>
      <c r="M19" s="204"/>
      <c r="N19" s="204"/>
      <c r="O19" s="204"/>
      <c r="P19" s="175"/>
      <c r="Q19" s="175"/>
      <c r="R19" s="121"/>
      <c r="S19" s="121"/>
      <c r="T19" s="121"/>
      <c r="U19" s="121"/>
      <c r="V19" s="121"/>
      <c r="W19" s="121"/>
      <c r="X19" s="121"/>
      <c r="Y19" s="121"/>
      <c r="Z19" s="121">
        <v>1</v>
      </c>
      <c r="AA19" s="121">
        <v>1</v>
      </c>
      <c r="AB19" s="121">
        <v>1</v>
      </c>
      <c r="AC19" s="121">
        <v>1</v>
      </c>
      <c r="AD19" s="121"/>
      <c r="AE19" s="121"/>
      <c r="AF19" s="121"/>
      <c r="AG19" s="121"/>
      <c r="AH19" s="121"/>
      <c r="AI19" s="121"/>
      <c r="AJ19" s="121"/>
      <c r="AK19" s="121"/>
      <c r="AL19" s="121"/>
      <c r="AM19" s="121"/>
      <c r="AN19" s="121"/>
      <c r="AO19" s="121"/>
      <c r="AP19" s="121"/>
      <c r="AQ19" s="122"/>
      <c r="AR19" s="122"/>
      <c r="AS19" s="122"/>
      <c r="AT19" s="122"/>
      <c r="AU19" s="122"/>
      <c r="AV19" s="121"/>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68" customFormat="1" ht="96.6" x14ac:dyDescent="0.25">
      <c r="A20" s="106"/>
      <c r="B20" s="106"/>
      <c r="C20" s="276" t="s">
        <v>522</v>
      </c>
      <c r="D20" s="275">
        <v>1</v>
      </c>
      <c r="E20" s="205" t="s">
        <v>523</v>
      </c>
      <c r="F20" s="205" t="s">
        <v>524</v>
      </c>
      <c r="G20" s="205" t="s">
        <v>348</v>
      </c>
      <c r="H20" s="106" t="s">
        <v>487</v>
      </c>
      <c r="I20" s="205" t="s">
        <v>525</v>
      </c>
      <c r="J20" s="171" t="s">
        <v>526</v>
      </c>
      <c r="K20" s="171" t="s">
        <v>497</v>
      </c>
      <c r="L20" s="268" t="s">
        <v>521</v>
      </c>
      <c r="M20" s="121"/>
      <c r="N20" s="121"/>
      <c r="O20" s="121"/>
      <c r="P20" s="106"/>
      <c r="Q20" s="106"/>
      <c r="R20" s="121"/>
      <c r="S20" s="121"/>
      <c r="T20" s="121"/>
      <c r="U20" s="121"/>
      <c r="V20" s="121"/>
      <c r="W20" s="121"/>
      <c r="X20" s="121"/>
      <c r="Y20" s="121"/>
      <c r="Z20" s="121">
        <v>1</v>
      </c>
      <c r="AA20" s="121">
        <v>1</v>
      </c>
      <c r="AB20" s="121">
        <v>1</v>
      </c>
      <c r="AC20" s="121">
        <v>1</v>
      </c>
      <c r="AD20" s="121"/>
      <c r="AE20" s="121"/>
      <c r="AF20" s="121"/>
      <c r="AG20" s="121"/>
      <c r="AH20" s="121"/>
      <c r="AI20" s="121"/>
      <c r="AJ20" s="121"/>
      <c r="AK20" s="121"/>
      <c r="AL20" s="121"/>
      <c r="AM20" s="121"/>
      <c r="AN20" s="121"/>
      <c r="AO20" s="121"/>
      <c r="AP20" s="121"/>
      <c r="AQ20" s="122"/>
      <c r="AR20" s="122"/>
      <c r="AS20" s="122"/>
      <c r="AT20" s="122"/>
      <c r="AU20" s="122"/>
      <c r="AV20" s="121"/>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ht="96.75" customHeight="1" x14ac:dyDescent="0.25">
      <c r="A21" s="171"/>
      <c r="B21" s="172"/>
      <c r="C21" s="276" t="s">
        <v>527</v>
      </c>
      <c r="D21" s="275">
        <v>1</v>
      </c>
      <c r="E21" s="171" t="s">
        <v>528</v>
      </c>
      <c r="F21" s="171" t="s">
        <v>529</v>
      </c>
      <c r="G21" s="171" t="s">
        <v>330</v>
      </c>
      <c r="H21" s="171" t="s">
        <v>487</v>
      </c>
      <c r="I21" s="171" t="s">
        <v>321</v>
      </c>
      <c r="J21" s="171" t="s">
        <v>530</v>
      </c>
      <c r="K21" s="171" t="s">
        <v>531</v>
      </c>
      <c r="L21" s="222">
        <v>1</v>
      </c>
      <c r="M21" s="173"/>
      <c r="N21" s="173"/>
      <c r="O21" s="173"/>
      <c r="P21" s="173"/>
      <c r="Q21" s="173"/>
      <c r="R21" s="121"/>
      <c r="S21" s="121"/>
      <c r="T21" s="121"/>
      <c r="U21" s="121"/>
      <c r="V21" s="121"/>
      <c r="W21" s="121"/>
      <c r="X21" s="121"/>
      <c r="Y21" s="121"/>
      <c r="Z21" s="222">
        <v>1</v>
      </c>
      <c r="AA21" s="222">
        <v>1</v>
      </c>
      <c r="AB21" s="222">
        <v>1</v>
      </c>
      <c r="AC21" s="222">
        <v>1</v>
      </c>
      <c r="AD21" s="121"/>
      <c r="AE21" s="121"/>
      <c r="AF21" s="121"/>
      <c r="AG21" s="121"/>
      <c r="AH21" s="121"/>
      <c r="AI21" s="121"/>
      <c r="AJ21" s="121"/>
      <c r="AK21" s="121"/>
      <c r="AL21" s="121"/>
      <c r="AM21" s="121"/>
      <c r="AN21" s="121"/>
      <c r="AO21" s="121"/>
      <c r="AP21" s="121"/>
      <c r="AQ21" s="122"/>
      <c r="AR21" s="123"/>
      <c r="AS21" s="123"/>
      <c r="AT21" s="124"/>
      <c r="AU21" s="123"/>
      <c r="AV21" s="125"/>
      <c r="XFA21" s="15" t="s">
        <v>377</v>
      </c>
    </row>
    <row r="22" spans="1:16381" ht="111" customHeight="1" x14ac:dyDescent="0.25">
      <c r="A22" s="171"/>
      <c r="B22" s="172"/>
      <c r="C22" s="276" t="s">
        <v>532</v>
      </c>
      <c r="D22" s="275">
        <v>1</v>
      </c>
      <c r="E22" s="171" t="s">
        <v>533</v>
      </c>
      <c r="F22" s="171" t="s">
        <v>534</v>
      </c>
      <c r="G22" s="171" t="s">
        <v>330</v>
      </c>
      <c r="H22" s="171" t="s">
        <v>487</v>
      </c>
      <c r="I22" s="171" t="s">
        <v>321</v>
      </c>
      <c r="J22" s="171" t="s">
        <v>535</v>
      </c>
      <c r="K22" s="171" t="s">
        <v>531</v>
      </c>
      <c r="L22" s="222">
        <v>1</v>
      </c>
      <c r="M22" s="173"/>
      <c r="N22" s="173"/>
      <c r="O22" s="173"/>
      <c r="P22" s="173"/>
      <c r="Q22" s="173"/>
      <c r="R22" s="121"/>
      <c r="S22" s="121"/>
      <c r="T22" s="121"/>
      <c r="U22" s="121"/>
      <c r="V22" s="121"/>
      <c r="W22" s="121"/>
      <c r="X22" s="121"/>
      <c r="Y22" s="121"/>
      <c r="Z22" s="222">
        <v>1</v>
      </c>
      <c r="AA22" s="222">
        <v>1</v>
      </c>
      <c r="AB22" s="222">
        <v>1</v>
      </c>
      <c r="AC22" s="222">
        <v>1</v>
      </c>
      <c r="AD22" s="121"/>
      <c r="AE22" s="121"/>
      <c r="AF22" s="121"/>
      <c r="AG22" s="121"/>
      <c r="AH22" s="121"/>
      <c r="AI22" s="121"/>
      <c r="AJ22" s="121"/>
      <c r="AK22" s="121"/>
      <c r="AL22" s="121"/>
      <c r="AM22" s="121"/>
      <c r="AN22" s="121"/>
      <c r="AO22" s="121"/>
      <c r="AP22" s="121"/>
      <c r="AQ22" s="122"/>
      <c r="AR22" s="122"/>
      <c r="AS22" s="122"/>
      <c r="AT22" s="122"/>
      <c r="AU22" s="122"/>
      <c r="AV22" s="121"/>
      <c r="XFA22" s="15" t="s">
        <v>382</v>
      </c>
    </row>
    <row r="23" spans="1:16381" s="68" customFormat="1" x14ac:dyDescent="0.25">
      <c r="A23" s="647" t="s">
        <v>358</v>
      </c>
      <c r="B23" s="631" t="s">
        <v>360</v>
      </c>
      <c r="C23" s="631"/>
      <c r="D23" s="631"/>
      <c r="E23" s="634" t="s">
        <v>359</v>
      </c>
      <c r="F23" s="634"/>
      <c r="G23" s="634"/>
      <c r="H23" s="634"/>
      <c r="I23" s="634"/>
      <c r="J23" s="634"/>
      <c r="K23" s="634"/>
      <c r="L23" s="634"/>
      <c r="M23" s="631" t="s">
        <v>360</v>
      </c>
      <c r="N23" s="631"/>
      <c r="O23" s="631"/>
      <c r="P23" s="631"/>
      <c r="Q23" s="631"/>
      <c r="R23" s="631" t="s">
        <v>360</v>
      </c>
      <c r="S23" s="631"/>
      <c r="T23" s="631"/>
      <c r="U23" s="631"/>
      <c r="V23" s="631"/>
      <c r="W23" s="631"/>
      <c r="X23" s="631"/>
      <c r="Y23" s="631"/>
      <c r="Z23" s="631" t="s">
        <v>360</v>
      </c>
      <c r="AA23" s="631"/>
      <c r="AB23" s="631"/>
      <c r="AC23" s="631"/>
      <c r="AD23" s="631"/>
      <c r="AE23" s="631"/>
      <c r="AF23" s="631"/>
      <c r="AG23" s="631"/>
      <c r="AH23" s="631"/>
      <c r="AI23" s="631"/>
      <c r="AJ23" s="631"/>
      <c r="AK23" s="631"/>
      <c r="AL23" s="634" t="s">
        <v>361</v>
      </c>
      <c r="AM23" s="634"/>
      <c r="AN23" s="634"/>
      <c r="AO23" s="634"/>
      <c r="AP23" s="631" t="s">
        <v>362</v>
      </c>
      <c r="AQ23" s="631"/>
      <c r="AR23" s="631"/>
      <c r="AS23" s="631"/>
      <c r="AT23" s="631"/>
      <c r="AU23" s="631"/>
      <c r="AV23" s="631"/>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68" customFormat="1" x14ac:dyDescent="0.25">
      <c r="A24" s="647"/>
      <c r="B24" s="631" t="s">
        <v>536</v>
      </c>
      <c r="C24" s="631"/>
      <c r="D24" s="631"/>
      <c r="E24" s="634"/>
      <c r="F24" s="634"/>
      <c r="G24" s="634"/>
      <c r="H24" s="634"/>
      <c r="I24" s="634"/>
      <c r="J24" s="634"/>
      <c r="K24" s="634"/>
      <c r="L24" s="634"/>
      <c r="M24" s="631" t="s">
        <v>537</v>
      </c>
      <c r="N24" s="631"/>
      <c r="O24" s="631"/>
      <c r="P24" s="631"/>
      <c r="Q24" s="631"/>
      <c r="R24" s="631" t="s">
        <v>365</v>
      </c>
      <c r="S24" s="631"/>
      <c r="T24" s="631"/>
      <c r="U24" s="631"/>
      <c r="V24" s="631"/>
      <c r="W24" s="631"/>
      <c r="X24" s="631"/>
      <c r="Y24" s="631"/>
      <c r="Z24" s="631" t="s">
        <v>366</v>
      </c>
      <c r="AA24" s="631"/>
      <c r="AB24" s="631"/>
      <c r="AC24" s="631"/>
      <c r="AD24" s="631"/>
      <c r="AE24" s="631"/>
      <c r="AF24" s="631"/>
      <c r="AG24" s="631"/>
      <c r="AH24" s="631"/>
      <c r="AI24" s="631"/>
      <c r="AJ24" s="631"/>
      <c r="AK24" s="631"/>
      <c r="AL24" s="634"/>
      <c r="AM24" s="634"/>
      <c r="AN24" s="634"/>
      <c r="AO24" s="634"/>
      <c r="AP24" s="631" t="s">
        <v>366</v>
      </c>
      <c r="AQ24" s="631"/>
      <c r="AR24" s="631"/>
      <c r="AS24" s="631"/>
      <c r="AT24" s="631"/>
      <c r="AU24" s="631"/>
      <c r="AV24" s="631"/>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68" customFormat="1" ht="15.9" customHeight="1" x14ac:dyDescent="0.25">
      <c r="A25" s="647"/>
      <c r="B25" s="631" t="s">
        <v>367</v>
      </c>
      <c r="C25" s="631"/>
      <c r="D25" s="631"/>
      <c r="E25" s="634"/>
      <c r="F25" s="634"/>
      <c r="G25" s="634"/>
      <c r="H25" s="634"/>
      <c r="I25" s="634"/>
      <c r="J25" s="634"/>
      <c r="K25" s="634"/>
      <c r="L25" s="634"/>
      <c r="M25" s="631" t="s">
        <v>538</v>
      </c>
      <c r="N25" s="631"/>
      <c r="O25" s="631"/>
      <c r="P25" s="631"/>
      <c r="Q25" s="631"/>
      <c r="R25" s="631" t="s">
        <v>369</v>
      </c>
      <c r="S25" s="631"/>
      <c r="T25" s="631"/>
      <c r="U25" s="631"/>
      <c r="V25" s="631"/>
      <c r="W25" s="631"/>
      <c r="X25" s="631"/>
      <c r="Y25" s="631"/>
      <c r="Z25" s="631" t="s">
        <v>369</v>
      </c>
      <c r="AA25" s="631"/>
      <c r="AB25" s="631"/>
      <c r="AC25" s="631"/>
      <c r="AD25" s="631"/>
      <c r="AE25" s="631"/>
      <c r="AF25" s="631"/>
      <c r="AG25" s="631"/>
      <c r="AH25" s="631"/>
      <c r="AI25" s="631"/>
      <c r="AJ25" s="631"/>
      <c r="AK25" s="631"/>
      <c r="AL25" s="634"/>
      <c r="AM25" s="634"/>
      <c r="AN25" s="634"/>
      <c r="AO25" s="634"/>
      <c r="AP25" s="631" t="s">
        <v>368</v>
      </c>
      <c r="AQ25" s="631"/>
      <c r="AR25" s="631"/>
      <c r="AS25" s="631"/>
      <c r="AT25" s="631"/>
      <c r="AU25" s="631"/>
      <c r="AV25" s="631"/>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sheetData>
  <mergeCells count="53">
    <mergeCell ref="AV5:AV12"/>
    <mergeCell ref="A6:A8"/>
    <mergeCell ref="B6:C8"/>
    <mergeCell ref="A9:C9"/>
    <mergeCell ref="D9:AC9"/>
    <mergeCell ref="A10:C10"/>
    <mergeCell ref="D10:AC10"/>
    <mergeCell ref="A11:C11"/>
    <mergeCell ref="D11:D12"/>
    <mergeCell ref="E11:E12"/>
    <mergeCell ref="A5:AC5"/>
    <mergeCell ref="F11:F12"/>
    <mergeCell ref="G11:G12"/>
    <mergeCell ref="H11:H12"/>
    <mergeCell ref="I11:I12"/>
    <mergeCell ref="AD5:AQ10"/>
    <mergeCell ref="A1:AT1"/>
    <mergeCell ref="AU1:AV1"/>
    <mergeCell ref="A2:AT2"/>
    <mergeCell ref="AU2:AV2"/>
    <mergeCell ref="A3:AT4"/>
    <mergeCell ref="AU3:AV3"/>
    <mergeCell ref="AU4:AV4"/>
    <mergeCell ref="AR5:AR12"/>
    <mergeCell ref="AS5:AS12"/>
    <mergeCell ref="AT5:AT12"/>
    <mergeCell ref="AU5:AU12"/>
    <mergeCell ref="AD11:AO11"/>
    <mergeCell ref="AP11:AQ11"/>
    <mergeCell ref="R11:AC11"/>
    <mergeCell ref="M25:Q25"/>
    <mergeCell ref="R25:Y25"/>
    <mergeCell ref="Z25:AK25"/>
    <mergeCell ref="A23:A25"/>
    <mergeCell ref="B23:D23"/>
    <mergeCell ref="E23:L25"/>
    <mergeCell ref="M23:Q23"/>
    <mergeCell ref="R23:Y23"/>
    <mergeCell ref="B25:D25"/>
    <mergeCell ref="J11:J12"/>
    <mergeCell ref="K11:K12"/>
    <mergeCell ref="L11:O11"/>
    <mergeCell ref="P11:P12"/>
    <mergeCell ref="Q11:Q12"/>
    <mergeCell ref="AP25:AV25"/>
    <mergeCell ref="AP23:AV23"/>
    <mergeCell ref="B24:D24"/>
    <mergeCell ref="M24:Q24"/>
    <mergeCell ref="R24:Y24"/>
    <mergeCell ref="Z24:AK24"/>
    <mergeCell ref="AP24:AV24"/>
    <mergeCell ref="Z23:AK23"/>
    <mergeCell ref="AL23:AO25"/>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149B-F447-4E4F-A9F2-C336364BF0D7}">
  <sheetPr codeName="Hoja3">
    <tabColor theme="7" tint="0.39997558519241921"/>
  </sheetPr>
  <dimension ref="A1:B13"/>
  <sheetViews>
    <sheetView workbookViewId="0">
      <selection activeCell="B3" sqref="B3"/>
    </sheetView>
  </sheetViews>
  <sheetFormatPr baseColWidth="10" defaultColWidth="11.44140625" defaultRowHeight="14.4" x14ac:dyDescent="0.3"/>
  <sheetData>
    <row r="1" spans="1:2" x14ac:dyDescent="0.3">
      <c r="A1" t="s">
        <v>539</v>
      </c>
      <c r="B1" t="s">
        <v>540</v>
      </c>
    </row>
    <row r="2" spans="1:2" x14ac:dyDescent="0.3">
      <c r="A2" t="s">
        <v>541</v>
      </c>
      <c r="B2" t="s">
        <v>349</v>
      </c>
    </row>
    <row r="3" spans="1:2" x14ac:dyDescent="0.3">
      <c r="A3" t="s">
        <v>542</v>
      </c>
      <c r="B3" t="s">
        <v>418</v>
      </c>
    </row>
    <row r="4" spans="1:2" x14ac:dyDescent="0.3">
      <c r="A4" t="s">
        <v>543</v>
      </c>
    </row>
    <row r="5" spans="1:2" x14ac:dyDescent="0.3">
      <c r="A5" t="s">
        <v>544</v>
      </c>
    </row>
    <row r="6" spans="1:2" x14ac:dyDescent="0.3">
      <c r="A6" t="s">
        <v>545</v>
      </c>
    </row>
    <row r="7" spans="1:2" x14ac:dyDescent="0.3">
      <c r="A7" t="s">
        <v>546</v>
      </c>
    </row>
    <row r="8" spans="1:2" x14ac:dyDescent="0.3">
      <c r="A8" t="s">
        <v>547</v>
      </c>
    </row>
    <row r="9" spans="1:2" x14ac:dyDescent="0.3">
      <c r="A9" t="s">
        <v>548</v>
      </c>
    </row>
    <row r="10" spans="1:2" x14ac:dyDescent="0.3">
      <c r="A10" t="s">
        <v>441</v>
      </c>
    </row>
    <row r="11" spans="1:2" x14ac:dyDescent="0.3">
      <c r="A11" t="s">
        <v>549</v>
      </c>
    </row>
    <row r="12" spans="1:2" x14ac:dyDescent="0.3">
      <c r="A12" t="s">
        <v>550</v>
      </c>
    </row>
    <row r="13" spans="1:2" x14ac:dyDescent="0.3">
      <c r="A13" t="s">
        <v>551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C3AA-EFB2-4E26-A722-94A0CF3ABDCC}">
  <sheetPr>
    <tabColor theme="7" tint="0.39997558519241921"/>
  </sheetPr>
  <dimension ref="A1:XFA22"/>
  <sheetViews>
    <sheetView topLeftCell="H15" zoomScale="85" zoomScaleNormal="85" workbookViewId="0">
      <selection activeCell="A13" sqref="A13:XFD13"/>
    </sheetView>
  </sheetViews>
  <sheetFormatPr baseColWidth="10" defaultColWidth="10.88671875" defaultRowHeight="13.8" x14ac:dyDescent="0.25"/>
  <cols>
    <col min="1" max="2" width="10.33203125" style="15" customWidth="1"/>
    <col min="3" max="3" width="6.6640625" style="15" customWidth="1"/>
    <col min="4" max="4" width="29.44140625" style="15" customWidth="1"/>
    <col min="5" max="5" width="29" style="15" customWidth="1"/>
    <col min="6" max="6" width="28.6640625" style="15" customWidth="1"/>
    <col min="7" max="9" width="17.5546875" style="15" customWidth="1"/>
    <col min="10" max="10" width="29.109375" style="15" customWidth="1"/>
    <col min="11" max="11" width="17.5546875" style="15" customWidth="1"/>
    <col min="12" max="15" width="8.6640625" style="15" customWidth="1"/>
    <col min="16" max="17" width="15.6640625" style="15" customWidth="1"/>
    <col min="18" max="28" width="7.44140625" style="15" customWidth="1"/>
    <col min="29" max="29" width="5.88671875" style="15" customWidth="1"/>
    <col min="30" max="40" width="8.109375" style="15" customWidth="1"/>
    <col min="41" max="41" width="5.8867187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48 16381:16381" ht="15.9" customHeight="1" thickBot="1" x14ac:dyDescent="0.3">
      <c r="A1" s="641" t="s">
        <v>157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42"/>
      <c r="AU1" s="639" t="s">
        <v>158</v>
      </c>
      <c r="AV1" s="591"/>
    </row>
    <row r="2" spans="1:48 16381:16381" ht="15.9" customHeight="1" thickBot="1" x14ac:dyDescent="0.3">
      <c r="A2" s="64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644"/>
      <c r="AU2" s="397" t="s">
        <v>160</v>
      </c>
      <c r="AV2" s="640"/>
    </row>
    <row r="3" spans="1:48 16381:16381" ht="15" customHeight="1" thickBot="1" x14ac:dyDescent="0.3">
      <c r="A3" s="645"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646"/>
      <c r="AU3" s="397" t="s">
        <v>162</v>
      </c>
      <c r="AV3" s="640"/>
    </row>
    <row r="4" spans="1:48 16381:16381" ht="15.9" customHeight="1" x14ac:dyDescent="0.25">
      <c r="A4" s="641"/>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42"/>
      <c r="AU4" s="601" t="s">
        <v>306</v>
      </c>
      <c r="AV4" s="601"/>
    </row>
    <row r="5" spans="1:48 16381:16381" ht="15" customHeight="1" x14ac:dyDescent="0.25">
      <c r="A5" s="609" t="s">
        <v>307</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03" t="s">
        <v>308</v>
      </c>
    </row>
    <row r="6" spans="1:48 16381:16381" ht="15" customHeight="1" x14ac:dyDescent="0.25">
      <c r="A6" s="648" t="s">
        <v>6</v>
      </c>
      <c r="B6" s="649">
        <v>45498</v>
      </c>
      <c r="C6" s="650"/>
      <c r="D6" s="105" t="s">
        <v>165</v>
      </c>
      <c r="E6" s="106" t="s">
        <v>370</v>
      </c>
      <c r="F6" s="107"/>
      <c r="G6" s="108"/>
      <c r="H6" s="109"/>
      <c r="I6" s="109"/>
      <c r="J6" s="109"/>
      <c r="K6" s="109"/>
      <c r="L6" s="109"/>
      <c r="M6" s="109"/>
      <c r="N6" s="109"/>
      <c r="O6" s="109"/>
      <c r="P6" s="109"/>
      <c r="Q6" s="109"/>
      <c r="R6" s="109"/>
      <c r="S6" s="109"/>
      <c r="T6" s="109"/>
      <c r="U6" s="109"/>
      <c r="V6" s="109"/>
      <c r="W6" s="109"/>
      <c r="X6" s="109"/>
      <c r="Y6" s="109"/>
      <c r="Z6" s="109"/>
      <c r="AA6" s="109"/>
      <c r="AB6" s="109"/>
      <c r="AC6" s="110"/>
      <c r="AD6" s="625"/>
      <c r="AE6" s="626"/>
      <c r="AF6" s="626"/>
      <c r="AG6" s="626"/>
      <c r="AH6" s="626"/>
      <c r="AI6" s="626"/>
      <c r="AJ6" s="626"/>
      <c r="AK6" s="626"/>
      <c r="AL6" s="626"/>
      <c r="AM6" s="626"/>
      <c r="AN6" s="626"/>
      <c r="AO6" s="626"/>
      <c r="AP6" s="626"/>
      <c r="AQ6" s="627"/>
      <c r="AR6" s="630"/>
      <c r="AS6" s="630"/>
      <c r="AT6" s="630"/>
      <c r="AU6" s="630"/>
      <c r="AV6" s="630"/>
    </row>
    <row r="7" spans="1:48 16381:16381" ht="15" customHeight="1" x14ac:dyDescent="0.25">
      <c r="A7" s="648"/>
      <c r="B7" s="650"/>
      <c r="C7" s="650"/>
      <c r="D7" s="105" t="s">
        <v>166</v>
      </c>
      <c r="E7" s="106"/>
      <c r="F7" s="111"/>
      <c r="G7" s="112"/>
      <c r="H7" s="113"/>
      <c r="I7" s="186">
        <v>45498</v>
      </c>
      <c r="J7" s="84"/>
      <c r="K7" s="113"/>
      <c r="L7" s="113"/>
      <c r="M7" s="113"/>
      <c r="N7" s="113"/>
      <c r="O7" s="113"/>
      <c r="P7" s="113"/>
      <c r="Q7" s="113"/>
      <c r="R7" s="113"/>
      <c r="S7" s="113"/>
      <c r="T7" s="113"/>
      <c r="U7" s="113"/>
      <c r="V7" s="113"/>
      <c r="W7" s="113"/>
      <c r="X7" s="113"/>
      <c r="Y7" s="113"/>
      <c r="Z7" s="113"/>
      <c r="AA7" s="113"/>
      <c r="AB7" s="113"/>
      <c r="AC7" s="114"/>
      <c r="AD7" s="625"/>
      <c r="AE7" s="626"/>
      <c r="AF7" s="626"/>
      <c r="AG7" s="626"/>
      <c r="AH7" s="626"/>
      <c r="AI7" s="626"/>
      <c r="AJ7" s="626"/>
      <c r="AK7" s="626"/>
      <c r="AL7" s="626"/>
      <c r="AM7" s="626"/>
      <c r="AN7" s="626"/>
      <c r="AO7" s="626"/>
      <c r="AP7" s="626"/>
      <c r="AQ7" s="627"/>
      <c r="AR7" s="630"/>
      <c r="AS7" s="630"/>
      <c r="AT7" s="630"/>
      <c r="AU7" s="630"/>
      <c r="AV7" s="630"/>
    </row>
    <row r="8" spans="1:48 16381:16381" ht="15" customHeight="1" x14ac:dyDescent="0.25">
      <c r="A8" s="648"/>
      <c r="B8" s="650"/>
      <c r="C8" s="650"/>
      <c r="D8" s="105" t="s">
        <v>167</v>
      </c>
      <c r="E8" s="106"/>
      <c r="F8" s="115"/>
      <c r="G8" s="116"/>
      <c r="H8" s="117"/>
      <c r="I8" s="187"/>
      <c r="J8" s="187"/>
      <c r="K8" s="117"/>
      <c r="L8" s="117"/>
      <c r="M8" s="117"/>
      <c r="N8" s="117"/>
      <c r="O8" s="117"/>
      <c r="P8" s="117"/>
      <c r="Q8" s="117"/>
      <c r="R8" s="117"/>
      <c r="S8" s="117"/>
      <c r="T8" s="117"/>
      <c r="U8" s="117"/>
      <c r="V8" s="117"/>
      <c r="W8" s="117"/>
      <c r="X8" s="117"/>
      <c r="Y8" s="117"/>
      <c r="Z8" s="117"/>
      <c r="AA8" s="117"/>
      <c r="AB8" s="117"/>
      <c r="AC8" s="118"/>
      <c r="AD8" s="625"/>
      <c r="AE8" s="626"/>
      <c r="AF8" s="626"/>
      <c r="AG8" s="626"/>
      <c r="AH8" s="626"/>
      <c r="AI8" s="626"/>
      <c r="AJ8" s="626"/>
      <c r="AK8" s="626"/>
      <c r="AL8" s="626"/>
      <c r="AM8" s="626"/>
      <c r="AN8" s="626"/>
      <c r="AO8" s="626"/>
      <c r="AP8" s="626"/>
      <c r="AQ8" s="627"/>
      <c r="AR8" s="630"/>
      <c r="AS8" s="630"/>
      <c r="AT8" s="630"/>
      <c r="AU8" s="630"/>
      <c r="AV8" s="630"/>
    </row>
    <row r="9" spans="1:48 16381:16381" ht="15" customHeight="1" x14ac:dyDescent="0.25">
      <c r="A9" s="609" t="s">
        <v>309</v>
      </c>
      <c r="B9" s="610"/>
      <c r="C9" s="61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30"/>
    </row>
    <row r="10" spans="1:48 16381:16381" ht="15" customHeight="1" x14ac:dyDescent="0.25">
      <c r="A10" s="609"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30"/>
    </row>
    <row r="11" spans="1:48 16381:16381" ht="39.9" customHeight="1" x14ac:dyDescent="0.25">
      <c r="A11" s="612" t="s">
        <v>74</v>
      </c>
      <c r="B11" s="621"/>
      <c r="C11" s="621"/>
      <c r="D11" s="603" t="s">
        <v>311</v>
      </c>
      <c r="E11" s="603" t="s">
        <v>78</v>
      </c>
      <c r="F11" s="603" t="s">
        <v>80</v>
      </c>
      <c r="G11" s="603" t="s">
        <v>82</v>
      </c>
      <c r="H11" s="603"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30"/>
    </row>
    <row r="12" spans="1:48 16381:16381" ht="27.6" x14ac:dyDescent="0.25">
      <c r="A12" s="104" t="s">
        <v>313</v>
      </c>
      <c r="B12" s="104" t="s">
        <v>314</v>
      </c>
      <c r="C12" s="104" t="s">
        <v>315</v>
      </c>
      <c r="D12" s="604"/>
      <c r="E12" s="604"/>
      <c r="F12" s="604"/>
      <c r="G12" s="604"/>
      <c r="H12" s="604"/>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04"/>
    </row>
    <row r="13" spans="1:48 16381:16381" ht="101.25" customHeight="1" x14ac:dyDescent="0.25">
      <c r="A13" s="171"/>
      <c r="B13" s="172"/>
      <c r="C13" s="171"/>
      <c r="D13" s="269" t="s">
        <v>552</v>
      </c>
      <c r="E13" s="208" t="s">
        <v>553</v>
      </c>
      <c r="F13" s="208" t="s">
        <v>554</v>
      </c>
      <c r="G13" s="171" t="s">
        <v>330</v>
      </c>
      <c r="H13" s="208" t="s">
        <v>555</v>
      </c>
      <c r="I13" s="208" t="s">
        <v>321</v>
      </c>
      <c r="J13" s="270" t="s">
        <v>556</v>
      </c>
      <c r="K13" s="208" t="s">
        <v>557</v>
      </c>
      <c r="L13" s="206">
        <v>1</v>
      </c>
      <c r="M13" s="173"/>
      <c r="N13" s="173"/>
      <c r="O13" s="173"/>
      <c r="P13" s="209" t="s">
        <v>413</v>
      </c>
      <c r="Q13" s="271" t="s">
        <v>558</v>
      </c>
      <c r="R13" s="121"/>
      <c r="S13" s="121"/>
      <c r="T13" s="121"/>
      <c r="U13" s="121"/>
      <c r="V13" s="121"/>
      <c r="W13" s="121"/>
      <c r="X13" s="121"/>
      <c r="Y13" s="121"/>
      <c r="Z13" s="206">
        <v>1</v>
      </c>
      <c r="AA13" s="121"/>
      <c r="AB13" s="121"/>
      <c r="AC13" s="206">
        <v>1</v>
      </c>
      <c r="AD13" s="121"/>
      <c r="AE13" s="121"/>
      <c r="AF13" s="121"/>
      <c r="AG13" s="121"/>
      <c r="AH13" s="121"/>
      <c r="AI13" s="121"/>
      <c r="AJ13" s="121"/>
      <c r="AK13" s="121"/>
      <c r="AL13" s="121"/>
      <c r="AM13" s="121"/>
      <c r="AN13" s="121"/>
      <c r="AO13" s="121"/>
      <c r="AP13" s="121"/>
      <c r="AQ13" s="122"/>
      <c r="AR13" s="123"/>
      <c r="AS13" s="123"/>
      <c r="AT13" s="124"/>
      <c r="AU13" s="123"/>
      <c r="AV13" s="125"/>
      <c r="XFA13" s="15" t="s">
        <v>377</v>
      </c>
    </row>
    <row r="14" spans="1:48 16381:16381" ht="111" customHeight="1" x14ac:dyDescent="0.25">
      <c r="A14" s="171"/>
      <c r="B14" s="172"/>
      <c r="C14" s="171"/>
      <c r="D14" s="272" t="s">
        <v>559</v>
      </c>
      <c r="E14" s="208" t="s">
        <v>560</v>
      </c>
      <c r="F14" s="208" t="s">
        <v>561</v>
      </c>
      <c r="G14" s="171" t="s">
        <v>330</v>
      </c>
      <c r="H14" s="208" t="s">
        <v>555</v>
      </c>
      <c r="I14" s="211" t="s">
        <v>321</v>
      </c>
      <c r="J14" s="270" t="s">
        <v>562</v>
      </c>
      <c r="K14" s="208" t="s">
        <v>557</v>
      </c>
      <c r="L14" s="206">
        <v>1</v>
      </c>
      <c r="M14" s="204"/>
      <c r="N14" s="204"/>
      <c r="O14" s="204"/>
      <c r="P14" s="209" t="s">
        <v>413</v>
      </c>
      <c r="Q14" s="270" t="s">
        <v>563</v>
      </c>
      <c r="R14" s="121"/>
      <c r="S14" s="121"/>
      <c r="T14" s="121"/>
      <c r="U14" s="121"/>
      <c r="V14" s="121"/>
      <c r="W14" s="121"/>
      <c r="X14" s="121"/>
      <c r="Y14" s="121"/>
      <c r="Z14" s="206">
        <v>1</v>
      </c>
      <c r="AA14" s="121"/>
      <c r="AB14" s="121"/>
      <c r="AC14" s="206">
        <v>1</v>
      </c>
      <c r="AD14" s="121"/>
      <c r="AE14" s="121"/>
      <c r="AF14" s="121"/>
      <c r="AG14" s="121"/>
      <c r="AH14" s="121"/>
      <c r="AI14" s="121"/>
      <c r="AJ14" s="121"/>
      <c r="AK14" s="121"/>
      <c r="AL14" s="121"/>
      <c r="AM14" s="121"/>
      <c r="AN14" s="121"/>
      <c r="AO14" s="121"/>
      <c r="AP14" s="121"/>
      <c r="AQ14" s="122"/>
      <c r="AR14" s="122"/>
      <c r="AS14" s="122"/>
      <c r="AT14" s="122"/>
      <c r="AU14" s="122"/>
      <c r="AV14" s="121"/>
      <c r="XFA14" s="15" t="s">
        <v>382</v>
      </c>
    </row>
    <row r="15" spans="1:48 16381:16381" ht="120" customHeight="1" x14ac:dyDescent="0.25">
      <c r="A15" s="171"/>
      <c r="B15" s="172"/>
      <c r="C15" s="171"/>
      <c r="D15" s="272" t="s">
        <v>564</v>
      </c>
      <c r="E15" s="208" t="s">
        <v>565</v>
      </c>
      <c r="F15" s="208" t="s">
        <v>566</v>
      </c>
      <c r="G15" s="171" t="s">
        <v>330</v>
      </c>
      <c r="H15" s="208" t="s">
        <v>555</v>
      </c>
      <c r="I15" s="211" t="s">
        <v>321</v>
      </c>
      <c r="J15" s="270" t="s">
        <v>567</v>
      </c>
      <c r="K15" s="208" t="s">
        <v>557</v>
      </c>
      <c r="L15" s="206">
        <v>1</v>
      </c>
      <c r="M15" s="204"/>
      <c r="N15" s="204"/>
      <c r="O15" s="204"/>
      <c r="P15" s="209" t="s">
        <v>413</v>
      </c>
      <c r="Q15" s="269" t="s">
        <v>568</v>
      </c>
      <c r="R15" s="121"/>
      <c r="S15" s="121"/>
      <c r="T15" s="121"/>
      <c r="U15" s="121"/>
      <c r="V15" s="121"/>
      <c r="W15" s="121"/>
      <c r="X15" s="121"/>
      <c r="Y15" s="121"/>
      <c r="Z15" s="206">
        <v>1</v>
      </c>
      <c r="AA15" s="121"/>
      <c r="AB15" s="121"/>
      <c r="AC15" s="206">
        <v>1</v>
      </c>
      <c r="AD15" s="121"/>
      <c r="AE15" s="121"/>
      <c r="AF15" s="121"/>
      <c r="AG15" s="121"/>
      <c r="AH15" s="121"/>
      <c r="AI15" s="121"/>
      <c r="AJ15" s="121"/>
      <c r="AK15" s="121"/>
      <c r="AL15" s="121"/>
      <c r="AM15" s="121"/>
      <c r="AN15" s="121"/>
      <c r="AO15" s="121"/>
      <c r="AP15" s="121"/>
      <c r="AQ15" s="122"/>
      <c r="AR15" s="122"/>
      <c r="AS15" s="122"/>
      <c r="AT15" s="122"/>
      <c r="AU15" s="122"/>
      <c r="AV15" s="121"/>
      <c r="XFA15" s="15" t="s">
        <v>385</v>
      </c>
    </row>
    <row r="16" spans="1:48 16381:16381" ht="92.25" customHeight="1" x14ac:dyDescent="0.25">
      <c r="A16" s="171"/>
      <c r="B16" s="172"/>
      <c r="C16" s="171"/>
      <c r="D16" s="272" t="s">
        <v>569</v>
      </c>
      <c r="E16" s="208" t="s">
        <v>570</v>
      </c>
      <c r="F16" s="208" t="s">
        <v>571</v>
      </c>
      <c r="G16" s="171" t="s">
        <v>330</v>
      </c>
      <c r="H16" s="208" t="s">
        <v>555</v>
      </c>
      <c r="I16" s="211" t="s">
        <v>321</v>
      </c>
      <c r="J16" s="270" t="s">
        <v>572</v>
      </c>
      <c r="K16" s="208" t="s">
        <v>557</v>
      </c>
      <c r="L16" s="206">
        <v>1</v>
      </c>
      <c r="M16" s="204"/>
      <c r="N16" s="204"/>
      <c r="O16" s="204"/>
      <c r="P16" s="209" t="s">
        <v>413</v>
      </c>
      <c r="Q16" s="270" t="s">
        <v>573</v>
      </c>
      <c r="R16" s="121"/>
      <c r="S16" s="121"/>
      <c r="T16" s="121"/>
      <c r="U16" s="121"/>
      <c r="V16" s="121"/>
      <c r="W16" s="121"/>
      <c r="X16" s="121"/>
      <c r="Y16" s="121"/>
      <c r="Z16" s="206">
        <v>1</v>
      </c>
      <c r="AA16" s="121"/>
      <c r="AB16" s="121"/>
      <c r="AC16" s="206">
        <v>1</v>
      </c>
      <c r="AD16" s="121"/>
      <c r="AE16" s="121"/>
      <c r="AF16" s="121"/>
      <c r="AG16" s="121"/>
      <c r="AH16" s="121"/>
      <c r="AI16" s="121"/>
      <c r="AJ16" s="121"/>
      <c r="AK16" s="121"/>
      <c r="AL16" s="121"/>
      <c r="AM16" s="121"/>
      <c r="AN16" s="121"/>
      <c r="AO16" s="121"/>
      <c r="AP16" s="121"/>
      <c r="AQ16" s="122"/>
      <c r="AR16" s="122"/>
      <c r="AS16" s="122"/>
      <c r="AT16" s="122"/>
      <c r="AU16" s="122"/>
      <c r="AV16" s="121"/>
      <c r="XFA16" s="15" t="s">
        <v>388</v>
      </c>
    </row>
    <row r="17" spans="1:48" ht="103.5" customHeight="1" x14ac:dyDescent="0.25">
      <c r="A17" s="171"/>
      <c r="B17" s="172"/>
      <c r="C17" s="171"/>
      <c r="D17" s="272" t="s">
        <v>574</v>
      </c>
      <c r="E17" s="208" t="s">
        <v>575</v>
      </c>
      <c r="F17" s="208" t="s">
        <v>576</v>
      </c>
      <c r="G17" s="171" t="s">
        <v>330</v>
      </c>
      <c r="H17" s="208" t="s">
        <v>555</v>
      </c>
      <c r="I17" s="211" t="s">
        <v>321</v>
      </c>
      <c r="J17" s="270" t="s">
        <v>577</v>
      </c>
      <c r="K17" s="208" t="s">
        <v>557</v>
      </c>
      <c r="L17" s="206">
        <v>1</v>
      </c>
      <c r="M17" s="204"/>
      <c r="N17" s="204"/>
      <c r="O17" s="204"/>
      <c r="P17" s="209" t="s">
        <v>413</v>
      </c>
      <c r="Q17" s="270" t="s">
        <v>578</v>
      </c>
      <c r="R17" s="121"/>
      <c r="S17" s="121"/>
      <c r="T17" s="121"/>
      <c r="U17" s="121"/>
      <c r="V17" s="121"/>
      <c r="W17" s="121"/>
      <c r="X17" s="121"/>
      <c r="Y17" s="121"/>
      <c r="Z17" s="206">
        <v>1</v>
      </c>
      <c r="AA17" s="121"/>
      <c r="AB17" s="121"/>
      <c r="AC17" s="206">
        <v>1</v>
      </c>
      <c r="AD17" s="121"/>
      <c r="AE17" s="121"/>
      <c r="AF17" s="121"/>
      <c r="AG17" s="121"/>
      <c r="AH17" s="121"/>
      <c r="AI17" s="121"/>
      <c r="AJ17" s="121"/>
      <c r="AK17" s="121"/>
      <c r="AL17" s="121"/>
      <c r="AM17" s="121"/>
      <c r="AN17" s="121"/>
      <c r="AO17" s="121"/>
      <c r="AP17" s="121"/>
      <c r="AQ17" s="122"/>
      <c r="AR17" s="122"/>
      <c r="AS17" s="122"/>
      <c r="AT17" s="122"/>
      <c r="AU17" s="122"/>
      <c r="AV17" s="121"/>
    </row>
    <row r="18" spans="1:48" ht="71.25" customHeight="1" x14ac:dyDescent="0.25">
      <c r="A18" s="171"/>
      <c r="B18" s="172"/>
      <c r="C18" s="171"/>
      <c r="D18" s="269" t="s">
        <v>579</v>
      </c>
      <c r="E18" s="208" t="s">
        <v>580</v>
      </c>
      <c r="F18" s="208" t="s">
        <v>581</v>
      </c>
      <c r="G18" s="171" t="s">
        <v>330</v>
      </c>
      <c r="H18" s="208" t="s">
        <v>487</v>
      </c>
      <c r="I18" s="211" t="s">
        <v>321</v>
      </c>
      <c r="J18" s="270" t="s">
        <v>582</v>
      </c>
      <c r="K18" s="208" t="s">
        <v>557</v>
      </c>
      <c r="L18" s="206">
        <v>1</v>
      </c>
      <c r="M18" s="204"/>
      <c r="N18" s="204"/>
      <c r="O18" s="204"/>
      <c r="P18" s="209" t="s">
        <v>413</v>
      </c>
      <c r="Q18" s="270" t="s">
        <v>583</v>
      </c>
      <c r="R18" s="121"/>
      <c r="S18" s="121"/>
      <c r="T18" s="121"/>
      <c r="U18" s="121"/>
      <c r="V18" s="121"/>
      <c r="W18" s="121"/>
      <c r="X18" s="121"/>
      <c r="Y18" s="121"/>
      <c r="Z18" s="206">
        <v>1</v>
      </c>
      <c r="AA18" s="121"/>
      <c r="AB18" s="121"/>
      <c r="AC18" s="206">
        <v>1</v>
      </c>
      <c r="AD18" s="121"/>
      <c r="AE18" s="121"/>
      <c r="AF18" s="121"/>
      <c r="AG18" s="121"/>
      <c r="AH18" s="121"/>
      <c r="AI18" s="121"/>
      <c r="AJ18" s="121"/>
      <c r="AK18" s="121"/>
      <c r="AL18" s="121"/>
      <c r="AM18" s="121"/>
      <c r="AN18" s="121"/>
      <c r="AO18" s="121"/>
      <c r="AP18" s="121"/>
      <c r="AQ18" s="122"/>
      <c r="AR18" s="122"/>
      <c r="AS18" s="122"/>
      <c r="AT18" s="122"/>
      <c r="AU18" s="122"/>
      <c r="AV18" s="121"/>
    </row>
    <row r="19" spans="1:48" x14ac:dyDescent="0.25">
      <c r="A19" s="651" t="s">
        <v>396</v>
      </c>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652"/>
      <c r="AR19" s="652"/>
      <c r="AS19" s="652"/>
      <c r="AT19" s="652"/>
      <c r="AU19" s="652"/>
      <c r="AV19" s="653"/>
    </row>
    <row r="20" spans="1:48" x14ac:dyDescent="0.25">
      <c r="A20" s="647" t="s">
        <v>358</v>
      </c>
      <c r="B20" s="631" t="s">
        <v>360</v>
      </c>
      <c r="C20" s="631"/>
      <c r="D20" s="631"/>
      <c r="E20" s="634" t="s">
        <v>359</v>
      </c>
      <c r="F20" s="634"/>
      <c r="G20" s="634"/>
      <c r="H20" s="634"/>
      <c r="I20" s="634"/>
      <c r="J20" s="634"/>
      <c r="K20" s="634"/>
      <c r="L20" s="634"/>
      <c r="M20" s="631" t="s">
        <v>360</v>
      </c>
      <c r="N20" s="631"/>
      <c r="O20" s="631"/>
      <c r="P20" s="631"/>
      <c r="Q20" s="631"/>
      <c r="R20" s="631" t="s">
        <v>360</v>
      </c>
      <c r="S20" s="631"/>
      <c r="T20" s="631"/>
      <c r="U20" s="631"/>
      <c r="V20" s="631"/>
      <c r="W20" s="631"/>
      <c r="X20" s="631"/>
      <c r="Y20" s="631"/>
      <c r="Z20" s="631" t="s">
        <v>360</v>
      </c>
      <c r="AA20" s="631"/>
      <c r="AB20" s="631"/>
      <c r="AC20" s="631"/>
      <c r="AD20" s="631"/>
      <c r="AE20" s="631"/>
      <c r="AF20" s="631"/>
      <c r="AG20" s="631"/>
      <c r="AH20" s="631"/>
      <c r="AI20" s="631"/>
      <c r="AJ20" s="631"/>
      <c r="AK20" s="631"/>
      <c r="AL20" s="634" t="s">
        <v>361</v>
      </c>
      <c r="AM20" s="634"/>
      <c r="AN20" s="634"/>
      <c r="AO20" s="634"/>
      <c r="AP20" s="631" t="s">
        <v>362</v>
      </c>
      <c r="AQ20" s="631"/>
      <c r="AR20" s="631"/>
      <c r="AS20" s="631"/>
      <c r="AT20" s="631"/>
      <c r="AU20" s="631"/>
      <c r="AV20" s="631"/>
    </row>
    <row r="21" spans="1:48" x14ac:dyDescent="0.25">
      <c r="A21" s="647"/>
      <c r="B21" s="631" t="s">
        <v>584</v>
      </c>
      <c r="C21" s="631"/>
      <c r="D21" s="631"/>
      <c r="E21" s="634"/>
      <c r="F21" s="634"/>
      <c r="G21" s="634"/>
      <c r="H21" s="634"/>
      <c r="I21" s="634"/>
      <c r="J21" s="634"/>
      <c r="K21" s="634"/>
      <c r="L21" s="634"/>
      <c r="M21" s="631" t="s">
        <v>585</v>
      </c>
      <c r="N21" s="631"/>
      <c r="O21" s="631"/>
      <c r="P21" s="631"/>
      <c r="Q21" s="631"/>
      <c r="R21" s="631" t="s">
        <v>365</v>
      </c>
      <c r="S21" s="631"/>
      <c r="T21" s="631"/>
      <c r="U21" s="631"/>
      <c r="V21" s="631"/>
      <c r="W21" s="631"/>
      <c r="X21" s="631"/>
      <c r="Y21" s="631"/>
      <c r="Z21" s="631" t="s">
        <v>366</v>
      </c>
      <c r="AA21" s="631"/>
      <c r="AB21" s="631"/>
      <c r="AC21" s="631"/>
      <c r="AD21" s="631"/>
      <c r="AE21" s="631"/>
      <c r="AF21" s="631"/>
      <c r="AG21" s="631"/>
      <c r="AH21" s="631"/>
      <c r="AI21" s="631"/>
      <c r="AJ21" s="631"/>
      <c r="AK21" s="631"/>
      <c r="AL21" s="634"/>
      <c r="AM21" s="634"/>
      <c r="AN21" s="634"/>
      <c r="AO21" s="634"/>
      <c r="AP21" s="631" t="s">
        <v>366</v>
      </c>
      <c r="AQ21" s="631"/>
      <c r="AR21" s="631"/>
      <c r="AS21" s="631"/>
      <c r="AT21" s="631"/>
      <c r="AU21" s="631"/>
      <c r="AV21" s="631"/>
    </row>
    <row r="22" spans="1:48" ht="15.9" customHeight="1" x14ac:dyDescent="0.25">
      <c r="A22" s="647"/>
      <c r="B22" s="631" t="s">
        <v>586</v>
      </c>
      <c r="C22" s="631"/>
      <c r="D22" s="631"/>
      <c r="E22" s="634"/>
      <c r="F22" s="634"/>
      <c r="G22" s="634"/>
      <c r="H22" s="634"/>
      <c r="I22" s="634"/>
      <c r="J22" s="634"/>
      <c r="K22" s="634"/>
      <c r="L22" s="634"/>
      <c r="M22" s="631" t="s">
        <v>587</v>
      </c>
      <c r="N22" s="631"/>
      <c r="O22" s="631"/>
      <c r="P22" s="631"/>
      <c r="Q22" s="631"/>
      <c r="R22" s="631" t="s">
        <v>369</v>
      </c>
      <c r="S22" s="631"/>
      <c r="T22" s="631"/>
      <c r="U22" s="631"/>
      <c r="V22" s="631"/>
      <c r="W22" s="631"/>
      <c r="X22" s="631"/>
      <c r="Y22" s="631"/>
      <c r="Z22" s="631" t="s">
        <v>369</v>
      </c>
      <c r="AA22" s="631"/>
      <c r="AB22" s="631"/>
      <c r="AC22" s="631"/>
      <c r="AD22" s="631"/>
      <c r="AE22" s="631"/>
      <c r="AF22" s="631"/>
      <c r="AG22" s="631"/>
      <c r="AH22" s="631"/>
      <c r="AI22" s="631"/>
      <c r="AJ22" s="631"/>
      <c r="AK22" s="631"/>
      <c r="AL22" s="634"/>
      <c r="AM22" s="634"/>
      <c r="AN22" s="634"/>
      <c r="AO22" s="634"/>
      <c r="AP22" s="631" t="s">
        <v>368</v>
      </c>
      <c r="AQ22" s="631"/>
      <c r="AR22" s="631"/>
      <c r="AS22" s="631"/>
      <c r="AT22" s="631"/>
      <c r="AU22" s="631"/>
      <c r="AV22" s="631"/>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1:AV21"/>
    <mergeCell ref="B22:D22"/>
    <mergeCell ref="M22:Q22"/>
    <mergeCell ref="AV5:AV12"/>
    <mergeCell ref="A6:A8"/>
    <mergeCell ref="B6:C8"/>
    <mergeCell ref="A9:C9"/>
    <mergeCell ref="D9:AC9"/>
    <mergeCell ref="A10:C10"/>
    <mergeCell ref="D10:AC10"/>
    <mergeCell ref="A11:C11"/>
    <mergeCell ref="D11:D12"/>
    <mergeCell ref="E11:E12"/>
    <mergeCell ref="A5:AC5"/>
    <mergeCell ref="AD5:AQ10"/>
    <mergeCell ref="AR5:AR12"/>
    <mergeCell ref="R22:Y22"/>
    <mergeCell ref="Z22:AK22"/>
    <mergeCell ref="AP22:AV22"/>
    <mergeCell ref="A19:AV19"/>
    <mergeCell ref="A20:A22"/>
    <mergeCell ref="B20:D20"/>
    <mergeCell ref="E20:L22"/>
    <mergeCell ref="M20:Q20"/>
    <mergeCell ref="R20:Y20"/>
    <mergeCell ref="Z20:AK20"/>
    <mergeCell ref="AL20:AO22"/>
    <mergeCell ref="AP20:AV20"/>
    <mergeCell ref="B21:D21"/>
    <mergeCell ref="M21:Q21"/>
    <mergeCell ref="R21:Y21"/>
    <mergeCell ref="Z21:AK2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DCF2-C6C3-456E-86FF-78052E332704}">
  <dimension ref="B4:J17"/>
  <sheetViews>
    <sheetView workbookViewId="0">
      <selection activeCell="G15" sqref="G15"/>
    </sheetView>
  </sheetViews>
  <sheetFormatPr baseColWidth="10" defaultColWidth="11.44140625" defaultRowHeight="14.4" x14ac:dyDescent="0.3"/>
  <cols>
    <col min="2" max="2" width="11.44140625" customWidth="1"/>
    <col min="3" max="3" width="18.33203125" style="274" customWidth="1"/>
    <col min="4" max="4" width="11.44140625" style="277" customWidth="1"/>
    <col min="5" max="5" width="25.44140625" style="277" customWidth="1"/>
    <col min="6" max="6" width="18.33203125" bestFit="1" customWidth="1"/>
    <col min="7" max="7" width="18.33203125" customWidth="1"/>
    <col min="8" max="8" width="18.33203125" bestFit="1" customWidth="1"/>
    <col min="9" max="9" width="18.33203125" customWidth="1"/>
    <col min="10" max="10" width="14" bestFit="1" customWidth="1"/>
  </cols>
  <sheetData>
    <row r="4" spans="2:10" x14ac:dyDescent="0.3">
      <c r="B4" t="s">
        <v>121</v>
      </c>
      <c r="C4" s="274" t="s">
        <v>122</v>
      </c>
      <c r="F4" s="316">
        <v>45565</v>
      </c>
      <c r="G4" s="318" t="s">
        <v>123</v>
      </c>
      <c r="H4" s="321" t="s">
        <v>124</v>
      </c>
      <c r="I4" s="321" t="s">
        <v>125</v>
      </c>
      <c r="J4" s="8"/>
    </row>
    <row r="5" spans="2:10" x14ac:dyDescent="0.3">
      <c r="B5">
        <v>1</v>
      </c>
      <c r="C5" s="274">
        <v>1705565600</v>
      </c>
      <c r="D5" s="277">
        <f>+C5/$C$13</f>
        <v>0.46982117285240743</v>
      </c>
      <c r="E5" s="277" t="s">
        <v>126</v>
      </c>
      <c r="F5" s="274">
        <v>1952658017</v>
      </c>
      <c r="G5" s="319">
        <v>1952658017</v>
      </c>
      <c r="H5" s="319">
        <v>1698519833</v>
      </c>
      <c r="I5" s="319">
        <v>247297999</v>
      </c>
      <c r="J5" s="320">
        <f t="shared" ref="J5:J12" si="0">+F5-H5</f>
        <v>254138184</v>
      </c>
    </row>
    <row r="6" spans="2:10" x14ac:dyDescent="0.3">
      <c r="B6">
        <v>2</v>
      </c>
      <c r="C6" s="274">
        <v>229464000</v>
      </c>
      <c r="D6" s="277">
        <f t="shared" ref="D6:D12" si="1">+C6/$C$13</f>
        <v>6.3208970447929308E-2</v>
      </c>
      <c r="E6" s="277" t="s">
        <v>127</v>
      </c>
      <c r="F6" s="274">
        <v>342660000</v>
      </c>
      <c r="G6" s="319">
        <v>342660000</v>
      </c>
      <c r="H6" s="319">
        <v>196457600</v>
      </c>
      <c r="I6" s="319">
        <v>16263333</v>
      </c>
      <c r="J6" s="320">
        <f t="shared" si="0"/>
        <v>146202400</v>
      </c>
    </row>
    <row r="7" spans="2:10" x14ac:dyDescent="0.3">
      <c r="B7">
        <v>3</v>
      </c>
      <c r="C7" s="274">
        <v>156456000</v>
      </c>
      <c r="D7" s="277">
        <f t="shared" si="1"/>
        <v>4.3097926822513455E-2</v>
      </c>
      <c r="E7" s="277" t="s">
        <v>128</v>
      </c>
      <c r="F7" s="274">
        <v>203372478</v>
      </c>
      <c r="G7" s="319">
        <v>203372478</v>
      </c>
      <c r="H7" s="319">
        <v>187930638</v>
      </c>
      <c r="I7" s="319">
        <v>4915200</v>
      </c>
      <c r="J7" s="320">
        <f t="shared" si="0"/>
        <v>15441840</v>
      </c>
    </row>
    <row r="8" spans="2:10" x14ac:dyDescent="0.3">
      <c r="B8">
        <v>4</v>
      </c>
      <c r="C8" s="274">
        <v>0</v>
      </c>
      <c r="D8" s="277">
        <f t="shared" si="1"/>
        <v>0</v>
      </c>
      <c r="E8" s="277" t="s">
        <v>129</v>
      </c>
      <c r="F8" s="274">
        <v>33800000</v>
      </c>
      <c r="G8" s="319">
        <v>33800000</v>
      </c>
      <c r="H8" s="319">
        <v>0</v>
      </c>
      <c r="I8" s="319">
        <v>0</v>
      </c>
      <c r="J8" s="320">
        <f t="shared" si="0"/>
        <v>33800000</v>
      </c>
    </row>
    <row r="9" spans="2:10" x14ac:dyDescent="0.3">
      <c r="B9">
        <v>5</v>
      </c>
      <c r="C9" s="274">
        <v>486295476</v>
      </c>
      <c r="D9" s="277">
        <f t="shared" si="1"/>
        <v>0.13395668327687879</v>
      </c>
      <c r="E9" s="277" t="s">
        <v>130</v>
      </c>
      <c r="F9" s="274">
        <v>224104182</v>
      </c>
      <c r="G9" s="319">
        <v>224051405</v>
      </c>
      <c r="H9" s="319">
        <v>35518205</v>
      </c>
      <c r="I9" s="319">
        <v>0</v>
      </c>
      <c r="J9" s="320">
        <f t="shared" si="0"/>
        <v>188585977</v>
      </c>
    </row>
    <row r="10" spans="2:10" x14ac:dyDescent="0.3">
      <c r="B10">
        <v>6</v>
      </c>
      <c r="C10" s="274">
        <v>524838150</v>
      </c>
      <c r="D10" s="277">
        <f t="shared" si="1"/>
        <v>0.14457378548833755</v>
      </c>
      <c r="E10" s="277" t="s">
        <v>131</v>
      </c>
      <c r="F10" s="274">
        <v>514218200</v>
      </c>
      <c r="G10" s="319">
        <v>514218200</v>
      </c>
      <c r="H10" s="319">
        <v>514218200</v>
      </c>
      <c r="I10" s="319">
        <v>87146599</v>
      </c>
      <c r="J10" s="320">
        <f t="shared" si="0"/>
        <v>0</v>
      </c>
    </row>
    <row r="11" spans="2:10" x14ac:dyDescent="0.3">
      <c r="B11">
        <v>7</v>
      </c>
      <c r="C11" s="274">
        <v>527625000</v>
      </c>
      <c r="D11" s="277">
        <f t="shared" si="1"/>
        <v>0.14534146111193347</v>
      </c>
      <c r="E11" s="277" t="s">
        <v>132</v>
      </c>
      <c r="F11" s="274">
        <v>68400000</v>
      </c>
      <c r="G11" s="319">
        <v>68400000</v>
      </c>
      <c r="H11" s="319">
        <v>68400000</v>
      </c>
      <c r="I11" s="319">
        <v>0</v>
      </c>
      <c r="J11" s="320">
        <f t="shared" si="0"/>
        <v>0</v>
      </c>
    </row>
    <row r="12" spans="2:10" x14ac:dyDescent="0.3">
      <c r="B12">
        <v>8</v>
      </c>
      <c r="C12" s="274">
        <v>0</v>
      </c>
      <c r="D12" s="277">
        <f t="shared" si="1"/>
        <v>0</v>
      </c>
      <c r="E12" s="277" t="s">
        <v>133</v>
      </c>
      <c r="F12" s="274">
        <v>1806726</v>
      </c>
      <c r="G12" s="319">
        <v>1806726</v>
      </c>
      <c r="H12" s="319">
        <v>0</v>
      </c>
      <c r="I12" s="319">
        <v>0</v>
      </c>
      <c r="J12" s="320">
        <f t="shared" si="0"/>
        <v>1806726</v>
      </c>
    </row>
    <row r="13" spans="2:10" x14ac:dyDescent="0.3">
      <c r="C13" s="274">
        <f>SUM(C5:C12)</f>
        <v>3630244226</v>
      </c>
      <c r="D13" s="274"/>
      <c r="E13" s="274"/>
      <c r="F13" s="274">
        <f ca="1">SUM(F5:F20)</f>
        <v>808529108</v>
      </c>
      <c r="G13" s="319">
        <f>SUM(G5:G12)</f>
        <v>3340966826</v>
      </c>
      <c r="H13" s="319">
        <f t="shared" ref="H13:I13" si="2">SUM(H5:H12)</f>
        <v>2701044476</v>
      </c>
      <c r="I13" s="319">
        <f t="shared" si="2"/>
        <v>355623131</v>
      </c>
      <c r="J13" s="8"/>
    </row>
    <row r="14" spans="2:10" x14ac:dyDescent="0.3">
      <c r="F14" s="274">
        <v>3340966826</v>
      </c>
      <c r="G14" s="274"/>
    </row>
    <row r="15" spans="2:10" x14ac:dyDescent="0.3">
      <c r="F15" s="317">
        <f ca="1">+F13-F14</f>
        <v>-2532437718</v>
      </c>
      <c r="G15" s="317"/>
    </row>
    <row r="17" spans="6:7" x14ac:dyDescent="0.3">
      <c r="F17" s="317">
        <f ca="1">+F9-F15</f>
        <v>2756541900</v>
      </c>
      <c r="G17" s="31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8D49-9AA0-4E2F-BBD5-6A70BD610A8E}">
  <sheetPr>
    <tabColor theme="7" tint="0.39997558519241921"/>
  </sheetPr>
  <dimension ref="A1:XFA21"/>
  <sheetViews>
    <sheetView topLeftCell="B12" zoomScale="80" zoomScaleNormal="80" workbookViewId="0">
      <selection activeCell="A13" sqref="A13:XFD13"/>
    </sheetView>
  </sheetViews>
  <sheetFormatPr baseColWidth="10" defaultColWidth="10.88671875" defaultRowHeight="13.8" x14ac:dyDescent="0.25"/>
  <cols>
    <col min="1" max="3" width="10.33203125" style="15" customWidth="1"/>
    <col min="4" max="5" width="32.33203125" style="15" customWidth="1"/>
    <col min="6" max="6" width="35.109375" style="15" customWidth="1"/>
    <col min="7" max="9" width="17.5546875" style="15" customWidth="1"/>
    <col min="10" max="10" width="46" style="15" customWidth="1"/>
    <col min="11" max="11" width="17.5546875" style="15" customWidth="1"/>
    <col min="12" max="15" width="8.6640625" style="15" customWidth="1"/>
    <col min="16" max="16" width="17.33203125" style="15" customWidth="1"/>
    <col min="17" max="17" width="15.6640625" style="15" customWidth="1"/>
    <col min="18" max="28" width="7.44140625" style="15" customWidth="1"/>
    <col min="29" max="40" width="8.109375" style="15" customWidth="1"/>
    <col min="41" max="41" width="5.8867187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48 16381:16381" ht="15.9" customHeight="1" thickBot="1" x14ac:dyDescent="0.3">
      <c r="A1" s="641" t="s">
        <v>157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42"/>
      <c r="AU1" s="639" t="s">
        <v>158</v>
      </c>
      <c r="AV1" s="591"/>
    </row>
    <row r="2" spans="1:48 16381:16381" ht="15.9" customHeight="1" thickBot="1" x14ac:dyDescent="0.3">
      <c r="A2" s="64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644"/>
      <c r="AU2" s="397" t="s">
        <v>160</v>
      </c>
      <c r="AV2" s="640"/>
    </row>
    <row r="3" spans="1:48 16381:16381" ht="15" customHeight="1" thickBot="1" x14ac:dyDescent="0.3">
      <c r="A3" s="645"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646"/>
      <c r="AU3" s="397" t="s">
        <v>162</v>
      </c>
      <c r="AV3" s="640"/>
    </row>
    <row r="4" spans="1:48 16381:16381" ht="15.9" customHeight="1" x14ac:dyDescent="0.25">
      <c r="A4" s="641"/>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42"/>
      <c r="AU4" s="601" t="s">
        <v>306</v>
      </c>
      <c r="AV4" s="601"/>
    </row>
    <row r="5" spans="1:48 16381:16381" ht="15" customHeight="1" x14ac:dyDescent="0.25">
      <c r="A5" s="609" t="s">
        <v>307</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03" t="s">
        <v>308</v>
      </c>
    </row>
    <row r="6" spans="1:48 16381:16381" ht="15" customHeight="1" x14ac:dyDescent="0.25">
      <c r="A6" s="648" t="s">
        <v>6</v>
      </c>
      <c r="B6" s="649">
        <v>45498</v>
      </c>
      <c r="C6" s="650"/>
      <c r="D6" s="105" t="s">
        <v>165</v>
      </c>
      <c r="E6" s="106" t="s">
        <v>370</v>
      </c>
      <c r="F6" s="107"/>
      <c r="G6" s="108"/>
      <c r="H6" s="109"/>
      <c r="I6" s="109"/>
      <c r="J6" s="109"/>
      <c r="K6" s="109"/>
      <c r="L6" s="109"/>
      <c r="M6" s="109"/>
      <c r="N6" s="109"/>
      <c r="O6" s="109"/>
      <c r="P6" s="109"/>
      <c r="Q6" s="109"/>
      <c r="R6" s="109"/>
      <c r="S6" s="109"/>
      <c r="T6" s="109"/>
      <c r="U6" s="109"/>
      <c r="V6" s="109"/>
      <c r="W6" s="109"/>
      <c r="X6" s="109"/>
      <c r="Y6" s="109"/>
      <c r="Z6" s="109"/>
      <c r="AA6" s="109"/>
      <c r="AB6" s="109"/>
      <c r="AC6" s="110"/>
      <c r="AD6" s="625"/>
      <c r="AE6" s="626"/>
      <c r="AF6" s="626"/>
      <c r="AG6" s="626"/>
      <c r="AH6" s="626"/>
      <c r="AI6" s="626"/>
      <c r="AJ6" s="626"/>
      <c r="AK6" s="626"/>
      <c r="AL6" s="626"/>
      <c r="AM6" s="626"/>
      <c r="AN6" s="626"/>
      <c r="AO6" s="626"/>
      <c r="AP6" s="626"/>
      <c r="AQ6" s="627"/>
      <c r="AR6" s="630"/>
      <c r="AS6" s="630"/>
      <c r="AT6" s="630"/>
      <c r="AU6" s="630"/>
      <c r="AV6" s="630"/>
    </row>
    <row r="7" spans="1:48 16381:16381" ht="15" customHeight="1" x14ac:dyDescent="0.25">
      <c r="A7" s="648"/>
      <c r="B7" s="650"/>
      <c r="C7" s="650"/>
      <c r="D7" s="105" t="s">
        <v>166</v>
      </c>
      <c r="E7" s="106"/>
      <c r="F7" s="111"/>
      <c r="G7" s="112"/>
      <c r="H7" s="113"/>
      <c r="I7" s="186">
        <v>45498</v>
      </c>
      <c r="J7" s="84"/>
      <c r="K7" s="113"/>
      <c r="L7" s="113"/>
      <c r="M7" s="113"/>
      <c r="N7" s="113"/>
      <c r="O7" s="113"/>
      <c r="P7" s="113"/>
      <c r="Q7" s="113"/>
      <c r="R7" s="113"/>
      <c r="S7" s="113"/>
      <c r="T7" s="113"/>
      <c r="U7" s="113"/>
      <c r="V7" s="113"/>
      <c r="W7" s="113"/>
      <c r="X7" s="113"/>
      <c r="Y7" s="113"/>
      <c r="Z7" s="113"/>
      <c r="AA7" s="113"/>
      <c r="AB7" s="113"/>
      <c r="AC7" s="114"/>
      <c r="AD7" s="625"/>
      <c r="AE7" s="626"/>
      <c r="AF7" s="626"/>
      <c r="AG7" s="626"/>
      <c r="AH7" s="626"/>
      <c r="AI7" s="626"/>
      <c r="AJ7" s="626"/>
      <c r="AK7" s="626"/>
      <c r="AL7" s="626"/>
      <c r="AM7" s="626"/>
      <c r="AN7" s="626"/>
      <c r="AO7" s="626"/>
      <c r="AP7" s="626"/>
      <c r="AQ7" s="627"/>
      <c r="AR7" s="630"/>
      <c r="AS7" s="630"/>
      <c r="AT7" s="630"/>
      <c r="AU7" s="630"/>
      <c r="AV7" s="630"/>
    </row>
    <row r="8" spans="1:48 16381:16381" ht="15" customHeight="1" x14ac:dyDescent="0.25">
      <c r="A8" s="648"/>
      <c r="B8" s="650"/>
      <c r="C8" s="650"/>
      <c r="D8" s="105" t="s">
        <v>167</v>
      </c>
      <c r="E8" s="106"/>
      <c r="F8" s="115"/>
      <c r="G8" s="116"/>
      <c r="H8" s="117"/>
      <c r="I8" s="187"/>
      <c r="J8" s="187"/>
      <c r="K8" s="117"/>
      <c r="L8" s="117"/>
      <c r="M8" s="117"/>
      <c r="N8" s="117"/>
      <c r="O8" s="117"/>
      <c r="P8" s="117"/>
      <c r="Q8" s="117"/>
      <c r="R8" s="117"/>
      <c r="S8" s="117"/>
      <c r="T8" s="117"/>
      <c r="U8" s="117"/>
      <c r="V8" s="117"/>
      <c r="W8" s="117"/>
      <c r="X8" s="117"/>
      <c r="Y8" s="117"/>
      <c r="Z8" s="117"/>
      <c r="AA8" s="117"/>
      <c r="AB8" s="117"/>
      <c r="AC8" s="118"/>
      <c r="AD8" s="625"/>
      <c r="AE8" s="626"/>
      <c r="AF8" s="626"/>
      <c r="AG8" s="626"/>
      <c r="AH8" s="626"/>
      <c r="AI8" s="626"/>
      <c r="AJ8" s="626"/>
      <c r="AK8" s="626"/>
      <c r="AL8" s="626"/>
      <c r="AM8" s="626"/>
      <c r="AN8" s="626"/>
      <c r="AO8" s="626"/>
      <c r="AP8" s="626"/>
      <c r="AQ8" s="627"/>
      <c r="AR8" s="630"/>
      <c r="AS8" s="630"/>
      <c r="AT8" s="630"/>
      <c r="AU8" s="630"/>
      <c r="AV8" s="630"/>
    </row>
    <row r="9" spans="1:48 16381:16381" ht="15" customHeight="1" x14ac:dyDescent="0.25">
      <c r="A9" s="609" t="s">
        <v>309</v>
      </c>
      <c r="B9" s="610"/>
      <c r="C9" s="61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30"/>
    </row>
    <row r="10" spans="1:48 16381:16381" ht="15" customHeight="1" x14ac:dyDescent="0.25">
      <c r="A10" s="609"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30"/>
    </row>
    <row r="11" spans="1:48 16381:16381" ht="39.9" customHeight="1" x14ac:dyDescent="0.25">
      <c r="A11" s="612" t="s">
        <v>74</v>
      </c>
      <c r="B11" s="621"/>
      <c r="C11" s="621"/>
      <c r="D11" s="603" t="s">
        <v>311</v>
      </c>
      <c r="E11" s="603" t="s">
        <v>78</v>
      </c>
      <c r="F11" s="603" t="s">
        <v>80</v>
      </c>
      <c r="G11" s="603" t="s">
        <v>82</v>
      </c>
      <c r="H11" s="603"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30"/>
    </row>
    <row r="12" spans="1:48 16381:16381" ht="27.6" x14ac:dyDescent="0.25">
      <c r="A12" s="104" t="s">
        <v>313</v>
      </c>
      <c r="B12" s="104" t="s">
        <v>314</v>
      </c>
      <c r="C12" s="104" t="s">
        <v>315</v>
      </c>
      <c r="D12" s="604"/>
      <c r="E12" s="604"/>
      <c r="F12" s="604"/>
      <c r="G12" s="604"/>
      <c r="H12" s="604"/>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04"/>
    </row>
    <row r="13" spans="1:48 16381:16381" ht="63.6" customHeight="1" x14ac:dyDescent="0.25">
      <c r="A13" s="171"/>
      <c r="B13" s="172"/>
      <c r="C13" s="171"/>
      <c r="D13" s="171">
        <v>3</v>
      </c>
      <c r="E13" s="203" t="s">
        <v>588</v>
      </c>
      <c r="F13" s="171" t="s">
        <v>589</v>
      </c>
      <c r="G13" s="171" t="s">
        <v>330</v>
      </c>
      <c r="H13" s="171"/>
      <c r="I13" s="171" t="s">
        <v>321</v>
      </c>
      <c r="J13" s="203" t="s">
        <v>590</v>
      </c>
      <c r="K13" s="171" t="s">
        <v>591</v>
      </c>
      <c r="L13" s="222">
        <v>1</v>
      </c>
      <c r="M13" s="222">
        <v>1</v>
      </c>
      <c r="N13" s="222">
        <v>1</v>
      </c>
      <c r="O13" s="222">
        <v>1</v>
      </c>
      <c r="P13" s="173" t="s">
        <v>446</v>
      </c>
      <c r="Q13" s="173"/>
      <c r="R13" s="165"/>
      <c r="S13" s="165"/>
      <c r="T13" s="165"/>
      <c r="U13" s="165"/>
      <c r="V13" s="165"/>
      <c r="W13" s="165"/>
      <c r="X13" s="165">
        <v>1</v>
      </c>
      <c r="Y13" s="165">
        <v>1</v>
      </c>
      <c r="Z13" s="165">
        <v>1</v>
      </c>
      <c r="AA13" s="165">
        <v>1</v>
      </c>
      <c r="AB13" s="165">
        <v>1</v>
      </c>
      <c r="AC13" s="165">
        <v>1</v>
      </c>
      <c r="AD13" s="121"/>
      <c r="AE13" s="121"/>
      <c r="AF13" s="121"/>
      <c r="AG13" s="121"/>
      <c r="AH13" s="121"/>
      <c r="AI13" s="121"/>
      <c r="AJ13" s="121"/>
      <c r="AK13" s="121"/>
      <c r="AL13" s="121"/>
      <c r="AM13" s="121"/>
      <c r="AN13" s="121"/>
      <c r="AO13" s="121"/>
      <c r="AP13" s="121"/>
      <c r="AQ13" s="122"/>
      <c r="AR13" s="123"/>
      <c r="AS13" s="123"/>
      <c r="AT13" s="124"/>
      <c r="AU13" s="123"/>
      <c r="AV13" s="125"/>
      <c r="XFA13" s="15" t="s">
        <v>377</v>
      </c>
    </row>
    <row r="14" spans="1:48 16381:16381" ht="78.599999999999994" customHeight="1" x14ac:dyDescent="0.25">
      <c r="A14" s="171"/>
      <c r="B14" s="172"/>
      <c r="C14" s="171"/>
      <c r="D14" s="171">
        <v>5</v>
      </c>
      <c r="E14" s="203" t="s">
        <v>592</v>
      </c>
      <c r="F14" s="171" t="s">
        <v>593</v>
      </c>
      <c r="G14" s="171" t="s">
        <v>320</v>
      </c>
      <c r="H14" s="175"/>
      <c r="I14" s="171" t="s">
        <v>321</v>
      </c>
      <c r="J14" s="174" t="s">
        <v>594</v>
      </c>
      <c r="K14" s="171" t="s">
        <v>346</v>
      </c>
      <c r="L14" s="222">
        <v>1</v>
      </c>
      <c r="M14" s="222">
        <v>1</v>
      </c>
      <c r="N14" s="222">
        <v>1</v>
      </c>
      <c r="O14" s="222">
        <v>1</v>
      </c>
      <c r="P14" s="173" t="s">
        <v>446</v>
      </c>
      <c r="Q14" s="175"/>
      <c r="R14" s="121"/>
      <c r="S14" s="121"/>
      <c r="T14" s="121"/>
      <c r="U14" s="121"/>
      <c r="V14" s="121"/>
      <c r="W14" s="121"/>
      <c r="X14" s="165">
        <v>0.15</v>
      </c>
      <c r="Y14" s="165">
        <v>0.3</v>
      </c>
      <c r="Z14" s="165">
        <v>0.45</v>
      </c>
      <c r="AA14" s="165">
        <v>0.6</v>
      </c>
      <c r="AB14" s="165">
        <v>0.75</v>
      </c>
      <c r="AC14" s="165">
        <v>1</v>
      </c>
      <c r="AD14" s="121"/>
      <c r="AE14" s="121"/>
      <c r="AF14" s="121"/>
      <c r="AG14" s="121"/>
      <c r="AH14" s="121"/>
      <c r="AI14" s="121"/>
      <c r="AJ14" s="121"/>
      <c r="AK14" s="121"/>
      <c r="AL14" s="121"/>
      <c r="AM14" s="121"/>
      <c r="AN14" s="121"/>
      <c r="AO14" s="121"/>
      <c r="AP14" s="121"/>
      <c r="AQ14" s="122"/>
      <c r="AR14" s="122"/>
      <c r="AS14" s="122"/>
      <c r="AT14" s="122"/>
      <c r="AU14" s="122"/>
      <c r="AV14" s="121"/>
      <c r="XFA14" s="15" t="s">
        <v>382</v>
      </c>
    </row>
    <row r="15" spans="1:48 16381:16381" ht="71.400000000000006" customHeight="1" x14ac:dyDescent="0.25">
      <c r="A15" s="171"/>
      <c r="B15" s="172"/>
      <c r="C15" s="171"/>
      <c r="D15" s="171">
        <v>5</v>
      </c>
      <c r="E15" s="174" t="s">
        <v>595</v>
      </c>
      <c r="F15" s="171" t="s">
        <v>596</v>
      </c>
      <c r="G15" s="171" t="s">
        <v>320</v>
      </c>
      <c r="H15" s="175"/>
      <c r="I15" s="171" t="s">
        <v>321</v>
      </c>
      <c r="J15" s="174" t="s">
        <v>597</v>
      </c>
      <c r="K15" s="171" t="s">
        <v>346</v>
      </c>
      <c r="L15" s="222">
        <v>1</v>
      </c>
      <c r="M15" s="222">
        <v>1</v>
      </c>
      <c r="N15" s="222">
        <v>1</v>
      </c>
      <c r="O15" s="222">
        <v>1</v>
      </c>
      <c r="P15" s="173" t="s">
        <v>446</v>
      </c>
      <c r="Q15" s="175"/>
      <c r="R15" s="121"/>
      <c r="S15" s="121"/>
      <c r="T15" s="121"/>
      <c r="U15" s="121"/>
      <c r="V15" s="121"/>
      <c r="W15" s="121"/>
      <c r="X15" s="165">
        <v>0.15</v>
      </c>
      <c r="Y15" s="165">
        <v>0.3</v>
      </c>
      <c r="Z15" s="165">
        <v>0.45</v>
      </c>
      <c r="AA15" s="165">
        <v>0.6</v>
      </c>
      <c r="AB15" s="165">
        <v>0.75</v>
      </c>
      <c r="AC15" s="165">
        <v>1</v>
      </c>
      <c r="AD15" s="121"/>
      <c r="AE15" s="121"/>
      <c r="AF15" s="121"/>
      <c r="AG15" s="121"/>
      <c r="AH15" s="121"/>
      <c r="AI15" s="121"/>
      <c r="AJ15" s="121"/>
      <c r="AK15" s="121"/>
      <c r="AL15" s="121"/>
      <c r="AM15" s="121"/>
      <c r="AN15" s="121"/>
      <c r="AO15" s="121"/>
      <c r="AP15" s="121"/>
      <c r="AQ15" s="122"/>
      <c r="AR15" s="122"/>
      <c r="AS15" s="122"/>
      <c r="AT15" s="122"/>
      <c r="AU15" s="122"/>
      <c r="AV15" s="121"/>
      <c r="XFA15" s="15" t="s">
        <v>385</v>
      </c>
    </row>
    <row r="16" spans="1:48 16381:16381" ht="53.4" customHeight="1" x14ac:dyDescent="0.25">
      <c r="A16" s="171"/>
      <c r="B16" s="172"/>
      <c r="C16" s="171"/>
      <c r="D16" s="171">
        <v>5</v>
      </c>
      <c r="E16" s="174" t="s">
        <v>598</v>
      </c>
      <c r="F16" s="171" t="s">
        <v>599</v>
      </c>
      <c r="G16" s="171" t="s">
        <v>320</v>
      </c>
      <c r="H16" s="175"/>
      <c r="I16" s="171" t="s">
        <v>321</v>
      </c>
      <c r="J16" s="174" t="s">
        <v>600</v>
      </c>
      <c r="K16" s="171" t="s">
        <v>346</v>
      </c>
      <c r="L16" s="222">
        <v>1</v>
      </c>
      <c r="M16" s="222">
        <v>1</v>
      </c>
      <c r="N16" s="222">
        <v>1</v>
      </c>
      <c r="O16" s="222">
        <v>1</v>
      </c>
      <c r="P16" s="173" t="s">
        <v>446</v>
      </c>
      <c r="Q16" s="175"/>
      <c r="R16" s="121"/>
      <c r="S16" s="121"/>
      <c r="T16" s="121"/>
      <c r="U16" s="121"/>
      <c r="V16" s="121"/>
      <c r="W16" s="121"/>
      <c r="X16" s="165">
        <v>0.15</v>
      </c>
      <c r="Y16" s="165">
        <v>0.3</v>
      </c>
      <c r="Z16" s="165">
        <v>0.45</v>
      </c>
      <c r="AA16" s="165">
        <v>0.6</v>
      </c>
      <c r="AB16" s="165">
        <v>0.75</v>
      </c>
      <c r="AC16" s="165">
        <v>1</v>
      </c>
      <c r="AD16" s="121"/>
      <c r="AE16" s="121"/>
      <c r="AF16" s="121"/>
      <c r="AG16" s="121"/>
      <c r="AH16" s="121"/>
      <c r="AI16" s="121"/>
      <c r="AJ16" s="121"/>
      <c r="AK16" s="121"/>
      <c r="AL16" s="121"/>
      <c r="AM16" s="121"/>
      <c r="AN16" s="121"/>
      <c r="AO16" s="121"/>
      <c r="AP16" s="121"/>
      <c r="AQ16" s="122"/>
      <c r="AR16" s="122"/>
      <c r="AS16" s="122"/>
      <c r="AT16" s="122"/>
      <c r="AU16" s="122"/>
      <c r="AV16" s="121"/>
      <c r="XFA16" s="15" t="s">
        <v>388</v>
      </c>
    </row>
    <row r="17" spans="1:48" ht="76.2" customHeight="1" x14ac:dyDescent="0.25">
      <c r="A17" s="171"/>
      <c r="B17" s="172"/>
      <c r="C17" s="171"/>
      <c r="D17" s="171">
        <v>5</v>
      </c>
      <c r="E17" s="174" t="s">
        <v>601</v>
      </c>
      <c r="F17" s="171" t="s">
        <v>602</v>
      </c>
      <c r="G17" s="171" t="s">
        <v>330</v>
      </c>
      <c r="H17" s="175"/>
      <c r="I17" s="171" t="s">
        <v>321</v>
      </c>
      <c r="J17" s="174" t="s">
        <v>603</v>
      </c>
      <c r="K17" s="171" t="s">
        <v>346</v>
      </c>
      <c r="L17" s="222">
        <v>1</v>
      </c>
      <c r="M17" s="222">
        <v>1</v>
      </c>
      <c r="N17" s="222">
        <v>1</v>
      </c>
      <c r="O17" s="222">
        <v>1</v>
      </c>
      <c r="P17" s="173" t="s">
        <v>446</v>
      </c>
      <c r="Q17" s="175"/>
      <c r="R17" s="121"/>
      <c r="S17" s="121"/>
      <c r="T17" s="121"/>
      <c r="U17" s="121"/>
      <c r="V17" s="121"/>
      <c r="W17" s="121"/>
      <c r="X17" s="165">
        <v>1</v>
      </c>
      <c r="Y17" s="165">
        <v>1</v>
      </c>
      <c r="Z17" s="165">
        <v>1</v>
      </c>
      <c r="AA17" s="165">
        <v>1</v>
      </c>
      <c r="AB17" s="165">
        <v>1</v>
      </c>
      <c r="AC17" s="165">
        <v>1</v>
      </c>
      <c r="AD17" s="121"/>
      <c r="AE17" s="121"/>
      <c r="AF17" s="121"/>
      <c r="AG17" s="121"/>
      <c r="AH17" s="121"/>
      <c r="AI17" s="121"/>
      <c r="AJ17" s="121"/>
      <c r="AK17" s="121"/>
      <c r="AL17" s="121"/>
      <c r="AM17" s="121"/>
      <c r="AN17" s="121"/>
      <c r="AO17" s="121"/>
      <c r="AP17" s="121"/>
      <c r="AQ17" s="122"/>
      <c r="AR17" s="122"/>
      <c r="AS17" s="122"/>
      <c r="AT17" s="122"/>
      <c r="AU17" s="122"/>
      <c r="AV17" s="121"/>
    </row>
    <row r="18" spans="1:48" ht="75" customHeight="1" x14ac:dyDescent="0.25">
      <c r="A18" s="171"/>
      <c r="B18" s="172"/>
      <c r="C18" s="171"/>
      <c r="D18" s="171">
        <v>5</v>
      </c>
      <c r="E18" s="203" t="s">
        <v>592</v>
      </c>
      <c r="F18" s="171" t="s">
        <v>604</v>
      </c>
      <c r="G18" s="171" t="s">
        <v>348</v>
      </c>
      <c r="H18" s="175"/>
      <c r="I18" s="171" t="s">
        <v>321</v>
      </c>
      <c r="J18" s="174" t="s">
        <v>605</v>
      </c>
      <c r="K18" s="171" t="s">
        <v>346</v>
      </c>
      <c r="L18" s="222">
        <v>1</v>
      </c>
      <c r="M18" s="222">
        <v>1</v>
      </c>
      <c r="N18" s="222">
        <v>1</v>
      </c>
      <c r="O18" s="222">
        <v>1</v>
      </c>
      <c r="P18" s="173" t="s">
        <v>446</v>
      </c>
      <c r="Q18" s="175"/>
      <c r="R18" s="121"/>
      <c r="S18" s="121"/>
      <c r="T18" s="121"/>
      <c r="U18" s="121"/>
      <c r="V18" s="121"/>
      <c r="W18" s="121"/>
      <c r="X18" s="165">
        <v>0.17</v>
      </c>
      <c r="Y18" s="165">
        <v>0.17</v>
      </c>
      <c r="Z18" s="165">
        <v>0.17</v>
      </c>
      <c r="AA18" s="165">
        <v>0.17</v>
      </c>
      <c r="AB18" s="165">
        <v>0.17</v>
      </c>
      <c r="AC18" s="165">
        <v>0.15</v>
      </c>
      <c r="AD18" s="121"/>
      <c r="AE18" s="121"/>
      <c r="AF18" s="121"/>
      <c r="AG18" s="121"/>
      <c r="AH18" s="121"/>
      <c r="AI18" s="121"/>
      <c r="AJ18" s="121"/>
      <c r="AK18" s="121"/>
      <c r="AL18" s="121"/>
      <c r="AM18" s="121"/>
      <c r="AN18" s="121"/>
      <c r="AO18" s="121"/>
      <c r="AP18" s="121"/>
      <c r="AQ18" s="122"/>
      <c r="AR18" s="122"/>
      <c r="AS18" s="122"/>
      <c r="AT18" s="122"/>
      <c r="AU18" s="122"/>
      <c r="AV18" s="121"/>
    </row>
    <row r="19" spans="1:48" x14ac:dyDescent="0.25">
      <c r="A19" s="647" t="s">
        <v>358</v>
      </c>
      <c r="B19" s="631" t="s">
        <v>360</v>
      </c>
      <c r="C19" s="631"/>
      <c r="D19" s="631"/>
      <c r="E19" s="634" t="s">
        <v>359</v>
      </c>
      <c r="F19" s="634"/>
      <c r="G19" s="634"/>
      <c r="H19" s="634"/>
      <c r="I19" s="634"/>
      <c r="J19" s="634"/>
      <c r="K19" s="634"/>
      <c r="L19" s="634"/>
      <c r="M19" s="631" t="s">
        <v>360</v>
      </c>
      <c r="N19" s="631"/>
      <c r="O19" s="631"/>
      <c r="P19" s="631"/>
      <c r="Q19" s="631"/>
      <c r="R19" s="631" t="s">
        <v>360</v>
      </c>
      <c r="S19" s="631"/>
      <c r="T19" s="631"/>
      <c r="U19" s="631"/>
      <c r="V19" s="631"/>
      <c r="W19" s="631"/>
      <c r="X19" s="631"/>
      <c r="Y19" s="631"/>
      <c r="Z19" s="631" t="s">
        <v>360</v>
      </c>
      <c r="AA19" s="631"/>
      <c r="AB19" s="631"/>
      <c r="AC19" s="631"/>
      <c r="AD19" s="631"/>
      <c r="AE19" s="631"/>
      <c r="AF19" s="631"/>
      <c r="AG19" s="631"/>
      <c r="AH19" s="631"/>
      <c r="AI19" s="631"/>
      <c r="AJ19" s="631"/>
      <c r="AK19" s="631"/>
      <c r="AL19" s="634" t="s">
        <v>361</v>
      </c>
      <c r="AM19" s="634"/>
      <c r="AN19" s="634"/>
      <c r="AO19" s="634"/>
      <c r="AP19" s="631" t="s">
        <v>362</v>
      </c>
      <c r="AQ19" s="631"/>
      <c r="AR19" s="631"/>
      <c r="AS19" s="631"/>
      <c r="AT19" s="631"/>
      <c r="AU19" s="631"/>
      <c r="AV19" s="631"/>
    </row>
    <row r="20" spans="1:48" x14ac:dyDescent="0.25">
      <c r="A20" s="647"/>
      <c r="B20" s="631" t="s">
        <v>606</v>
      </c>
      <c r="C20" s="631"/>
      <c r="D20" s="631"/>
      <c r="E20" s="634"/>
      <c r="F20" s="634"/>
      <c r="G20" s="634"/>
      <c r="H20" s="634"/>
      <c r="I20" s="634"/>
      <c r="J20" s="634"/>
      <c r="K20" s="634"/>
      <c r="L20" s="634"/>
      <c r="M20" s="631" t="s">
        <v>607</v>
      </c>
      <c r="N20" s="631"/>
      <c r="O20" s="631"/>
      <c r="P20" s="631"/>
      <c r="Q20" s="631"/>
      <c r="R20" s="631" t="s">
        <v>365</v>
      </c>
      <c r="S20" s="631"/>
      <c r="T20" s="631"/>
      <c r="U20" s="631"/>
      <c r="V20" s="631"/>
      <c r="W20" s="631"/>
      <c r="X20" s="631"/>
      <c r="Y20" s="631"/>
      <c r="Z20" s="631" t="s">
        <v>366</v>
      </c>
      <c r="AA20" s="631"/>
      <c r="AB20" s="631"/>
      <c r="AC20" s="631"/>
      <c r="AD20" s="631"/>
      <c r="AE20" s="631"/>
      <c r="AF20" s="631"/>
      <c r="AG20" s="631"/>
      <c r="AH20" s="631"/>
      <c r="AI20" s="631"/>
      <c r="AJ20" s="631"/>
      <c r="AK20" s="631"/>
      <c r="AL20" s="634"/>
      <c r="AM20" s="634"/>
      <c r="AN20" s="634"/>
      <c r="AO20" s="634"/>
      <c r="AP20" s="631" t="s">
        <v>366</v>
      </c>
      <c r="AQ20" s="631"/>
      <c r="AR20" s="631"/>
      <c r="AS20" s="631"/>
      <c r="AT20" s="631"/>
      <c r="AU20" s="631"/>
      <c r="AV20" s="631"/>
    </row>
    <row r="21" spans="1:48" ht="15.9" customHeight="1" x14ac:dyDescent="0.25">
      <c r="A21" s="647"/>
      <c r="B21" s="631" t="s">
        <v>608</v>
      </c>
      <c r="C21" s="631"/>
      <c r="D21" s="631"/>
      <c r="E21" s="634"/>
      <c r="F21" s="634"/>
      <c r="G21" s="634"/>
      <c r="H21" s="634"/>
      <c r="I21" s="634"/>
      <c r="J21" s="634"/>
      <c r="K21" s="634"/>
      <c r="L21" s="634"/>
      <c r="M21" s="631" t="s">
        <v>609</v>
      </c>
      <c r="N21" s="631"/>
      <c r="O21" s="631"/>
      <c r="P21" s="631"/>
      <c r="Q21" s="631"/>
      <c r="R21" s="631" t="s">
        <v>369</v>
      </c>
      <c r="S21" s="631"/>
      <c r="T21" s="631"/>
      <c r="U21" s="631"/>
      <c r="V21" s="631"/>
      <c r="W21" s="631"/>
      <c r="X21" s="631"/>
      <c r="Y21" s="631"/>
      <c r="Z21" s="631" t="s">
        <v>369</v>
      </c>
      <c r="AA21" s="631"/>
      <c r="AB21" s="631"/>
      <c r="AC21" s="631"/>
      <c r="AD21" s="631"/>
      <c r="AE21" s="631"/>
      <c r="AF21" s="631"/>
      <c r="AG21" s="631"/>
      <c r="AH21" s="631"/>
      <c r="AI21" s="631"/>
      <c r="AJ21" s="631"/>
      <c r="AK21" s="631"/>
      <c r="AL21" s="634"/>
      <c r="AM21" s="634"/>
      <c r="AN21" s="634"/>
      <c r="AO21" s="634"/>
      <c r="AP21" s="631" t="s">
        <v>368</v>
      </c>
      <c r="AQ21" s="631"/>
      <c r="AR21" s="631"/>
      <c r="AS21" s="631"/>
      <c r="AT21" s="631"/>
      <c r="AU21" s="631"/>
      <c r="AV21" s="631"/>
    </row>
  </sheetData>
  <mergeCells count="53">
    <mergeCell ref="AP21:AV21"/>
    <mergeCell ref="AP19:AV19"/>
    <mergeCell ref="B20:D20"/>
    <mergeCell ref="M20:Q20"/>
    <mergeCell ref="R20:Y20"/>
    <mergeCell ref="Z20:AK20"/>
    <mergeCell ref="AP20:AV20"/>
    <mergeCell ref="Z19:AK19"/>
    <mergeCell ref="AL19:AO21"/>
    <mergeCell ref="M21:Q21"/>
    <mergeCell ref="R21:Y21"/>
    <mergeCell ref="Z21:AK21"/>
    <mergeCell ref="A19:A21"/>
    <mergeCell ref="B19:D19"/>
    <mergeCell ref="E19:L21"/>
    <mergeCell ref="M19:Q19"/>
    <mergeCell ref="R19:Y19"/>
    <mergeCell ref="B21:D21"/>
    <mergeCell ref="AR5:AR12"/>
    <mergeCell ref="AS5:AS12"/>
    <mergeCell ref="AT5:AT12"/>
    <mergeCell ref="AU5:AU12"/>
    <mergeCell ref="R11:AC11"/>
    <mergeCell ref="A11:C11"/>
    <mergeCell ref="D11:D12"/>
    <mergeCell ref="E11:E12"/>
    <mergeCell ref="A5:AC5"/>
    <mergeCell ref="AD5:AQ10"/>
    <mergeCell ref="F11:F12"/>
    <mergeCell ref="G11:G12"/>
    <mergeCell ref="H11:H12"/>
    <mergeCell ref="I11:I12"/>
    <mergeCell ref="J11:J12"/>
    <mergeCell ref="K11:K12"/>
    <mergeCell ref="L11:O11"/>
    <mergeCell ref="P11:P12"/>
    <mergeCell ref="Q11:Q12"/>
    <mergeCell ref="A1:AT1"/>
    <mergeCell ref="AD11:AO11"/>
    <mergeCell ref="AP11:AQ11"/>
    <mergeCell ref="AU1:AV1"/>
    <mergeCell ref="A2:AT2"/>
    <mergeCell ref="AU2:AV2"/>
    <mergeCell ref="A3:AT4"/>
    <mergeCell ref="AU3:AV3"/>
    <mergeCell ref="AU4:AV4"/>
    <mergeCell ref="AV5:AV12"/>
    <mergeCell ref="A6:A8"/>
    <mergeCell ref="B6:C8"/>
    <mergeCell ref="A9:C9"/>
    <mergeCell ref="D9:AC9"/>
    <mergeCell ref="A10:C10"/>
    <mergeCell ref="D10:AC10"/>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E816-4B85-4812-A5A3-1C1F0D2AFC0A}">
  <sheetPr>
    <tabColor theme="7" tint="0.39997558519241921"/>
  </sheetPr>
  <dimension ref="A1:XFA24"/>
  <sheetViews>
    <sheetView topLeftCell="A17" zoomScale="70" zoomScaleNormal="70" workbookViewId="0">
      <selection activeCell="A13" sqref="A13:XFD13"/>
    </sheetView>
  </sheetViews>
  <sheetFormatPr baseColWidth="10" defaultColWidth="10.88671875" defaultRowHeight="13.8" x14ac:dyDescent="0.25"/>
  <cols>
    <col min="1" max="3" width="10.33203125" style="15" customWidth="1"/>
    <col min="4" max="4" width="30.88671875" style="15" customWidth="1"/>
    <col min="5" max="9" width="17.5546875" style="15" customWidth="1"/>
    <col min="10" max="10" width="44.6640625" style="15" customWidth="1"/>
    <col min="11" max="11" width="17.5546875" style="15" customWidth="1"/>
    <col min="12" max="15" width="8.6640625" style="15" customWidth="1"/>
    <col min="16" max="16" width="15.6640625" style="15" customWidth="1"/>
    <col min="17" max="17" width="23.6640625" style="15" customWidth="1"/>
    <col min="18" max="28" width="7.44140625" style="15" customWidth="1"/>
    <col min="29" max="29" width="5.88671875" style="15" customWidth="1"/>
    <col min="30" max="40" width="8.109375" style="15" customWidth="1"/>
    <col min="41" max="41" width="10.664062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48 16381:16381" ht="15.9" customHeight="1" thickBot="1" x14ac:dyDescent="0.3">
      <c r="A1" s="641" t="s">
        <v>157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42"/>
      <c r="AU1" s="639" t="s">
        <v>158</v>
      </c>
      <c r="AV1" s="591"/>
    </row>
    <row r="2" spans="1:48 16381:16381" ht="15.9" customHeight="1" thickBot="1" x14ac:dyDescent="0.3">
      <c r="A2" s="64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644"/>
      <c r="AU2" s="397" t="s">
        <v>160</v>
      </c>
      <c r="AV2" s="640"/>
    </row>
    <row r="3" spans="1:48 16381:16381" ht="15" customHeight="1" thickBot="1" x14ac:dyDescent="0.3">
      <c r="A3" s="645"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646"/>
      <c r="AU3" s="397" t="s">
        <v>162</v>
      </c>
      <c r="AV3" s="640"/>
    </row>
    <row r="4" spans="1:48 16381:16381" ht="15.9" customHeight="1" x14ac:dyDescent="0.25">
      <c r="A4" s="641"/>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42"/>
      <c r="AU4" s="601" t="s">
        <v>306</v>
      </c>
      <c r="AV4" s="601"/>
    </row>
    <row r="5" spans="1:48 16381:16381" ht="15" customHeight="1" x14ac:dyDescent="0.25">
      <c r="A5" s="609" t="s">
        <v>307</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03" t="s">
        <v>308</v>
      </c>
    </row>
    <row r="6" spans="1:48 16381:16381" ht="15" customHeight="1" x14ac:dyDescent="0.25">
      <c r="A6" s="648" t="s">
        <v>6</v>
      </c>
      <c r="B6" s="649">
        <v>45498</v>
      </c>
      <c r="C6" s="650"/>
      <c r="D6" s="105" t="s">
        <v>165</v>
      </c>
      <c r="E6" s="106" t="s">
        <v>370</v>
      </c>
      <c r="F6" s="107"/>
      <c r="G6" s="108"/>
      <c r="H6" s="109"/>
      <c r="I6" s="109"/>
      <c r="J6" s="109"/>
      <c r="K6" s="109"/>
      <c r="L6" s="109"/>
      <c r="M6" s="109"/>
      <c r="N6" s="109"/>
      <c r="O6" s="109"/>
      <c r="P6" s="109"/>
      <c r="Q6" s="109"/>
      <c r="R6" s="109"/>
      <c r="S6" s="109"/>
      <c r="T6" s="109"/>
      <c r="U6" s="109"/>
      <c r="V6" s="109"/>
      <c r="W6" s="109"/>
      <c r="X6" s="109"/>
      <c r="Y6" s="109"/>
      <c r="Z6" s="109"/>
      <c r="AA6" s="109"/>
      <c r="AB6" s="109"/>
      <c r="AC6" s="110"/>
      <c r="AD6" s="625"/>
      <c r="AE6" s="626"/>
      <c r="AF6" s="626"/>
      <c r="AG6" s="626"/>
      <c r="AH6" s="626"/>
      <c r="AI6" s="626"/>
      <c r="AJ6" s="626"/>
      <c r="AK6" s="626"/>
      <c r="AL6" s="626"/>
      <c r="AM6" s="626"/>
      <c r="AN6" s="626"/>
      <c r="AO6" s="626"/>
      <c r="AP6" s="626"/>
      <c r="AQ6" s="627"/>
      <c r="AR6" s="630"/>
      <c r="AS6" s="630"/>
      <c r="AT6" s="630"/>
      <c r="AU6" s="630"/>
      <c r="AV6" s="630"/>
    </row>
    <row r="7" spans="1:48 16381:16381" ht="15" customHeight="1" x14ac:dyDescent="0.25">
      <c r="A7" s="648"/>
      <c r="B7" s="650"/>
      <c r="C7" s="650"/>
      <c r="D7" s="105" t="s">
        <v>166</v>
      </c>
      <c r="E7" s="106"/>
      <c r="F7" s="111"/>
      <c r="G7" s="112"/>
      <c r="H7" s="113"/>
      <c r="I7" s="186">
        <v>45498</v>
      </c>
      <c r="J7" s="84"/>
      <c r="K7" s="113"/>
      <c r="L7" s="113"/>
      <c r="M7" s="113"/>
      <c r="N7" s="113"/>
      <c r="O7" s="113"/>
      <c r="P7" s="113"/>
      <c r="Q7" s="113"/>
      <c r="R7" s="113"/>
      <c r="S7" s="113"/>
      <c r="T7" s="113"/>
      <c r="U7" s="113"/>
      <c r="V7" s="113"/>
      <c r="W7" s="113"/>
      <c r="X7" s="113"/>
      <c r="Y7" s="113"/>
      <c r="Z7" s="113"/>
      <c r="AA7" s="113"/>
      <c r="AB7" s="113"/>
      <c r="AC7" s="114"/>
      <c r="AD7" s="625"/>
      <c r="AE7" s="626"/>
      <c r="AF7" s="626"/>
      <c r="AG7" s="626"/>
      <c r="AH7" s="626"/>
      <c r="AI7" s="626"/>
      <c r="AJ7" s="626"/>
      <c r="AK7" s="626"/>
      <c r="AL7" s="626"/>
      <c r="AM7" s="626"/>
      <c r="AN7" s="626"/>
      <c r="AO7" s="626"/>
      <c r="AP7" s="626"/>
      <c r="AQ7" s="627"/>
      <c r="AR7" s="630"/>
      <c r="AS7" s="630"/>
      <c r="AT7" s="630"/>
      <c r="AU7" s="630"/>
      <c r="AV7" s="630"/>
    </row>
    <row r="8" spans="1:48 16381:16381" ht="15" customHeight="1" x14ac:dyDescent="0.25">
      <c r="A8" s="648"/>
      <c r="B8" s="650"/>
      <c r="C8" s="650"/>
      <c r="D8" s="105" t="s">
        <v>167</v>
      </c>
      <c r="E8" s="106"/>
      <c r="F8" s="115"/>
      <c r="G8" s="116"/>
      <c r="H8" s="117"/>
      <c r="I8" s="187"/>
      <c r="J8" s="187"/>
      <c r="K8" s="117"/>
      <c r="L8" s="117"/>
      <c r="M8" s="117"/>
      <c r="N8" s="117"/>
      <c r="O8" s="117"/>
      <c r="P8" s="117"/>
      <c r="Q8" s="117"/>
      <c r="R8" s="117"/>
      <c r="S8" s="117"/>
      <c r="T8" s="117"/>
      <c r="U8" s="117"/>
      <c r="V8" s="117"/>
      <c r="W8" s="117"/>
      <c r="X8" s="117"/>
      <c r="Y8" s="117"/>
      <c r="Z8" s="117"/>
      <c r="AA8" s="117"/>
      <c r="AB8" s="117"/>
      <c r="AC8" s="118"/>
      <c r="AD8" s="625"/>
      <c r="AE8" s="626"/>
      <c r="AF8" s="626"/>
      <c r="AG8" s="626"/>
      <c r="AH8" s="626"/>
      <c r="AI8" s="626"/>
      <c r="AJ8" s="626"/>
      <c r="AK8" s="626"/>
      <c r="AL8" s="626"/>
      <c r="AM8" s="626"/>
      <c r="AN8" s="626"/>
      <c r="AO8" s="626"/>
      <c r="AP8" s="626"/>
      <c r="AQ8" s="627"/>
      <c r="AR8" s="630"/>
      <c r="AS8" s="630"/>
      <c r="AT8" s="630"/>
      <c r="AU8" s="630"/>
      <c r="AV8" s="630"/>
    </row>
    <row r="9" spans="1:48 16381:16381" ht="15" customHeight="1" x14ac:dyDescent="0.25">
      <c r="A9" s="609" t="s">
        <v>309</v>
      </c>
      <c r="B9" s="610"/>
      <c r="C9" s="61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30"/>
    </row>
    <row r="10" spans="1:48 16381:16381" ht="15" customHeight="1" x14ac:dyDescent="0.25">
      <c r="A10" s="609"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30"/>
    </row>
    <row r="11" spans="1:48 16381:16381" ht="39.9" customHeight="1" x14ac:dyDescent="0.25">
      <c r="A11" s="612" t="s">
        <v>74</v>
      </c>
      <c r="B11" s="621"/>
      <c r="C11" s="621"/>
      <c r="D11" s="603" t="s">
        <v>311</v>
      </c>
      <c r="E11" s="603" t="s">
        <v>78</v>
      </c>
      <c r="F11" s="603" t="s">
        <v>80</v>
      </c>
      <c r="G11" s="603" t="s">
        <v>82</v>
      </c>
      <c r="H11" s="603"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30"/>
    </row>
    <row r="12" spans="1:48 16381:16381" ht="27.6" x14ac:dyDescent="0.25">
      <c r="A12" s="104" t="s">
        <v>313</v>
      </c>
      <c r="B12" s="104" t="s">
        <v>314</v>
      </c>
      <c r="C12" s="104" t="s">
        <v>315</v>
      </c>
      <c r="D12" s="604"/>
      <c r="E12" s="604"/>
      <c r="F12" s="604"/>
      <c r="G12" s="604"/>
      <c r="H12" s="604"/>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04"/>
    </row>
    <row r="13" spans="1:48 16381:16381" ht="120" customHeight="1" x14ac:dyDescent="0.25">
      <c r="A13" s="171"/>
      <c r="B13" s="172"/>
      <c r="C13" s="171"/>
      <c r="D13" s="171">
        <v>6</v>
      </c>
      <c r="E13" s="171" t="s">
        <v>610</v>
      </c>
      <c r="F13" s="171" t="s">
        <v>611</v>
      </c>
      <c r="G13" s="171" t="s">
        <v>348</v>
      </c>
      <c r="H13" s="207">
        <v>1</v>
      </c>
      <c r="I13" s="171" t="s">
        <v>612</v>
      </c>
      <c r="J13" s="171" t="s">
        <v>611</v>
      </c>
      <c r="K13" s="171" t="s">
        <v>613</v>
      </c>
      <c r="L13" s="206">
        <v>1</v>
      </c>
      <c r="M13" s="173"/>
      <c r="N13" s="173"/>
      <c r="O13" s="173"/>
      <c r="P13" s="173" t="s">
        <v>614</v>
      </c>
      <c r="Q13" s="173" t="s">
        <v>615</v>
      </c>
      <c r="R13" s="121"/>
      <c r="S13" s="121"/>
      <c r="T13" s="121"/>
      <c r="U13" s="165"/>
      <c r="V13" s="121"/>
      <c r="W13" s="121"/>
      <c r="X13" s="165"/>
      <c r="Y13" s="165"/>
      <c r="Z13" s="165">
        <v>0.74</v>
      </c>
      <c r="AA13" s="165"/>
      <c r="AB13" s="121"/>
      <c r="AC13" s="165">
        <v>0.26</v>
      </c>
      <c r="AD13" s="121"/>
      <c r="AE13" s="121"/>
      <c r="AF13" s="121"/>
      <c r="AG13" s="165"/>
      <c r="AH13" s="121"/>
      <c r="AI13" s="121"/>
      <c r="AJ13" s="121"/>
      <c r="AK13" s="165"/>
      <c r="AL13" s="165">
        <v>0.74</v>
      </c>
      <c r="AM13" s="121"/>
      <c r="AN13" s="121"/>
      <c r="AO13" s="165">
        <v>0.26</v>
      </c>
      <c r="AP13" s="121"/>
      <c r="AQ13" s="122"/>
      <c r="AR13" s="123"/>
      <c r="AS13" s="123"/>
      <c r="AT13" s="124"/>
      <c r="AU13" s="123"/>
      <c r="AV13" s="125"/>
      <c r="XFA13" s="15" t="s">
        <v>377</v>
      </c>
    </row>
    <row r="14" spans="1:48 16381:16381" ht="120" customHeight="1" x14ac:dyDescent="0.25">
      <c r="A14" s="171"/>
      <c r="B14" s="172"/>
      <c r="C14" s="171"/>
      <c r="D14" s="171">
        <v>6</v>
      </c>
      <c r="E14" s="174" t="s">
        <v>616</v>
      </c>
      <c r="F14" s="174" t="s">
        <v>617</v>
      </c>
      <c r="G14" s="171" t="s">
        <v>348</v>
      </c>
      <c r="H14" s="207">
        <v>1</v>
      </c>
      <c r="I14" s="171" t="s">
        <v>612</v>
      </c>
      <c r="J14" s="174" t="s">
        <v>617</v>
      </c>
      <c r="K14" s="171" t="s">
        <v>613</v>
      </c>
      <c r="L14" s="206">
        <v>1</v>
      </c>
      <c r="M14" s="204"/>
      <c r="N14" s="204"/>
      <c r="O14" s="204"/>
      <c r="P14" s="173" t="s">
        <v>614</v>
      </c>
      <c r="Q14" s="173" t="s">
        <v>618</v>
      </c>
      <c r="R14" s="121"/>
      <c r="S14" s="121"/>
      <c r="T14" s="121"/>
      <c r="U14" s="165"/>
      <c r="V14" s="121"/>
      <c r="W14" s="121"/>
      <c r="X14" s="165"/>
      <c r="Y14" s="165"/>
      <c r="Z14" s="165">
        <v>0.74</v>
      </c>
      <c r="AA14" s="165"/>
      <c r="AB14" s="121"/>
      <c r="AC14" s="165">
        <v>0.26</v>
      </c>
      <c r="AD14" s="121"/>
      <c r="AE14" s="121"/>
      <c r="AF14" s="121"/>
      <c r="AG14" s="165"/>
      <c r="AH14" s="121"/>
      <c r="AI14" s="121"/>
      <c r="AJ14" s="121"/>
      <c r="AK14" s="165"/>
      <c r="AL14" s="165">
        <v>0.74</v>
      </c>
      <c r="AM14" s="121"/>
      <c r="AN14" s="121"/>
      <c r="AO14" s="165">
        <v>0.26</v>
      </c>
      <c r="AP14" s="121"/>
      <c r="AQ14" s="122"/>
      <c r="AR14" s="122"/>
      <c r="AS14" s="122"/>
      <c r="AT14" s="122"/>
      <c r="AU14" s="122"/>
      <c r="AV14" s="121"/>
      <c r="XFA14" s="15" t="s">
        <v>382</v>
      </c>
    </row>
    <row r="15" spans="1:48 16381:16381" ht="120" customHeight="1" x14ac:dyDescent="0.25">
      <c r="A15" s="171"/>
      <c r="B15" s="172"/>
      <c r="C15" s="171"/>
      <c r="D15" s="171">
        <v>6</v>
      </c>
      <c r="E15" s="174" t="s">
        <v>619</v>
      </c>
      <c r="F15" s="174" t="s">
        <v>620</v>
      </c>
      <c r="G15" s="171" t="s">
        <v>348</v>
      </c>
      <c r="H15" s="207">
        <v>1</v>
      </c>
      <c r="I15" s="171" t="s">
        <v>612</v>
      </c>
      <c r="J15" s="174" t="s">
        <v>620</v>
      </c>
      <c r="K15" s="171" t="s">
        <v>613</v>
      </c>
      <c r="L15" s="206">
        <v>1</v>
      </c>
      <c r="M15" s="204"/>
      <c r="N15" s="204"/>
      <c r="O15" s="204"/>
      <c r="P15" s="173" t="s">
        <v>614</v>
      </c>
      <c r="Q15" s="171" t="s">
        <v>621</v>
      </c>
      <c r="R15" s="121"/>
      <c r="S15" s="121"/>
      <c r="T15" s="121"/>
      <c r="U15" s="165"/>
      <c r="V15" s="121"/>
      <c r="W15" s="121"/>
      <c r="X15" s="165"/>
      <c r="Y15" s="165"/>
      <c r="Z15" s="165">
        <v>0.74</v>
      </c>
      <c r="AA15" s="165"/>
      <c r="AB15" s="121"/>
      <c r="AC15" s="165">
        <v>0.26</v>
      </c>
      <c r="AD15" s="121"/>
      <c r="AE15" s="121"/>
      <c r="AF15" s="121"/>
      <c r="AG15" s="165"/>
      <c r="AH15" s="121"/>
      <c r="AI15" s="121"/>
      <c r="AJ15" s="121"/>
      <c r="AK15" s="165"/>
      <c r="AL15" s="165">
        <v>0.74</v>
      </c>
      <c r="AM15" s="121"/>
      <c r="AN15" s="121"/>
      <c r="AO15" s="165">
        <v>0.26</v>
      </c>
      <c r="AP15" s="121"/>
      <c r="AQ15" s="122"/>
      <c r="AR15" s="122"/>
      <c r="AS15" s="122"/>
      <c r="AT15" s="122"/>
      <c r="AU15" s="122"/>
      <c r="AV15" s="121"/>
      <c r="XFA15" s="15" t="s">
        <v>385</v>
      </c>
    </row>
    <row r="16" spans="1:48 16381:16381" ht="120" customHeight="1" x14ac:dyDescent="0.25">
      <c r="A16" s="171"/>
      <c r="B16" s="172"/>
      <c r="C16" s="171"/>
      <c r="D16" s="171">
        <v>6</v>
      </c>
      <c r="E16" s="174" t="s">
        <v>622</v>
      </c>
      <c r="F16" s="174" t="s">
        <v>623</v>
      </c>
      <c r="G16" s="171" t="s">
        <v>348</v>
      </c>
      <c r="H16" s="207">
        <v>1</v>
      </c>
      <c r="I16" s="171" t="s">
        <v>612</v>
      </c>
      <c r="J16" s="174" t="s">
        <v>623</v>
      </c>
      <c r="K16" s="171" t="s">
        <v>613</v>
      </c>
      <c r="L16" s="206">
        <v>1</v>
      </c>
      <c r="M16" s="204"/>
      <c r="N16" s="204"/>
      <c r="O16" s="204"/>
      <c r="P16" s="173" t="s">
        <v>614</v>
      </c>
      <c r="Q16" s="171" t="s">
        <v>624</v>
      </c>
      <c r="R16" s="121"/>
      <c r="S16" s="121"/>
      <c r="T16" s="121"/>
      <c r="U16" s="165"/>
      <c r="V16" s="121"/>
      <c r="W16" s="121"/>
      <c r="X16" s="165"/>
      <c r="Y16" s="165"/>
      <c r="Z16" s="165">
        <v>0.74</v>
      </c>
      <c r="AA16" s="165"/>
      <c r="AB16" s="121"/>
      <c r="AC16" s="165">
        <v>0.26</v>
      </c>
      <c r="AD16" s="121"/>
      <c r="AE16" s="121"/>
      <c r="AF16" s="121"/>
      <c r="AG16" s="165"/>
      <c r="AH16" s="121"/>
      <c r="AI16" s="121"/>
      <c r="AJ16" s="121"/>
      <c r="AK16" s="165"/>
      <c r="AL16" s="165">
        <v>0.74</v>
      </c>
      <c r="AM16" s="121"/>
      <c r="AN16" s="121"/>
      <c r="AO16" s="165">
        <v>0.26</v>
      </c>
      <c r="AP16" s="121"/>
      <c r="AQ16" s="122"/>
      <c r="AR16" s="122"/>
      <c r="AS16" s="122"/>
      <c r="AT16" s="122"/>
      <c r="AU16" s="122"/>
      <c r="AV16" s="121"/>
      <c r="XFA16" s="15" t="s">
        <v>388</v>
      </c>
    </row>
    <row r="17" spans="1:16381" ht="120" customHeight="1" x14ac:dyDescent="0.25">
      <c r="A17" s="171"/>
      <c r="B17" s="172"/>
      <c r="C17" s="171"/>
      <c r="D17" s="171">
        <v>6</v>
      </c>
      <c r="E17" s="174" t="s">
        <v>625</v>
      </c>
      <c r="F17" s="174" t="s">
        <v>626</v>
      </c>
      <c r="G17" s="171" t="s">
        <v>348</v>
      </c>
      <c r="H17" s="207">
        <v>1</v>
      </c>
      <c r="I17" s="171" t="s">
        <v>612</v>
      </c>
      <c r="J17" s="174" t="s">
        <v>626</v>
      </c>
      <c r="K17" s="171" t="s">
        <v>613</v>
      </c>
      <c r="L17" s="206">
        <v>1</v>
      </c>
      <c r="M17" s="204"/>
      <c r="N17" s="204"/>
      <c r="O17" s="204"/>
      <c r="P17" s="173" t="s">
        <v>614</v>
      </c>
      <c r="Q17" s="171" t="s">
        <v>627</v>
      </c>
      <c r="R17" s="121"/>
      <c r="S17" s="121"/>
      <c r="T17" s="121"/>
      <c r="U17" s="165"/>
      <c r="V17" s="121"/>
      <c r="W17" s="121"/>
      <c r="X17" s="165"/>
      <c r="Y17" s="165"/>
      <c r="Z17" s="165">
        <v>0.74</v>
      </c>
      <c r="AA17" s="165"/>
      <c r="AB17" s="121"/>
      <c r="AC17" s="165">
        <v>0.26</v>
      </c>
      <c r="AD17" s="121"/>
      <c r="AE17" s="121"/>
      <c r="AF17" s="121"/>
      <c r="AG17" s="165"/>
      <c r="AH17" s="121"/>
      <c r="AI17" s="121"/>
      <c r="AJ17" s="121"/>
      <c r="AK17" s="165"/>
      <c r="AL17" s="165">
        <v>0.74</v>
      </c>
      <c r="AM17" s="121"/>
      <c r="AN17" s="121"/>
      <c r="AO17" s="165">
        <v>0.26</v>
      </c>
      <c r="AP17" s="121"/>
      <c r="AQ17" s="122"/>
      <c r="AR17" s="122"/>
      <c r="AS17" s="122"/>
      <c r="AT17" s="122"/>
      <c r="AU17" s="122"/>
      <c r="AV17" s="121"/>
    </row>
    <row r="18" spans="1:16381" ht="120" customHeight="1" x14ac:dyDescent="0.25">
      <c r="A18" s="171"/>
      <c r="B18" s="172"/>
      <c r="C18" s="171"/>
      <c r="D18" s="171">
        <v>6</v>
      </c>
      <c r="E18" s="174" t="s">
        <v>628</v>
      </c>
      <c r="F18" s="174" t="s">
        <v>629</v>
      </c>
      <c r="G18" s="171" t="s">
        <v>348</v>
      </c>
      <c r="H18" s="207">
        <v>1</v>
      </c>
      <c r="I18" s="171" t="s">
        <v>612</v>
      </c>
      <c r="J18" s="174" t="s">
        <v>629</v>
      </c>
      <c r="K18" s="171" t="s">
        <v>613</v>
      </c>
      <c r="L18" s="206">
        <v>1</v>
      </c>
      <c r="M18" s="204"/>
      <c r="N18" s="204"/>
      <c r="O18" s="204"/>
      <c r="P18" s="173" t="s">
        <v>614</v>
      </c>
      <c r="Q18" s="171" t="s">
        <v>630</v>
      </c>
      <c r="R18" s="121"/>
      <c r="S18" s="121"/>
      <c r="T18" s="121"/>
      <c r="U18" s="165"/>
      <c r="V18" s="121"/>
      <c r="W18" s="121"/>
      <c r="X18" s="165"/>
      <c r="Y18" s="165"/>
      <c r="Z18" s="165">
        <v>0.74</v>
      </c>
      <c r="AA18" s="165"/>
      <c r="AB18" s="121"/>
      <c r="AC18" s="165">
        <v>0.26</v>
      </c>
      <c r="AD18" s="121"/>
      <c r="AE18" s="121"/>
      <c r="AF18" s="121"/>
      <c r="AG18" s="165"/>
      <c r="AH18" s="121"/>
      <c r="AI18" s="121"/>
      <c r="AJ18" s="121"/>
      <c r="AK18" s="165"/>
      <c r="AL18" s="165">
        <v>0.74</v>
      </c>
      <c r="AM18" s="121"/>
      <c r="AN18" s="121"/>
      <c r="AO18" s="165">
        <v>0.26</v>
      </c>
      <c r="AP18" s="121"/>
      <c r="AQ18" s="122"/>
      <c r="AR18" s="122"/>
      <c r="AS18" s="122"/>
      <c r="AT18" s="122"/>
      <c r="AU18" s="122"/>
      <c r="AV18" s="121"/>
    </row>
    <row r="19" spans="1:16381" ht="120" customHeight="1" x14ac:dyDescent="0.25">
      <c r="A19" s="171"/>
      <c r="B19" s="172"/>
      <c r="C19" s="176"/>
      <c r="D19" s="171">
        <v>6</v>
      </c>
      <c r="E19" s="174" t="s">
        <v>631</v>
      </c>
      <c r="F19" s="174" t="s">
        <v>632</v>
      </c>
      <c r="G19" s="171" t="s">
        <v>348</v>
      </c>
      <c r="H19" s="207">
        <v>1</v>
      </c>
      <c r="I19" s="171" t="s">
        <v>612</v>
      </c>
      <c r="J19" s="174" t="s">
        <v>632</v>
      </c>
      <c r="K19" s="171" t="s">
        <v>613</v>
      </c>
      <c r="L19" s="206">
        <v>1</v>
      </c>
      <c r="M19" s="178"/>
      <c r="N19" s="178"/>
      <c r="O19" s="178"/>
      <c r="P19" s="173" t="s">
        <v>614</v>
      </c>
      <c r="Q19" s="171" t="s">
        <v>633</v>
      </c>
      <c r="R19" s="121"/>
      <c r="S19" s="121"/>
      <c r="T19" s="121"/>
      <c r="U19" s="165"/>
      <c r="V19" s="121"/>
      <c r="W19" s="121"/>
      <c r="X19" s="165"/>
      <c r="Y19" s="165"/>
      <c r="Z19" s="165">
        <v>0.74</v>
      </c>
      <c r="AA19" s="165"/>
      <c r="AB19" s="165"/>
      <c r="AC19" s="165">
        <v>0.26</v>
      </c>
      <c r="AD19" s="121"/>
      <c r="AE19" s="121"/>
      <c r="AF19" s="121"/>
      <c r="AG19" s="165"/>
      <c r="AH19" s="121"/>
      <c r="AI19" s="121"/>
      <c r="AJ19" s="121"/>
      <c r="AK19" s="165"/>
      <c r="AL19" s="165">
        <v>0.74</v>
      </c>
      <c r="AM19" s="121"/>
      <c r="AN19" s="121"/>
      <c r="AO19" s="165">
        <v>0.26</v>
      </c>
      <c r="AP19" s="121"/>
      <c r="AQ19" s="122"/>
      <c r="AR19" s="122"/>
      <c r="AS19" s="122"/>
      <c r="AT19" s="122"/>
      <c r="AU19" s="122"/>
      <c r="AV19" s="121"/>
    </row>
    <row r="20" spans="1:16381" ht="120" customHeight="1" x14ac:dyDescent="0.25">
      <c r="A20" s="171"/>
      <c r="B20" s="172"/>
      <c r="C20" s="176"/>
      <c r="D20" s="171">
        <v>6</v>
      </c>
      <c r="E20" s="174" t="s">
        <v>634</v>
      </c>
      <c r="F20" s="174" t="s">
        <v>635</v>
      </c>
      <c r="G20" s="171" t="s">
        <v>348</v>
      </c>
      <c r="H20" s="207">
        <v>1</v>
      </c>
      <c r="I20" s="171" t="s">
        <v>612</v>
      </c>
      <c r="J20" s="174" t="s">
        <v>635</v>
      </c>
      <c r="K20" s="171" t="s">
        <v>613</v>
      </c>
      <c r="L20" s="206">
        <v>1</v>
      </c>
      <c r="M20" s="204"/>
      <c r="N20" s="204"/>
      <c r="O20" s="204"/>
      <c r="P20" s="173" t="s">
        <v>614</v>
      </c>
      <c r="Q20" s="171" t="s">
        <v>636</v>
      </c>
      <c r="R20" s="121"/>
      <c r="S20" s="121"/>
      <c r="T20" s="121"/>
      <c r="U20" s="165"/>
      <c r="V20" s="121"/>
      <c r="W20" s="121"/>
      <c r="X20" s="165"/>
      <c r="Y20" s="165"/>
      <c r="Z20" s="165">
        <v>0.74</v>
      </c>
      <c r="AA20" s="165"/>
      <c r="AB20" s="121"/>
      <c r="AC20" s="165">
        <v>0.26</v>
      </c>
      <c r="AD20" s="121"/>
      <c r="AE20" s="121"/>
      <c r="AF20" s="121"/>
      <c r="AG20" s="165"/>
      <c r="AH20" s="121"/>
      <c r="AI20" s="121"/>
      <c r="AJ20" s="121"/>
      <c r="AK20" s="165"/>
      <c r="AL20" s="165">
        <v>0.74</v>
      </c>
      <c r="AM20" s="121"/>
      <c r="AN20" s="121"/>
      <c r="AO20" s="165">
        <v>0.26</v>
      </c>
      <c r="AP20" s="121"/>
      <c r="AQ20" s="122"/>
      <c r="AR20" s="122"/>
      <c r="AS20" s="122"/>
      <c r="AT20" s="122"/>
      <c r="AU20" s="122"/>
      <c r="AV20" s="121"/>
    </row>
    <row r="21" spans="1:16381" s="68" customFormat="1" x14ac:dyDescent="0.25">
      <c r="A21" s="651" t="s">
        <v>396</v>
      </c>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652"/>
      <c r="AP21" s="652"/>
      <c r="AQ21" s="652"/>
      <c r="AR21" s="652"/>
      <c r="AS21" s="652"/>
      <c r="AT21" s="652"/>
      <c r="AU21" s="652"/>
      <c r="AV21" s="653"/>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68" customFormat="1" x14ac:dyDescent="0.25">
      <c r="A22" s="647" t="s">
        <v>358</v>
      </c>
      <c r="B22" s="631" t="s">
        <v>360</v>
      </c>
      <c r="C22" s="631"/>
      <c r="D22" s="631"/>
      <c r="E22" s="634" t="s">
        <v>359</v>
      </c>
      <c r="F22" s="634"/>
      <c r="G22" s="634"/>
      <c r="H22" s="634"/>
      <c r="I22" s="634"/>
      <c r="J22" s="634"/>
      <c r="K22" s="634"/>
      <c r="L22" s="634"/>
      <c r="M22" s="631" t="s">
        <v>360</v>
      </c>
      <c r="N22" s="631"/>
      <c r="O22" s="631"/>
      <c r="P22" s="631"/>
      <c r="Q22" s="631"/>
      <c r="R22" s="631" t="s">
        <v>360</v>
      </c>
      <c r="S22" s="631"/>
      <c r="T22" s="631"/>
      <c r="U22" s="631"/>
      <c r="V22" s="631"/>
      <c r="W22" s="631"/>
      <c r="X22" s="631"/>
      <c r="Y22" s="631"/>
      <c r="Z22" s="631" t="s">
        <v>360</v>
      </c>
      <c r="AA22" s="631"/>
      <c r="AB22" s="631"/>
      <c r="AC22" s="631"/>
      <c r="AD22" s="631"/>
      <c r="AE22" s="631"/>
      <c r="AF22" s="631"/>
      <c r="AG22" s="631"/>
      <c r="AH22" s="631"/>
      <c r="AI22" s="631"/>
      <c r="AJ22" s="631"/>
      <c r="AK22" s="631"/>
      <c r="AL22" s="634" t="s">
        <v>361</v>
      </c>
      <c r="AM22" s="634"/>
      <c r="AN22" s="634"/>
      <c r="AO22" s="634"/>
      <c r="AP22" s="631" t="s">
        <v>362</v>
      </c>
      <c r="AQ22" s="631"/>
      <c r="AR22" s="631"/>
      <c r="AS22" s="631"/>
      <c r="AT22" s="631"/>
      <c r="AU22" s="631"/>
      <c r="AV22" s="631"/>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68" customFormat="1" x14ac:dyDescent="0.25">
      <c r="A23" s="647"/>
      <c r="B23" s="631" t="s">
        <v>606</v>
      </c>
      <c r="C23" s="631"/>
      <c r="D23" s="631"/>
      <c r="E23" s="634"/>
      <c r="F23" s="634"/>
      <c r="G23" s="634"/>
      <c r="H23" s="634"/>
      <c r="I23" s="634"/>
      <c r="J23" s="634"/>
      <c r="K23" s="634"/>
      <c r="L23" s="634"/>
      <c r="M23" s="631" t="s">
        <v>607</v>
      </c>
      <c r="N23" s="631"/>
      <c r="O23" s="631"/>
      <c r="P23" s="631"/>
      <c r="Q23" s="631"/>
      <c r="R23" s="631" t="s">
        <v>365</v>
      </c>
      <c r="S23" s="631"/>
      <c r="T23" s="631"/>
      <c r="U23" s="631"/>
      <c r="V23" s="631"/>
      <c r="W23" s="631"/>
      <c r="X23" s="631"/>
      <c r="Y23" s="631"/>
      <c r="Z23" s="631" t="s">
        <v>366</v>
      </c>
      <c r="AA23" s="631"/>
      <c r="AB23" s="631"/>
      <c r="AC23" s="631"/>
      <c r="AD23" s="631"/>
      <c r="AE23" s="631"/>
      <c r="AF23" s="631"/>
      <c r="AG23" s="631"/>
      <c r="AH23" s="631"/>
      <c r="AI23" s="631"/>
      <c r="AJ23" s="631"/>
      <c r="AK23" s="631"/>
      <c r="AL23" s="634"/>
      <c r="AM23" s="634"/>
      <c r="AN23" s="634"/>
      <c r="AO23" s="634"/>
      <c r="AP23" s="631" t="s">
        <v>366</v>
      </c>
      <c r="AQ23" s="631"/>
      <c r="AR23" s="631"/>
      <c r="AS23" s="631"/>
      <c r="AT23" s="631"/>
      <c r="AU23" s="631"/>
      <c r="AV23" s="631"/>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68" customFormat="1" ht="15.9" customHeight="1" x14ac:dyDescent="0.25">
      <c r="A24" s="647"/>
      <c r="B24" s="631" t="s">
        <v>608</v>
      </c>
      <c r="C24" s="631"/>
      <c r="D24" s="631"/>
      <c r="E24" s="634"/>
      <c r="F24" s="634"/>
      <c r="G24" s="634"/>
      <c r="H24" s="634"/>
      <c r="I24" s="634"/>
      <c r="J24" s="634"/>
      <c r="K24" s="634"/>
      <c r="L24" s="634"/>
      <c r="M24" s="631" t="s">
        <v>609</v>
      </c>
      <c r="N24" s="631"/>
      <c r="O24" s="631"/>
      <c r="P24" s="631"/>
      <c r="Q24" s="631"/>
      <c r="R24" s="631" t="s">
        <v>369</v>
      </c>
      <c r="S24" s="631"/>
      <c r="T24" s="631"/>
      <c r="U24" s="631"/>
      <c r="V24" s="631"/>
      <c r="W24" s="631"/>
      <c r="X24" s="631"/>
      <c r="Y24" s="631"/>
      <c r="Z24" s="631" t="s">
        <v>369</v>
      </c>
      <c r="AA24" s="631"/>
      <c r="AB24" s="631"/>
      <c r="AC24" s="631"/>
      <c r="AD24" s="631"/>
      <c r="AE24" s="631"/>
      <c r="AF24" s="631"/>
      <c r="AG24" s="631"/>
      <c r="AH24" s="631"/>
      <c r="AI24" s="631"/>
      <c r="AJ24" s="631"/>
      <c r="AK24" s="631"/>
      <c r="AL24" s="634"/>
      <c r="AM24" s="634"/>
      <c r="AN24" s="634"/>
      <c r="AO24" s="634"/>
      <c r="AP24" s="631" t="s">
        <v>368</v>
      </c>
      <c r="AQ24" s="631"/>
      <c r="AR24" s="631"/>
      <c r="AS24" s="631"/>
      <c r="AT24" s="631"/>
      <c r="AU24" s="631"/>
      <c r="AV24" s="631"/>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3:AV23"/>
    <mergeCell ref="B24:D24"/>
    <mergeCell ref="M24:Q24"/>
    <mergeCell ref="AV5:AV12"/>
    <mergeCell ref="A6:A8"/>
    <mergeCell ref="B6:C8"/>
    <mergeCell ref="A9:C9"/>
    <mergeCell ref="D9:AC9"/>
    <mergeCell ref="A10:C10"/>
    <mergeCell ref="D10:AC10"/>
    <mergeCell ref="A11:C11"/>
    <mergeCell ref="D11:D12"/>
    <mergeCell ref="E11:E12"/>
    <mergeCell ref="A5:AC5"/>
    <mergeCell ref="AD5:AQ10"/>
    <mergeCell ref="AR5:AR12"/>
    <mergeCell ref="R24:Y24"/>
    <mergeCell ref="Z24:AK24"/>
    <mergeCell ref="AP24:AV24"/>
    <mergeCell ref="A21:AV21"/>
    <mergeCell ref="A22:A24"/>
    <mergeCell ref="B22:D22"/>
    <mergeCell ref="E22:L24"/>
    <mergeCell ref="M22:Q22"/>
    <mergeCell ref="R22:Y22"/>
    <mergeCell ref="Z22:AK22"/>
    <mergeCell ref="AL22:AO24"/>
    <mergeCell ref="AP22:AV22"/>
    <mergeCell ref="B23:D23"/>
    <mergeCell ref="M23:Q23"/>
    <mergeCell ref="R23:Y23"/>
    <mergeCell ref="Z23:AK23"/>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7" tint="0.39997558519241921"/>
    <pageSetUpPr fitToPage="1"/>
  </sheetPr>
  <dimension ref="A1:BK58"/>
  <sheetViews>
    <sheetView topLeftCell="A36" zoomScale="70" zoomScaleNormal="70" workbookViewId="0">
      <selection activeCell="AC24" activeCellId="1" sqref="AC22 AC24"/>
    </sheetView>
  </sheetViews>
  <sheetFormatPr baseColWidth="10" defaultColWidth="19.44140625" defaultRowHeight="13.8" x14ac:dyDescent="0.3"/>
  <cols>
    <col min="1" max="1" width="29.44140625" style="15" bestFit="1" customWidth="1"/>
    <col min="2" max="17" width="11" style="15" customWidth="1"/>
    <col min="18" max="19" width="12.109375" style="15" customWidth="1"/>
    <col min="20" max="23" width="8.109375" style="15" customWidth="1"/>
    <col min="24" max="24" width="9.44140625" style="15" customWidth="1"/>
    <col min="25" max="25" width="8.109375" style="15" customWidth="1"/>
    <col min="26" max="30" width="7.88671875" style="15" customWidth="1"/>
    <col min="31" max="31" width="11.33203125" style="15" customWidth="1"/>
    <col min="32" max="32" width="2.33203125" style="15" customWidth="1"/>
    <col min="33" max="33" width="19.44140625" style="15" customWidth="1"/>
    <col min="34" max="34" width="11.109375" style="15" customWidth="1"/>
    <col min="35" max="51" width="11.33203125" style="15" customWidth="1"/>
    <col min="52" max="63" width="8.88671875" style="15" customWidth="1"/>
    <col min="64" max="16384" width="19.44140625" style="15"/>
  </cols>
  <sheetData>
    <row r="1" spans="1:63" ht="15.9" customHeight="1" x14ac:dyDescent="0.3">
      <c r="A1" s="699" t="s">
        <v>157</v>
      </c>
      <c r="B1" s="699"/>
      <c r="C1" s="699"/>
      <c r="D1" s="699"/>
      <c r="E1" s="699"/>
      <c r="F1" s="699"/>
      <c r="G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699"/>
      <c r="AX1" s="699"/>
      <c r="AY1" s="699"/>
      <c r="AZ1" s="699"/>
      <c r="BA1" s="699"/>
      <c r="BB1" s="699"/>
      <c r="BC1" s="699"/>
      <c r="BD1" s="699"/>
      <c r="BE1" s="699"/>
      <c r="BF1" s="699"/>
      <c r="BG1" s="699"/>
      <c r="BH1" s="699"/>
      <c r="BI1" s="700" t="s">
        <v>637</v>
      </c>
      <c r="BJ1" s="700"/>
      <c r="BK1" s="700"/>
    </row>
    <row r="2" spans="1:63" ht="15.9" customHeight="1" x14ac:dyDescent="0.3">
      <c r="A2" s="699" t="s">
        <v>159</v>
      </c>
      <c r="B2" s="699"/>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99"/>
      <c r="BI2" s="700" t="s">
        <v>160</v>
      </c>
      <c r="BJ2" s="700"/>
      <c r="BK2" s="700"/>
    </row>
    <row r="3" spans="1:63" ht="26.1" customHeight="1" x14ac:dyDescent="0.3">
      <c r="A3" s="699" t="s">
        <v>638</v>
      </c>
      <c r="B3" s="699"/>
      <c r="C3" s="699"/>
      <c r="D3" s="699"/>
      <c r="E3" s="699"/>
      <c r="F3" s="699"/>
      <c r="G3" s="699"/>
      <c r="H3" s="699"/>
      <c r="I3" s="699"/>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700" t="s">
        <v>162</v>
      </c>
      <c r="BJ3" s="700"/>
      <c r="BK3" s="700"/>
    </row>
    <row r="4" spans="1:63" ht="15.9" customHeight="1" x14ac:dyDescent="0.3">
      <c r="A4" s="699" t="s">
        <v>639</v>
      </c>
      <c r="B4" s="699"/>
      <c r="C4" s="699"/>
      <c r="D4" s="699"/>
      <c r="E4" s="699"/>
      <c r="F4" s="699"/>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99"/>
      <c r="BI4" s="696" t="s">
        <v>640</v>
      </c>
      <c r="BJ4" s="697"/>
      <c r="BK4" s="698"/>
    </row>
    <row r="5" spans="1:63" ht="26.1" customHeight="1" x14ac:dyDescent="0.3">
      <c r="A5" s="701" t="s">
        <v>307</v>
      </c>
      <c r="B5" s="701"/>
      <c r="C5" s="701"/>
      <c r="D5" s="701"/>
      <c r="E5" s="701"/>
      <c r="F5" s="701"/>
      <c r="G5" s="701"/>
      <c r="H5" s="701"/>
      <c r="I5" s="701"/>
      <c r="J5" s="701"/>
      <c r="K5" s="701"/>
      <c r="L5" s="701"/>
      <c r="M5" s="701"/>
      <c r="N5" s="701"/>
      <c r="O5" s="701"/>
      <c r="P5" s="701"/>
      <c r="Q5" s="701"/>
      <c r="R5" s="701"/>
      <c r="S5" s="701"/>
      <c r="T5" s="701"/>
      <c r="U5" s="701"/>
      <c r="V5" s="701"/>
      <c r="W5" s="701"/>
      <c r="X5" s="701"/>
      <c r="Y5" s="701"/>
      <c r="Z5" s="701"/>
      <c r="AA5" s="701"/>
      <c r="AB5" s="701"/>
      <c r="AC5" s="701"/>
      <c r="AD5" s="701"/>
      <c r="AE5" s="701"/>
      <c r="AG5" s="701" t="s">
        <v>641</v>
      </c>
      <c r="AH5" s="701"/>
      <c r="AI5" s="701"/>
      <c r="AJ5" s="701"/>
      <c r="AK5" s="701"/>
      <c r="AL5" s="701"/>
      <c r="AM5" s="701"/>
      <c r="AN5" s="701"/>
      <c r="AO5" s="701"/>
      <c r="AP5" s="701"/>
      <c r="AQ5" s="701"/>
      <c r="AR5" s="701"/>
      <c r="AS5" s="701"/>
      <c r="AT5" s="701"/>
      <c r="AU5" s="701"/>
      <c r="AV5" s="701"/>
      <c r="AW5" s="701"/>
      <c r="AX5" s="701"/>
      <c r="AY5" s="701"/>
      <c r="AZ5" s="701"/>
      <c r="BA5" s="701"/>
      <c r="BB5" s="701"/>
      <c r="BC5" s="701"/>
      <c r="BD5" s="701"/>
      <c r="BE5" s="701"/>
      <c r="BF5" s="701"/>
      <c r="BG5" s="701"/>
      <c r="BH5" s="701"/>
      <c r="BI5" s="702"/>
      <c r="BJ5" s="702"/>
      <c r="BK5" s="702"/>
    </row>
    <row r="6" spans="1:63" ht="31.5" customHeight="1" x14ac:dyDescent="0.3">
      <c r="A6" s="127" t="s">
        <v>642</v>
      </c>
      <c r="B6" s="708">
        <v>45498</v>
      </c>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c r="AT6" s="709"/>
      <c r="AU6" s="709"/>
      <c r="AV6" s="709"/>
      <c r="AW6" s="709"/>
      <c r="AX6" s="709"/>
      <c r="AY6" s="709"/>
      <c r="AZ6" s="709"/>
      <c r="BA6" s="709"/>
      <c r="BB6" s="709"/>
      <c r="BC6" s="709"/>
      <c r="BD6" s="709"/>
      <c r="BE6" s="709"/>
      <c r="BF6" s="709"/>
      <c r="BG6" s="709"/>
      <c r="BH6" s="709"/>
      <c r="BI6" s="709"/>
      <c r="BJ6" s="709"/>
      <c r="BK6" s="709"/>
    </row>
    <row r="7" spans="1:63" ht="31.5" customHeight="1" x14ac:dyDescent="0.3">
      <c r="A7" s="128" t="s">
        <v>643</v>
      </c>
      <c r="B7" s="711"/>
      <c r="C7" s="712"/>
      <c r="D7" s="712"/>
      <c r="E7" s="712"/>
      <c r="F7" s="712"/>
      <c r="G7" s="712"/>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c r="BH7" s="712"/>
      <c r="BI7" s="712"/>
      <c r="BJ7" s="712"/>
      <c r="BK7" s="707"/>
    </row>
    <row r="8" spans="1:63" ht="18.75" customHeight="1" x14ac:dyDescent="0.3">
      <c r="A8" s="129"/>
      <c r="B8" s="184"/>
      <c r="C8" s="184"/>
      <c r="D8" s="129"/>
      <c r="E8" s="129"/>
      <c r="F8" s="129"/>
      <c r="G8" s="129"/>
      <c r="H8" s="129"/>
      <c r="I8" s="184"/>
      <c r="J8" s="184"/>
      <c r="K8" s="130"/>
      <c r="L8" s="130"/>
      <c r="M8" s="130"/>
      <c r="N8" s="130"/>
      <c r="O8" s="130"/>
      <c r="P8" s="130"/>
      <c r="Q8" s="130"/>
      <c r="R8" s="130"/>
      <c r="S8" s="130"/>
      <c r="T8" s="130"/>
      <c r="U8" s="130"/>
      <c r="V8" s="130"/>
      <c r="W8" s="130"/>
      <c r="X8" s="130"/>
      <c r="Y8" s="130"/>
      <c r="Z8" s="130"/>
      <c r="AA8" s="130"/>
      <c r="AB8" s="130"/>
      <c r="AC8" s="130"/>
      <c r="AD8" s="130"/>
      <c r="AE8" s="130"/>
      <c r="AG8" s="129"/>
      <c r="AH8" s="130"/>
      <c r="AI8" s="130"/>
      <c r="AJ8" s="130"/>
      <c r="AK8" s="130"/>
      <c r="AL8" s="130"/>
      <c r="AM8" s="130"/>
      <c r="AN8" s="130"/>
      <c r="AO8" s="130"/>
    </row>
    <row r="9" spans="1:63" ht="30" customHeight="1" x14ac:dyDescent="0.3">
      <c r="A9" s="703" t="s">
        <v>644</v>
      </c>
      <c r="B9" s="131" t="s">
        <v>176</v>
      </c>
      <c r="C9" s="131" t="s">
        <v>177</v>
      </c>
      <c r="D9" s="705" t="s">
        <v>178</v>
      </c>
      <c r="E9" s="706"/>
      <c r="F9" s="131" t="s">
        <v>179</v>
      </c>
      <c r="G9" s="131" t="s">
        <v>180</v>
      </c>
      <c r="H9" s="705" t="s">
        <v>181</v>
      </c>
      <c r="I9" s="707"/>
      <c r="J9" s="185" t="s">
        <v>182</v>
      </c>
      <c r="K9" s="131" t="s">
        <v>183</v>
      </c>
      <c r="L9" s="705" t="s">
        <v>184</v>
      </c>
      <c r="M9" s="706"/>
      <c r="N9" s="131" t="s">
        <v>185</v>
      </c>
      <c r="O9" s="131" t="s">
        <v>164</v>
      </c>
      <c r="P9" s="705" t="s">
        <v>186</v>
      </c>
      <c r="Q9" s="706"/>
      <c r="R9" s="705" t="s">
        <v>645</v>
      </c>
      <c r="S9" s="706"/>
      <c r="T9" s="705" t="s">
        <v>646</v>
      </c>
      <c r="U9" s="710"/>
      <c r="V9" s="710"/>
      <c r="W9" s="710"/>
      <c r="X9" s="710"/>
      <c r="Y9" s="706"/>
      <c r="Z9" s="705" t="s">
        <v>647</v>
      </c>
      <c r="AA9" s="710"/>
      <c r="AB9" s="710"/>
      <c r="AC9" s="710"/>
      <c r="AD9" s="710"/>
      <c r="AE9" s="706"/>
      <c r="AG9" s="703" t="s">
        <v>644</v>
      </c>
      <c r="AH9" s="131" t="s">
        <v>176</v>
      </c>
      <c r="AI9" s="131" t="s">
        <v>177</v>
      </c>
      <c r="AJ9" s="705" t="s">
        <v>178</v>
      </c>
      <c r="AK9" s="706"/>
      <c r="AL9" s="131" t="s">
        <v>179</v>
      </c>
      <c r="AM9" s="131" t="s">
        <v>180</v>
      </c>
      <c r="AN9" s="705" t="s">
        <v>181</v>
      </c>
      <c r="AO9" s="706"/>
      <c r="AP9" s="131" t="s">
        <v>182</v>
      </c>
      <c r="AQ9" s="131" t="s">
        <v>183</v>
      </c>
      <c r="AR9" s="705" t="s">
        <v>184</v>
      </c>
      <c r="AS9" s="706"/>
      <c r="AT9" s="131" t="s">
        <v>185</v>
      </c>
      <c r="AU9" s="131" t="s">
        <v>164</v>
      </c>
      <c r="AV9" s="705" t="s">
        <v>186</v>
      </c>
      <c r="AW9" s="706"/>
      <c r="AX9" s="705" t="s">
        <v>645</v>
      </c>
      <c r="AY9" s="706"/>
      <c r="AZ9" s="705" t="s">
        <v>646</v>
      </c>
      <c r="BA9" s="710"/>
      <c r="BB9" s="710"/>
      <c r="BC9" s="710"/>
      <c r="BD9" s="710"/>
      <c r="BE9" s="706"/>
      <c r="BF9" s="705" t="s">
        <v>647</v>
      </c>
      <c r="BG9" s="710"/>
      <c r="BH9" s="710"/>
      <c r="BI9" s="710"/>
      <c r="BJ9" s="710"/>
      <c r="BK9" s="706"/>
    </row>
    <row r="10" spans="1:63" ht="36" customHeight="1" x14ac:dyDescent="0.3">
      <c r="A10" s="704"/>
      <c r="B10" s="119" t="s">
        <v>648</v>
      </c>
      <c r="C10" s="119" t="s">
        <v>648</v>
      </c>
      <c r="D10" s="119" t="s">
        <v>648</v>
      </c>
      <c r="E10" s="119" t="s">
        <v>649</v>
      </c>
      <c r="F10" s="119" t="s">
        <v>648</v>
      </c>
      <c r="G10" s="119" t="s">
        <v>648</v>
      </c>
      <c r="H10" s="119" t="s">
        <v>648</v>
      </c>
      <c r="I10" s="119" t="s">
        <v>649</v>
      </c>
      <c r="J10" s="119" t="s">
        <v>648</v>
      </c>
      <c r="K10" s="119" t="s">
        <v>648</v>
      </c>
      <c r="L10" s="119" t="s">
        <v>648</v>
      </c>
      <c r="M10" s="119" t="s">
        <v>649</v>
      </c>
      <c r="N10" s="119" t="s">
        <v>648</v>
      </c>
      <c r="O10" s="119" t="s">
        <v>648</v>
      </c>
      <c r="P10" s="119" t="s">
        <v>648</v>
      </c>
      <c r="Q10" s="119" t="s">
        <v>649</v>
      </c>
      <c r="R10" s="119" t="s">
        <v>648</v>
      </c>
      <c r="S10" s="119" t="s">
        <v>649</v>
      </c>
      <c r="T10" s="132" t="s">
        <v>650</v>
      </c>
      <c r="U10" s="132" t="s">
        <v>651</v>
      </c>
      <c r="V10" s="132" t="s">
        <v>652</v>
      </c>
      <c r="W10" s="132" t="s">
        <v>653</v>
      </c>
      <c r="X10" s="133" t="s">
        <v>654</v>
      </c>
      <c r="Y10" s="132" t="s">
        <v>655</v>
      </c>
      <c r="Z10" s="119" t="s">
        <v>656</v>
      </c>
      <c r="AA10" s="134" t="s">
        <v>657</v>
      </c>
      <c r="AB10" s="119" t="s">
        <v>658</v>
      </c>
      <c r="AC10" s="119" t="s">
        <v>659</v>
      </c>
      <c r="AD10" s="119" t="s">
        <v>660</v>
      </c>
      <c r="AE10" s="119" t="s">
        <v>661</v>
      </c>
      <c r="AG10" s="704"/>
      <c r="AH10" s="119" t="s">
        <v>648</v>
      </c>
      <c r="AI10" s="119" t="s">
        <v>648</v>
      </c>
      <c r="AJ10" s="119" t="s">
        <v>648</v>
      </c>
      <c r="AK10" s="119" t="s">
        <v>649</v>
      </c>
      <c r="AL10" s="119" t="s">
        <v>648</v>
      </c>
      <c r="AM10" s="119" t="s">
        <v>648</v>
      </c>
      <c r="AN10" s="119" t="s">
        <v>648</v>
      </c>
      <c r="AO10" s="119" t="s">
        <v>649</v>
      </c>
      <c r="AP10" s="119" t="s">
        <v>648</v>
      </c>
      <c r="AQ10" s="119" t="s">
        <v>648</v>
      </c>
      <c r="AR10" s="119" t="s">
        <v>648</v>
      </c>
      <c r="AS10" s="119" t="s">
        <v>649</v>
      </c>
      <c r="AT10" s="119" t="s">
        <v>648</v>
      </c>
      <c r="AU10" s="119" t="s">
        <v>648</v>
      </c>
      <c r="AV10" s="119" t="s">
        <v>648</v>
      </c>
      <c r="AW10" s="119" t="s">
        <v>649</v>
      </c>
      <c r="AX10" s="119" t="s">
        <v>648</v>
      </c>
      <c r="AY10" s="119" t="s">
        <v>649</v>
      </c>
      <c r="AZ10" s="132" t="s">
        <v>650</v>
      </c>
      <c r="BA10" s="132" t="s">
        <v>651</v>
      </c>
      <c r="BB10" s="132" t="s">
        <v>652</v>
      </c>
      <c r="BC10" s="132" t="s">
        <v>653</v>
      </c>
      <c r="BD10" s="133" t="s">
        <v>654</v>
      </c>
      <c r="BE10" s="132" t="s">
        <v>655</v>
      </c>
      <c r="BF10" s="135" t="s">
        <v>656</v>
      </c>
      <c r="BG10" s="136" t="s">
        <v>657</v>
      </c>
      <c r="BH10" s="135" t="s">
        <v>658</v>
      </c>
      <c r="BI10" s="135" t="s">
        <v>659</v>
      </c>
      <c r="BJ10" s="135" t="s">
        <v>660</v>
      </c>
      <c r="BK10" s="135" t="s">
        <v>661</v>
      </c>
    </row>
    <row r="11" spans="1:63" x14ac:dyDescent="0.3">
      <c r="A11" s="137" t="s">
        <v>662</v>
      </c>
      <c r="B11" s="137"/>
      <c r="C11" s="137"/>
      <c r="D11" s="137"/>
      <c r="E11" s="138"/>
      <c r="F11" s="137"/>
      <c r="G11" s="137"/>
      <c r="H11" s="137"/>
      <c r="I11" s="138"/>
      <c r="J11" s="137"/>
      <c r="K11" s="137"/>
      <c r="L11" s="137"/>
      <c r="M11" s="138"/>
      <c r="N11" s="137"/>
      <c r="O11" s="137"/>
      <c r="P11" s="137"/>
      <c r="Q11" s="138"/>
      <c r="R11" s="139">
        <f t="shared" ref="R11:R31" si="0">B11+C11+D11+F11+G11+H11+J11+K11+L11+N11+O11+P11</f>
        <v>0</v>
      </c>
      <c r="S11" s="140">
        <f>+E11+I11+M11+Q11</f>
        <v>0</v>
      </c>
      <c r="T11" s="141"/>
      <c r="U11" s="141"/>
      <c r="V11" s="141"/>
      <c r="W11" s="141"/>
      <c r="X11" s="141"/>
      <c r="Y11" s="142"/>
      <c r="Z11" s="142"/>
      <c r="AA11" s="142"/>
      <c r="AB11" s="142"/>
      <c r="AC11" s="142"/>
      <c r="AD11" s="142"/>
      <c r="AE11" s="143"/>
      <c r="AG11" s="137" t="s">
        <v>662</v>
      </c>
      <c r="AH11" s="137"/>
      <c r="AI11" s="137"/>
      <c r="AJ11" s="137"/>
      <c r="AK11" s="138"/>
      <c r="AL11" s="137"/>
      <c r="AM11" s="137"/>
      <c r="AN11" s="137"/>
      <c r="AO11" s="138"/>
      <c r="AP11" s="137"/>
      <c r="AQ11" s="137"/>
      <c r="AR11" s="137"/>
      <c r="AS11" s="138"/>
      <c r="AT11" s="137"/>
      <c r="AU11" s="137"/>
      <c r="AV11" s="137"/>
      <c r="AW11" s="138"/>
      <c r="AX11" s="139">
        <f t="shared" ref="AX11:AX31" si="1">AH11+AI11+AJ11+AL11+AM11+AN11+AP11+AQ11+AR11+AT11+AU11+AV11</f>
        <v>0</v>
      </c>
      <c r="AY11" s="140">
        <f>+AK11+AO11+AS11+AW11</f>
        <v>0</v>
      </c>
      <c r="AZ11" s="142"/>
      <c r="BA11" s="142"/>
      <c r="BB11" s="142"/>
      <c r="BC11" s="142"/>
      <c r="BD11" s="142"/>
      <c r="BE11" s="142"/>
      <c r="BF11" s="142"/>
      <c r="BG11" s="142"/>
      <c r="BH11" s="142"/>
      <c r="BI11" s="142"/>
      <c r="BJ11" s="142"/>
      <c r="BK11" s="143"/>
    </row>
    <row r="12" spans="1:63" x14ac:dyDescent="0.3">
      <c r="A12" s="137" t="s">
        <v>663</v>
      </c>
      <c r="B12" s="137"/>
      <c r="C12" s="137"/>
      <c r="D12" s="137"/>
      <c r="E12" s="138"/>
      <c r="F12" s="137"/>
      <c r="G12" s="137"/>
      <c r="H12" s="137"/>
      <c r="I12" s="138"/>
      <c r="J12" s="137"/>
      <c r="K12" s="137"/>
      <c r="L12" s="137"/>
      <c r="M12" s="138"/>
      <c r="N12" s="137"/>
      <c r="O12" s="137"/>
      <c r="P12" s="137"/>
      <c r="Q12" s="138"/>
      <c r="R12" s="139">
        <f t="shared" si="0"/>
        <v>0</v>
      </c>
      <c r="S12" s="140">
        <f t="shared" ref="S12:S31" si="2">+E12+I12+M12+Q12</f>
        <v>0</v>
      </c>
      <c r="T12" s="141"/>
      <c r="U12" s="141"/>
      <c r="V12" s="141"/>
      <c r="W12" s="141"/>
      <c r="X12" s="141"/>
      <c r="Y12" s="142"/>
      <c r="Z12" s="142"/>
      <c r="AA12" s="142"/>
      <c r="AB12" s="142"/>
      <c r="AC12" s="142"/>
      <c r="AD12" s="142"/>
      <c r="AE12" s="142"/>
      <c r="AG12" s="137" t="s">
        <v>663</v>
      </c>
      <c r="AH12" s="137"/>
      <c r="AI12" s="137"/>
      <c r="AJ12" s="137"/>
      <c r="AK12" s="138"/>
      <c r="AL12" s="137"/>
      <c r="AM12" s="137"/>
      <c r="AN12" s="137"/>
      <c r="AO12" s="138"/>
      <c r="AP12" s="137"/>
      <c r="AQ12" s="137"/>
      <c r="AR12" s="137"/>
      <c r="AS12" s="138"/>
      <c r="AT12" s="137"/>
      <c r="AU12" s="137"/>
      <c r="AV12" s="137"/>
      <c r="AW12" s="138"/>
      <c r="AX12" s="139">
        <f t="shared" si="1"/>
        <v>0</v>
      </c>
      <c r="AY12" s="140">
        <f t="shared" ref="AY12:AY31" si="3">+AK12+AO12+AS12+AW12</f>
        <v>0</v>
      </c>
      <c r="AZ12" s="142"/>
      <c r="BA12" s="142"/>
      <c r="BB12" s="142"/>
      <c r="BC12" s="142"/>
      <c r="BD12" s="142"/>
      <c r="BE12" s="142"/>
      <c r="BF12" s="142"/>
      <c r="BG12" s="142"/>
      <c r="BH12" s="142"/>
      <c r="BI12" s="142"/>
      <c r="BJ12" s="142"/>
      <c r="BK12" s="142"/>
    </row>
    <row r="13" spans="1:63" x14ac:dyDescent="0.3">
      <c r="A13" s="137" t="s">
        <v>664</v>
      </c>
      <c r="B13" s="137"/>
      <c r="C13" s="137"/>
      <c r="D13" s="137"/>
      <c r="E13" s="138"/>
      <c r="F13" s="137"/>
      <c r="G13" s="137"/>
      <c r="H13" s="137"/>
      <c r="I13" s="138"/>
      <c r="J13" s="137"/>
      <c r="K13" s="137"/>
      <c r="L13" s="137"/>
      <c r="M13" s="138"/>
      <c r="N13" s="137"/>
      <c r="O13" s="137"/>
      <c r="P13" s="137"/>
      <c r="Q13" s="138"/>
      <c r="R13" s="139">
        <f t="shared" si="0"/>
        <v>0</v>
      </c>
      <c r="S13" s="140">
        <f t="shared" si="2"/>
        <v>0</v>
      </c>
      <c r="T13" s="141"/>
      <c r="U13" s="141"/>
      <c r="V13" s="141"/>
      <c r="W13" s="141"/>
      <c r="X13" s="141"/>
      <c r="Y13" s="142"/>
      <c r="Z13" s="142"/>
      <c r="AA13" s="142"/>
      <c r="AB13" s="142"/>
      <c r="AC13" s="142"/>
      <c r="AD13" s="142"/>
      <c r="AE13" s="142"/>
      <c r="AG13" s="137" t="s">
        <v>664</v>
      </c>
      <c r="AH13" s="137"/>
      <c r="AI13" s="137"/>
      <c r="AJ13" s="137"/>
      <c r="AK13" s="138"/>
      <c r="AL13" s="137"/>
      <c r="AM13" s="137"/>
      <c r="AN13" s="137"/>
      <c r="AO13" s="138"/>
      <c r="AP13" s="137"/>
      <c r="AQ13" s="137"/>
      <c r="AR13" s="137"/>
      <c r="AS13" s="138"/>
      <c r="AT13" s="137"/>
      <c r="AU13" s="137"/>
      <c r="AV13" s="137"/>
      <c r="AW13" s="138"/>
      <c r="AX13" s="139">
        <f t="shared" si="1"/>
        <v>0</v>
      </c>
      <c r="AY13" s="140">
        <f t="shared" si="3"/>
        <v>0</v>
      </c>
      <c r="AZ13" s="142"/>
      <c r="BA13" s="142"/>
      <c r="BB13" s="142"/>
      <c r="BC13" s="142"/>
      <c r="BD13" s="142"/>
      <c r="BE13" s="142"/>
      <c r="BF13" s="142"/>
      <c r="BG13" s="142"/>
      <c r="BH13" s="142"/>
      <c r="BI13" s="142"/>
      <c r="BJ13" s="142"/>
      <c r="BK13" s="142"/>
    </row>
    <row r="14" spans="1:63" x14ac:dyDescent="0.3">
      <c r="A14" s="137" t="s">
        <v>665</v>
      </c>
      <c r="B14" s="137"/>
      <c r="C14" s="137"/>
      <c r="D14" s="137"/>
      <c r="E14" s="138"/>
      <c r="F14" s="137"/>
      <c r="G14" s="137"/>
      <c r="H14" s="137"/>
      <c r="I14" s="138"/>
      <c r="J14" s="137"/>
      <c r="K14" s="137"/>
      <c r="L14" s="137"/>
      <c r="M14" s="138"/>
      <c r="N14" s="137"/>
      <c r="O14" s="137"/>
      <c r="P14" s="137"/>
      <c r="Q14" s="138"/>
      <c r="R14" s="139">
        <f t="shared" si="0"/>
        <v>0</v>
      </c>
      <c r="S14" s="140">
        <f t="shared" si="2"/>
        <v>0</v>
      </c>
      <c r="T14" s="141"/>
      <c r="U14" s="141"/>
      <c r="V14" s="141"/>
      <c r="W14" s="141"/>
      <c r="X14" s="141"/>
      <c r="Y14" s="142"/>
      <c r="Z14" s="142"/>
      <c r="AA14" s="142"/>
      <c r="AB14" s="142"/>
      <c r="AC14" s="142"/>
      <c r="AD14" s="142"/>
      <c r="AE14" s="142"/>
      <c r="AG14" s="137" t="s">
        <v>665</v>
      </c>
      <c r="AH14" s="137"/>
      <c r="AI14" s="137"/>
      <c r="AJ14" s="137"/>
      <c r="AK14" s="138"/>
      <c r="AL14" s="137"/>
      <c r="AM14" s="137"/>
      <c r="AN14" s="137"/>
      <c r="AO14" s="138"/>
      <c r="AP14" s="137"/>
      <c r="AQ14" s="137"/>
      <c r="AR14" s="137"/>
      <c r="AS14" s="138"/>
      <c r="AT14" s="137"/>
      <c r="AU14" s="137"/>
      <c r="AV14" s="137"/>
      <c r="AW14" s="138"/>
      <c r="AX14" s="139">
        <f t="shared" si="1"/>
        <v>0</v>
      </c>
      <c r="AY14" s="140">
        <f t="shared" si="3"/>
        <v>0</v>
      </c>
      <c r="AZ14" s="142"/>
      <c r="BA14" s="142"/>
      <c r="BB14" s="142"/>
      <c r="BC14" s="142"/>
      <c r="BD14" s="142"/>
      <c r="BE14" s="142"/>
      <c r="BF14" s="142"/>
      <c r="BG14" s="142"/>
      <c r="BH14" s="142"/>
      <c r="BI14" s="142"/>
      <c r="BJ14" s="142"/>
      <c r="BK14" s="142"/>
    </row>
    <row r="15" spans="1:63" x14ac:dyDescent="0.3">
      <c r="A15" s="137" t="s">
        <v>666</v>
      </c>
      <c r="B15" s="137"/>
      <c r="C15" s="137"/>
      <c r="D15" s="137"/>
      <c r="E15" s="138"/>
      <c r="F15" s="137"/>
      <c r="G15" s="137"/>
      <c r="H15" s="137"/>
      <c r="I15" s="138"/>
      <c r="J15" s="137"/>
      <c r="K15" s="137"/>
      <c r="L15" s="137"/>
      <c r="M15" s="138"/>
      <c r="N15" s="137"/>
      <c r="O15" s="137"/>
      <c r="P15" s="137"/>
      <c r="Q15" s="138"/>
      <c r="R15" s="139">
        <f t="shared" si="0"/>
        <v>0</v>
      </c>
      <c r="S15" s="140">
        <f t="shared" si="2"/>
        <v>0</v>
      </c>
      <c r="T15" s="141"/>
      <c r="U15" s="141"/>
      <c r="V15" s="141"/>
      <c r="W15" s="141"/>
      <c r="X15" s="141"/>
      <c r="Y15" s="142"/>
      <c r="Z15" s="142"/>
      <c r="AA15" s="142"/>
      <c r="AB15" s="142"/>
      <c r="AC15" s="142"/>
      <c r="AD15" s="142"/>
      <c r="AE15" s="142"/>
      <c r="AG15" s="137" t="s">
        <v>666</v>
      </c>
      <c r="AH15" s="137"/>
      <c r="AI15" s="137"/>
      <c r="AJ15" s="137"/>
      <c r="AK15" s="138"/>
      <c r="AL15" s="137"/>
      <c r="AM15" s="137"/>
      <c r="AN15" s="137"/>
      <c r="AO15" s="138"/>
      <c r="AP15" s="137"/>
      <c r="AQ15" s="137"/>
      <c r="AR15" s="137"/>
      <c r="AS15" s="138"/>
      <c r="AT15" s="137"/>
      <c r="AU15" s="137"/>
      <c r="AV15" s="137"/>
      <c r="AW15" s="138"/>
      <c r="AX15" s="139">
        <f t="shared" si="1"/>
        <v>0</v>
      </c>
      <c r="AY15" s="140">
        <f t="shared" si="3"/>
        <v>0</v>
      </c>
      <c r="AZ15" s="142"/>
      <c r="BA15" s="142"/>
      <c r="BB15" s="142"/>
      <c r="BC15" s="142"/>
      <c r="BD15" s="142"/>
      <c r="BE15" s="142"/>
      <c r="BF15" s="142"/>
      <c r="BG15" s="142"/>
      <c r="BH15" s="142"/>
      <c r="BI15" s="142"/>
      <c r="BJ15" s="142"/>
      <c r="BK15" s="142"/>
    </row>
    <row r="16" spans="1:63" x14ac:dyDescent="0.3">
      <c r="A16" s="137" t="s">
        <v>667</v>
      </c>
      <c r="B16" s="137"/>
      <c r="C16" s="137"/>
      <c r="D16" s="137"/>
      <c r="E16" s="138"/>
      <c r="F16" s="137"/>
      <c r="G16" s="137"/>
      <c r="H16" s="137"/>
      <c r="I16" s="138"/>
      <c r="J16" s="137"/>
      <c r="K16" s="137"/>
      <c r="L16" s="137"/>
      <c r="M16" s="138"/>
      <c r="N16" s="137"/>
      <c r="O16" s="137"/>
      <c r="P16" s="137"/>
      <c r="Q16" s="138"/>
      <c r="R16" s="139">
        <f t="shared" si="0"/>
        <v>0</v>
      </c>
      <c r="S16" s="140">
        <f t="shared" si="2"/>
        <v>0</v>
      </c>
      <c r="T16" s="141"/>
      <c r="U16" s="141"/>
      <c r="V16" s="141"/>
      <c r="W16" s="141"/>
      <c r="X16" s="141"/>
      <c r="Y16" s="142"/>
      <c r="Z16" s="142"/>
      <c r="AA16" s="142"/>
      <c r="AB16" s="142"/>
      <c r="AC16" s="142"/>
      <c r="AD16" s="142"/>
      <c r="AE16" s="142"/>
      <c r="AG16" s="137" t="s">
        <v>667</v>
      </c>
      <c r="AH16" s="137"/>
      <c r="AI16" s="137"/>
      <c r="AJ16" s="137"/>
      <c r="AK16" s="138"/>
      <c r="AL16" s="137"/>
      <c r="AM16" s="137"/>
      <c r="AN16" s="137"/>
      <c r="AO16" s="138"/>
      <c r="AP16" s="137"/>
      <c r="AQ16" s="137"/>
      <c r="AR16" s="137"/>
      <c r="AS16" s="138"/>
      <c r="AT16" s="137"/>
      <c r="AU16" s="137"/>
      <c r="AV16" s="137"/>
      <c r="AW16" s="138"/>
      <c r="AX16" s="139">
        <f t="shared" si="1"/>
        <v>0</v>
      </c>
      <c r="AY16" s="140">
        <f t="shared" si="3"/>
        <v>0</v>
      </c>
      <c r="AZ16" s="142"/>
      <c r="BA16" s="142"/>
      <c r="BB16" s="142"/>
      <c r="BC16" s="142"/>
      <c r="BD16" s="142"/>
      <c r="BE16" s="142"/>
      <c r="BF16" s="142"/>
      <c r="BG16" s="142"/>
      <c r="BH16" s="142"/>
      <c r="BI16" s="142"/>
      <c r="BJ16" s="142"/>
      <c r="BK16" s="142"/>
    </row>
    <row r="17" spans="1:63" x14ac:dyDescent="0.3">
      <c r="A17" s="137" t="s">
        <v>668</v>
      </c>
      <c r="B17" s="137"/>
      <c r="C17" s="137"/>
      <c r="D17" s="137"/>
      <c r="E17" s="138"/>
      <c r="F17" s="137"/>
      <c r="G17" s="137"/>
      <c r="H17" s="137"/>
      <c r="I17" s="138"/>
      <c r="J17" s="137"/>
      <c r="K17" s="137"/>
      <c r="L17" s="137"/>
      <c r="M17" s="138"/>
      <c r="N17" s="137"/>
      <c r="O17" s="137"/>
      <c r="P17" s="137"/>
      <c r="Q17" s="138"/>
      <c r="R17" s="139">
        <f t="shared" si="0"/>
        <v>0</v>
      </c>
      <c r="S17" s="140">
        <f t="shared" si="2"/>
        <v>0</v>
      </c>
      <c r="T17" s="141"/>
      <c r="U17" s="141"/>
      <c r="V17" s="141"/>
      <c r="W17" s="141"/>
      <c r="X17" s="141"/>
      <c r="Y17" s="142"/>
      <c r="Z17" s="142"/>
      <c r="AA17" s="142"/>
      <c r="AB17" s="142"/>
      <c r="AC17" s="142"/>
      <c r="AD17" s="142"/>
      <c r="AE17" s="142"/>
      <c r="AG17" s="137" t="s">
        <v>668</v>
      </c>
      <c r="AH17" s="137"/>
      <c r="AI17" s="137"/>
      <c r="AJ17" s="137"/>
      <c r="AK17" s="138"/>
      <c r="AL17" s="137"/>
      <c r="AM17" s="137"/>
      <c r="AN17" s="137"/>
      <c r="AO17" s="138"/>
      <c r="AP17" s="137"/>
      <c r="AQ17" s="137"/>
      <c r="AR17" s="137"/>
      <c r="AS17" s="138"/>
      <c r="AT17" s="137"/>
      <c r="AU17" s="137"/>
      <c r="AV17" s="137"/>
      <c r="AW17" s="138"/>
      <c r="AX17" s="139">
        <f t="shared" si="1"/>
        <v>0</v>
      </c>
      <c r="AY17" s="140">
        <f t="shared" si="3"/>
        <v>0</v>
      </c>
      <c r="AZ17" s="142"/>
      <c r="BA17" s="142"/>
      <c r="BB17" s="142"/>
      <c r="BC17" s="142"/>
      <c r="BD17" s="142"/>
      <c r="BE17" s="142"/>
      <c r="BF17" s="142"/>
      <c r="BG17" s="142"/>
      <c r="BH17" s="142"/>
      <c r="BI17" s="142"/>
      <c r="BJ17" s="142"/>
      <c r="BK17" s="142"/>
    </row>
    <row r="18" spans="1:63" x14ac:dyDescent="0.3">
      <c r="A18" s="137" t="s">
        <v>669</v>
      </c>
      <c r="B18" s="137"/>
      <c r="C18" s="137"/>
      <c r="D18" s="137"/>
      <c r="E18" s="138"/>
      <c r="F18" s="137"/>
      <c r="G18" s="137"/>
      <c r="H18" s="137"/>
      <c r="I18" s="138"/>
      <c r="J18" s="137"/>
      <c r="K18" s="137"/>
      <c r="L18" s="137"/>
      <c r="M18" s="138"/>
      <c r="N18" s="137"/>
      <c r="O18" s="137"/>
      <c r="P18" s="137"/>
      <c r="Q18" s="138"/>
      <c r="R18" s="139">
        <f t="shared" si="0"/>
        <v>0</v>
      </c>
      <c r="S18" s="140">
        <f t="shared" si="2"/>
        <v>0</v>
      </c>
      <c r="T18" s="141"/>
      <c r="U18" s="141"/>
      <c r="V18" s="141"/>
      <c r="W18" s="141"/>
      <c r="X18" s="141"/>
      <c r="Y18" s="142"/>
      <c r="Z18" s="142"/>
      <c r="AA18" s="142"/>
      <c r="AB18" s="142"/>
      <c r="AC18" s="142"/>
      <c r="AD18" s="142"/>
      <c r="AE18" s="142"/>
      <c r="AG18" s="137" t="s">
        <v>669</v>
      </c>
      <c r="AH18" s="137"/>
      <c r="AI18" s="137"/>
      <c r="AJ18" s="137"/>
      <c r="AK18" s="138"/>
      <c r="AL18" s="137"/>
      <c r="AM18" s="137"/>
      <c r="AN18" s="137"/>
      <c r="AO18" s="138"/>
      <c r="AP18" s="137"/>
      <c r="AQ18" s="137"/>
      <c r="AR18" s="137"/>
      <c r="AS18" s="138"/>
      <c r="AT18" s="137"/>
      <c r="AU18" s="137"/>
      <c r="AV18" s="137"/>
      <c r="AW18" s="138"/>
      <c r="AX18" s="139">
        <f t="shared" si="1"/>
        <v>0</v>
      </c>
      <c r="AY18" s="140">
        <f t="shared" si="3"/>
        <v>0</v>
      </c>
      <c r="AZ18" s="142"/>
      <c r="BA18" s="142"/>
      <c r="BB18" s="142"/>
      <c r="BC18" s="142"/>
      <c r="BD18" s="142"/>
      <c r="BE18" s="142"/>
      <c r="BF18" s="142"/>
      <c r="BG18" s="142"/>
      <c r="BH18" s="142"/>
      <c r="BI18" s="142"/>
      <c r="BJ18" s="142"/>
      <c r="BK18" s="142"/>
    </row>
    <row r="19" spans="1:63" x14ac:dyDescent="0.3">
      <c r="A19" s="137" t="s">
        <v>670</v>
      </c>
      <c r="B19" s="137"/>
      <c r="C19" s="137"/>
      <c r="D19" s="137"/>
      <c r="E19" s="138"/>
      <c r="F19" s="137"/>
      <c r="G19" s="137"/>
      <c r="H19" s="137"/>
      <c r="I19" s="138"/>
      <c r="J19" s="137"/>
      <c r="K19" s="137"/>
      <c r="L19" s="137"/>
      <c r="M19" s="138"/>
      <c r="N19" s="137"/>
      <c r="O19" s="137"/>
      <c r="P19" s="137"/>
      <c r="Q19" s="138"/>
      <c r="R19" s="139">
        <f t="shared" si="0"/>
        <v>0</v>
      </c>
      <c r="S19" s="140">
        <f t="shared" si="2"/>
        <v>0</v>
      </c>
      <c r="T19" s="141"/>
      <c r="U19" s="141"/>
      <c r="V19" s="141"/>
      <c r="W19" s="141"/>
      <c r="X19" s="141"/>
      <c r="Y19" s="142"/>
      <c r="Z19" s="142"/>
      <c r="AA19" s="142"/>
      <c r="AB19" s="142"/>
      <c r="AC19" s="142"/>
      <c r="AD19" s="142"/>
      <c r="AE19" s="142"/>
      <c r="AG19" s="137" t="s">
        <v>670</v>
      </c>
      <c r="AH19" s="137"/>
      <c r="AI19" s="137"/>
      <c r="AJ19" s="137"/>
      <c r="AK19" s="138"/>
      <c r="AL19" s="137"/>
      <c r="AM19" s="137"/>
      <c r="AN19" s="137"/>
      <c r="AO19" s="138"/>
      <c r="AP19" s="137"/>
      <c r="AQ19" s="137"/>
      <c r="AR19" s="137"/>
      <c r="AS19" s="138"/>
      <c r="AT19" s="137"/>
      <c r="AU19" s="137"/>
      <c r="AV19" s="137"/>
      <c r="AW19" s="138"/>
      <c r="AX19" s="139">
        <f t="shared" si="1"/>
        <v>0</v>
      </c>
      <c r="AY19" s="140">
        <f t="shared" si="3"/>
        <v>0</v>
      </c>
      <c r="AZ19" s="142"/>
      <c r="BA19" s="142"/>
      <c r="BB19" s="142"/>
      <c r="BC19" s="142"/>
      <c r="BD19" s="142"/>
      <c r="BE19" s="142"/>
      <c r="BF19" s="142"/>
      <c r="BG19" s="142"/>
      <c r="BH19" s="142"/>
      <c r="BI19" s="137"/>
      <c r="BJ19" s="137"/>
      <c r="BK19" s="137"/>
    </row>
    <row r="20" spans="1:63" x14ac:dyDescent="0.3">
      <c r="A20" s="137" t="s">
        <v>671</v>
      </c>
      <c r="B20" s="137"/>
      <c r="C20" s="137"/>
      <c r="D20" s="137"/>
      <c r="E20" s="138"/>
      <c r="F20" s="137"/>
      <c r="G20" s="137"/>
      <c r="H20" s="137"/>
      <c r="I20" s="138"/>
      <c r="J20" s="137"/>
      <c r="K20" s="137"/>
      <c r="L20" s="137"/>
      <c r="M20" s="138"/>
      <c r="N20" s="137"/>
      <c r="O20" s="137"/>
      <c r="P20" s="137"/>
      <c r="Q20" s="138"/>
      <c r="R20" s="139">
        <f t="shared" si="0"/>
        <v>0</v>
      </c>
      <c r="S20" s="140">
        <f t="shared" si="2"/>
        <v>0</v>
      </c>
      <c r="T20" s="141"/>
      <c r="U20" s="141"/>
      <c r="V20" s="141"/>
      <c r="W20" s="141"/>
      <c r="X20" s="141"/>
      <c r="Y20" s="142"/>
      <c r="Z20" s="142"/>
      <c r="AA20" s="142"/>
      <c r="AB20" s="142"/>
      <c r="AC20" s="142"/>
      <c r="AD20" s="142"/>
      <c r="AE20" s="142"/>
      <c r="AG20" s="137" t="s">
        <v>671</v>
      </c>
      <c r="AH20" s="137"/>
      <c r="AI20" s="137"/>
      <c r="AJ20" s="137"/>
      <c r="AK20" s="138"/>
      <c r="AL20" s="137"/>
      <c r="AM20" s="137"/>
      <c r="AN20" s="137"/>
      <c r="AO20" s="138"/>
      <c r="AP20" s="137"/>
      <c r="AQ20" s="137"/>
      <c r="AR20" s="137"/>
      <c r="AS20" s="138"/>
      <c r="AT20" s="137"/>
      <c r="AU20" s="137"/>
      <c r="AV20" s="137"/>
      <c r="AW20" s="138"/>
      <c r="AX20" s="139">
        <f t="shared" si="1"/>
        <v>0</v>
      </c>
      <c r="AY20" s="140">
        <f t="shared" si="3"/>
        <v>0</v>
      </c>
      <c r="AZ20" s="142"/>
      <c r="BA20" s="142"/>
      <c r="BB20" s="142"/>
      <c r="BC20" s="142"/>
      <c r="BD20" s="142"/>
      <c r="BE20" s="142"/>
      <c r="BF20" s="142"/>
      <c r="BG20" s="142"/>
      <c r="BH20" s="142"/>
      <c r="BI20" s="137"/>
      <c r="BJ20" s="137"/>
      <c r="BK20" s="137"/>
    </row>
    <row r="21" spans="1:63" x14ac:dyDescent="0.3">
      <c r="A21" s="137" t="s">
        <v>672</v>
      </c>
      <c r="B21" s="137"/>
      <c r="C21" s="137"/>
      <c r="D21" s="137"/>
      <c r="E21" s="138"/>
      <c r="F21" s="137"/>
      <c r="G21" s="137"/>
      <c r="H21" s="137"/>
      <c r="I21" s="138"/>
      <c r="J21" s="137"/>
      <c r="K21" s="137"/>
      <c r="L21" s="137"/>
      <c r="M21" s="138"/>
      <c r="N21" s="137"/>
      <c r="O21" s="137"/>
      <c r="P21" s="137"/>
      <c r="Q21" s="138"/>
      <c r="R21" s="139">
        <f t="shared" si="0"/>
        <v>0</v>
      </c>
      <c r="S21" s="140">
        <f t="shared" si="2"/>
        <v>0</v>
      </c>
      <c r="T21" s="141"/>
      <c r="U21" s="141"/>
      <c r="V21" s="141"/>
      <c r="W21" s="141"/>
      <c r="X21" s="141"/>
      <c r="Y21" s="142"/>
      <c r="Z21" s="142"/>
      <c r="AA21" s="142"/>
      <c r="AB21" s="142"/>
      <c r="AC21" s="142"/>
      <c r="AD21" s="142"/>
      <c r="AE21" s="142"/>
      <c r="AG21" s="137" t="s">
        <v>672</v>
      </c>
      <c r="AH21" s="137"/>
      <c r="AI21" s="137"/>
      <c r="AJ21" s="137"/>
      <c r="AK21" s="138"/>
      <c r="AL21" s="137"/>
      <c r="AM21" s="137"/>
      <c r="AN21" s="137"/>
      <c r="AO21" s="138"/>
      <c r="AP21" s="137"/>
      <c r="AQ21" s="137"/>
      <c r="AR21" s="137"/>
      <c r="AS21" s="138"/>
      <c r="AT21" s="137"/>
      <c r="AU21" s="137"/>
      <c r="AV21" s="137"/>
      <c r="AW21" s="138"/>
      <c r="AX21" s="139">
        <f t="shared" si="1"/>
        <v>0</v>
      </c>
      <c r="AY21" s="140">
        <f t="shared" si="3"/>
        <v>0</v>
      </c>
      <c r="AZ21" s="142"/>
      <c r="BA21" s="142"/>
      <c r="BB21" s="142"/>
      <c r="BC21" s="142"/>
      <c r="BD21" s="142"/>
      <c r="BE21" s="142"/>
      <c r="BF21" s="142"/>
      <c r="BG21" s="142"/>
      <c r="BH21" s="142"/>
      <c r="BI21" s="137"/>
      <c r="BJ21" s="137"/>
      <c r="BK21" s="137"/>
    </row>
    <row r="22" spans="1:63" x14ac:dyDescent="0.3">
      <c r="A22" s="137" t="s">
        <v>673</v>
      </c>
      <c r="B22" s="137"/>
      <c r="C22" s="137"/>
      <c r="D22" s="137"/>
      <c r="E22" s="138"/>
      <c r="F22" s="137"/>
      <c r="G22" s="137"/>
      <c r="H22" s="137"/>
      <c r="I22" s="138"/>
      <c r="J22" s="137"/>
      <c r="K22" s="137"/>
      <c r="L22" s="137"/>
      <c r="M22" s="138"/>
      <c r="N22" s="137"/>
      <c r="O22" s="137"/>
      <c r="P22" s="137"/>
      <c r="Q22" s="138"/>
      <c r="R22" s="139">
        <f t="shared" si="0"/>
        <v>0</v>
      </c>
      <c r="S22" s="140">
        <f t="shared" si="2"/>
        <v>0</v>
      </c>
      <c r="T22" s="141"/>
      <c r="U22" s="141"/>
      <c r="V22" s="141"/>
      <c r="W22" s="141"/>
      <c r="X22" s="141"/>
      <c r="Y22" s="142"/>
      <c r="Z22" s="142"/>
      <c r="AA22" s="142"/>
      <c r="AB22" s="142"/>
      <c r="AC22" s="142"/>
      <c r="AD22" s="142"/>
      <c r="AE22" s="142"/>
      <c r="AG22" s="137" t="s">
        <v>673</v>
      </c>
      <c r="AH22" s="137"/>
      <c r="AI22" s="137"/>
      <c r="AJ22" s="137"/>
      <c r="AK22" s="138"/>
      <c r="AL22" s="137"/>
      <c r="AM22" s="137"/>
      <c r="AN22" s="137"/>
      <c r="AO22" s="138"/>
      <c r="AP22" s="137"/>
      <c r="AQ22" s="137"/>
      <c r="AR22" s="137"/>
      <c r="AS22" s="138"/>
      <c r="AT22" s="137"/>
      <c r="AU22" s="137"/>
      <c r="AV22" s="137"/>
      <c r="AW22" s="138"/>
      <c r="AX22" s="139">
        <f t="shared" si="1"/>
        <v>0</v>
      </c>
      <c r="AY22" s="140">
        <f t="shared" si="3"/>
        <v>0</v>
      </c>
      <c r="AZ22" s="142"/>
      <c r="BA22" s="142"/>
      <c r="BB22" s="142"/>
      <c r="BC22" s="142"/>
      <c r="BD22" s="142"/>
      <c r="BE22" s="142"/>
      <c r="BF22" s="142"/>
      <c r="BG22" s="142"/>
      <c r="BH22" s="142"/>
      <c r="BI22" s="142"/>
      <c r="BJ22" s="142"/>
      <c r="BK22" s="142"/>
    </row>
    <row r="23" spans="1:63" x14ac:dyDescent="0.3">
      <c r="A23" s="137" t="s">
        <v>674</v>
      </c>
      <c r="B23" s="137"/>
      <c r="C23" s="137"/>
      <c r="D23" s="137"/>
      <c r="E23" s="138"/>
      <c r="F23" s="137"/>
      <c r="G23" s="137"/>
      <c r="H23" s="137"/>
      <c r="I23" s="138"/>
      <c r="J23" s="137"/>
      <c r="K23" s="137"/>
      <c r="L23" s="137"/>
      <c r="M23" s="138"/>
      <c r="N23" s="137"/>
      <c r="O23" s="137"/>
      <c r="P23" s="137"/>
      <c r="Q23" s="138"/>
      <c r="R23" s="139">
        <f t="shared" si="0"/>
        <v>0</v>
      </c>
      <c r="S23" s="140">
        <f t="shared" si="2"/>
        <v>0</v>
      </c>
      <c r="T23" s="141"/>
      <c r="U23" s="141"/>
      <c r="V23" s="141"/>
      <c r="W23" s="141"/>
      <c r="X23" s="141"/>
      <c r="Y23" s="142"/>
      <c r="Z23" s="142"/>
      <c r="AA23" s="142"/>
      <c r="AB23" s="142"/>
      <c r="AC23" s="142"/>
      <c r="AD23" s="142"/>
      <c r="AE23" s="142"/>
      <c r="AG23" s="137" t="s">
        <v>674</v>
      </c>
      <c r="AH23" s="137"/>
      <c r="AI23" s="137"/>
      <c r="AJ23" s="137"/>
      <c r="AK23" s="138"/>
      <c r="AL23" s="137"/>
      <c r="AM23" s="137"/>
      <c r="AN23" s="137"/>
      <c r="AO23" s="138"/>
      <c r="AP23" s="137"/>
      <c r="AQ23" s="137"/>
      <c r="AR23" s="137"/>
      <c r="AS23" s="138"/>
      <c r="AT23" s="137"/>
      <c r="AU23" s="137"/>
      <c r="AV23" s="137"/>
      <c r="AW23" s="138"/>
      <c r="AX23" s="139">
        <f t="shared" si="1"/>
        <v>0</v>
      </c>
      <c r="AY23" s="140">
        <f t="shared" si="3"/>
        <v>0</v>
      </c>
      <c r="AZ23" s="142"/>
      <c r="BA23" s="142"/>
      <c r="BB23" s="142"/>
      <c r="BC23" s="142"/>
      <c r="BD23" s="142"/>
      <c r="BE23" s="142"/>
      <c r="BF23" s="142"/>
      <c r="BG23" s="142"/>
      <c r="BH23" s="142"/>
      <c r="BI23" s="142"/>
      <c r="BJ23" s="142"/>
      <c r="BK23" s="142"/>
    </row>
    <row r="24" spans="1:63" x14ac:dyDescent="0.3">
      <c r="A24" s="137" t="s">
        <v>675</v>
      </c>
      <c r="B24" s="137"/>
      <c r="C24" s="137"/>
      <c r="D24" s="137"/>
      <c r="E24" s="138"/>
      <c r="F24" s="137"/>
      <c r="G24" s="137"/>
      <c r="H24" s="137"/>
      <c r="I24" s="138"/>
      <c r="J24" s="137"/>
      <c r="K24" s="137"/>
      <c r="L24" s="137"/>
      <c r="M24" s="138"/>
      <c r="N24" s="137"/>
      <c r="O24" s="137"/>
      <c r="P24" s="137"/>
      <c r="Q24" s="138"/>
      <c r="R24" s="139">
        <f t="shared" si="0"/>
        <v>0</v>
      </c>
      <c r="S24" s="140">
        <f t="shared" si="2"/>
        <v>0</v>
      </c>
      <c r="T24" s="141"/>
      <c r="U24" s="141"/>
      <c r="V24" s="141"/>
      <c r="W24" s="141"/>
      <c r="X24" s="141"/>
      <c r="Y24" s="142"/>
      <c r="Z24" s="142"/>
      <c r="AA24" s="142"/>
      <c r="AB24" s="142"/>
      <c r="AC24" s="142"/>
      <c r="AD24" s="142"/>
      <c r="AE24" s="142"/>
      <c r="AG24" s="137" t="s">
        <v>675</v>
      </c>
      <c r="AH24" s="137"/>
      <c r="AI24" s="137"/>
      <c r="AJ24" s="137"/>
      <c r="AK24" s="138"/>
      <c r="AL24" s="137"/>
      <c r="AM24" s="137"/>
      <c r="AN24" s="137"/>
      <c r="AO24" s="138"/>
      <c r="AP24" s="137"/>
      <c r="AQ24" s="137"/>
      <c r="AR24" s="137"/>
      <c r="AS24" s="138"/>
      <c r="AT24" s="137"/>
      <c r="AU24" s="137"/>
      <c r="AV24" s="137"/>
      <c r="AW24" s="138"/>
      <c r="AX24" s="139">
        <f t="shared" si="1"/>
        <v>0</v>
      </c>
      <c r="AY24" s="140">
        <f t="shared" si="3"/>
        <v>0</v>
      </c>
      <c r="AZ24" s="142"/>
      <c r="BA24" s="142"/>
      <c r="BB24" s="142"/>
      <c r="BC24" s="142"/>
      <c r="BD24" s="142"/>
      <c r="BE24" s="142"/>
      <c r="BF24" s="142"/>
      <c r="BG24" s="142"/>
      <c r="BH24" s="142"/>
      <c r="BI24" s="142"/>
      <c r="BJ24" s="142"/>
      <c r="BK24" s="142"/>
    </row>
    <row r="25" spans="1:63" x14ac:dyDescent="0.3">
      <c r="A25" s="137" t="s">
        <v>676</v>
      </c>
      <c r="B25" s="137"/>
      <c r="C25" s="137"/>
      <c r="D25" s="137"/>
      <c r="E25" s="138"/>
      <c r="F25" s="137"/>
      <c r="G25" s="137"/>
      <c r="H25" s="137"/>
      <c r="I25" s="138"/>
      <c r="J25" s="137"/>
      <c r="K25" s="137"/>
      <c r="L25" s="137"/>
      <c r="M25" s="138"/>
      <c r="N25" s="137"/>
      <c r="O25" s="137"/>
      <c r="P25" s="137"/>
      <c r="Q25" s="138"/>
      <c r="R25" s="139">
        <f t="shared" si="0"/>
        <v>0</v>
      </c>
      <c r="S25" s="140">
        <f t="shared" si="2"/>
        <v>0</v>
      </c>
      <c r="T25" s="141"/>
      <c r="U25" s="141"/>
      <c r="V25" s="141"/>
      <c r="W25" s="141"/>
      <c r="X25" s="141"/>
      <c r="Y25" s="142"/>
      <c r="Z25" s="142"/>
      <c r="AA25" s="142"/>
      <c r="AB25" s="142"/>
      <c r="AC25" s="142"/>
      <c r="AD25" s="142"/>
      <c r="AE25" s="142"/>
      <c r="AG25" s="137" t="s">
        <v>676</v>
      </c>
      <c r="AH25" s="137"/>
      <c r="AI25" s="137"/>
      <c r="AJ25" s="137"/>
      <c r="AK25" s="138"/>
      <c r="AL25" s="137"/>
      <c r="AM25" s="137"/>
      <c r="AN25" s="137"/>
      <c r="AO25" s="138"/>
      <c r="AP25" s="137"/>
      <c r="AQ25" s="137"/>
      <c r="AR25" s="137"/>
      <c r="AS25" s="138"/>
      <c r="AT25" s="137"/>
      <c r="AU25" s="137"/>
      <c r="AV25" s="137"/>
      <c r="AW25" s="138"/>
      <c r="AX25" s="139">
        <f t="shared" si="1"/>
        <v>0</v>
      </c>
      <c r="AY25" s="140">
        <f t="shared" si="3"/>
        <v>0</v>
      </c>
      <c r="AZ25" s="142"/>
      <c r="BA25" s="142"/>
      <c r="BB25" s="142"/>
      <c r="BC25" s="142"/>
      <c r="BD25" s="142"/>
      <c r="BE25" s="142"/>
      <c r="BF25" s="142"/>
      <c r="BG25" s="142"/>
      <c r="BH25" s="142"/>
      <c r="BI25" s="142"/>
      <c r="BJ25" s="142"/>
      <c r="BK25" s="142"/>
    </row>
    <row r="26" spans="1:63" x14ac:dyDescent="0.3">
      <c r="A26" s="137" t="s">
        <v>677</v>
      </c>
      <c r="B26" s="137"/>
      <c r="C26" s="137"/>
      <c r="D26" s="137"/>
      <c r="E26" s="138"/>
      <c r="F26" s="137"/>
      <c r="G26" s="137"/>
      <c r="H26" s="137"/>
      <c r="I26" s="138"/>
      <c r="J26" s="137"/>
      <c r="K26" s="137"/>
      <c r="L26" s="137"/>
      <c r="M26" s="138"/>
      <c r="N26" s="137"/>
      <c r="O26" s="137"/>
      <c r="P26" s="137"/>
      <c r="Q26" s="138"/>
      <c r="R26" s="139">
        <f t="shared" si="0"/>
        <v>0</v>
      </c>
      <c r="S26" s="140">
        <f t="shared" si="2"/>
        <v>0</v>
      </c>
      <c r="T26" s="141"/>
      <c r="U26" s="141"/>
      <c r="V26" s="141"/>
      <c r="W26" s="141"/>
      <c r="X26" s="141"/>
      <c r="Y26" s="142"/>
      <c r="Z26" s="142"/>
      <c r="AA26" s="142"/>
      <c r="AB26" s="142"/>
      <c r="AC26" s="142"/>
      <c r="AD26" s="142"/>
      <c r="AE26" s="142"/>
      <c r="AG26" s="137" t="s">
        <v>677</v>
      </c>
      <c r="AH26" s="137"/>
      <c r="AI26" s="137"/>
      <c r="AJ26" s="137"/>
      <c r="AK26" s="138"/>
      <c r="AL26" s="137"/>
      <c r="AM26" s="137"/>
      <c r="AN26" s="137"/>
      <c r="AO26" s="138"/>
      <c r="AP26" s="137"/>
      <c r="AQ26" s="137"/>
      <c r="AR26" s="137"/>
      <c r="AS26" s="138"/>
      <c r="AT26" s="137"/>
      <c r="AU26" s="137"/>
      <c r="AV26" s="137"/>
      <c r="AW26" s="138"/>
      <c r="AX26" s="139">
        <f t="shared" si="1"/>
        <v>0</v>
      </c>
      <c r="AY26" s="140">
        <f t="shared" si="3"/>
        <v>0</v>
      </c>
      <c r="AZ26" s="142"/>
      <c r="BA26" s="142"/>
      <c r="BB26" s="142"/>
      <c r="BC26" s="142"/>
      <c r="BD26" s="142"/>
      <c r="BE26" s="142"/>
      <c r="BF26" s="142"/>
      <c r="BG26" s="142"/>
      <c r="BH26" s="142"/>
      <c r="BI26" s="142"/>
      <c r="BJ26" s="142"/>
      <c r="BK26" s="142"/>
    </row>
    <row r="27" spans="1:63" x14ac:dyDescent="0.3">
      <c r="A27" s="137" t="s">
        <v>678</v>
      </c>
      <c r="B27" s="137"/>
      <c r="C27" s="137"/>
      <c r="D27" s="137"/>
      <c r="E27" s="138"/>
      <c r="F27" s="137"/>
      <c r="G27" s="137"/>
      <c r="H27" s="137"/>
      <c r="I27" s="138"/>
      <c r="J27" s="137"/>
      <c r="K27" s="137"/>
      <c r="L27" s="137"/>
      <c r="M27" s="138"/>
      <c r="N27" s="137"/>
      <c r="O27" s="137"/>
      <c r="P27" s="137"/>
      <c r="Q27" s="138"/>
      <c r="R27" s="139">
        <f t="shared" si="0"/>
        <v>0</v>
      </c>
      <c r="S27" s="140">
        <f t="shared" si="2"/>
        <v>0</v>
      </c>
      <c r="T27" s="141"/>
      <c r="U27" s="141"/>
      <c r="V27" s="141"/>
      <c r="W27" s="141"/>
      <c r="X27" s="141"/>
      <c r="Y27" s="142"/>
      <c r="Z27" s="142"/>
      <c r="AA27" s="142"/>
      <c r="AB27" s="142"/>
      <c r="AC27" s="142"/>
      <c r="AD27" s="142"/>
      <c r="AE27" s="142"/>
      <c r="AG27" s="137" t="s">
        <v>678</v>
      </c>
      <c r="AH27" s="137"/>
      <c r="AI27" s="137"/>
      <c r="AJ27" s="137"/>
      <c r="AK27" s="138"/>
      <c r="AL27" s="137"/>
      <c r="AM27" s="137"/>
      <c r="AN27" s="137"/>
      <c r="AO27" s="138"/>
      <c r="AP27" s="137"/>
      <c r="AQ27" s="137"/>
      <c r="AR27" s="137"/>
      <c r="AS27" s="138"/>
      <c r="AT27" s="137"/>
      <c r="AU27" s="137"/>
      <c r="AV27" s="137"/>
      <c r="AW27" s="138"/>
      <c r="AX27" s="139">
        <f t="shared" si="1"/>
        <v>0</v>
      </c>
      <c r="AY27" s="140">
        <f t="shared" si="3"/>
        <v>0</v>
      </c>
      <c r="AZ27" s="142"/>
      <c r="BA27" s="142"/>
      <c r="BB27" s="142"/>
      <c r="BC27" s="142"/>
      <c r="BD27" s="142"/>
      <c r="BE27" s="142"/>
      <c r="BF27" s="142"/>
      <c r="BG27" s="142"/>
      <c r="BH27" s="142"/>
      <c r="BI27" s="142"/>
      <c r="BJ27" s="142"/>
      <c r="BK27" s="142"/>
    </row>
    <row r="28" spans="1:63" x14ac:dyDescent="0.3">
      <c r="A28" s="137" t="s">
        <v>679</v>
      </c>
      <c r="B28" s="137"/>
      <c r="C28" s="137"/>
      <c r="D28" s="137"/>
      <c r="E28" s="138"/>
      <c r="F28" s="137"/>
      <c r="G28" s="137"/>
      <c r="H28" s="137"/>
      <c r="I28" s="138"/>
      <c r="J28" s="137"/>
      <c r="K28" s="137"/>
      <c r="L28" s="137"/>
      <c r="M28" s="138"/>
      <c r="N28" s="137"/>
      <c r="O28" s="137"/>
      <c r="P28" s="137"/>
      <c r="Q28" s="138"/>
      <c r="R28" s="139">
        <f t="shared" si="0"/>
        <v>0</v>
      </c>
      <c r="S28" s="140">
        <f t="shared" si="2"/>
        <v>0</v>
      </c>
      <c r="T28" s="141"/>
      <c r="U28" s="141"/>
      <c r="V28" s="141"/>
      <c r="W28" s="141"/>
      <c r="X28" s="141"/>
      <c r="Y28" s="142"/>
      <c r="Z28" s="142"/>
      <c r="AA28" s="142"/>
      <c r="AB28" s="142"/>
      <c r="AC28" s="142"/>
      <c r="AD28" s="142"/>
      <c r="AE28" s="142"/>
      <c r="AG28" s="137" t="s">
        <v>679</v>
      </c>
      <c r="AH28" s="137"/>
      <c r="AI28" s="137"/>
      <c r="AJ28" s="137"/>
      <c r="AK28" s="138"/>
      <c r="AL28" s="137"/>
      <c r="AM28" s="137"/>
      <c r="AN28" s="137"/>
      <c r="AO28" s="138"/>
      <c r="AP28" s="137"/>
      <c r="AQ28" s="137"/>
      <c r="AR28" s="137"/>
      <c r="AS28" s="138"/>
      <c r="AT28" s="137"/>
      <c r="AU28" s="137"/>
      <c r="AV28" s="137"/>
      <c r="AW28" s="138"/>
      <c r="AX28" s="139">
        <f t="shared" si="1"/>
        <v>0</v>
      </c>
      <c r="AY28" s="140">
        <f t="shared" si="3"/>
        <v>0</v>
      </c>
      <c r="AZ28" s="142"/>
      <c r="BA28" s="142"/>
      <c r="BB28" s="142"/>
      <c r="BC28" s="142"/>
      <c r="BD28" s="142"/>
      <c r="BE28" s="142"/>
      <c r="BF28" s="142"/>
      <c r="BG28" s="142"/>
      <c r="BH28" s="142"/>
      <c r="BI28" s="142"/>
      <c r="BJ28" s="142"/>
      <c r="BK28" s="142"/>
    </row>
    <row r="29" spans="1:63" x14ac:dyDescent="0.3">
      <c r="A29" s="137" t="s">
        <v>680</v>
      </c>
      <c r="B29" s="137"/>
      <c r="C29" s="137"/>
      <c r="D29" s="137"/>
      <c r="E29" s="138"/>
      <c r="F29" s="137"/>
      <c r="G29" s="137"/>
      <c r="H29" s="137"/>
      <c r="I29" s="138"/>
      <c r="J29" s="137"/>
      <c r="K29" s="137"/>
      <c r="L29" s="137"/>
      <c r="M29" s="138"/>
      <c r="N29" s="137"/>
      <c r="O29" s="137"/>
      <c r="P29" s="137"/>
      <c r="Q29" s="138"/>
      <c r="R29" s="139">
        <f t="shared" si="0"/>
        <v>0</v>
      </c>
      <c r="S29" s="140">
        <f t="shared" si="2"/>
        <v>0</v>
      </c>
      <c r="T29" s="141"/>
      <c r="U29" s="141"/>
      <c r="V29" s="141"/>
      <c r="W29" s="141"/>
      <c r="X29" s="141"/>
      <c r="Y29" s="142"/>
      <c r="Z29" s="142"/>
      <c r="AA29" s="142"/>
      <c r="AB29" s="142"/>
      <c r="AC29" s="142"/>
      <c r="AD29" s="142"/>
      <c r="AE29" s="142"/>
      <c r="AG29" s="137" t="s">
        <v>680</v>
      </c>
      <c r="AH29" s="137"/>
      <c r="AI29" s="137"/>
      <c r="AJ29" s="137"/>
      <c r="AK29" s="138"/>
      <c r="AL29" s="137"/>
      <c r="AM29" s="137"/>
      <c r="AN29" s="137"/>
      <c r="AO29" s="138"/>
      <c r="AP29" s="137"/>
      <c r="AQ29" s="137"/>
      <c r="AR29" s="137"/>
      <c r="AS29" s="138"/>
      <c r="AT29" s="137"/>
      <c r="AU29" s="137"/>
      <c r="AV29" s="137"/>
      <c r="AW29" s="138"/>
      <c r="AX29" s="139">
        <f t="shared" si="1"/>
        <v>0</v>
      </c>
      <c r="AY29" s="140">
        <f t="shared" si="3"/>
        <v>0</v>
      </c>
      <c r="AZ29" s="142"/>
      <c r="BA29" s="142"/>
      <c r="BB29" s="142"/>
      <c r="BC29" s="142"/>
      <c r="BD29" s="142"/>
      <c r="BE29" s="142"/>
      <c r="BF29" s="142"/>
      <c r="BG29" s="142"/>
      <c r="BH29" s="142"/>
      <c r="BI29" s="142"/>
      <c r="BJ29" s="142"/>
      <c r="BK29" s="142"/>
    </row>
    <row r="30" spans="1:63" x14ac:dyDescent="0.3">
      <c r="A30" s="137" t="s">
        <v>681</v>
      </c>
      <c r="B30" s="137"/>
      <c r="C30" s="137"/>
      <c r="D30" s="137"/>
      <c r="E30" s="138"/>
      <c r="F30" s="137"/>
      <c r="G30" s="137"/>
      <c r="H30" s="137"/>
      <c r="I30" s="138"/>
      <c r="J30" s="137"/>
      <c r="K30" s="137"/>
      <c r="L30" s="137"/>
      <c r="M30" s="138"/>
      <c r="N30" s="137"/>
      <c r="O30" s="137"/>
      <c r="P30" s="137"/>
      <c r="Q30" s="138"/>
      <c r="R30" s="139">
        <f t="shared" si="0"/>
        <v>0</v>
      </c>
      <c r="S30" s="140">
        <f t="shared" si="2"/>
        <v>0</v>
      </c>
      <c r="T30" s="141"/>
      <c r="U30" s="141"/>
      <c r="V30" s="141"/>
      <c r="W30" s="141"/>
      <c r="X30" s="141"/>
      <c r="Y30" s="142"/>
      <c r="Z30" s="142"/>
      <c r="AA30" s="142"/>
      <c r="AB30" s="142"/>
      <c r="AC30" s="142"/>
      <c r="AD30" s="142"/>
      <c r="AE30" s="142"/>
      <c r="AG30" s="137" t="s">
        <v>681</v>
      </c>
      <c r="AH30" s="137"/>
      <c r="AI30" s="137"/>
      <c r="AJ30" s="137"/>
      <c r="AK30" s="138"/>
      <c r="AL30" s="137"/>
      <c r="AM30" s="137"/>
      <c r="AN30" s="137"/>
      <c r="AO30" s="138"/>
      <c r="AP30" s="137"/>
      <c r="AQ30" s="137"/>
      <c r="AR30" s="137"/>
      <c r="AS30" s="138"/>
      <c r="AT30" s="137"/>
      <c r="AU30" s="137"/>
      <c r="AV30" s="137"/>
      <c r="AW30" s="138"/>
      <c r="AX30" s="139">
        <f t="shared" si="1"/>
        <v>0</v>
      </c>
      <c r="AY30" s="140">
        <f t="shared" si="3"/>
        <v>0</v>
      </c>
      <c r="AZ30" s="142"/>
      <c r="BA30" s="142"/>
      <c r="BB30" s="142"/>
      <c r="BC30" s="142"/>
      <c r="BD30" s="142"/>
      <c r="BE30" s="142"/>
      <c r="BF30" s="142"/>
      <c r="BG30" s="142"/>
      <c r="BH30" s="142"/>
      <c r="BI30" s="142"/>
      <c r="BJ30" s="142"/>
      <c r="BK30" s="142"/>
    </row>
    <row r="31" spans="1:63" x14ac:dyDescent="0.3">
      <c r="A31" s="137" t="s">
        <v>682</v>
      </c>
      <c r="B31" s="137"/>
      <c r="C31" s="137"/>
      <c r="D31" s="137"/>
      <c r="E31" s="138"/>
      <c r="F31" s="137"/>
      <c r="G31" s="137"/>
      <c r="H31" s="137"/>
      <c r="I31" s="138"/>
      <c r="J31" s="137"/>
      <c r="K31" s="137"/>
      <c r="L31" s="137"/>
      <c r="M31" s="138"/>
      <c r="N31" s="137"/>
      <c r="O31" s="137"/>
      <c r="P31" s="137"/>
      <c r="Q31" s="138"/>
      <c r="R31" s="139">
        <f t="shared" si="0"/>
        <v>0</v>
      </c>
      <c r="S31" s="140">
        <f t="shared" si="2"/>
        <v>0</v>
      </c>
      <c r="T31" s="141"/>
      <c r="U31" s="141"/>
      <c r="V31" s="141"/>
      <c r="W31" s="141"/>
      <c r="X31" s="141"/>
      <c r="Y31" s="142"/>
      <c r="Z31" s="142"/>
      <c r="AA31" s="142"/>
      <c r="AB31" s="142"/>
      <c r="AC31" s="142"/>
      <c r="AD31" s="142"/>
      <c r="AE31" s="142"/>
      <c r="AG31" s="137" t="s">
        <v>682</v>
      </c>
      <c r="AH31" s="137"/>
      <c r="AI31" s="137"/>
      <c r="AJ31" s="137"/>
      <c r="AK31" s="138"/>
      <c r="AL31" s="137"/>
      <c r="AM31" s="137"/>
      <c r="AN31" s="137"/>
      <c r="AO31" s="138"/>
      <c r="AP31" s="137"/>
      <c r="AQ31" s="137"/>
      <c r="AR31" s="137"/>
      <c r="AS31" s="138"/>
      <c r="AT31" s="137"/>
      <c r="AU31" s="137"/>
      <c r="AV31" s="137"/>
      <c r="AW31" s="138"/>
      <c r="AX31" s="139">
        <f t="shared" si="1"/>
        <v>0</v>
      </c>
      <c r="AY31" s="140">
        <f t="shared" si="3"/>
        <v>0</v>
      </c>
      <c r="AZ31" s="142"/>
      <c r="BA31" s="142"/>
      <c r="BB31" s="142"/>
      <c r="BC31" s="142"/>
      <c r="BD31" s="142"/>
      <c r="BE31" s="142"/>
      <c r="BF31" s="142"/>
      <c r="BG31" s="142"/>
      <c r="BH31" s="142"/>
      <c r="BI31" s="142"/>
      <c r="BJ31" s="142"/>
      <c r="BK31" s="142"/>
    </row>
    <row r="32" spans="1:63" x14ac:dyDescent="0.3">
      <c r="A32" s="144" t="s">
        <v>683</v>
      </c>
      <c r="B32" s="145">
        <f>SUM(B11:B31)</f>
        <v>0</v>
      </c>
      <c r="C32" s="145">
        <f t="shared" ref="C32:AE32" si="4">SUM(C11:C31)</f>
        <v>0</v>
      </c>
      <c r="D32" s="145">
        <f t="shared" si="4"/>
        <v>0</v>
      </c>
      <c r="E32" s="146">
        <f>SUM(E11:E31)</f>
        <v>0</v>
      </c>
      <c r="F32" s="145">
        <f t="shared" si="4"/>
        <v>0</v>
      </c>
      <c r="G32" s="145">
        <f t="shared" si="4"/>
        <v>0</v>
      </c>
      <c r="H32" s="145">
        <f t="shared" si="4"/>
        <v>0</v>
      </c>
      <c r="I32" s="146">
        <f>SUM(I11:I31)</f>
        <v>0</v>
      </c>
      <c r="J32" s="145">
        <f t="shared" si="4"/>
        <v>0</v>
      </c>
      <c r="K32" s="145">
        <f t="shared" si="4"/>
        <v>0</v>
      </c>
      <c r="L32" s="145">
        <f t="shared" si="4"/>
        <v>0</v>
      </c>
      <c r="M32" s="146">
        <f>SUM(M11:M31)</f>
        <v>0</v>
      </c>
      <c r="N32" s="145">
        <f t="shared" si="4"/>
        <v>0</v>
      </c>
      <c r="O32" s="145">
        <f t="shared" si="4"/>
        <v>0</v>
      </c>
      <c r="P32" s="145">
        <f t="shared" si="4"/>
        <v>0</v>
      </c>
      <c r="Q32" s="146">
        <f>SUM(Q11:Q31)</f>
        <v>0</v>
      </c>
      <c r="R32" s="145">
        <f t="shared" si="4"/>
        <v>0</v>
      </c>
      <c r="S32" s="140">
        <f t="shared" si="4"/>
        <v>0</v>
      </c>
      <c r="T32" s="145">
        <f t="shared" si="4"/>
        <v>0</v>
      </c>
      <c r="U32" s="145">
        <f t="shared" si="4"/>
        <v>0</v>
      </c>
      <c r="V32" s="145">
        <f t="shared" si="4"/>
        <v>0</v>
      </c>
      <c r="W32" s="145">
        <f t="shared" si="4"/>
        <v>0</v>
      </c>
      <c r="X32" s="145">
        <f t="shared" si="4"/>
        <v>0</v>
      </c>
      <c r="Y32" s="145">
        <f t="shared" si="4"/>
        <v>0</v>
      </c>
      <c r="Z32" s="145">
        <f t="shared" si="4"/>
        <v>0</v>
      </c>
      <c r="AA32" s="145">
        <f t="shared" si="4"/>
        <v>0</v>
      </c>
      <c r="AB32" s="145">
        <f t="shared" si="4"/>
        <v>0</v>
      </c>
      <c r="AC32" s="145">
        <f t="shared" si="4"/>
        <v>0</v>
      </c>
      <c r="AD32" s="145">
        <f t="shared" si="4"/>
        <v>0</v>
      </c>
      <c r="AE32" s="145">
        <f t="shared" si="4"/>
        <v>0</v>
      </c>
      <c r="AG32" s="144" t="s">
        <v>683</v>
      </c>
      <c r="AH32" s="145">
        <f t="shared" ref="AH32:AW32" si="5">SUM(AH11:AH31)</f>
        <v>0</v>
      </c>
      <c r="AI32" s="145">
        <f t="shared" si="5"/>
        <v>0</v>
      </c>
      <c r="AJ32" s="145">
        <f t="shared" si="5"/>
        <v>0</v>
      </c>
      <c r="AK32" s="146">
        <f t="shared" si="5"/>
        <v>0</v>
      </c>
      <c r="AL32" s="145">
        <f t="shared" si="5"/>
        <v>0</v>
      </c>
      <c r="AM32" s="145">
        <f t="shared" si="5"/>
        <v>0</v>
      </c>
      <c r="AN32" s="145">
        <f t="shared" si="5"/>
        <v>0</v>
      </c>
      <c r="AO32" s="146">
        <f t="shared" si="5"/>
        <v>0</v>
      </c>
      <c r="AP32" s="145">
        <f t="shared" si="5"/>
        <v>0</v>
      </c>
      <c r="AQ32" s="145">
        <f t="shared" si="5"/>
        <v>0</v>
      </c>
      <c r="AR32" s="145">
        <f t="shared" si="5"/>
        <v>0</v>
      </c>
      <c r="AS32" s="146">
        <f t="shared" si="5"/>
        <v>0</v>
      </c>
      <c r="AT32" s="145">
        <f t="shared" si="5"/>
        <v>0</v>
      </c>
      <c r="AU32" s="145">
        <f t="shared" si="5"/>
        <v>0</v>
      </c>
      <c r="AV32" s="145">
        <f t="shared" si="5"/>
        <v>0</v>
      </c>
      <c r="AW32" s="146">
        <f t="shared" si="5"/>
        <v>0</v>
      </c>
      <c r="AX32" s="147">
        <f t="shared" ref="AX32:BK32" si="6">SUM(AX11:AX31)</f>
        <v>0</v>
      </c>
      <c r="AY32" s="148">
        <f t="shared" si="6"/>
        <v>0</v>
      </c>
      <c r="AZ32" s="145">
        <f t="shared" si="6"/>
        <v>0</v>
      </c>
      <c r="BA32" s="145">
        <f t="shared" si="6"/>
        <v>0</v>
      </c>
      <c r="BB32" s="145">
        <f t="shared" si="6"/>
        <v>0</v>
      </c>
      <c r="BC32" s="145">
        <f t="shared" si="6"/>
        <v>0</v>
      </c>
      <c r="BD32" s="145">
        <f t="shared" si="6"/>
        <v>0</v>
      </c>
      <c r="BE32" s="145">
        <f t="shared" si="6"/>
        <v>0</v>
      </c>
      <c r="BF32" s="145">
        <f t="shared" si="6"/>
        <v>0</v>
      </c>
      <c r="BG32" s="145">
        <f t="shared" si="6"/>
        <v>0</v>
      </c>
      <c r="BH32" s="145">
        <f t="shared" si="6"/>
        <v>0</v>
      </c>
      <c r="BI32" s="145">
        <f t="shared" si="6"/>
        <v>0</v>
      </c>
      <c r="BJ32" s="145">
        <f t="shared" si="6"/>
        <v>0</v>
      </c>
      <c r="BK32" s="145">
        <f t="shared" si="6"/>
        <v>0</v>
      </c>
    </row>
    <row r="35" spans="1:63" ht="30" customHeight="1" x14ac:dyDescent="0.3">
      <c r="A35" s="703" t="s">
        <v>644</v>
      </c>
      <c r="B35" s="131" t="s">
        <v>176</v>
      </c>
      <c r="C35" s="131" t="s">
        <v>177</v>
      </c>
      <c r="D35" s="705" t="s">
        <v>178</v>
      </c>
      <c r="E35" s="706"/>
      <c r="F35" s="131" t="s">
        <v>179</v>
      </c>
      <c r="G35" s="131" t="s">
        <v>180</v>
      </c>
      <c r="H35" s="705" t="s">
        <v>181</v>
      </c>
      <c r="I35" s="706"/>
      <c r="J35" s="131" t="s">
        <v>182</v>
      </c>
      <c r="K35" s="131" t="s">
        <v>183</v>
      </c>
      <c r="L35" s="705" t="s">
        <v>184</v>
      </c>
      <c r="M35" s="706"/>
      <c r="N35" s="131" t="s">
        <v>185</v>
      </c>
      <c r="O35" s="131" t="s">
        <v>164</v>
      </c>
      <c r="P35" s="705" t="s">
        <v>186</v>
      </c>
      <c r="Q35" s="706"/>
      <c r="R35" s="705" t="s">
        <v>645</v>
      </c>
      <c r="S35" s="706"/>
      <c r="T35" s="705" t="s">
        <v>646</v>
      </c>
      <c r="U35" s="710"/>
      <c r="V35" s="710"/>
      <c r="W35" s="710"/>
      <c r="X35" s="710"/>
      <c r="Y35" s="706"/>
      <c r="Z35" s="705" t="s">
        <v>647</v>
      </c>
      <c r="AA35" s="710"/>
      <c r="AB35" s="710"/>
      <c r="AC35" s="710"/>
      <c r="AD35" s="710"/>
      <c r="AE35" s="706"/>
      <c r="AG35" s="703" t="s">
        <v>644</v>
      </c>
      <c r="AH35" s="131" t="s">
        <v>176</v>
      </c>
      <c r="AI35" s="131" t="s">
        <v>177</v>
      </c>
      <c r="AJ35" s="705" t="s">
        <v>178</v>
      </c>
      <c r="AK35" s="706"/>
      <c r="AL35" s="131" t="s">
        <v>179</v>
      </c>
      <c r="AM35" s="131" t="s">
        <v>180</v>
      </c>
      <c r="AN35" s="705" t="s">
        <v>181</v>
      </c>
      <c r="AO35" s="706"/>
      <c r="AP35" s="131" t="s">
        <v>182</v>
      </c>
      <c r="AQ35" s="131" t="s">
        <v>183</v>
      </c>
      <c r="AR35" s="705" t="s">
        <v>184</v>
      </c>
      <c r="AS35" s="706"/>
      <c r="AT35" s="131" t="s">
        <v>185</v>
      </c>
      <c r="AU35" s="131" t="s">
        <v>164</v>
      </c>
      <c r="AV35" s="705" t="s">
        <v>186</v>
      </c>
      <c r="AW35" s="706"/>
      <c r="AX35" s="705" t="s">
        <v>645</v>
      </c>
      <c r="AY35" s="706"/>
      <c r="AZ35" s="705" t="s">
        <v>646</v>
      </c>
      <c r="BA35" s="710"/>
      <c r="BB35" s="710"/>
      <c r="BC35" s="710"/>
      <c r="BD35" s="710"/>
      <c r="BE35" s="706"/>
      <c r="BF35" s="705" t="s">
        <v>647</v>
      </c>
      <c r="BG35" s="710"/>
      <c r="BH35" s="710"/>
      <c r="BI35" s="710"/>
      <c r="BJ35" s="710"/>
      <c r="BK35" s="706"/>
    </row>
    <row r="36" spans="1:63" ht="36" customHeight="1" x14ac:dyDescent="0.3">
      <c r="A36" s="704"/>
      <c r="B36" s="119" t="s">
        <v>648</v>
      </c>
      <c r="C36" s="119" t="s">
        <v>648</v>
      </c>
      <c r="D36" s="119" t="s">
        <v>648</v>
      </c>
      <c r="E36" s="119" t="s">
        <v>649</v>
      </c>
      <c r="F36" s="119" t="s">
        <v>648</v>
      </c>
      <c r="G36" s="119" t="s">
        <v>648</v>
      </c>
      <c r="H36" s="119" t="s">
        <v>648</v>
      </c>
      <c r="I36" s="119" t="s">
        <v>649</v>
      </c>
      <c r="J36" s="119" t="s">
        <v>648</v>
      </c>
      <c r="K36" s="119" t="s">
        <v>648</v>
      </c>
      <c r="L36" s="119" t="s">
        <v>648</v>
      </c>
      <c r="M36" s="119" t="s">
        <v>649</v>
      </c>
      <c r="N36" s="119" t="s">
        <v>648</v>
      </c>
      <c r="O36" s="119" t="s">
        <v>648</v>
      </c>
      <c r="P36" s="119" t="s">
        <v>648</v>
      </c>
      <c r="Q36" s="119" t="s">
        <v>649</v>
      </c>
      <c r="R36" s="119" t="s">
        <v>648</v>
      </c>
      <c r="S36" s="119" t="s">
        <v>649</v>
      </c>
      <c r="T36" s="132" t="s">
        <v>650</v>
      </c>
      <c r="U36" s="132" t="s">
        <v>651</v>
      </c>
      <c r="V36" s="132" t="s">
        <v>652</v>
      </c>
      <c r="W36" s="132" t="s">
        <v>653</v>
      </c>
      <c r="X36" s="133" t="s">
        <v>654</v>
      </c>
      <c r="Y36" s="132" t="s">
        <v>655</v>
      </c>
      <c r="Z36" s="119" t="s">
        <v>656</v>
      </c>
      <c r="AA36" s="134" t="s">
        <v>657</v>
      </c>
      <c r="AB36" s="119" t="s">
        <v>658</v>
      </c>
      <c r="AC36" s="119" t="s">
        <v>659</v>
      </c>
      <c r="AD36" s="119" t="s">
        <v>660</v>
      </c>
      <c r="AE36" s="119" t="s">
        <v>661</v>
      </c>
      <c r="AG36" s="704"/>
      <c r="AH36" s="119" t="s">
        <v>648</v>
      </c>
      <c r="AI36" s="119" t="s">
        <v>648</v>
      </c>
      <c r="AJ36" s="119" t="s">
        <v>648</v>
      </c>
      <c r="AK36" s="119" t="s">
        <v>649</v>
      </c>
      <c r="AL36" s="119" t="s">
        <v>648</v>
      </c>
      <c r="AM36" s="119" t="s">
        <v>648</v>
      </c>
      <c r="AN36" s="119" t="s">
        <v>648</v>
      </c>
      <c r="AO36" s="119" t="s">
        <v>649</v>
      </c>
      <c r="AP36" s="119" t="s">
        <v>648</v>
      </c>
      <c r="AQ36" s="119" t="s">
        <v>648</v>
      </c>
      <c r="AR36" s="119" t="s">
        <v>648</v>
      </c>
      <c r="AS36" s="119" t="s">
        <v>649</v>
      </c>
      <c r="AT36" s="119" t="s">
        <v>648</v>
      </c>
      <c r="AU36" s="119" t="s">
        <v>648</v>
      </c>
      <c r="AV36" s="119" t="s">
        <v>648</v>
      </c>
      <c r="AW36" s="119" t="s">
        <v>649</v>
      </c>
      <c r="AX36" s="119" t="s">
        <v>648</v>
      </c>
      <c r="AY36" s="119" t="s">
        <v>649</v>
      </c>
      <c r="AZ36" s="132" t="s">
        <v>650</v>
      </c>
      <c r="BA36" s="132" t="s">
        <v>651</v>
      </c>
      <c r="BB36" s="132" t="s">
        <v>652</v>
      </c>
      <c r="BC36" s="132" t="s">
        <v>653</v>
      </c>
      <c r="BD36" s="133" t="s">
        <v>654</v>
      </c>
      <c r="BE36" s="132" t="s">
        <v>655</v>
      </c>
      <c r="BF36" s="135" t="s">
        <v>656</v>
      </c>
      <c r="BG36" s="136" t="s">
        <v>657</v>
      </c>
      <c r="BH36" s="135" t="s">
        <v>658</v>
      </c>
      <c r="BI36" s="135" t="s">
        <v>659</v>
      </c>
      <c r="BJ36" s="135" t="s">
        <v>660</v>
      </c>
      <c r="BK36" s="135" t="s">
        <v>661</v>
      </c>
    </row>
    <row r="37" spans="1:63" x14ac:dyDescent="0.3">
      <c r="A37" s="137" t="s">
        <v>662</v>
      </c>
      <c r="B37" s="137"/>
      <c r="C37" s="137"/>
      <c r="D37" s="137"/>
      <c r="E37" s="138"/>
      <c r="F37" s="137"/>
      <c r="G37" s="137"/>
      <c r="H37" s="137"/>
      <c r="I37" s="138"/>
      <c r="J37" s="137"/>
      <c r="K37" s="137"/>
      <c r="L37" s="137"/>
      <c r="M37" s="138"/>
      <c r="N37" s="137"/>
      <c r="O37" s="137"/>
      <c r="P37" s="137"/>
      <c r="Q37" s="138"/>
      <c r="R37" s="139">
        <f t="shared" ref="R37:R57" si="7">B37+C37+D37+F37+G37+H37+J37+K37+L37+N37+O37+P37</f>
        <v>0</v>
      </c>
      <c r="S37" s="140">
        <f>+E37+I37+M37+Q37</f>
        <v>0</v>
      </c>
      <c r="T37" s="141"/>
      <c r="U37" s="141"/>
      <c r="V37" s="141"/>
      <c r="W37" s="141"/>
      <c r="X37" s="141"/>
      <c r="Y37" s="142"/>
      <c r="Z37" s="142"/>
      <c r="AA37" s="142"/>
      <c r="AB37" s="142"/>
      <c r="AC37" s="142"/>
      <c r="AD37" s="142"/>
      <c r="AE37" s="143"/>
      <c r="AG37" s="137" t="s">
        <v>662</v>
      </c>
      <c r="AH37" s="137"/>
      <c r="AI37" s="137"/>
      <c r="AJ37" s="137"/>
      <c r="AK37" s="138"/>
      <c r="AL37" s="137"/>
      <c r="AM37" s="137"/>
      <c r="AN37" s="137"/>
      <c r="AO37" s="138"/>
      <c r="AP37" s="137"/>
      <c r="AQ37" s="137"/>
      <c r="AR37" s="137"/>
      <c r="AS37" s="138"/>
      <c r="AT37" s="137"/>
      <c r="AU37" s="137"/>
      <c r="AV37" s="137"/>
      <c r="AW37" s="138"/>
      <c r="AX37" s="139">
        <f t="shared" ref="AX37:AX57" si="8">AH37+AI37+AJ37+AL37+AM37+AN37+AP37+AQ37+AR37+AT37+AU37+AV37</f>
        <v>0</v>
      </c>
      <c r="AY37" s="140">
        <f>+AK37+AO37+AS37+AW37</f>
        <v>0</v>
      </c>
      <c r="AZ37" s="142"/>
      <c r="BA37" s="142"/>
      <c r="BB37" s="142"/>
      <c r="BC37" s="142"/>
      <c r="BD37" s="142"/>
      <c r="BE37" s="142"/>
      <c r="BF37" s="142"/>
      <c r="BG37" s="142"/>
      <c r="BH37" s="142"/>
      <c r="BI37" s="142"/>
      <c r="BJ37" s="142"/>
      <c r="BK37" s="143"/>
    </row>
    <row r="38" spans="1:63" x14ac:dyDescent="0.3">
      <c r="A38" s="137" t="s">
        <v>663</v>
      </c>
      <c r="B38" s="137"/>
      <c r="C38" s="137"/>
      <c r="D38" s="137"/>
      <c r="E38" s="138"/>
      <c r="F38" s="137"/>
      <c r="G38" s="137"/>
      <c r="H38" s="137"/>
      <c r="I38" s="138"/>
      <c r="J38" s="137"/>
      <c r="K38" s="137"/>
      <c r="L38" s="137"/>
      <c r="M38" s="138"/>
      <c r="N38" s="137"/>
      <c r="O38" s="137"/>
      <c r="P38" s="137"/>
      <c r="Q38" s="138"/>
      <c r="R38" s="139">
        <f t="shared" si="7"/>
        <v>0</v>
      </c>
      <c r="S38" s="140">
        <f t="shared" ref="S38:S57" si="9">+E38+I38+M38+Q38</f>
        <v>0</v>
      </c>
      <c r="T38" s="141"/>
      <c r="U38" s="141"/>
      <c r="V38" s="141"/>
      <c r="W38" s="141"/>
      <c r="X38" s="141"/>
      <c r="Y38" s="142"/>
      <c r="Z38" s="142"/>
      <c r="AA38" s="142"/>
      <c r="AB38" s="142"/>
      <c r="AC38" s="142"/>
      <c r="AD38" s="142"/>
      <c r="AE38" s="142"/>
      <c r="AG38" s="137" t="s">
        <v>663</v>
      </c>
      <c r="AH38" s="137"/>
      <c r="AI38" s="137"/>
      <c r="AJ38" s="137"/>
      <c r="AK38" s="138"/>
      <c r="AL38" s="137"/>
      <c r="AM38" s="137"/>
      <c r="AN38" s="137"/>
      <c r="AO38" s="138"/>
      <c r="AP38" s="137"/>
      <c r="AQ38" s="137"/>
      <c r="AR38" s="137"/>
      <c r="AS38" s="138"/>
      <c r="AT38" s="137"/>
      <c r="AU38" s="137"/>
      <c r="AV38" s="137"/>
      <c r="AW38" s="138"/>
      <c r="AX38" s="139">
        <f t="shared" si="8"/>
        <v>0</v>
      </c>
      <c r="AY38" s="140">
        <f t="shared" ref="AY38:AY57" si="10">+AK38+AO38+AS38+AW38</f>
        <v>0</v>
      </c>
      <c r="AZ38" s="142"/>
      <c r="BA38" s="142"/>
      <c r="BB38" s="142"/>
      <c r="BC38" s="142"/>
      <c r="BD38" s="142"/>
      <c r="BE38" s="142"/>
      <c r="BF38" s="142"/>
      <c r="BG38" s="142"/>
      <c r="BH38" s="142"/>
      <c r="BI38" s="142"/>
      <c r="BJ38" s="142"/>
      <c r="BK38" s="142"/>
    </row>
    <row r="39" spans="1:63" x14ac:dyDescent="0.3">
      <c r="A39" s="137" t="s">
        <v>664</v>
      </c>
      <c r="B39" s="137"/>
      <c r="C39" s="137"/>
      <c r="D39" s="137"/>
      <c r="E39" s="138"/>
      <c r="F39" s="137"/>
      <c r="G39" s="137"/>
      <c r="H39" s="137"/>
      <c r="I39" s="138"/>
      <c r="J39" s="137"/>
      <c r="K39" s="137"/>
      <c r="L39" s="137"/>
      <c r="M39" s="138"/>
      <c r="N39" s="137"/>
      <c r="O39" s="137"/>
      <c r="P39" s="137"/>
      <c r="Q39" s="138"/>
      <c r="R39" s="139">
        <f t="shared" si="7"/>
        <v>0</v>
      </c>
      <c r="S39" s="140">
        <f t="shared" si="9"/>
        <v>0</v>
      </c>
      <c r="T39" s="141"/>
      <c r="U39" s="141"/>
      <c r="V39" s="141"/>
      <c r="W39" s="141"/>
      <c r="X39" s="141"/>
      <c r="Y39" s="142"/>
      <c r="Z39" s="142"/>
      <c r="AA39" s="142"/>
      <c r="AB39" s="142"/>
      <c r="AC39" s="142"/>
      <c r="AD39" s="142"/>
      <c r="AE39" s="142"/>
      <c r="AG39" s="137" t="s">
        <v>664</v>
      </c>
      <c r="AH39" s="137"/>
      <c r="AI39" s="137"/>
      <c r="AJ39" s="137"/>
      <c r="AK39" s="138"/>
      <c r="AL39" s="137"/>
      <c r="AM39" s="137"/>
      <c r="AN39" s="137"/>
      <c r="AO39" s="138"/>
      <c r="AP39" s="137"/>
      <c r="AQ39" s="137"/>
      <c r="AR39" s="137"/>
      <c r="AS39" s="138"/>
      <c r="AT39" s="137"/>
      <c r="AU39" s="137"/>
      <c r="AV39" s="137"/>
      <c r="AW39" s="138"/>
      <c r="AX39" s="139">
        <f t="shared" si="8"/>
        <v>0</v>
      </c>
      <c r="AY39" s="140">
        <f t="shared" si="10"/>
        <v>0</v>
      </c>
      <c r="AZ39" s="142"/>
      <c r="BA39" s="142"/>
      <c r="BB39" s="142"/>
      <c r="BC39" s="142"/>
      <c r="BD39" s="142"/>
      <c r="BE39" s="142"/>
      <c r="BF39" s="142"/>
      <c r="BG39" s="142"/>
      <c r="BH39" s="142"/>
      <c r="BI39" s="142"/>
      <c r="BJ39" s="142"/>
      <c r="BK39" s="142"/>
    </row>
    <row r="40" spans="1:63" x14ac:dyDescent="0.3">
      <c r="A40" s="137" t="s">
        <v>665</v>
      </c>
      <c r="B40" s="137"/>
      <c r="C40" s="137"/>
      <c r="D40" s="137"/>
      <c r="E40" s="138"/>
      <c r="F40" s="137"/>
      <c r="G40" s="137"/>
      <c r="H40" s="137"/>
      <c r="I40" s="138"/>
      <c r="J40" s="137"/>
      <c r="K40" s="137"/>
      <c r="L40" s="137"/>
      <c r="M40" s="138"/>
      <c r="N40" s="137"/>
      <c r="O40" s="137"/>
      <c r="P40" s="137"/>
      <c r="Q40" s="138"/>
      <c r="R40" s="139">
        <f t="shared" si="7"/>
        <v>0</v>
      </c>
      <c r="S40" s="140">
        <f t="shared" si="9"/>
        <v>0</v>
      </c>
      <c r="T40" s="141"/>
      <c r="U40" s="141"/>
      <c r="V40" s="141"/>
      <c r="W40" s="141"/>
      <c r="X40" s="141"/>
      <c r="Y40" s="142"/>
      <c r="Z40" s="142"/>
      <c r="AA40" s="142"/>
      <c r="AB40" s="142"/>
      <c r="AC40" s="142"/>
      <c r="AD40" s="142"/>
      <c r="AE40" s="142"/>
      <c r="AG40" s="137" t="s">
        <v>665</v>
      </c>
      <c r="AH40" s="137"/>
      <c r="AI40" s="137"/>
      <c r="AJ40" s="137"/>
      <c r="AK40" s="138"/>
      <c r="AL40" s="137"/>
      <c r="AM40" s="137"/>
      <c r="AN40" s="137"/>
      <c r="AO40" s="138"/>
      <c r="AP40" s="137"/>
      <c r="AQ40" s="137"/>
      <c r="AR40" s="137"/>
      <c r="AS40" s="138"/>
      <c r="AT40" s="137"/>
      <c r="AU40" s="137"/>
      <c r="AV40" s="137"/>
      <c r="AW40" s="138"/>
      <c r="AX40" s="139">
        <f t="shared" si="8"/>
        <v>0</v>
      </c>
      <c r="AY40" s="140">
        <f t="shared" si="10"/>
        <v>0</v>
      </c>
      <c r="AZ40" s="142"/>
      <c r="BA40" s="142"/>
      <c r="BB40" s="142"/>
      <c r="BC40" s="142"/>
      <c r="BD40" s="142"/>
      <c r="BE40" s="142"/>
      <c r="BF40" s="142"/>
      <c r="BG40" s="142"/>
      <c r="BH40" s="142"/>
      <c r="BI40" s="142"/>
      <c r="BJ40" s="142"/>
      <c r="BK40" s="142"/>
    </row>
    <row r="41" spans="1:63" x14ac:dyDescent="0.3">
      <c r="A41" s="137" t="s">
        <v>666</v>
      </c>
      <c r="B41" s="137"/>
      <c r="C41" s="137"/>
      <c r="D41" s="137"/>
      <c r="E41" s="138"/>
      <c r="F41" s="137"/>
      <c r="G41" s="137"/>
      <c r="H41" s="137"/>
      <c r="I41" s="138"/>
      <c r="J41" s="137"/>
      <c r="K41" s="137"/>
      <c r="L41" s="137"/>
      <c r="M41" s="138"/>
      <c r="N41" s="137"/>
      <c r="O41" s="137"/>
      <c r="P41" s="137"/>
      <c r="Q41" s="138"/>
      <c r="R41" s="139">
        <f t="shared" si="7"/>
        <v>0</v>
      </c>
      <c r="S41" s="140">
        <f t="shared" si="9"/>
        <v>0</v>
      </c>
      <c r="T41" s="141"/>
      <c r="U41" s="141"/>
      <c r="V41" s="141"/>
      <c r="W41" s="141"/>
      <c r="X41" s="141"/>
      <c r="Y41" s="142"/>
      <c r="Z41" s="142"/>
      <c r="AA41" s="142"/>
      <c r="AB41" s="142"/>
      <c r="AC41" s="142"/>
      <c r="AD41" s="142"/>
      <c r="AE41" s="142"/>
      <c r="AG41" s="137" t="s">
        <v>666</v>
      </c>
      <c r="AH41" s="137"/>
      <c r="AI41" s="137"/>
      <c r="AJ41" s="137"/>
      <c r="AK41" s="138"/>
      <c r="AL41" s="137"/>
      <c r="AM41" s="137"/>
      <c r="AN41" s="137"/>
      <c r="AO41" s="138"/>
      <c r="AP41" s="137"/>
      <c r="AQ41" s="137"/>
      <c r="AR41" s="137"/>
      <c r="AS41" s="138"/>
      <c r="AT41" s="137"/>
      <c r="AU41" s="137"/>
      <c r="AV41" s="137"/>
      <c r="AW41" s="138"/>
      <c r="AX41" s="139">
        <f t="shared" si="8"/>
        <v>0</v>
      </c>
      <c r="AY41" s="140">
        <f t="shared" si="10"/>
        <v>0</v>
      </c>
      <c r="AZ41" s="142"/>
      <c r="BA41" s="142"/>
      <c r="BB41" s="142"/>
      <c r="BC41" s="142"/>
      <c r="BD41" s="142"/>
      <c r="BE41" s="142"/>
      <c r="BF41" s="142"/>
      <c r="BG41" s="142"/>
      <c r="BH41" s="142"/>
      <c r="BI41" s="142"/>
      <c r="BJ41" s="142"/>
      <c r="BK41" s="142"/>
    </row>
    <row r="42" spans="1:63" x14ac:dyDescent="0.3">
      <c r="A42" s="137" t="s">
        <v>667</v>
      </c>
      <c r="B42" s="137"/>
      <c r="C42" s="137"/>
      <c r="D42" s="137"/>
      <c r="E42" s="138"/>
      <c r="F42" s="137"/>
      <c r="G42" s="137"/>
      <c r="H42" s="137"/>
      <c r="I42" s="138"/>
      <c r="J42" s="137"/>
      <c r="K42" s="137"/>
      <c r="L42" s="137"/>
      <c r="M42" s="138"/>
      <c r="N42" s="137"/>
      <c r="O42" s="137"/>
      <c r="P42" s="137"/>
      <c r="Q42" s="138"/>
      <c r="R42" s="139">
        <f t="shared" si="7"/>
        <v>0</v>
      </c>
      <c r="S42" s="140">
        <f t="shared" si="9"/>
        <v>0</v>
      </c>
      <c r="T42" s="141"/>
      <c r="U42" s="141"/>
      <c r="V42" s="141"/>
      <c r="W42" s="141"/>
      <c r="X42" s="141"/>
      <c r="Y42" s="142"/>
      <c r="Z42" s="142"/>
      <c r="AA42" s="142"/>
      <c r="AB42" s="142"/>
      <c r="AC42" s="142"/>
      <c r="AD42" s="142"/>
      <c r="AE42" s="142"/>
      <c r="AG42" s="137" t="s">
        <v>667</v>
      </c>
      <c r="AH42" s="137"/>
      <c r="AI42" s="137"/>
      <c r="AJ42" s="137"/>
      <c r="AK42" s="138"/>
      <c r="AL42" s="137"/>
      <c r="AM42" s="137"/>
      <c r="AN42" s="137"/>
      <c r="AO42" s="138"/>
      <c r="AP42" s="137"/>
      <c r="AQ42" s="137"/>
      <c r="AR42" s="137"/>
      <c r="AS42" s="138"/>
      <c r="AT42" s="137"/>
      <c r="AU42" s="137"/>
      <c r="AV42" s="137"/>
      <c r="AW42" s="138"/>
      <c r="AX42" s="139">
        <f t="shared" si="8"/>
        <v>0</v>
      </c>
      <c r="AY42" s="140">
        <f t="shared" si="10"/>
        <v>0</v>
      </c>
      <c r="AZ42" s="142"/>
      <c r="BA42" s="142"/>
      <c r="BB42" s="142"/>
      <c r="BC42" s="142"/>
      <c r="BD42" s="142"/>
      <c r="BE42" s="142"/>
      <c r="BF42" s="142"/>
      <c r="BG42" s="142"/>
      <c r="BH42" s="142"/>
      <c r="BI42" s="142"/>
      <c r="BJ42" s="142"/>
      <c r="BK42" s="142"/>
    </row>
    <row r="43" spans="1:63" x14ac:dyDescent="0.3">
      <c r="A43" s="137" t="s">
        <v>668</v>
      </c>
      <c r="B43" s="137"/>
      <c r="C43" s="137"/>
      <c r="D43" s="137"/>
      <c r="E43" s="138"/>
      <c r="F43" s="137"/>
      <c r="G43" s="137"/>
      <c r="H43" s="137"/>
      <c r="I43" s="138"/>
      <c r="J43" s="137"/>
      <c r="K43" s="137"/>
      <c r="L43" s="137"/>
      <c r="M43" s="138"/>
      <c r="N43" s="137"/>
      <c r="O43" s="137"/>
      <c r="P43" s="137"/>
      <c r="Q43" s="138"/>
      <c r="R43" s="139">
        <f t="shared" si="7"/>
        <v>0</v>
      </c>
      <c r="S43" s="140">
        <f t="shared" si="9"/>
        <v>0</v>
      </c>
      <c r="T43" s="141"/>
      <c r="U43" s="141"/>
      <c r="V43" s="141"/>
      <c r="W43" s="141"/>
      <c r="X43" s="141"/>
      <c r="Y43" s="142"/>
      <c r="Z43" s="142"/>
      <c r="AA43" s="142"/>
      <c r="AB43" s="142"/>
      <c r="AC43" s="142"/>
      <c r="AD43" s="142"/>
      <c r="AE43" s="142"/>
      <c r="AG43" s="137" t="s">
        <v>668</v>
      </c>
      <c r="AH43" s="137"/>
      <c r="AI43" s="137"/>
      <c r="AJ43" s="137"/>
      <c r="AK43" s="138"/>
      <c r="AL43" s="137"/>
      <c r="AM43" s="137"/>
      <c r="AN43" s="137"/>
      <c r="AO43" s="138"/>
      <c r="AP43" s="137"/>
      <c r="AQ43" s="137"/>
      <c r="AR43" s="137"/>
      <c r="AS43" s="138"/>
      <c r="AT43" s="137"/>
      <c r="AU43" s="137"/>
      <c r="AV43" s="137"/>
      <c r="AW43" s="138"/>
      <c r="AX43" s="139">
        <f t="shared" si="8"/>
        <v>0</v>
      </c>
      <c r="AY43" s="140">
        <f t="shared" si="10"/>
        <v>0</v>
      </c>
      <c r="AZ43" s="142"/>
      <c r="BA43" s="142"/>
      <c r="BB43" s="142"/>
      <c r="BC43" s="142"/>
      <c r="BD43" s="142"/>
      <c r="BE43" s="142"/>
      <c r="BF43" s="142"/>
      <c r="BG43" s="142"/>
      <c r="BH43" s="142"/>
      <c r="BI43" s="142"/>
      <c r="BJ43" s="142"/>
      <c r="BK43" s="142"/>
    </row>
    <row r="44" spans="1:63" x14ac:dyDescent="0.3">
      <c r="A44" s="137" t="s">
        <v>669</v>
      </c>
      <c r="B44" s="137"/>
      <c r="C44" s="137"/>
      <c r="D44" s="137"/>
      <c r="E44" s="138"/>
      <c r="F44" s="137"/>
      <c r="G44" s="137"/>
      <c r="H44" s="137"/>
      <c r="I44" s="138"/>
      <c r="J44" s="137"/>
      <c r="K44" s="137"/>
      <c r="L44" s="137"/>
      <c r="M44" s="138"/>
      <c r="N44" s="137"/>
      <c r="O44" s="137"/>
      <c r="P44" s="137"/>
      <c r="Q44" s="138"/>
      <c r="R44" s="139">
        <f t="shared" si="7"/>
        <v>0</v>
      </c>
      <c r="S44" s="140">
        <f t="shared" si="9"/>
        <v>0</v>
      </c>
      <c r="T44" s="141"/>
      <c r="U44" s="141"/>
      <c r="V44" s="141"/>
      <c r="W44" s="141"/>
      <c r="X44" s="141"/>
      <c r="Y44" s="142"/>
      <c r="Z44" s="142"/>
      <c r="AA44" s="142"/>
      <c r="AB44" s="142"/>
      <c r="AC44" s="142"/>
      <c r="AD44" s="142"/>
      <c r="AE44" s="142"/>
      <c r="AG44" s="137" t="s">
        <v>669</v>
      </c>
      <c r="AH44" s="137"/>
      <c r="AI44" s="137"/>
      <c r="AJ44" s="137"/>
      <c r="AK44" s="138"/>
      <c r="AL44" s="137"/>
      <c r="AM44" s="137"/>
      <c r="AN44" s="137"/>
      <c r="AO44" s="138"/>
      <c r="AP44" s="137"/>
      <c r="AQ44" s="137"/>
      <c r="AR44" s="137"/>
      <c r="AS44" s="138"/>
      <c r="AT44" s="137"/>
      <c r="AU44" s="137"/>
      <c r="AV44" s="137"/>
      <c r="AW44" s="138"/>
      <c r="AX44" s="139">
        <f t="shared" si="8"/>
        <v>0</v>
      </c>
      <c r="AY44" s="140">
        <f t="shared" si="10"/>
        <v>0</v>
      </c>
      <c r="AZ44" s="142"/>
      <c r="BA44" s="142"/>
      <c r="BB44" s="142"/>
      <c r="BC44" s="142"/>
      <c r="BD44" s="142"/>
      <c r="BE44" s="142"/>
      <c r="BF44" s="142"/>
      <c r="BG44" s="142"/>
      <c r="BH44" s="142"/>
      <c r="BI44" s="142"/>
      <c r="BJ44" s="142"/>
      <c r="BK44" s="142"/>
    </row>
    <row r="45" spans="1:63" x14ac:dyDescent="0.3">
      <c r="A45" s="137" t="s">
        <v>670</v>
      </c>
      <c r="B45" s="137"/>
      <c r="C45" s="137"/>
      <c r="D45" s="137"/>
      <c r="E45" s="138"/>
      <c r="F45" s="137"/>
      <c r="G45" s="137"/>
      <c r="H45" s="137"/>
      <c r="I45" s="138"/>
      <c r="J45" s="137"/>
      <c r="K45" s="137"/>
      <c r="L45" s="137"/>
      <c r="M45" s="138"/>
      <c r="N45" s="137"/>
      <c r="O45" s="137"/>
      <c r="P45" s="137"/>
      <c r="Q45" s="138"/>
      <c r="R45" s="139">
        <f t="shared" si="7"/>
        <v>0</v>
      </c>
      <c r="S45" s="140">
        <f t="shared" si="9"/>
        <v>0</v>
      </c>
      <c r="T45" s="141"/>
      <c r="U45" s="141"/>
      <c r="V45" s="141"/>
      <c r="W45" s="141"/>
      <c r="X45" s="141"/>
      <c r="Y45" s="142"/>
      <c r="Z45" s="142"/>
      <c r="AA45" s="142"/>
      <c r="AB45" s="142"/>
      <c r="AC45" s="142"/>
      <c r="AD45" s="142"/>
      <c r="AE45" s="142"/>
      <c r="AG45" s="137" t="s">
        <v>670</v>
      </c>
      <c r="AH45" s="137"/>
      <c r="AI45" s="137"/>
      <c r="AJ45" s="137"/>
      <c r="AK45" s="138"/>
      <c r="AL45" s="137"/>
      <c r="AM45" s="137"/>
      <c r="AN45" s="137"/>
      <c r="AO45" s="138"/>
      <c r="AP45" s="137"/>
      <c r="AQ45" s="137"/>
      <c r="AR45" s="137"/>
      <c r="AS45" s="138"/>
      <c r="AT45" s="137"/>
      <c r="AU45" s="137"/>
      <c r="AV45" s="137"/>
      <c r="AW45" s="138"/>
      <c r="AX45" s="139">
        <f t="shared" si="8"/>
        <v>0</v>
      </c>
      <c r="AY45" s="140">
        <f t="shared" si="10"/>
        <v>0</v>
      </c>
      <c r="AZ45" s="142"/>
      <c r="BA45" s="142"/>
      <c r="BB45" s="142"/>
      <c r="BC45" s="142"/>
      <c r="BD45" s="142"/>
      <c r="BE45" s="142"/>
      <c r="BF45" s="142"/>
      <c r="BG45" s="142"/>
      <c r="BH45" s="142"/>
      <c r="BI45" s="137"/>
      <c r="BJ45" s="137"/>
      <c r="BK45" s="137"/>
    </row>
    <row r="46" spans="1:63" x14ac:dyDescent="0.3">
      <c r="A46" s="137" t="s">
        <v>671</v>
      </c>
      <c r="B46" s="137"/>
      <c r="C46" s="137"/>
      <c r="D46" s="137"/>
      <c r="E46" s="138"/>
      <c r="F46" s="137"/>
      <c r="G46" s="137"/>
      <c r="H46" s="137"/>
      <c r="I46" s="138"/>
      <c r="J46" s="137"/>
      <c r="K46" s="137"/>
      <c r="L46" s="137"/>
      <c r="M46" s="138"/>
      <c r="N46" s="137"/>
      <c r="O46" s="137"/>
      <c r="P46" s="137"/>
      <c r="Q46" s="138"/>
      <c r="R46" s="139">
        <f t="shared" si="7"/>
        <v>0</v>
      </c>
      <c r="S46" s="140">
        <f t="shared" si="9"/>
        <v>0</v>
      </c>
      <c r="T46" s="141"/>
      <c r="U46" s="141"/>
      <c r="V46" s="141"/>
      <c r="W46" s="141"/>
      <c r="X46" s="141"/>
      <c r="Y46" s="142"/>
      <c r="Z46" s="142"/>
      <c r="AA46" s="142"/>
      <c r="AB46" s="142"/>
      <c r="AC46" s="142"/>
      <c r="AD46" s="142"/>
      <c r="AE46" s="142"/>
      <c r="AG46" s="137" t="s">
        <v>671</v>
      </c>
      <c r="AH46" s="137"/>
      <c r="AI46" s="137"/>
      <c r="AJ46" s="137"/>
      <c r="AK46" s="138"/>
      <c r="AL46" s="137"/>
      <c r="AM46" s="137"/>
      <c r="AN46" s="137"/>
      <c r="AO46" s="138"/>
      <c r="AP46" s="137"/>
      <c r="AQ46" s="137"/>
      <c r="AR46" s="137"/>
      <c r="AS46" s="138"/>
      <c r="AT46" s="137"/>
      <c r="AU46" s="137"/>
      <c r="AV46" s="137"/>
      <c r="AW46" s="138"/>
      <c r="AX46" s="139">
        <f t="shared" si="8"/>
        <v>0</v>
      </c>
      <c r="AY46" s="140">
        <f t="shared" si="10"/>
        <v>0</v>
      </c>
      <c r="AZ46" s="142"/>
      <c r="BA46" s="142"/>
      <c r="BB46" s="142"/>
      <c r="BC46" s="142"/>
      <c r="BD46" s="142"/>
      <c r="BE46" s="142"/>
      <c r="BF46" s="142"/>
      <c r="BG46" s="142"/>
      <c r="BH46" s="142"/>
      <c r="BI46" s="137"/>
      <c r="BJ46" s="137"/>
      <c r="BK46" s="137"/>
    </row>
    <row r="47" spans="1:63" x14ac:dyDescent="0.3">
      <c r="A47" s="137" t="s">
        <v>672</v>
      </c>
      <c r="B47" s="137"/>
      <c r="C47" s="137"/>
      <c r="D47" s="137"/>
      <c r="E47" s="138"/>
      <c r="F47" s="137"/>
      <c r="G47" s="137"/>
      <c r="H47" s="137"/>
      <c r="I47" s="138"/>
      <c r="J47" s="137"/>
      <c r="K47" s="137"/>
      <c r="L47" s="137"/>
      <c r="M47" s="138"/>
      <c r="N47" s="137"/>
      <c r="O47" s="137"/>
      <c r="P47" s="137"/>
      <c r="Q47" s="138"/>
      <c r="R47" s="139">
        <f t="shared" si="7"/>
        <v>0</v>
      </c>
      <c r="S47" s="140">
        <f t="shared" si="9"/>
        <v>0</v>
      </c>
      <c r="T47" s="141"/>
      <c r="U47" s="141"/>
      <c r="V47" s="141"/>
      <c r="W47" s="141"/>
      <c r="X47" s="141"/>
      <c r="Y47" s="142"/>
      <c r="Z47" s="142"/>
      <c r="AA47" s="142"/>
      <c r="AB47" s="142"/>
      <c r="AC47" s="142"/>
      <c r="AD47" s="142"/>
      <c r="AE47" s="142"/>
      <c r="AG47" s="137" t="s">
        <v>672</v>
      </c>
      <c r="AH47" s="137"/>
      <c r="AI47" s="137"/>
      <c r="AJ47" s="137"/>
      <c r="AK47" s="138"/>
      <c r="AL47" s="137"/>
      <c r="AM47" s="137"/>
      <c r="AN47" s="137"/>
      <c r="AO47" s="138"/>
      <c r="AP47" s="137"/>
      <c r="AQ47" s="137"/>
      <c r="AR47" s="137"/>
      <c r="AS47" s="138"/>
      <c r="AT47" s="137"/>
      <c r="AU47" s="137"/>
      <c r="AV47" s="137"/>
      <c r="AW47" s="138"/>
      <c r="AX47" s="139">
        <f t="shared" si="8"/>
        <v>0</v>
      </c>
      <c r="AY47" s="140">
        <f t="shared" si="10"/>
        <v>0</v>
      </c>
      <c r="AZ47" s="142"/>
      <c r="BA47" s="142"/>
      <c r="BB47" s="142"/>
      <c r="BC47" s="142"/>
      <c r="BD47" s="142"/>
      <c r="BE47" s="142"/>
      <c r="BF47" s="142"/>
      <c r="BG47" s="142"/>
      <c r="BH47" s="142"/>
      <c r="BI47" s="137"/>
      <c r="BJ47" s="137"/>
      <c r="BK47" s="137"/>
    </row>
    <row r="48" spans="1:63" x14ac:dyDescent="0.3">
      <c r="A48" s="137" t="s">
        <v>673</v>
      </c>
      <c r="B48" s="137"/>
      <c r="C48" s="137"/>
      <c r="D48" s="137"/>
      <c r="E48" s="138"/>
      <c r="F48" s="137"/>
      <c r="G48" s="137"/>
      <c r="H48" s="137"/>
      <c r="I48" s="138"/>
      <c r="J48" s="137"/>
      <c r="K48" s="137"/>
      <c r="L48" s="137"/>
      <c r="M48" s="138"/>
      <c r="N48" s="137"/>
      <c r="O48" s="137"/>
      <c r="P48" s="137"/>
      <c r="Q48" s="138"/>
      <c r="R48" s="139">
        <f t="shared" si="7"/>
        <v>0</v>
      </c>
      <c r="S48" s="140">
        <f t="shared" si="9"/>
        <v>0</v>
      </c>
      <c r="T48" s="141"/>
      <c r="U48" s="141"/>
      <c r="V48" s="141"/>
      <c r="W48" s="141"/>
      <c r="X48" s="141"/>
      <c r="Y48" s="142"/>
      <c r="Z48" s="142"/>
      <c r="AA48" s="142"/>
      <c r="AB48" s="142"/>
      <c r="AC48" s="142"/>
      <c r="AD48" s="142"/>
      <c r="AE48" s="142"/>
      <c r="AG48" s="137" t="s">
        <v>673</v>
      </c>
      <c r="AH48" s="137"/>
      <c r="AI48" s="137"/>
      <c r="AJ48" s="137"/>
      <c r="AK48" s="138"/>
      <c r="AL48" s="137"/>
      <c r="AM48" s="137"/>
      <c r="AN48" s="137"/>
      <c r="AO48" s="138"/>
      <c r="AP48" s="137"/>
      <c r="AQ48" s="137"/>
      <c r="AR48" s="137"/>
      <c r="AS48" s="138"/>
      <c r="AT48" s="137"/>
      <c r="AU48" s="137"/>
      <c r="AV48" s="137"/>
      <c r="AW48" s="138"/>
      <c r="AX48" s="139">
        <f t="shared" si="8"/>
        <v>0</v>
      </c>
      <c r="AY48" s="140">
        <f t="shared" si="10"/>
        <v>0</v>
      </c>
      <c r="AZ48" s="142"/>
      <c r="BA48" s="142"/>
      <c r="BB48" s="142"/>
      <c r="BC48" s="142"/>
      <c r="BD48" s="142"/>
      <c r="BE48" s="142"/>
      <c r="BF48" s="142"/>
      <c r="BG48" s="142"/>
      <c r="BH48" s="142"/>
      <c r="BI48" s="142"/>
      <c r="BJ48" s="142"/>
      <c r="BK48" s="142"/>
    </row>
    <row r="49" spans="1:63" x14ac:dyDescent="0.3">
      <c r="A49" s="137" t="s">
        <v>674</v>
      </c>
      <c r="B49" s="137"/>
      <c r="C49" s="137"/>
      <c r="D49" s="137"/>
      <c r="E49" s="138"/>
      <c r="F49" s="137"/>
      <c r="G49" s="137"/>
      <c r="H49" s="137"/>
      <c r="I49" s="138"/>
      <c r="J49" s="137"/>
      <c r="K49" s="137"/>
      <c r="L49" s="137"/>
      <c r="M49" s="138"/>
      <c r="N49" s="137"/>
      <c r="O49" s="137"/>
      <c r="P49" s="137"/>
      <c r="Q49" s="138"/>
      <c r="R49" s="139">
        <f t="shared" si="7"/>
        <v>0</v>
      </c>
      <c r="S49" s="140">
        <f t="shared" si="9"/>
        <v>0</v>
      </c>
      <c r="T49" s="141"/>
      <c r="U49" s="141"/>
      <c r="V49" s="141"/>
      <c r="W49" s="141"/>
      <c r="X49" s="141"/>
      <c r="Y49" s="142"/>
      <c r="Z49" s="142"/>
      <c r="AA49" s="142"/>
      <c r="AB49" s="142"/>
      <c r="AC49" s="142"/>
      <c r="AD49" s="142"/>
      <c r="AE49" s="142"/>
      <c r="AG49" s="137" t="s">
        <v>674</v>
      </c>
      <c r="AH49" s="137"/>
      <c r="AI49" s="137"/>
      <c r="AJ49" s="137"/>
      <c r="AK49" s="138"/>
      <c r="AL49" s="137"/>
      <c r="AM49" s="137"/>
      <c r="AN49" s="137"/>
      <c r="AO49" s="138"/>
      <c r="AP49" s="137"/>
      <c r="AQ49" s="137"/>
      <c r="AR49" s="137"/>
      <c r="AS49" s="138"/>
      <c r="AT49" s="137"/>
      <c r="AU49" s="137"/>
      <c r="AV49" s="137"/>
      <c r="AW49" s="138"/>
      <c r="AX49" s="139">
        <f t="shared" si="8"/>
        <v>0</v>
      </c>
      <c r="AY49" s="140">
        <f t="shared" si="10"/>
        <v>0</v>
      </c>
      <c r="AZ49" s="142"/>
      <c r="BA49" s="142"/>
      <c r="BB49" s="142"/>
      <c r="BC49" s="142"/>
      <c r="BD49" s="142"/>
      <c r="BE49" s="142"/>
      <c r="BF49" s="142"/>
      <c r="BG49" s="142"/>
      <c r="BH49" s="142"/>
      <c r="BI49" s="142"/>
      <c r="BJ49" s="142"/>
      <c r="BK49" s="142"/>
    </row>
    <row r="50" spans="1:63" x14ac:dyDescent="0.3">
      <c r="A50" s="137" t="s">
        <v>675</v>
      </c>
      <c r="B50" s="137"/>
      <c r="C50" s="137"/>
      <c r="D50" s="137"/>
      <c r="E50" s="138"/>
      <c r="F50" s="137"/>
      <c r="G50" s="137"/>
      <c r="H50" s="137"/>
      <c r="I50" s="138"/>
      <c r="J50" s="137"/>
      <c r="K50" s="137"/>
      <c r="L50" s="137"/>
      <c r="M50" s="138"/>
      <c r="N50" s="137"/>
      <c r="O50" s="137"/>
      <c r="P50" s="137"/>
      <c r="Q50" s="138"/>
      <c r="R50" s="139">
        <f t="shared" si="7"/>
        <v>0</v>
      </c>
      <c r="S50" s="140">
        <f t="shared" si="9"/>
        <v>0</v>
      </c>
      <c r="T50" s="141"/>
      <c r="U50" s="141"/>
      <c r="V50" s="141"/>
      <c r="W50" s="141"/>
      <c r="X50" s="141"/>
      <c r="Y50" s="142"/>
      <c r="Z50" s="142"/>
      <c r="AA50" s="142"/>
      <c r="AB50" s="142"/>
      <c r="AC50" s="142"/>
      <c r="AD50" s="142"/>
      <c r="AE50" s="142"/>
      <c r="AG50" s="137" t="s">
        <v>675</v>
      </c>
      <c r="AH50" s="137"/>
      <c r="AI50" s="137"/>
      <c r="AJ50" s="137"/>
      <c r="AK50" s="138"/>
      <c r="AL50" s="137"/>
      <c r="AM50" s="137"/>
      <c r="AN50" s="137"/>
      <c r="AO50" s="138"/>
      <c r="AP50" s="137"/>
      <c r="AQ50" s="137"/>
      <c r="AR50" s="137"/>
      <c r="AS50" s="138"/>
      <c r="AT50" s="137"/>
      <c r="AU50" s="137"/>
      <c r="AV50" s="137"/>
      <c r="AW50" s="138"/>
      <c r="AX50" s="139">
        <f t="shared" si="8"/>
        <v>0</v>
      </c>
      <c r="AY50" s="140">
        <f t="shared" si="10"/>
        <v>0</v>
      </c>
      <c r="AZ50" s="142"/>
      <c r="BA50" s="142"/>
      <c r="BB50" s="142"/>
      <c r="BC50" s="142"/>
      <c r="BD50" s="142"/>
      <c r="BE50" s="142"/>
      <c r="BF50" s="142"/>
      <c r="BG50" s="142"/>
      <c r="BH50" s="142"/>
      <c r="BI50" s="142"/>
      <c r="BJ50" s="142"/>
      <c r="BK50" s="142"/>
    </row>
    <row r="51" spans="1:63" x14ac:dyDescent="0.3">
      <c r="A51" s="137" t="s">
        <v>676</v>
      </c>
      <c r="B51" s="137"/>
      <c r="C51" s="137"/>
      <c r="D51" s="137"/>
      <c r="E51" s="138"/>
      <c r="F51" s="137"/>
      <c r="G51" s="137"/>
      <c r="H51" s="137"/>
      <c r="I51" s="138"/>
      <c r="J51" s="137"/>
      <c r="K51" s="137"/>
      <c r="L51" s="137"/>
      <c r="M51" s="138"/>
      <c r="N51" s="137"/>
      <c r="O51" s="137"/>
      <c r="P51" s="137"/>
      <c r="Q51" s="138"/>
      <c r="R51" s="139">
        <f t="shared" si="7"/>
        <v>0</v>
      </c>
      <c r="S51" s="140">
        <f t="shared" si="9"/>
        <v>0</v>
      </c>
      <c r="T51" s="141"/>
      <c r="U51" s="141"/>
      <c r="V51" s="141"/>
      <c r="W51" s="141"/>
      <c r="X51" s="141"/>
      <c r="Y51" s="142"/>
      <c r="Z51" s="142"/>
      <c r="AA51" s="142"/>
      <c r="AB51" s="142"/>
      <c r="AC51" s="142"/>
      <c r="AD51" s="142"/>
      <c r="AE51" s="142"/>
      <c r="AG51" s="137" t="s">
        <v>676</v>
      </c>
      <c r="AH51" s="137"/>
      <c r="AI51" s="137"/>
      <c r="AJ51" s="137"/>
      <c r="AK51" s="138"/>
      <c r="AL51" s="137"/>
      <c r="AM51" s="137"/>
      <c r="AN51" s="137"/>
      <c r="AO51" s="138"/>
      <c r="AP51" s="137"/>
      <c r="AQ51" s="137"/>
      <c r="AR51" s="137"/>
      <c r="AS51" s="138"/>
      <c r="AT51" s="137"/>
      <c r="AU51" s="137"/>
      <c r="AV51" s="137"/>
      <c r="AW51" s="138"/>
      <c r="AX51" s="139">
        <f t="shared" si="8"/>
        <v>0</v>
      </c>
      <c r="AY51" s="140">
        <f t="shared" si="10"/>
        <v>0</v>
      </c>
      <c r="AZ51" s="142"/>
      <c r="BA51" s="142"/>
      <c r="BB51" s="142"/>
      <c r="BC51" s="142"/>
      <c r="BD51" s="142"/>
      <c r="BE51" s="142"/>
      <c r="BF51" s="142"/>
      <c r="BG51" s="142"/>
      <c r="BH51" s="142"/>
      <c r="BI51" s="142"/>
      <c r="BJ51" s="142"/>
      <c r="BK51" s="142"/>
    </row>
    <row r="52" spans="1:63" x14ac:dyDescent="0.3">
      <c r="A52" s="137" t="s">
        <v>677</v>
      </c>
      <c r="B52" s="137"/>
      <c r="C52" s="137"/>
      <c r="D52" s="137"/>
      <c r="E52" s="138"/>
      <c r="F52" s="137"/>
      <c r="G52" s="137"/>
      <c r="H52" s="137"/>
      <c r="I52" s="138"/>
      <c r="J52" s="137"/>
      <c r="K52" s="137"/>
      <c r="L52" s="137"/>
      <c r="M52" s="138"/>
      <c r="N52" s="137"/>
      <c r="O52" s="137"/>
      <c r="P52" s="137"/>
      <c r="Q52" s="138"/>
      <c r="R52" s="139">
        <f t="shared" si="7"/>
        <v>0</v>
      </c>
      <c r="S52" s="140">
        <f t="shared" si="9"/>
        <v>0</v>
      </c>
      <c r="T52" s="141"/>
      <c r="U52" s="141"/>
      <c r="V52" s="141"/>
      <c r="W52" s="141"/>
      <c r="X52" s="141"/>
      <c r="Y52" s="142"/>
      <c r="Z52" s="142"/>
      <c r="AA52" s="142"/>
      <c r="AB52" s="142"/>
      <c r="AC52" s="142"/>
      <c r="AD52" s="142"/>
      <c r="AE52" s="142"/>
      <c r="AG52" s="137" t="s">
        <v>677</v>
      </c>
      <c r="AH52" s="137"/>
      <c r="AI52" s="137"/>
      <c r="AJ52" s="137"/>
      <c r="AK52" s="138"/>
      <c r="AL52" s="137"/>
      <c r="AM52" s="137"/>
      <c r="AN52" s="137"/>
      <c r="AO52" s="138"/>
      <c r="AP52" s="137"/>
      <c r="AQ52" s="137"/>
      <c r="AR52" s="137"/>
      <c r="AS52" s="138"/>
      <c r="AT52" s="137"/>
      <c r="AU52" s="137"/>
      <c r="AV52" s="137"/>
      <c r="AW52" s="138"/>
      <c r="AX52" s="139">
        <f t="shared" si="8"/>
        <v>0</v>
      </c>
      <c r="AY52" s="140">
        <f t="shared" si="10"/>
        <v>0</v>
      </c>
      <c r="AZ52" s="142"/>
      <c r="BA52" s="142"/>
      <c r="BB52" s="142"/>
      <c r="BC52" s="142"/>
      <c r="BD52" s="142"/>
      <c r="BE52" s="142"/>
      <c r="BF52" s="142"/>
      <c r="BG52" s="142"/>
      <c r="BH52" s="142"/>
      <c r="BI52" s="142"/>
      <c r="BJ52" s="142"/>
      <c r="BK52" s="142"/>
    </row>
    <row r="53" spans="1:63" x14ac:dyDescent="0.3">
      <c r="A53" s="137" t="s">
        <v>678</v>
      </c>
      <c r="B53" s="137"/>
      <c r="C53" s="137"/>
      <c r="D53" s="137"/>
      <c r="E53" s="138"/>
      <c r="F53" s="137"/>
      <c r="G53" s="137"/>
      <c r="H53" s="137"/>
      <c r="I53" s="138"/>
      <c r="J53" s="137"/>
      <c r="K53" s="137"/>
      <c r="L53" s="137"/>
      <c r="M53" s="138"/>
      <c r="N53" s="137"/>
      <c r="O53" s="137"/>
      <c r="P53" s="137"/>
      <c r="Q53" s="138"/>
      <c r="R53" s="139">
        <f t="shared" si="7"/>
        <v>0</v>
      </c>
      <c r="S53" s="140">
        <f t="shared" si="9"/>
        <v>0</v>
      </c>
      <c r="T53" s="141"/>
      <c r="U53" s="141"/>
      <c r="V53" s="141"/>
      <c r="W53" s="141"/>
      <c r="X53" s="141"/>
      <c r="Y53" s="142"/>
      <c r="Z53" s="142"/>
      <c r="AA53" s="142"/>
      <c r="AB53" s="142"/>
      <c r="AC53" s="142"/>
      <c r="AD53" s="142"/>
      <c r="AE53" s="142"/>
      <c r="AG53" s="137" t="s">
        <v>678</v>
      </c>
      <c r="AH53" s="137"/>
      <c r="AI53" s="137"/>
      <c r="AJ53" s="137"/>
      <c r="AK53" s="138"/>
      <c r="AL53" s="137"/>
      <c r="AM53" s="137"/>
      <c r="AN53" s="137"/>
      <c r="AO53" s="138"/>
      <c r="AP53" s="137"/>
      <c r="AQ53" s="137"/>
      <c r="AR53" s="137"/>
      <c r="AS53" s="138"/>
      <c r="AT53" s="137"/>
      <c r="AU53" s="137"/>
      <c r="AV53" s="137"/>
      <c r="AW53" s="138"/>
      <c r="AX53" s="139">
        <f t="shared" si="8"/>
        <v>0</v>
      </c>
      <c r="AY53" s="140">
        <f t="shared" si="10"/>
        <v>0</v>
      </c>
      <c r="AZ53" s="142"/>
      <c r="BA53" s="142"/>
      <c r="BB53" s="142"/>
      <c r="BC53" s="142"/>
      <c r="BD53" s="142"/>
      <c r="BE53" s="142"/>
      <c r="BF53" s="142"/>
      <c r="BG53" s="142"/>
      <c r="BH53" s="142"/>
      <c r="BI53" s="142"/>
      <c r="BJ53" s="142"/>
      <c r="BK53" s="142"/>
    </row>
    <row r="54" spans="1:63" x14ac:dyDescent="0.3">
      <c r="A54" s="137" t="s">
        <v>679</v>
      </c>
      <c r="B54" s="137"/>
      <c r="C54" s="137"/>
      <c r="D54" s="137"/>
      <c r="E54" s="138"/>
      <c r="F54" s="137"/>
      <c r="G54" s="137"/>
      <c r="H54" s="137"/>
      <c r="I54" s="138"/>
      <c r="J54" s="137"/>
      <c r="K54" s="137"/>
      <c r="L54" s="137"/>
      <c r="M54" s="138"/>
      <c r="N54" s="137"/>
      <c r="O54" s="137"/>
      <c r="P54" s="137"/>
      <c r="Q54" s="138"/>
      <c r="R54" s="139">
        <f t="shared" si="7"/>
        <v>0</v>
      </c>
      <c r="S54" s="140">
        <f t="shared" si="9"/>
        <v>0</v>
      </c>
      <c r="T54" s="141"/>
      <c r="U54" s="141"/>
      <c r="V54" s="141"/>
      <c r="W54" s="141"/>
      <c r="X54" s="141"/>
      <c r="Y54" s="142"/>
      <c r="Z54" s="142"/>
      <c r="AA54" s="142"/>
      <c r="AB54" s="142"/>
      <c r="AC54" s="142"/>
      <c r="AD54" s="142"/>
      <c r="AE54" s="142"/>
      <c r="AG54" s="137" t="s">
        <v>679</v>
      </c>
      <c r="AH54" s="137"/>
      <c r="AI54" s="137"/>
      <c r="AJ54" s="137"/>
      <c r="AK54" s="138"/>
      <c r="AL54" s="137"/>
      <c r="AM54" s="137"/>
      <c r="AN54" s="137"/>
      <c r="AO54" s="138"/>
      <c r="AP54" s="137"/>
      <c r="AQ54" s="137"/>
      <c r="AR54" s="137"/>
      <c r="AS54" s="138"/>
      <c r="AT54" s="137"/>
      <c r="AU54" s="137"/>
      <c r="AV54" s="137"/>
      <c r="AW54" s="138"/>
      <c r="AX54" s="139">
        <f t="shared" si="8"/>
        <v>0</v>
      </c>
      <c r="AY54" s="140">
        <f t="shared" si="10"/>
        <v>0</v>
      </c>
      <c r="AZ54" s="142"/>
      <c r="BA54" s="142"/>
      <c r="BB54" s="142"/>
      <c r="BC54" s="142"/>
      <c r="BD54" s="142"/>
      <c r="BE54" s="142"/>
      <c r="BF54" s="142"/>
      <c r="BG54" s="142"/>
      <c r="BH54" s="142"/>
      <c r="BI54" s="142"/>
      <c r="BJ54" s="142"/>
      <c r="BK54" s="142"/>
    </row>
    <row r="55" spans="1:63" x14ac:dyDescent="0.3">
      <c r="A55" s="137" t="s">
        <v>680</v>
      </c>
      <c r="B55" s="137"/>
      <c r="C55" s="137"/>
      <c r="D55" s="137"/>
      <c r="E55" s="138"/>
      <c r="F55" s="137"/>
      <c r="G55" s="137"/>
      <c r="H55" s="137"/>
      <c r="I55" s="138"/>
      <c r="J55" s="137"/>
      <c r="K55" s="137"/>
      <c r="L55" s="137"/>
      <c r="M55" s="138"/>
      <c r="N55" s="137"/>
      <c r="O55" s="137"/>
      <c r="P55" s="137"/>
      <c r="Q55" s="138"/>
      <c r="R55" s="139">
        <f t="shared" si="7"/>
        <v>0</v>
      </c>
      <c r="S55" s="140">
        <f t="shared" si="9"/>
        <v>0</v>
      </c>
      <c r="T55" s="141"/>
      <c r="U55" s="141"/>
      <c r="V55" s="141"/>
      <c r="W55" s="141"/>
      <c r="X55" s="141"/>
      <c r="Y55" s="142"/>
      <c r="Z55" s="142"/>
      <c r="AA55" s="142"/>
      <c r="AB55" s="142"/>
      <c r="AC55" s="142"/>
      <c r="AD55" s="142"/>
      <c r="AE55" s="142"/>
      <c r="AG55" s="137" t="s">
        <v>680</v>
      </c>
      <c r="AH55" s="137"/>
      <c r="AI55" s="137"/>
      <c r="AJ55" s="137"/>
      <c r="AK55" s="138"/>
      <c r="AL55" s="137"/>
      <c r="AM55" s="137"/>
      <c r="AN55" s="137"/>
      <c r="AO55" s="138"/>
      <c r="AP55" s="137"/>
      <c r="AQ55" s="137"/>
      <c r="AR55" s="137"/>
      <c r="AS55" s="138"/>
      <c r="AT55" s="137"/>
      <c r="AU55" s="137"/>
      <c r="AV55" s="137"/>
      <c r="AW55" s="138"/>
      <c r="AX55" s="139">
        <f t="shared" si="8"/>
        <v>0</v>
      </c>
      <c r="AY55" s="140">
        <f t="shared" si="10"/>
        <v>0</v>
      </c>
      <c r="AZ55" s="142"/>
      <c r="BA55" s="142"/>
      <c r="BB55" s="142"/>
      <c r="BC55" s="142"/>
      <c r="BD55" s="142"/>
      <c r="BE55" s="142"/>
      <c r="BF55" s="142"/>
      <c r="BG55" s="142"/>
      <c r="BH55" s="142"/>
      <c r="BI55" s="142"/>
      <c r="BJ55" s="142"/>
      <c r="BK55" s="142"/>
    </row>
    <row r="56" spans="1:63" x14ac:dyDescent="0.3">
      <c r="A56" s="137" t="s">
        <v>681</v>
      </c>
      <c r="B56" s="137"/>
      <c r="C56" s="137"/>
      <c r="D56" s="137"/>
      <c r="E56" s="138"/>
      <c r="F56" s="137"/>
      <c r="G56" s="137"/>
      <c r="H56" s="137"/>
      <c r="I56" s="138"/>
      <c r="J56" s="137"/>
      <c r="K56" s="137"/>
      <c r="L56" s="137"/>
      <c r="M56" s="138"/>
      <c r="N56" s="137"/>
      <c r="O56" s="137"/>
      <c r="P56" s="137"/>
      <c r="Q56" s="138"/>
      <c r="R56" s="139">
        <f t="shared" si="7"/>
        <v>0</v>
      </c>
      <c r="S56" s="140">
        <f t="shared" si="9"/>
        <v>0</v>
      </c>
      <c r="T56" s="141"/>
      <c r="U56" s="141"/>
      <c r="V56" s="141"/>
      <c r="W56" s="141"/>
      <c r="X56" s="141"/>
      <c r="Y56" s="142"/>
      <c r="Z56" s="142"/>
      <c r="AA56" s="142"/>
      <c r="AB56" s="142"/>
      <c r="AC56" s="142"/>
      <c r="AD56" s="142"/>
      <c r="AE56" s="142"/>
      <c r="AG56" s="137" t="s">
        <v>681</v>
      </c>
      <c r="AH56" s="137"/>
      <c r="AI56" s="137"/>
      <c r="AJ56" s="137"/>
      <c r="AK56" s="138"/>
      <c r="AL56" s="137"/>
      <c r="AM56" s="137"/>
      <c r="AN56" s="137"/>
      <c r="AO56" s="138"/>
      <c r="AP56" s="137"/>
      <c r="AQ56" s="137"/>
      <c r="AR56" s="137"/>
      <c r="AS56" s="138"/>
      <c r="AT56" s="137"/>
      <c r="AU56" s="137"/>
      <c r="AV56" s="137"/>
      <c r="AW56" s="138"/>
      <c r="AX56" s="139">
        <f t="shared" si="8"/>
        <v>0</v>
      </c>
      <c r="AY56" s="140">
        <f t="shared" si="10"/>
        <v>0</v>
      </c>
      <c r="AZ56" s="142"/>
      <c r="BA56" s="142"/>
      <c r="BB56" s="142"/>
      <c r="BC56" s="142"/>
      <c r="BD56" s="142"/>
      <c r="BE56" s="142"/>
      <c r="BF56" s="142"/>
      <c r="BG56" s="142"/>
      <c r="BH56" s="142"/>
      <c r="BI56" s="142"/>
      <c r="BJ56" s="142"/>
      <c r="BK56" s="142"/>
    </row>
    <row r="57" spans="1:63" x14ac:dyDescent="0.3">
      <c r="A57" s="137" t="s">
        <v>682</v>
      </c>
      <c r="B57" s="137"/>
      <c r="C57" s="137"/>
      <c r="D57" s="137"/>
      <c r="E57" s="138"/>
      <c r="F57" s="137"/>
      <c r="G57" s="137"/>
      <c r="H57" s="137"/>
      <c r="I57" s="138"/>
      <c r="J57" s="137"/>
      <c r="K57" s="137"/>
      <c r="L57" s="137"/>
      <c r="M57" s="138"/>
      <c r="N57" s="137"/>
      <c r="O57" s="137"/>
      <c r="P57" s="137"/>
      <c r="Q57" s="138"/>
      <c r="R57" s="139">
        <f t="shared" si="7"/>
        <v>0</v>
      </c>
      <c r="S57" s="140">
        <f t="shared" si="9"/>
        <v>0</v>
      </c>
      <c r="T57" s="141"/>
      <c r="U57" s="141"/>
      <c r="V57" s="141"/>
      <c r="W57" s="141"/>
      <c r="X57" s="141"/>
      <c r="Y57" s="142"/>
      <c r="Z57" s="142"/>
      <c r="AA57" s="142"/>
      <c r="AB57" s="142"/>
      <c r="AC57" s="142"/>
      <c r="AD57" s="142"/>
      <c r="AE57" s="142"/>
      <c r="AG57" s="137" t="s">
        <v>682</v>
      </c>
      <c r="AH57" s="137"/>
      <c r="AI57" s="137"/>
      <c r="AJ57" s="137"/>
      <c r="AK57" s="138"/>
      <c r="AL57" s="137"/>
      <c r="AM57" s="137"/>
      <c r="AN57" s="137"/>
      <c r="AO57" s="138"/>
      <c r="AP57" s="137"/>
      <c r="AQ57" s="137"/>
      <c r="AR57" s="137"/>
      <c r="AS57" s="138"/>
      <c r="AT57" s="137"/>
      <c r="AU57" s="137"/>
      <c r="AV57" s="137"/>
      <c r="AW57" s="138"/>
      <c r="AX57" s="139">
        <f t="shared" si="8"/>
        <v>0</v>
      </c>
      <c r="AY57" s="140">
        <f t="shared" si="10"/>
        <v>0</v>
      </c>
      <c r="AZ57" s="142"/>
      <c r="BA57" s="142"/>
      <c r="BB57" s="142"/>
      <c r="BC57" s="142"/>
      <c r="BD57" s="142"/>
      <c r="BE57" s="142"/>
      <c r="BF57" s="142"/>
      <c r="BG57" s="142"/>
      <c r="BH57" s="142"/>
      <c r="BI57" s="142"/>
      <c r="BJ57" s="142"/>
      <c r="BK57" s="142"/>
    </row>
    <row r="58" spans="1:63" x14ac:dyDescent="0.3">
      <c r="A58" s="144" t="s">
        <v>683</v>
      </c>
      <c r="B58" s="145">
        <f t="shared" ref="B58:Q58" si="11">SUM(B37:B57)</f>
        <v>0</v>
      </c>
      <c r="C58" s="145">
        <f t="shared" si="11"/>
        <v>0</v>
      </c>
      <c r="D58" s="145">
        <f t="shared" si="11"/>
        <v>0</v>
      </c>
      <c r="E58" s="146">
        <f t="shared" si="11"/>
        <v>0</v>
      </c>
      <c r="F58" s="145">
        <f t="shared" si="11"/>
        <v>0</v>
      </c>
      <c r="G58" s="145">
        <f t="shared" si="11"/>
        <v>0</v>
      </c>
      <c r="H58" s="145">
        <f t="shared" si="11"/>
        <v>0</v>
      </c>
      <c r="I58" s="146">
        <f t="shared" si="11"/>
        <v>0</v>
      </c>
      <c r="J58" s="145">
        <f t="shared" si="11"/>
        <v>0</v>
      </c>
      <c r="K58" s="145">
        <f t="shared" si="11"/>
        <v>0</v>
      </c>
      <c r="L58" s="145">
        <f t="shared" si="11"/>
        <v>0</v>
      </c>
      <c r="M58" s="146">
        <f t="shared" si="11"/>
        <v>0</v>
      </c>
      <c r="N58" s="145">
        <f t="shared" si="11"/>
        <v>0</v>
      </c>
      <c r="O58" s="145">
        <f t="shared" si="11"/>
        <v>0</v>
      </c>
      <c r="P58" s="145">
        <f t="shared" si="11"/>
        <v>0</v>
      </c>
      <c r="Q58" s="146">
        <f t="shared" si="11"/>
        <v>0</v>
      </c>
      <c r="R58" s="145">
        <f t="shared" ref="R58:AE58" si="12">SUM(R37:R57)</f>
        <v>0</v>
      </c>
      <c r="S58" s="140">
        <f t="shared" si="12"/>
        <v>0</v>
      </c>
      <c r="T58" s="145">
        <f t="shared" si="12"/>
        <v>0</v>
      </c>
      <c r="U58" s="145">
        <f t="shared" si="12"/>
        <v>0</v>
      </c>
      <c r="V58" s="145">
        <f t="shared" si="12"/>
        <v>0</v>
      </c>
      <c r="W58" s="145">
        <f t="shared" si="12"/>
        <v>0</v>
      </c>
      <c r="X58" s="145">
        <f t="shared" si="12"/>
        <v>0</v>
      </c>
      <c r="Y58" s="145">
        <f t="shared" si="12"/>
        <v>0</v>
      </c>
      <c r="Z58" s="145">
        <f t="shared" si="12"/>
        <v>0</v>
      </c>
      <c r="AA58" s="145">
        <f t="shared" si="12"/>
        <v>0</v>
      </c>
      <c r="AB58" s="145">
        <f t="shared" si="12"/>
        <v>0</v>
      </c>
      <c r="AC58" s="145">
        <f t="shared" si="12"/>
        <v>0</v>
      </c>
      <c r="AD58" s="145">
        <f t="shared" si="12"/>
        <v>0</v>
      </c>
      <c r="AE58" s="145">
        <f t="shared" si="12"/>
        <v>0</v>
      </c>
      <c r="AG58" s="144" t="s">
        <v>683</v>
      </c>
      <c r="AH58" s="145">
        <f t="shared" ref="AH58:AW58" si="13">SUM(AH37:AH57)</f>
        <v>0</v>
      </c>
      <c r="AI58" s="145">
        <f t="shared" si="13"/>
        <v>0</v>
      </c>
      <c r="AJ58" s="145">
        <f t="shared" si="13"/>
        <v>0</v>
      </c>
      <c r="AK58" s="146">
        <f t="shared" si="13"/>
        <v>0</v>
      </c>
      <c r="AL58" s="145">
        <f t="shared" si="13"/>
        <v>0</v>
      </c>
      <c r="AM58" s="145">
        <f t="shared" si="13"/>
        <v>0</v>
      </c>
      <c r="AN58" s="145">
        <f t="shared" si="13"/>
        <v>0</v>
      </c>
      <c r="AO58" s="146">
        <f t="shared" si="13"/>
        <v>0</v>
      </c>
      <c r="AP58" s="145">
        <f t="shared" si="13"/>
        <v>0</v>
      </c>
      <c r="AQ58" s="145">
        <f t="shared" si="13"/>
        <v>0</v>
      </c>
      <c r="AR58" s="145">
        <f t="shared" si="13"/>
        <v>0</v>
      </c>
      <c r="AS58" s="146">
        <f t="shared" si="13"/>
        <v>0</v>
      </c>
      <c r="AT58" s="145">
        <f t="shared" si="13"/>
        <v>0</v>
      </c>
      <c r="AU58" s="145">
        <f t="shared" si="13"/>
        <v>0</v>
      </c>
      <c r="AV58" s="145">
        <f t="shared" si="13"/>
        <v>0</v>
      </c>
      <c r="AW58" s="146">
        <f t="shared" si="13"/>
        <v>0</v>
      </c>
      <c r="AX58" s="147">
        <f t="shared" ref="AX58:BK58" si="14">SUM(AX37:AX57)</f>
        <v>0</v>
      </c>
      <c r="AY58" s="148">
        <f t="shared" si="14"/>
        <v>0</v>
      </c>
      <c r="AZ58" s="145">
        <f t="shared" si="14"/>
        <v>0</v>
      </c>
      <c r="BA58" s="145">
        <f t="shared" si="14"/>
        <v>0</v>
      </c>
      <c r="BB58" s="145">
        <f t="shared" si="14"/>
        <v>0</v>
      </c>
      <c r="BC58" s="145">
        <f t="shared" si="14"/>
        <v>0</v>
      </c>
      <c r="BD58" s="145">
        <f t="shared" si="14"/>
        <v>0</v>
      </c>
      <c r="BE58" s="145">
        <f t="shared" si="14"/>
        <v>0</v>
      </c>
      <c r="BF58" s="145">
        <f t="shared" si="14"/>
        <v>0</v>
      </c>
      <c r="BG58" s="145">
        <f t="shared" si="14"/>
        <v>0</v>
      </c>
      <c r="BH58" s="145">
        <f t="shared" si="14"/>
        <v>0</v>
      </c>
      <c r="BI58" s="145">
        <f t="shared" si="14"/>
        <v>0</v>
      </c>
      <c r="BJ58" s="145">
        <f t="shared" si="14"/>
        <v>0</v>
      </c>
      <c r="BK58" s="145">
        <f t="shared" si="14"/>
        <v>0</v>
      </c>
    </row>
  </sheetData>
  <mergeCells count="44">
    <mergeCell ref="AN35:AO35"/>
    <mergeCell ref="AR35:AS35"/>
    <mergeCell ref="AV35:AW35"/>
    <mergeCell ref="R35:S35"/>
    <mergeCell ref="T35:Y35"/>
    <mergeCell ref="Z35:AE35"/>
    <mergeCell ref="AG35:AG36"/>
    <mergeCell ref="AJ35:AK35"/>
    <mergeCell ref="A35:A36"/>
    <mergeCell ref="D35:E35"/>
    <mergeCell ref="H35:I35"/>
    <mergeCell ref="L35:M35"/>
    <mergeCell ref="P35:Q35"/>
    <mergeCell ref="BF35:BK35"/>
    <mergeCell ref="AR9:AS9"/>
    <mergeCell ref="AV9:AW9"/>
    <mergeCell ref="BF9:BK9"/>
    <mergeCell ref="AZ9:BE9"/>
    <mergeCell ref="AX35:AY35"/>
    <mergeCell ref="AZ35:BE35"/>
    <mergeCell ref="AX9:AY9"/>
    <mergeCell ref="AG5:BK5"/>
    <mergeCell ref="A9:A10"/>
    <mergeCell ref="D9:E9"/>
    <mergeCell ref="H9:I9"/>
    <mergeCell ref="B6:BK6"/>
    <mergeCell ref="R9:S9"/>
    <mergeCell ref="A5:AE5"/>
    <mergeCell ref="AJ9:AK9"/>
    <mergeCell ref="AN9:AO9"/>
    <mergeCell ref="Z9:AE9"/>
    <mergeCell ref="AG9:AG10"/>
    <mergeCell ref="L9:M9"/>
    <mergeCell ref="P9:Q9"/>
    <mergeCell ref="B7:BK7"/>
    <mergeCell ref="T9:Y9"/>
    <mergeCell ref="BI4:BK4"/>
    <mergeCell ref="A4:BH4"/>
    <mergeCell ref="BI1:BK1"/>
    <mergeCell ref="BI2:BK2"/>
    <mergeCell ref="BI3:BK3"/>
    <mergeCell ref="A1:BH1"/>
    <mergeCell ref="A2:BH2"/>
    <mergeCell ref="A3:BH3"/>
  </mergeCells>
  <pageMargins left="0.7" right="0.7" top="0.75" bottom="0.75" header="0.3" footer="0.3"/>
  <pageSetup scale="18"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7" tint="0.39997558519241921"/>
  </sheetPr>
  <dimension ref="A1:E35"/>
  <sheetViews>
    <sheetView topLeftCell="H13" zoomScaleNormal="100" workbookViewId="0">
      <selection activeCell="H13" sqref="H13"/>
    </sheetView>
  </sheetViews>
  <sheetFormatPr baseColWidth="10" defaultColWidth="11.44140625" defaultRowHeight="13.8" x14ac:dyDescent="0.25"/>
  <cols>
    <col min="1" max="1" width="21" style="68" customWidth="1"/>
    <col min="2" max="4" width="20.44140625" style="68" customWidth="1"/>
    <col min="5" max="5" width="24.33203125" style="68" customWidth="1"/>
    <col min="6" max="16384" width="11.44140625" style="68"/>
  </cols>
  <sheetData>
    <row r="1" spans="1:5" s="15" customFormat="1" ht="16.5" customHeight="1" x14ac:dyDescent="0.3">
      <c r="A1" s="723"/>
      <c r="B1" s="726" t="s">
        <v>157</v>
      </c>
      <c r="C1" s="726"/>
      <c r="D1" s="726"/>
      <c r="E1" s="149" t="s">
        <v>158</v>
      </c>
    </row>
    <row r="2" spans="1:5" s="15" customFormat="1" ht="20.25" customHeight="1" x14ac:dyDescent="0.3">
      <c r="A2" s="724"/>
      <c r="B2" s="727" t="s">
        <v>159</v>
      </c>
      <c r="C2" s="727"/>
      <c r="D2" s="727"/>
      <c r="E2" s="150" t="s">
        <v>160</v>
      </c>
    </row>
    <row r="3" spans="1:5" s="15" customFormat="1" ht="30" customHeight="1" x14ac:dyDescent="0.3">
      <c r="A3" s="724"/>
      <c r="B3" s="728" t="s">
        <v>161</v>
      </c>
      <c r="C3" s="728"/>
      <c r="D3" s="728"/>
      <c r="E3" s="150" t="s">
        <v>162</v>
      </c>
    </row>
    <row r="4" spans="1:5" s="15" customFormat="1" ht="16.5" customHeight="1" thickBot="1" x14ac:dyDescent="0.35">
      <c r="A4" s="725"/>
      <c r="B4" s="395"/>
      <c r="C4" s="395"/>
      <c r="D4" s="395"/>
      <c r="E4" s="151" t="s">
        <v>684</v>
      </c>
    </row>
    <row r="5" spans="1:5" s="15" customFormat="1" ht="9" customHeight="1" thickBot="1" x14ac:dyDescent="0.3">
      <c r="A5" s="68"/>
      <c r="B5" s="68"/>
      <c r="C5" s="68"/>
      <c r="D5" s="68"/>
      <c r="E5" s="68"/>
    </row>
    <row r="6" spans="1:5" ht="14.25" customHeight="1" x14ac:dyDescent="0.25">
      <c r="A6" s="716" t="s">
        <v>685</v>
      </c>
      <c r="B6" s="484"/>
      <c r="C6" s="484"/>
      <c r="D6" s="484"/>
      <c r="E6" s="557"/>
    </row>
    <row r="7" spans="1:5" ht="15.75" customHeight="1" thickBot="1" x14ac:dyDescent="0.3">
      <c r="A7" s="152" t="s">
        <v>686</v>
      </c>
      <c r="B7" s="153" t="s">
        <v>687</v>
      </c>
      <c r="C7" s="729" t="s">
        <v>688</v>
      </c>
      <c r="D7" s="729"/>
      <c r="E7" s="730"/>
    </row>
    <row r="8" spans="1:5" x14ac:dyDescent="0.25">
      <c r="A8" s="154"/>
      <c r="B8" s="155"/>
      <c r="C8" s="720"/>
      <c r="D8" s="721"/>
      <c r="E8" s="722"/>
    </row>
    <row r="9" spans="1:5" x14ac:dyDescent="0.25">
      <c r="A9" s="156"/>
      <c r="B9" s="157"/>
      <c r="C9" s="717"/>
      <c r="D9" s="718"/>
      <c r="E9" s="719"/>
    </row>
    <row r="10" spans="1:5" x14ac:dyDescent="0.25">
      <c r="A10" s="156"/>
      <c r="B10" s="157"/>
      <c r="C10" s="717"/>
      <c r="D10" s="718"/>
      <c r="E10" s="719"/>
    </row>
    <row r="11" spans="1:5" x14ac:dyDescent="0.25">
      <c r="A11" s="156"/>
      <c r="B11" s="157"/>
      <c r="C11" s="717"/>
      <c r="D11" s="718"/>
      <c r="E11" s="719"/>
    </row>
    <row r="12" spans="1:5" x14ac:dyDescent="0.25">
      <c r="A12" s="156"/>
      <c r="B12" s="157"/>
      <c r="C12" s="717"/>
      <c r="D12" s="718"/>
      <c r="E12" s="719"/>
    </row>
    <row r="13" spans="1:5" x14ac:dyDescent="0.25">
      <c r="A13" s="156"/>
      <c r="B13" s="157"/>
      <c r="C13" s="717"/>
      <c r="D13" s="718"/>
      <c r="E13" s="719"/>
    </row>
    <row r="14" spans="1:5" x14ac:dyDescent="0.25">
      <c r="A14" s="156"/>
      <c r="B14" s="157"/>
      <c r="C14" s="717"/>
      <c r="D14" s="718"/>
      <c r="E14" s="719"/>
    </row>
    <row r="15" spans="1:5" x14ac:dyDescent="0.25">
      <c r="A15" s="156"/>
      <c r="B15" s="157"/>
      <c r="C15" s="717"/>
      <c r="D15" s="718"/>
      <c r="E15" s="719"/>
    </row>
    <row r="16" spans="1:5" x14ac:dyDescent="0.25">
      <c r="A16" s="156"/>
      <c r="B16" s="157"/>
      <c r="C16" s="717"/>
      <c r="D16" s="718"/>
      <c r="E16" s="719"/>
    </row>
    <row r="17" spans="1:5" x14ac:dyDescent="0.25">
      <c r="A17" s="156"/>
      <c r="B17" s="157"/>
      <c r="C17" s="717"/>
      <c r="D17" s="718"/>
      <c r="E17" s="719"/>
    </row>
    <row r="18" spans="1:5" x14ac:dyDescent="0.25">
      <c r="A18" s="156"/>
      <c r="B18" s="157"/>
      <c r="C18" s="717"/>
      <c r="D18" s="718"/>
      <c r="E18" s="719"/>
    </row>
    <row r="19" spans="1:5" x14ac:dyDescent="0.25">
      <c r="A19" s="156"/>
      <c r="B19" s="157"/>
      <c r="C19" s="717"/>
      <c r="D19" s="718"/>
      <c r="E19" s="719"/>
    </row>
    <row r="20" spans="1:5" x14ac:dyDescent="0.25">
      <c r="A20" s="156"/>
      <c r="B20" s="157"/>
      <c r="C20" s="717"/>
      <c r="D20" s="718"/>
      <c r="E20" s="719"/>
    </row>
    <row r="21" spans="1:5" x14ac:dyDescent="0.25">
      <c r="A21" s="156"/>
      <c r="B21" s="157"/>
      <c r="C21" s="717"/>
      <c r="D21" s="718"/>
      <c r="E21" s="719"/>
    </row>
    <row r="22" spans="1:5" x14ac:dyDescent="0.25">
      <c r="A22" s="156"/>
      <c r="B22" s="157"/>
      <c r="C22" s="717"/>
      <c r="D22" s="718"/>
      <c r="E22" s="719"/>
    </row>
    <row r="23" spans="1:5" x14ac:dyDescent="0.25">
      <c r="A23" s="156"/>
      <c r="B23" s="157"/>
      <c r="C23" s="717"/>
      <c r="D23" s="718"/>
      <c r="E23" s="719"/>
    </row>
    <row r="24" spans="1:5" x14ac:dyDescent="0.25">
      <c r="A24" s="156"/>
      <c r="B24" s="157"/>
      <c r="C24" s="717"/>
      <c r="D24" s="718"/>
      <c r="E24" s="719"/>
    </row>
    <row r="25" spans="1:5" x14ac:dyDescent="0.25">
      <c r="A25" s="156"/>
      <c r="B25" s="157"/>
      <c r="C25" s="717"/>
      <c r="D25" s="718"/>
      <c r="E25" s="719"/>
    </row>
    <row r="26" spans="1:5" x14ac:dyDescent="0.25">
      <c r="A26" s="156"/>
      <c r="B26" s="157"/>
      <c r="C26" s="717"/>
      <c r="D26" s="718"/>
      <c r="E26" s="719"/>
    </row>
    <row r="27" spans="1:5" x14ac:dyDescent="0.25">
      <c r="A27" s="156"/>
      <c r="B27" s="157"/>
      <c r="C27" s="717"/>
      <c r="D27" s="718"/>
      <c r="E27" s="719"/>
    </row>
    <row r="28" spans="1:5" x14ac:dyDescent="0.25">
      <c r="A28" s="156"/>
      <c r="B28" s="157"/>
      <c r="C28" s="717"/>
      <c r="D28" s="718"/>
      <c r="E28" s="719"/>
    </row>
    <row r="29" spans="1:5" x14ac:dyDescent="0.25">
      <c r="A29" s="156"/>
      <c r="B29" s="157"/>
      <c r="C29" s="717"/>
      <c r="D29" s="718"/>
      <c r="E29" s="719"/>
    </row>
    <row r="30" spans="1:5" x14ac:dyDescent="0.25">
      <c r="A30" s="156"/>
      <c r="B30" s="157"/>
      <c r="C30" s="717"/>
      <c r="D30" s="718"/>
      <c r="E30" s="719"/>
    </row>
    <row r="31" spans="1:5" x14ac:dyDescent="0.25">
      <c r="A31" s="156"/>
      <c r="B31" s="157"/>
      <c r="C31" s="717"/>
      <c r="D31" s="718"/>
      <c r="E31" s="719"/>
    </row>
    <row r="32" spans="1:5" x14ac:dyDescent="0.25">
      <c r="A32" s="156"/>
      <c r="B32" s="157"/>
      <c r="C32" s="717"/>
      <c r="D32" s="718"/>
      <c r="E32" s="719"/>
    </row>
    <row r="33" spans="1:5" x14ac:dyDescent="0.25">
      <c r="A33" s="156"/>
      <c r="B33" s="157"/>
      <c r="C33" s="717"/>
      <c r="D33" s="718"/>
      <c r="E33" s="719"/>
    </row>
    <row r="34" spans="1:5" x14ac:dyDescent="0.25">
      <c r="A34" s="156"/>
      <c r="B34" s="157"/>
      <c r="C34" s="717"/>
      <c r="D34" s="718"/>
      <c r="E34" s="719"/>
    </row>
    <row r="35" spans="1:5" ht="14.4" thickBot="1" x14ac:dyDescent="0.3">
      <c r="A35" s="158"/>
      <c r="B35" s="159"/>
      <c r="C35" s="713"/>
      <c r="D35" s="714"/>
      <c r="E35" s="715"/>
    </row>
  </sheetData>
  <mergeCells count="34">
    <mergeCell ref="A1:A4"/>
    <mergeCell ref="B1:D1"/>
    <mergeCell ref="B2:D2"/>
    <mergeCell ref="B3:D4"/>
    <mergeCell ref="C7:E7"/>
    <mergeCell ref="C29:E29"/>
    <mergeCell ref="C30:E30"/>
    <mergeCell ref="C19:E19"/>
    <mergeCell ref="C20:E20"/>
    <mergeCell ref="C8:E8"/>
    <mergeCell ref="C21:E21"/>
    <mergeCell ref="C22:E22"/>
    <mergeCell ref="C9:E9"/>
    <mergeCell ref="C10:E10"/>
    <mergeCell ref="C11:E11"/>
    <mergeCell ref="C12:E12"/>
    <mergeCell ref="C13:E13"/>
    <mergeCell ref="C14:E14"/>
    <mergeCell ref="C35:E35"/>
    <mergeCell ref="A6:E6"/>
    <mergeCell ref="C25:E25"/>
    <mergeCell ref="C26:E26"/>
    <mergeCell ref="C27:E27"/>
    <mergeCell ref="C28:E28"/>
    <mergeCell ref="C23:E23"/>
    <mergeCell ref="C24:E24"/>
    <mergeCell ref="C31:E31"/>
    <mergeCell ref="C32:E32"/>
    <mergeCell ref="C33:E33"/>
    <mergeCell ref="C34:E34"/>
    <mergeCell ref="C15:E15"/>
    <mergeCell ref="C16:E16"/>
    <mergeCell ref="C17:E17"/>
    <mergeCell ref="C18:E18"/>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FD54-5C29-462E-8DA1-E2F450F03763}">
  <sheetPr>
    <tabColor theme="7" tint="0.39997558519241921"/>
  </sheetPr>
  <dimension ref="A1:XFA30"/>
  <sheetViews>
    <sheetView topLeftCell="A2" zoomScale="85" zoomScaleNormal="85" workbookViewId="0">
      <selection activeCell="C21" sqref="C21"/>
    </sheetView>
  </sheetViews>
  <sheetFormatPr baseColWidth="10" defaultColWidth="10.88671875" defaultRowHeight="13.8" x14ac:dyDescent="0.25"/>
  <cols>
    <col min="1" max="3" width="10.33203125" style="15" customWidth="1"/>
    <col min="4" max="11" width="17.5546875" style="15" customWidth="1"/>
    <col min="12" max="15" width="8.6640625" style="15" customWidth="1"/>
    <col min="16" max="17" width="15.6640625" style="15" customWidth="1"/>
    <col min="18" max="28" width="7.44140625" style="15" customWidth="1"/>
    <col min="29" max="29" width="7.6640625" style="15" customWidth="1"/>
    <col min="30" max="40" width="8.109375" style="15" customWidth="1"/>
    <col min="41" max="41" width="5.88671875" style="15" customWidth="1"/>
    <col min="42" max="42" width="17.109375" style="15" customWidth="1"/>
    <col min="43" max="43" width="15.88671875" style="126" customWidth="1"/>
    <col min="44" max="46" width="20.33203125" style="15" customWidth="1"/>
    <col min="47" max="48" width="24.44140625" style="15" customWidth="1"/>
    <col min="49" max="50" width="10.88671875" style="68"/>
    <col min="51" max="16379" width="10.88671875" style="15"/>
    <col min="16380" max="16380" width="9" style="15" customWidth="1"/>
    <col min="16381" max="16384" width="10.88671875" style="15"/>
  </cols>
  <sheetData>
    <row r="1" spans="1:48 16381:16381" ht="15.9" customHeight="1" thickBot="1" x14ac:dyDescent="0.3">
      <c r="A1" s="641" t="s">
        <v>157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42"/>
      <c r="AU1" s="639" t="s">
        <v>158</v>
      </c>
      <c r="AV1" s="591"/>
    </row>
    <row r="2" spans="1:48 16381:16381" ht="15.9" customHeight="1" thickBot="1" x14ac:dyDescent="0.3">
      <c r="A2" s="643" t="s">
        <v>159</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644"/>
      <c r="AU2" s="397" t="s">
        <v>160</v>
      </c>
      <c r="AV2" s="640"/>
    </row>
    <row r="3" spans="1:48 16381:16381" ht="15" customHeight="1" thickBot="1" x14ac:dyDescent="0.3">
      <c r="A3" s="645" t="s">
        <v>0</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646"/>
      <c r="AU3" s="397" t="s">
        <v>162</v>
      </c>
      <c r="AV3" s="640"/>
    </row>
    <row r="4" spans="1:48 16381:16381" ht="15.9" customHeight="1" x14ac:dyDescent="0.25">
      <c r="A4" s="641"/>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42"/>
      <c r="AU4" s="601" t="s">
        <v>306</v>
      </c>
      <c r="AV4" s="601"/>
    </row>
    <row r="5" spans="1:48 16381:16381" ht="15" customHeight="1" x14ac:dyDescent="0.25">
      <c r="A5" s="609" t="s">
        <v>307</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1"/>
      <c r="AD5" s="623" t="s">
        <v>167</v>
      </c>
      <c r="AE5" s="622"/>
      <c r="AF5" s="622"/>
      <c r="AG5" s="622"/>
      <c r="AH5" s="622"/>
      <c r="AI5" s="622"/>
      <c r="AJ5" s="622"/>
      <c r="AK5" s="622"/>
      <c r="AL5" s="622"/>
      <c r="AM5" s="622"/>
      <c r="AN5" s="622"/>
      <c r="AO5" s="622"/>
      <c r="AP5" s="622"/>
      <c r="AQ5" s="624"/>
      <c r="AR5" s="603" t="s">
        <v>104</v>
      </c>
      <c r="AS5" s="603" t="s">
        <v>106</v>
      </c>
      <c r="AT5" s="603" t="s">
        <v>108</v>
      </c>
      <c r="AU5" s="603" t="s">
        <v>110</v>
      </c>
      <c r="AV5" s="603" t="s">
        <v>308</v>
      </c>
    </row>
    <row r="6" spans="1:48 16381:16381" ht="15" customHeight="1" x14ac:dyDescent="0.25">
      <c r="A6" s="648" t="s">
        <v>6</v>
      </c>
      <c r="B6" s="649">
        <v>45498</v>
      </c>
      <c r="C6" s="650"/>
      <c r="D6" s="105" t="s">
        <v>165</v>
      </c>
      <c r="E6" s="106" t="s">
        <v>370</v>
      </c>
      <c r="F6" s="107"/>
      <c r="G6" s="108"/>
      <c r="H6" s="109"/>
      <c r="I6" s="109"/>
      <c r="J6" s="109"/>
      <c r="K6" s="109"/>
      <c r="L6" s="109"/>
      <c r="M6" s="109"/>
      <c r="N6" s="109"/>
      <c r="O6" s="109"/>
      <c r="P6" s="109"/>
      <c r="Q6" s="109"/>
      <c r="R6" s="109"/>
      <c r="S6" s="109"/>
      <c r="T6" s="109"/>
      <c r="U6" s="109"/>
      <c r="V6" s="109"/>
      <c r="W6" s="109"/>
      <c r="X6" s="109"/>
      <c r="Y6" s="109"/>
      <c r="Z6" s="109"/>
      <c r="AA6" s="109"/>
      <c r="AB6" s="109"/>
      <c r="AC6" s="110"/>
      <c r="AD6" s="625"/>
      <c r="AE6" s="626"/>
      <c r="AF6" s="626"/>
      <c r="AG6" s="626"/>
      <c r="AH6" s="626"/>
      <c r="AI6" s="626"/>
      <c r="AJ6" s="626"/>
      <c r="AK6" s="626"/>
      <c r="AL6" s="626"/>
      <c r="AM6" s="626"/>
      <c r="AN6" s="626"/>
      <c r="AO6" s="626"/>
      <c r="AP6" s="626"/>
      <c r="AQ6" s="627"/>
      <c r="AR6" s="630"/>
      <c r="AS6" s="630"/>
      <c r="AT6" s="630"/>
      <c r="AU6" s="630"/>
      <c r="AV6" s="630"/>
    </row>
    <row r="7" spans="1:48 16381:16381" ht="15" customHeight="1" x14ac:dyDescent="0.25">
      <c r="A7" s="648"/>
      <c r="B7" s="650"/>
      <c r="C7" s="650"/>
      <c r="D7" s="105" t="s">
        <v>166</v>
      </c>
      <c r="E7" s="106"/>
      <c r="F7" s="111"/>
      <c r="G7" s="112"/>
      <c r="H7" s="113"/>
      <c r="I7" s="186">
        <v>45498</v>
      </c>
      <c r="J7" s="84"/>
      <c r="K7" s="113"/>
      <c r="L7" s="113"/>
      <c r="M7" s="113"/>
      <c r="N7" s="113"/>
      <c r="O7" s="113"/>
      <c r="P7" s="113"/>
      <c r="Q7" s="113"/>
      <c r="R7" s="113"/>
      <c r="S7" s="113"/>
      <c r="T7" s="113"/>
      <c r="U7" s="113"/>
      <c r="V7" s="113"/>
      <c r="W7" s="113"/>
      <c r="X7" s="113"/>
      <c r="Y7" s="113"/>
      <c r="Z7" s="113"/>
      <c r="AA7" s="113"/>
      <c r="AB7" s="113"/>
      <c r="AC7" s="114"/>
      <c r="AD7" s="625"/>
      <c r="AE7" s="626"/>
      <c r="AF7" s="626"/>
      <c r="AG7" s="626"/>
      <c r="AH7" s="626"/>
      <c r="AI7" s="626"/>
      <c r="AJ7" s="626"/>
      <c r="AK7" s="626"/>
      <c r="AL7" s="626"/>
      <c r="AM7" s="626"/>
      <c r="AN7" s="626"/>
      <c r="AO7" s="626"/>
      <c r="AP7" s="626"/>
      <c r="AQ7" s="627"/>
      <c r="AR7" s="630"/>
      <c r="AS7" s="630"/>
      <c r="AT7" s="630"/>
      <c r="AU7" s="630"/>
      <c r="AV7" s="630"/>
    </row>
    <row r="8" spans="1:48 16381:16381" ht="15" customHeight="1" x14ac:dyDescent="0.25">
      <c r="A8" s="648"/>
      <c r="B8" s="650"/>
      <c r="C8" s="650"/>
      <c r="D8" s="105" t="s">
        <v>167</v>
      </c>
      <c r="E8" s="106"/>
      <c r="F8" s="115"/>
      <c r="G8" s="116"/>
      <c r="H8" s="117"/>
      <c r="I8" s="187"/>
      <c r="J8" s="187"/>
      <c r="K8" s="117"/>
      <c r="L8" s="117"/>
      <c r="M8" s="117"/>
      <c r="N8" s="117"/>
      <c r="O8" s="117"/>
      <c r="P8" s="117"/>
      <c r="Q8" s="117"/>
      <c r="R8" s="117"/>
      <c r="S8" s="117"/>
      <c r="T8" s="117"/>
      <c r="U8" s="117"/>
      <c r="V8" s="117"/>
      <c r="W8" s="117"/>
      <c r="X8" s="117"/>
      <c r="Y8" s="117"/>
      <c r="Z8" s="117"/>
      <c r="AA8" s="117"/>
      <c r="AB8" s="117"/>
      <c r="AC8" s="118"/>
      <c r="AD8" s="625"/>
      <c r="AE8" s="626"/>
      <c r="AF8" s="626"/>
      <c r="AG8" s="626"/>
      <c r="AH8" s="626"/>
      <c r="AI8" s="626"/>
      <c r="AJ8" s="626"/>
      <c r="AK8" s="626"/>
      <c r="AL8" s="626"/>
      <c r="AM8" s="626"/>
      <c r="AN8" s="626"/>
      <c r="AO8" s="626"/>
      <c r="AP8" s="626"/>
      <c r="AQ8" s="627"/>
      <c r="AR8" s="630"/>
      <c r="AS8" s="630"/>
      <c r="AT8" s="630"/>
      <c r="AU8" s="630"/>
      <c r="AV8" s="630"/>
    </row>
    <row r="9" spans="1:48 16381:16381" ht="15" customHeight="1" x14ac:dyDescent="0.25">
      <c r="A9" s="609" t="s">
        <v>309</v>
      </c>
      <c r="B9" s="610"/>
      <c r="C9" s="61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5"/>
      <c r="AE9" s="626"/>
      <c r="AF9" s="626"/>
      <c r="AG9" s="626"/>
      <c r="AH9" s="626"/>
      <c r="AI9" s="626"/>
      <c r="AJ9" s="626"/>
      <c r="AK9" s="626"/>
      <c r="AL9" s="626"/>
      <c r="AM9" s="626"/>
      <c r="AN9" s="626"/>
      <c r="AO9" s="626"/>
      <c r="AP9" s="626"/>
      <c r="AQ9" s="627"/>
      <c r="AR9" s="630"/>
      <c r="AS9" s="630"/>
      <c r="AT9" s="630"/>
      <c r="AU9" s="630"/>
      <c r="AV9" s="630"/>
    </row>
    <row r="10" spans="1:48 16381:16381" ht="15" customHeight="1" x14ac:dyDescent="0.25">
      <c r="A10" s="609" t="s">
        <v>310</v>
      </c>
      <c r="B10" s="610"/>
      <c r="C10" s="610"/>
      <c r="D10" s="620" t="s">
        <v>170</v>
      </c>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8"/>
      <c r="AE10" s="619"/>
      <c r="AF10" s="619"/>
      <c r="AG10" s="619"/>
      <c r="AH10" s="619"/>
      <c r="AI10" s="619"/>
      <c r="AJ10" s="619"/>
      <c r="AK10" s="619"/>
      <c r="AL10" s="619"/>
      <c r="AM10" s="619"/>
      <c r="AN10" s="619"/>
      <c r="AO10" s="619"/>
      <c r="AP10" s="619"/>
      <c r="AQ10" s="629"/>
      <c r="AR10" s="630"/>
      <c r="AS10" s="630"/>
      <c r="AT10" s="630"/>
      <c r="AU10" s="630"/>
      <c r="AV10" s="630"/>
    </row>
    <row r="11" spans="1:48 16381:16381" ht="39.9" customHeight="1" x14ac:dyDescent="0.25">
      <c r="A11" s="612" t="s">
        <v>74</v>
      </c>
      <c r="B11" s="621"/>
      <c r="C11" s="621"/>
      <c r="D11" s="603" t="s">
        <v>311</v>
      </c>
      <c r="E11" s="603" t="s">
        <v>78</v>
      </c>
      <c r="F11" s="603" t="s">
        <v>80</v>
      </c>
      <c r="G11" s="603" t="s">
        <v>82</v>
      </c>
      <c r="H11" s="603" t="s">
        <v>312</v>
      </c>
      <c r="I11" s="603" t="s">
        <v>86</v>
      </c>
      <c r="J11" s="603" t="s">
        <v>88</v>
      </c>
      <c r="K11" s="603" t="s">
        <v>90</v>
      </c>
      <c r="L11" s="612" t="s">
        <v>92</v>
      </c>
      <c r="M11" s="621"/>
      <c r="N11" s="621"/>
      <c r="O11" s="621"/>
      <c r="P11" s="603" t="s">
        <v>94</v>
      </c>
      <c r="Q11" s="603" t="s">
        <v>96</v>
      </c>
      <c r="R11" s="609" t="s">
        <v>98</v>
      </c>
      <c r="S11" s="610"/>
      <c r="T11" s="610"/>
      <c r="U11" s="610"/>
      <c r="V11" s="610"/>
      <c r="W11" s="610"/>
      <c r="X11" s="610"/>
      <c r="Y11" s="610"/>
      <c r="Z11" s="610"/>
      <c r="AA11" s="610"/>
      <c r="AB11" s="610"/>
      <c r="AC11" s="611"/>
      <c r="AD11" s="609" t="s">
        <v>100</v>
      </c>
      <c r="AE11" s="610"/>
      <c r="AF11" s="610"/>
      <c r="AG11" s="610"/>
      <c r="AH11" s="610"/>
      <c r="AI11" s="610"/>
      <c r="AJ11" s="610"/>
      <c r="AK11" s="610"/>
      <c r="AL11" s="610"/>
      <c r="AM11" s="610"/>
      <c r="AN11" s="610"/>
      <c r="AO11" s="611"/>
      <c r="AP11" s="612" t="s">
        <v>102</v>
      </c>
      <c r="AQ11" s="613"/>
      <c r="AR11" s="630"/>
      <c r="AS11" s="630"/>
      <c r="AT11" s="630"/>
      <c r="AU11" s="630"/>
      <c r="AV11" s="630"/>
    </row>
    <row r="12" spans="1:48 16381:16381" ht="27.6" x14ac:dyDescent="0.25">
      <c r="A12" s="104" t="s">
        <v>313</v>
      </c>
      <c r="B12" s="104" t="s">
        <v>314</v>
      </c>
      <c r="C12" s="104" t="s">
        <v>315</v>
      </c>
      <c r="D12" s="604"/>
      <c r="E12" s="604"/>
      <c r="F12" s="604"/>
      <c r="G12" s="604"/>
      <c r="H12" s="604"/>
      <c r="I12" s="604"/>
      <c r="J12" s="604"/>
      <c r="K12" s="604"/>
      <c r="L12" s="104">
        <v>2024</v>
      </c>
      <c r="M12" s="104">
        <v>2025</v>
      </c>
      <c r="N12" s="104">
        <v>2026</v>
      </c>
      <c r="O12" s="104">
        <v>2027</v>
      </c>
      <c r="P12" s="604"/>
      <c r="Q12" s="604"/>
      <c r="R12" s="119" t="s">
        <v>176</v>
      </c>
      <c r="S12" s="119" t="s">
        <v>177</v>
      </c>
      <c r="T12" s="119" t="s">
        <v>178</v>
      </c>
      <c r="U12" s="119" t="s">
        <v>179</v>
      </c>
      <c r="V12" s="119" t="s">
        <v>180</v>
      </c>
      <c r="W12" s="119" t="s">
        <v>181</v>
      </c>
      <c r="X12" s="119" t="s">
        <v>182</v>
      </c>
      <c r="Y12" s="119" t="s">
        <v>183</v>
      </c>
      <c r="Z12" s="119" t="s">
        <v>184</v>
      </c>
      <c r="AA12" s="119" t="s">
        <v>185</v>
      </c>
      <c r="AB12" s="119" t="s">
        <v>164</v>
      </c>
      <c r="AC12" s="119" t="s">
        <v>186</v>
      </c>
      <c r="AD12" s="119" t="s">
        <v>176</v>
      </c>
      <c r="AE12" s="119" t="s">
        <v>177</v>
      </c>
      <c r="AF12" s="119" t="s">
        <v>178</v>
      </c>
      <c r="AG12" s="119" t="s">
        <v>179</v>
      </c>
      <c r="AH12" s="119" t="s">
        <v>180</v>
      </c>
      <c r="AI12" s="119" t="s">
        <v>181</v>
      </c>
      <c r="AJ12" s="119" t="s">
        <v>182</v>
      </c>
      <c r="AK12" s="119" t="s">
        <v>183</v>
      </c>
      <c r="AL12" s="119" t="s">
        <v>184</v>
      </c>
      <c r="AM12" s="119" t="s">
        <v>185</v>
      </c>
      <c r="AN12" s="119" t="s">
        <v>164</v>
      </c>
      <c r="AO12" s="119" t="s">
        <v>186</v>
      </c>
      <c r="AP12" s="104" t="s">
        <v>316</v>
      </c>
      <c r="AQ12" s="120" t="s">
        <v>317</v>
      </c>
      <c r="AR12" s="604"/>
      <c r="AS12" s="604"/>
      <c r="AT12" s="604"/>
      <c r="AU12" s="604"/>
      <c r="AV12" s="604"/>
    </row>
    <row r="13" spans="1:48 16381:16381" ht="139.5" customHeight="1" x14ac:dyDescent="0.25">
      <c r="A13" s="171"/>
      <c r="B13" s="172"/>
      <c r="C13" s="171">
        <v>1</v>
      </c>
      <c r="D13" s="171" t="s">
        <v>689</v>
      </c>
      <c r="E13" s="171" t="s">
        <v>690</v>
      </c>
      <c r="F13" s="171" t="s">
        <v>691</v>
      </c>
      <c r="G13" s="171" t="s">
        <v>320</v>
      </c>
      <c r="H13" s="171"/>
      <c r="I13" s="171" t="s">
        <v>321</v>
      </c>
      <c r="J13" s="273" t="s">
        <v>692</v>
      </c>
      <c r="K13" s="171" t="s">
        <v>693</v>
      </c>
      <c r="L13" s="218">
        <v>1</v>
      </c>
      <c r="M13" s="173"/>
      <c r="N13" s="173"/>
      <c r="O13" s="173"/>
      <c r="P13" s="173" t="s">
        <v>326</v>
      </c>
      <c r="Q13" s="173" t="s">
        <v>694</v>
      </c>
      <c r="R13" s="121"/>
      <c r="S13" s="121"/>
      <c r="T13" s="121"/>
      <c r="U13" s="121"/>
      <c r="V13" s="121"/>
      <c r="W13" s="121"/>
      <c r="X13" s="121"/>
      <c r="Y13" s="121"/>
      <c r="Z13" s="121"/>
      <c r="AA13" s="121"/>
      <c r="AB13" s="121"/>
      <c r="AC13" s="122">
        <v>1</v>
      </c>
      <c r="AD13" s="121"/>
      <c r="AE13" s="121"/>
      <c r="AF13" s="121"/>
      <c r="AG13" s="121"/>
      <c r="AH13" s="121"/>
      <c r="AI13" s="121"/>
      <c r="AJ13" s="121"/>
      <c r="AK13" s="121"/>
      <c r="AL13" s="121"/>
      <c r="AM13" s="121"/>
      <c r="AN13" s="121"/>
      <c r="AO13" s="121"/>
      <c r="AP13" s="121"/>
      <c r="AQ13" s="122"/>
      <c r="AR13" s="123"/>
      <c r="AS13" s="123"/>
      <c r="AT13" s="124"/>
      <c r="AU13" s="123"/>
      <c r="AV13" s="125"/>
      <c r="XFA13" s="15" t="s">
        <v>377</v>
      </c>
    </row>
    <row r="14" spans="1:48 16381:16381" ht="109.5" customHeight="1" x14ac:dyDescent="0.25">
      <c r="A14" s="171"/>
      <c r="B14" s="172"/>
      <c r="C14" s="171">
        <v>1</v>
      </c>
      <c r="D14" s="174" t="s">
        <v>695</v>
      </c>
      <c r="E14" s="174" t="s">
        <v>696</v>
      </c>
      <c r="F14" s="174" t="s">
        <v>697</v>
      </c>
      <c r="G14" s="171" t="s">
        <v>330</v>
      </c>
      <c r="H14" s="175"/>
      <c r="I14" s="171" t="s">
        <v>349</v>
      </c>
      <c r="J14" s="174" t="s">
        <v>698</v>
      </c>
      <c r="K14" s="171" t="s">
        <v>693</v>
      </c>
      <c r="L14" s="204">
        <v>1</v>
      </c>
      <c r="M14" s="204"/>
      <c r="N14" s="204"/>
      <c r="O14" s="204"/>
      <c r="P14" s="175" t="s">
        <v>326</v>
      </c>
      <c r="Q14" s="171" t="s">
        <v>699</v>
      </c>
      <c r="R14" s="121"/>
      <c r="S14" s="121"/>
      <c r="T14" s="121"/>
      <c r="U14" s="121"/>
      <c r="V14" s="121"/>
      <c r="W14" s="121"/>
      <c r="X14" s="121"/>
      <c r="Y14" s="121"/>
      <c r="Z14" s="121"/>
      <c r="AA14" s="121">
        <v>1</v>
      </c>
      <c r="AB14" s="121"/>
      <c r="AC14" s="121"/>
      <c r="AD14" s="121"/>
      <c r="AE14" s="121"/>
      <c r="AF14" s="121"/>
      <c r="AG14" s="121"/>
      <c r="AH14" s="121"/>
      <c r="AI14" s="121"/>
      <c r="AJ14" s="121"/>
      <c r="AK14" s="121"/>
      <c r="AL14" s="121"/>
      <c r="AM14" s="121"/>
      <c r="AN14" s="121"/>
      <c r="AO14" s="121"/>
      <c r="AP14" s="121"/>
      <c r="AQ14" s="122"/>
      <c r="AR14" s="122"/>
      <c r="AS14" s="122"/>
      <c r="AT14" s="122"/>
      <c r="AU14" s="122"/>
      <c r="AV14" s="121"/>
      <c r="XFA14" s="15" t="s">
        <v>382</v>
      </c>
    </row>
    <row r="15" spans="1:48 16381:16381" ht="18.75" customHeight="1" x14ac:dyDescent="0.25">
      <c r="A15" s="171"/>
      <c r="B15" s="172"/>
      <c r="C15" s="171"/>
      <c r="D15" s="174"/>
      <c r="E15" s="174"/>
      <c r="F15" s="174"/>
      <c r="G15" s="171"/>
      <c r="H15" s="175"/>
      <c r="I15" s="171"/>
      <c r="J15" s="174"/>
      <c r="K15" s="174"/>
      <c r="L15" s="204"/>
      <c r="M15" s="204"/>
      <c r="N15" s="204"/>
      <c r="O15" s="204"/>
      <c r="P15" s="175"/>
      <c r="Q15" s="175"/>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2"/>
      <c r="AR15" s="122"/>
      <c r="AS15" s="122"/>
      <c r="AT15" s="122"/>
      <c r="AU15" s="122"/>
      <c r="AV15" s="121"/>
      <c r="XFA15" s="15" t="s">
        <v>388</v>
      </c>
    </row>
    <row r="16" spans="1:48 16381:16381" ht="18.75" customHeight="1" x14ac:dyDescent="0.25">
      <c r="A16" s="171"/>
      <c r="B16" s="172"/>
      <c r="C16" s="171"/>
      <c r="D16" s="174"/>
      <c r="E16" s="174"/>
      <c r="F16" s="174"/>
      <c r="G16" s="171"/>
      <c r="H16" s="175"/>
      <c r="I16" s="171"/>
      <c r="J16" s="174"/>
      <c r="K16" s="174"/>
      <c r="L16" s="204"/>
      <c r="M16" s="204"/>
      <c r="N16" s="204"/>
      <c r="O16" s="204"/>
      <c r="P16" s="175"/>
      <c r="Q16" s="175"/>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2"/>
      <c r="AR16" s="122"/>
      <c r="AS16" s="122"/>
      <c r="AT16" s="122"/>
      <c r="AU16" s="122"/>
      <c r="AV16" s="121"/>
    </row>
    <row r="17" spans="1:48" ht="18.75" customHeight="1" x14ac:dyDescent="0.25">
      <c r="A17" s="171"/>
      <c r="B17" s="172"/>
      <c r="C17" s="171"/>
      <c r="D17" s="174"/>
      <c r="E17" s="174"/>
      <c r="F17" s="174"/>
      <c r="G17" s="171"/>
      <c r="H17" s="175"/>
      <c r="I17" s="171"/>
      <c r="J17" s="174"/>
      <c r="K17" s="174"/>
      <c r="L17" s="204"/>
      <c r="M17" s="204"/>
      <c r="N17" s="204"/>
      <c r="O17" s="204"/>
      <c r="P17" s="175"/>
      <c r="Q17" s="175"/>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2"/>
      <c r="AR17" s="122"/>
      <c r="AS17" s="122"/>
      <c r="AT17" s="122"/>
      <c r="AU17" s="122"/>
      <c r="AV17" s="121"/>
    </row>
    <row r="18" spans="1:48" ht="18.75" customHeight="1" x14ac:dyDescent="0.25">
      <c r="A18" s="171"/>
      <c r="B18" s="172"/>
      <c r="C18" s="176"/>
      <c r="D18" s="174"/>
      <c r="E18" s="174"/>
      <c r="F18" s="174"/>
      <c r="G18" s="171"/>
      <c r="H18" s="177"/>
      <c r="I18" s="171"/>
      <c r="J18" s="174"/>
      <c r="K18" s="174"/>
      <c r="L18" s="178"/>
      <c r="M18" s="178"/>
      <c r="N18" s="178"/>
      <c r="O18" s="178"/>
      <c r="P18" s="175"/>
      <c r="Q18" s="175"/>
      <c r="R18" s="121"/>
      <c r="S18" s="121"/>
      <c r="T18" s="121"/>
      <c r="U18" s="121"/>
      <c r="V18" s="121"/>
      <c r="W18" s="121"/>
      <c r="X18" s="121"/>
      <c r="Y18" s="165"/>
      <c r="Z18" s="165"/>
      <c r="AA18" s="165"/>
      <c r="AB18" s="165"/>
      <c r="AC18" s="165"/>
      <c r="AD18" s="121"/>
      <c r="AE18" s="121"/>
      <c r="AF18" s="121"/>
      <c r="AG18" s="121"/>
      <c r="AH18" s="121"/>
      <c r="AI18" s="121"/>
      <c r="AJ18" s="121"/>
      <c r="AK18" s="121"/>
      <c r="AL18" s="121"/>
      <c r="AM18" s="121"/>
      <c r="AN18" s="121"/>
      <c r="AO18" s="121"/>
      <c r="AP18" s="121"/>
      <c r="AQ18" s="122"/>
      <c r="AR18" s="122"/>
      <c r="AS18" s="122"/>
      <c r="AT18" s="122"/>
      <c r="AU18" s="122"/>
      <c r="AV18" s="121"/>
    </row>
    <row r="19" spans="1:48" ht="18.75" customHeight="1" x14ac:dyDescent="0.25">
      <c r="A19" s="171"/>
      <c r="B19" s="172"/>
      <c r="C19" s="176"/>
      <c r="D19" s="174"/>
      <c r="E19" s="174"/>
      <c r="F19" s="174"/>
      <c r="G19" s="171"/>
      <c r="H19" s="175"/>
      <c r="I19" s="171"/>
      <c r="J19" s="174"/>
      <c r="K19" s="174"/>
      <c r="L19" s="204"/>
      <c r="M19" s="204"/>
      <c r="N19" s="204"/>
      <c r="O19" s="204"/>
      <c r="P19" s="175"/>
      <c r="Q19" s="175"/>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2"/>
      <c r="AR19" s="122"/>
      <c r="AS19" s="122"/>
      <c r="AT19" s="122"/>
      <c r="AU19" s="122"/>
      <c r="AV19" s="121"/>
    </row>
    <row r="20" spans="1:48" ht="18.75" customHeight="1" x14ac:dyDescent="0.25">
      <c r="A20" s="171"/>
      <c r="B20" s="172"/>
      <c r="C20" s="171"/>
      <c r="D20" s="174"/>
      <c r="E20" s="174"/>
      <c r="F20" s="174"/>
      <c r="G20" s="171"/>
      <c r="H20" s="175"/>
      <c r="I20" s="171"/>
      <c r="J20" s="174"/>
      <c r="K20" s="174"/>
      <c r="L20" s="204"/>
      <c r="M20" s="204"/>
      <c r="N20" s="204"/>
      <c r="O20" s="204"/>
      <c r="P20" s="175"/>
      <c r="Q20" s="175"/>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2"/>
      <c r="AR20" s="122"/>
      <c r="AS20" s="122"/>
      <c r="AT20" s="122"/>
      <c r="AU20" s="122"/>
      <c r="AV20" s="121"/>
    </row>
    <row r="21" spans="1:48" ht="18.75" customHeight="1" x14ac:dyDescent="0.25">
      <c r="A21" s="171"/>
      <c r="B21" s="172"/>
      <c r="C21" s="171"/>
      <c r="D21" s="174"/>
      <c r="E21" s="174"/>
      <c r="F21" s="174"/>
      <c r="G21" s="171"/>
      <c r="H21" s="175"/>
      <c r="I21" s="171"/>
      <c r="J21" s="174"/>
      <c r="K21" s="174"/>
      <c r="L21" s="204"/>
      <c r="M21" s="204"/>
      <c r="N21" s="204"/>
      <c r="O21" s="204"/>
      <c r="P21" s="175"/>
      <c r="Q21" s="175"/>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2"/>
      <c r="AR21" s="122"/>
      <c r="AS21" s="122"/>
      <c r="AT21" s="122"/>
      <c r="AU21" s="122"/>
      <c r="AV21" s="121"/>
    </row>
    <row r="22" spans="1:48" ht="18.75" customHeight="1" x14ac:dyDescent="0.25">
      <c r="A22" s="171"/>
      <c r="B22" s="172"/>
      <c r="C22" s="171"/>
      <c r="D22" s="174"/>
      <c r="E22" s="174"/>
      <c r="F22" s="174"/>
      <c r="G22" s="171"/>
      <c r="H22" s="175"/>
      <c r="I22" s="171"/>
      <c r="J22" s="174"/>
      <c r="K22" s="174"/>
      <c r="L22" s="204"/>
      <c r="M22" s="204"/>
      <c r="N22" s="204"/>
      <c r="O22" s="204"/>
      <c r="P22" s="175"/>
      <c r="Q22" s="175"/>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2"/>
      <c r="AR22" s="122"/>
      <c r="AS22" s="122"/>
      <c r="AT22" s="122"/>
      <c r="AU22" s="122"/>
      <c r="AV22" s="121"/>
    </row>
    <row r="23" spans="1:48" ht="18.75" customHeight="1" x14ac:dyDescent="0.25">
      <c r="A23" s="106"/>
      <c r="B23" s="106"/>
      <c r="C23" s="106"/>
      <c r="D23" s="121"/>
      <c r="E23" s="121"/>
      <c r="F23" s="121"/>
      <c r="G23" s="205"/>
      <c r="H23" s="121"/>
      <c r="I23" s="205"/>
      <c r="J23" s="121"/>
      <c r="K23" s="121"/>
      <c r="L23" s="121"/>
      <c r="M23" s="121"/>
      <c r="N23" s="121"/>
      <c r="O23" s="121"/>
      <c r="P23" s="106"/>
      <c r="Q23" s="106"/>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2"/>
      <c r="AR23" s="122"/>
      <c r="AS23" s="122"/>
      <c r="AT23" s="122"/>
      <c r="AU23" s="122"/>
      <c r="AV23" s="121"/>
    </row>
    <row r="24" spans="1:48" ht="18.75" customHeight="1" x14ac:dyDescent="0.25">
      <c r="A24" s="106"/>
      <c r="B24" s="106"/>
      <c r="C24" s="106"/>
      <c r="D24" s="121"/>
      <c r="E24" s="121"/>
      <c r="G24" s="205"/>
      <c r="H24" s="121"/>
      <c r="I24" s="205"/>
      <c r="J24" s="121"/>
      <c r="K24" s="121"/>
      <c r="L24" s="121"/>
      <c r="M24" s="121"/>
      <c r="N24" s="121"/>
      <c r="O24" s="121"/>
      <c r="P24" s="106"/>
      <c r="Q24" s="106"/>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2"/>
      <c r="AR24" s="122"/>
      <c r="AS24" s="122"/>
      <c r="AT24" s="122"/>
      <c r="AU24" s="122"/>
      <c r="AV24" s="121"/>
    </row>
    <row r="25" spans="1:48" ht="15.9" customHeight="1" x14ac:dyDescent="0.25">
      <c r="A25" s="106"/>
      <c r="B25" s="106"/>
      <c r="C25" s="106"/>
      <c r="D25" s="121"/>
      <c r="E25" s="121"/>
      <c r="F25" s="121"/>
      <c r="G25" s="205"/>
      <c r="H25" s="121"/>
      <c r="I25" s="205"/>
      <c r="J25" s="121"/>
      <c r="K25" s="121"/>
      <c r="L25" s="121"/>
      <c r="M25" s="121"/>
      <c r="N25" s="121"/>
      <c r="O25" s="121"/>
      <c r="P25" s="106"/>
      <c r="Q25" s="106"/>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2"/>
      <c r="AR25" s="122"/>
      <c r="AS25" s="122"/>
      <c r="AT25" s="122"/>
      <c r="AU25" s="122"/>
      <c r="AV25" s="121"/>
    </row>
    <row r="26" spans="1:48" ht="15.9" customHeight="1" x14ac:dyDescent="0.25">
      <c r="A26" s="106"/>
      <c r="B26" s="106"/>
      <c r="C26" s="106"/>
      <c r="D26" s="121"/>
      <c r="E26" s="121"/>
      <c r="F26" s="121"/>
      <c r="G26" s="205"/>
      <c r="H26" s="121"/>
      <c r="I26" s="205"/>
      <c r="J26" s="121"/>
      <c r="K26" s="121"/>
      <c r="L26" s="121"/>
      <c r="M26" s="121"/>
      <c r="N26" s="121"/>
      <c r="O26" s="121"/>
      <c r="P26" s="106"/>
      <c r="Q26" s="106"/>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2"/>
      <c r="AR26" s="122"/>
      <c r="AS26" s="122"/>
      <c r="AT26" s="122"/>
      <c r="AU26" s="122"/>
      <c r="AV26" s="121"/>
    </row>
    <row r="27" spans="1:48" x14ac:dyDescent="0.25">
      <c r="A27" s="651" t="s">
        <v>396</v>
      </c>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652"/>
      <c r="AP27" s="652"/>
      <c r="AQ27" s="652"/>
      <c r="AR27" s="652"/>
      <c r="AS27" s="652"/>
      <c r="AT27" s="652"/>
      <c r="AU27" s="652"/>
      <c r="AV27" s="653"/>
    </row>
    <row r="28" spans="1:48" x14ac:dyDescent="0.25">
      <c r="A28" s="647" t="s">
        <v>358</v>
      </c>
      <c r="B28" s="631" t="s">
        <v>360</v>
      </c>
      <c r="C28" s="631"/>
      <c r="D28" s="631"/>
      <c r="E28" s="634" t="s">
        <v>359</v>
      </c>
      <c r="F28" s="634"/>
      <c r="G28" s="634"/>
      <c r="H28" s="634"/>
      <c r="I28" s="634"/>
      <c r="J28" s="634"/>
      <c r="K28" s="634"/>
      <c r="L28" s="634"/>
      <c r="M28" s="631" t="s">
        <v>360</v>
      </c>
      <c r="N28" s="631"/>
      <c r="O28" s="631"/>
      <c r="P28" s="631"/>
      <c r="Q28" s="631"/>
      <c r="R28" s="631" t="s">
        <v>360</v>
      </c>
      <c r="S28" s="631"/>
      <c r="T28" s="631"/>
      <c r="U28" s="631"/>
      <c r="V28" s="631"/>
      <c r="W28" s="631"/>
      <c r="X28" s="631"/>
      <c r="Y28" s="631"/>
      <c r="Z28" s="631" t="s">
        <v>360</v>
      </c>
      <c r="AA28" s="631"/>
      <c r="AB28" s="631"/>
      <c r="AC28" s="631"/>
      <c r="AD28" s="631"/>
      <c r="AE28" s="631"/>
      <c r="AF28" s="631"/>
      <c r="AG28" s="631"/>
      <c r="AH28" s="631"/>
      <c r="AI28" s="631"/>
      <c r="AJ28" s="631"/>
      <c r="AK28" s="631"/>
      <c r="AL28" s="634" t="s">
        <v>361</v>
      </c>
      <c r="AM28" s="634"/>
      <c r="AN28" s="634"/>
      <c r="AO28" s="634"/>
      <c r="AP28" s="631" t="s">
        <v>362</v>
      </c>
      <c r="AQ28" s="631"/>
      <c r="AR28" s="631"/>
      <c r="AS28" s="631"/>
      <c r="AT28" s="631"/>
      <c r="AU28" s="631"/>
      <c r="AV28" s="631"/>
    </row>
    <row r="29" spans="1:48" x14ac:dyDescent="0.25">
      <c r="A29" s="647"/>
      <c r="B29" s="631" t="s">
        <v>606</v>
      </c>
      <c r="C29" s="631"/>
      <c r="D29" s="631"/>
      <c r="E29" s="634"/>
      <c r="F29" s="634"/>
      <c r="G29" s="634"/>
      <c r="H29" s="634"/>
      <c r="I29" s="634"/>
      <c r="J29" s="634"/>
      <c r="K29" s="634"/>
      <c r="L29" s="634"/>
      <c r="M29" s="631" t="s">
        <v>607</v>
      </c>
      <c r="N29" s="631"/>
      <c r="O29" s="631"/>
      <c r="P29" s="631"/>
      <c r="Q29" s="631"/>
      <c r="R29" s="631" t="s">
        <v>365</v>
      </c>
      <c r="S29" s="631"/>
      <c r="T29" s="631"/>
      <c r="U29" s="631"/>
      <c r="V29" s="631"/>
      <c r="W29" s="631"/>
      <c r="X29" s="631"/>
      <c r="Y29" s="631"/>
      <c r="Z29" s="631" t="s">
        <v>366</v>
      </c>
      <c r="AA29" s="631"/>
      <c r="AB29" s="631"/>
      <c r="AC29" s="631"/>
      <c r="AD29" s="631"/>
      <c r="AE29" s="631"/>
      <c r="AF29" s="631"/>
      <c r="AG29" s="631"/>
      <c r="AH29" s="631"/>
      <c r="AI29" s="631"/>
      <c r="AJ29" s="631"/>
      <c r="AK29" s="631"/>
      <c r="AL29" s="634"/>
      <c r="AM29" s="634"/>
      <c r="AN29" s="634"/>
      <c r="AO29" s="634"/>
      <c r="AP29" s="631" t="s">
        <v>366</v>
      </c>
      <c r="AQ29" s="631"/>
      <c r="AR29" s="631"/>
      <c r="AS29" s="631"/>
      <c r="AT29" s="631"/>
      <c r="AU29" s="631"/>
      <c r="AV29" s="631"/>
    </row>
    <row r="30" spans="1:48" ht="15.9" customHeight="1" x14ac:dyDescent="0.25">
      <c r="A30" s="647"/>
      <c r="B30" s="631" t="s">
        <v>608</v>
      </c>
      <c r="C30" s="631"/>
      <c r="D30" s="631"/>
      <c r="E30" s="634"/>
      <c r="F30" s="634"/>
      <c r="G30" s="634"/>
      <c r="H30" s="634"/>
      <c r="I30" s="634"/>
      <c r="J30" s="634"/>
      <c r="K30" s="634"/>
      <c r="L30" s="634"/>
      <c r="M30" s="631" t="s">
        <v>609</v>
      </c>
      <c r="N30" s="631"/>
      <c r="O30" s="631"/>
      <c r="P30" s="631"/>
      <c r="Q30" s="631"/>
      <c r="R30" s="631" t="s">
        <v>369</v>
      </c>
      <c r="S30" s="631"/>
      <c r="T30" s="631"/>
      <c r="U30" s="631"/>
      <c r="V30" s="631"/>
      <c r="W30" s="631"/>
      <c r="X30" s="631"/>
      <c r="Y30" s="631"/>
      <c r="Z30" s="631" t="s">
        <v>369</v>
      </c>
      <c r="AA30" s="631"/>
      <c r="AB30" s="631"/>
      <c r="AC30" s="631"/>
      <c r="AD30" s="631"/>
      <c r="AE30" s="631"/>
      <c r="AF30" s="631"/>
      <c r="AG30" s="631"/>
      <c r="AH30" s="631"/>
      <c r="AI30" s="631"/>
      <c r="AJ30" s="631"/>
      <c r="AK30" s="631"/>
      <c r="AL30" s="634"/>
      <c r="AM30" s="634"/>
      <c r="AN30" s="634"/>
      <c r="AO30" s="634"/>
      <c r="AP30" s="631" t="s">
        <v>368</v>
      </c>
      <c r="AQ30" s="631"/>
      <c r="AR30" s="631"/>
      <c r="AS30" s="631"/>
      <c r="AT30" s="631"/>
      <c r="AU30" s="631"/>
      <c r="AV30" s="631"/>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9:AV29"/>
    <mergeCell ref="B30:D30"/>
    <mergeCell ref="M30:Q30"/>
    <mergeCell ref="AV5:AV12"/>
    <mergeCell ref="A6:A8"/>
    <mergeCell ref="B6:C8"/>
    <mergeCell ref="A9:C9"/>
    <mergeCell ref="D9:AC9"/>
    <mergeCell ref="A10:C10"/>
    <mergeCell ref="D10:AC10"/>
    <mergeCell ref="A11:C11"/>
    <mergeCell ref="D11:D12"/>
    <mergeCell ref="E11:E12"/>
    <mergeCell ref="A5:AC5"/>
    <mergeCell ref="AD5:AQ10"/>
    <mergeCell ref="AR5:AR12"/>
    <mergeCell ref="R30:Y30"/>
    <mergeCell ref="Z30:AK30"/>
    <mergeCell ref="AP30:AV30"/>
    <mergeCell ref="A27:AV27"/>
    <mergeCell ref="A28:A30"/>
    <mergeCell ref="B28:D28"/>
    <mergeCell ref="E28:L30"/>
    <mergeCell ref="M28:Q28"/>
    <mergeCell ref="R28:Y28"/>
    <mergeCell ref="Z28:AK28"/>
    <mergeCell ref="AL28:AO30"/>
    <mergeCell ref="AP28:AV28"/>
    <mergeCell ref="B29:D29"/>
    <mergeCell ref="M29:Q29"/>
    <mergeCell ref="R29:Y29"/>
    <mergeCell ref="Z29:AK29"/>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CF09A-13C1-4DC6-A2B2-7C8E4BB38F48}">
  <sheetPr codeName="Hoja6"/>
  <dimension ref="A1:J48"/>
  <sheetViews>
    <sheetView workbookViewId="0">
      <selection activeCell="B12" sqref="B12"/>
    </sheetView>
  </sheetViews>
  <sheetFormatPr baseColWidth="10" defaultColWidth="11.44140625" defaultRowHeight="14.4" x14ac:dyDescent="0.3"/>
  <cols>
    <col min="1" max="1" width="15.88671875" customWidth="1"/>
    <col min="2" max="2" width="70.44140625" customWidth="1"/>
    <col min="3" max="3" width="45.88671875" customWidth="1"/>
    <col min="4" max="4" width="77.88671875" customWidth="1"/>
    <col min="5" max="5" width="15.44140625" customWidth="1"/>
    <col min="6" max="6" width="53.44140625" customWidth="1"/>
    <col min="7" max="7" width="32.88671875" style="7" customWidth="1"/>
    <col min="8" max="8" width="19" style="2" customWidth="1"/>
    <col min="9" max="9" width="29.44140625" style="2" customWidth="1"/>
    <col min="10" max="10" width="36.33203125" style="2" customWidth="1"/>
  </cols>
  <sheetData>
    <row r="1" spans="1:10" ht="26.4" x14ac:dyDescent="0.3">
      <c r="A1" s="9" t="s">
        <v>700</v>
      </c>
      <c r="B1" s="9" t="s">
        <v>14</v>
      </c>
      <c r="C1" s="9" t="s">
        <v>701</v>
      </c>
      <c r="D1" s="9" t="s">
        <v>702</v>
      </c>
      <c r="E1" s="9" t="s">
        <v>703</v>
      </c>
      <c r="F1" s="10" t="s">
        <v>704</v>
      </c>
      <c r="G1" s="10" t="s">
        <v>86</v>
      </c>
      <c r="H1" s="10" t="s">
        <v>705</v>
      </c>
      <c r="I1" s="10" t="s">
        <v>705</v>
      </c>
      <c r="J1" s="10" t="s">
        <v>646</v>
      </c>
    </row>
    <row r="2" spans="1:10" x14ac:dyDescent="0.3">
      <c r="A2" s="11"/>
      <c r="B2" s="11"/>
      <c r="C2" s="11"/>
      <c r="D2" s="11"/>
      <c r="E2" s="11"/>
      <c r="F2" s="12"/>
      <c r="G2" s="3" t="s">
        <v>706</v>
      </c>
      <c r="H2" s="8" t="s">
        <v>320</v>
      </c>
      <c r="I2" s="8" t="s">
        <v>707</v>
      </c>
      <c r="J2" s="8" t="s">
        <v>708</v>
      </c>
    </row>
    <row r="3" spans="1:10" x14ac:dyDescent="0.3">
      <c r="A3" s="8" t="s">
        <v>709</v>
      </c>
      <c r="B3" s="14" t="s">
        <v>710</v>
      </c>
      <c r="C3" s="13" t="s">
        <v>711</v>
      </c>
      <c r="D3" s="8" t="s">
        <v>712</v>
      </c>
      <c r="E3" s="8" t="s">
        <v>713</v>
      </c>
      <c r="F3" s="8" t="s">
        <v>714</v>
      </c>
      <c r="G3" s="8" t="s">
        <v>715</v>
      </c>
      <c r="H3" s="8" t="s">
        <v>716</v>
      </c>
      <c r="I3" s="8" t="s">
        <v>717</v>
      </c>
      <c r="J3" s="8" t="s">
        <v>655</v>
      </c>
    </row>
    <row r="4" spans="1:10" x14ac:dyDescent="0.3">
      <c r="A4" s="8" t="s">
        <v>718</v>
      </c>
      <c r="B4" s="14" t="s">
        <v>719</v>
      </c>
      <c r="C4" s="13" t="s">
        <v>720</v>
      </c>
      <c r="D4" s="8" t="s">
        <v>721</v>
      </c>
      <c r="E4" s="8" t="s">
        <v>722</v>
      </c>
      <c r="F4" s="8" t="s">
        <v>723</v>
      </c>
      <c r="G4" s="8" t="s">
        <v>724</v>
      </c>
      <c r="H4" s="8" t="s">
        <v>330</v>
      </c>
      <c r="I4" s="8" t="s">
        <v>725</v>
      </c>
      <c r="J4" s="8" t="s">
        <v>650</v>
      </c>
    </row>
    <row r="5" spans="1:10" x14ac:dyDescent="0.3">
      <c r="A5" s="8" t="s">
        <v>726</v>
      </c>
      <c r="B5" s="14" t="s">
        <v>727</v>
      </c>
      <c r="C5" s="13" t="s">
        <v>728</v>
      </c>
      <c r="D5" s="8" t="s">
        <v>729</v>
      </c>
      <c r="E5" s="8" t="s">
        <v>730</v>
      </c>
      <c r="F5" s="8" t="s">
        <v>731</v>
      </c>
      <c r="G5" s="8" t="s">
        <v>732</v>
      </c>
      <c r="H5" s="8" t="s">
        <v>348</v>
      </c>
      <c r="I5" s="8" t="s">
        <v>733</v>
      </c>
      <c r="J5" s="8" t="s">
        <v>651</v>
      </c>
    </row>
    <row r="6" spans="1:10" x14ac:dyDescent="0.3">
      <c r="A6" s="8" t="s">
        <v>170</v>
      </c>
      <c r="B6" s="14" t="s">
        <v>734</v>
      </c>
      <c r="C6" s="13" t="s">
        <v>735</v>
      </c>
      <c r="D6" s="8" t="s">
        <v>169</v>
      </c>
      <c r="E6" s="8" t="s">
        <v>736</v>
      </c>
      <c r="F6" s="8" t="s">
        <v>737</v>
      </c>
      <c r="G6" s="8" t="s">
        <v>738</v>
      </c>
      <c r="H6" s="8"/>
      <c r="I6" s="8" t="s">
        <v>739</v>
      </c>
      <c r="J6" s="8" t="s">
        <v>652</v>
      </c>
    </row>
    <row r="7" spans="1:10" x14ac:dyDescent="0.3">
      <c r="A7" s="8"/>
      <c r="B7" s="14" t="s">
        <v>740</v>
      </c>
      <c r="C7" s="13" t="s">
        <v>741</v>
      </c>
      <c r="D7" s="8" t="s">
        <v>742</v>
      </c>
      <c r="E7" s="8" t="s">
        <v>743</v>
      </c>
      <c r="F7" s="8" t="s">
        <v>744</v>
      </c>
      <c r="G7" s="8" t="s">
        <v>745</v>
      </c>
      <c r="H7" s="8"/>
      <c r="I7" s="8" t="s">
        <v>661</v>
      </c>
      <c r="J7" s="8" t="s">
        <v>653</v>
      </c>
    </row>
    <row r="8" spans="1:10" x14ac:dyDescent="0.3">
      <c r="A8" s="8"/>
      <c r="B8" s="14" t="s">
        <v>171</v>
      </c>
      <c r="C8" s="13" t="s">
        <v>746</v>
      </c>
      <c r="D8" s="8" t="s">
        <v>747</v>
      </c>
      <c r="E8" s="8" t="s">
        <v>748</v>
      </c>
      <c r="F8" s="8" t="s">
        <v>749</v>
      </c>
      <c r="G8" s="8" t="s">
        <v>750</v>
      </c>
      <c r="H8" s="8"/>
      <c r="I8" s="8"/>
      <c r="J8" s="8"/>
    </row>
    <row r="9" spans="1:10" x14ac:dyDescent="0.3">
      <c r="C9" s="13" t="s">
        <v>751</v>
      </c>
      <c r="D9" s="8" t="s">
        <v>752</v>
      </c>
      <c r="E9" s="8"/>
      <c r="F9" s="8"/>
      <c r="G9" s="8" t="s">
        <v>753</v>
      </c>
    </row>
    <row r="10" spans="1:10" x14ac:dyDescent="0.3">
      <c r="C10" s="13" t="s">
        <v>754</v>
      </c>
      <c r="D10" s="8" t="s">
        <v>755</v>
      </c>
      <c r="E10" s="8"/>
      <c r="F10" s="8"/>
      <c r="G10" s="8" t="s">
        <v>756</v>
      </c>
    </row>
    <row r="11" spans="1:10" x14ac:dyDescent="0.3">
      <c r="C11" s="13" t="s">
        <v>757</v>
      </c>
      <c r="D11" s="8" t="s">
        <v>758</v>
      </c>
      <c r="E11" s="8"/>
      <c r="F11" s="8"/>
      <c r="G11" s="8" t="s">
        <v>759</v>
      </c>
    </row>
    <row r="12" spans="1:10" x14ac:dyDescent="0.3">
      <c r="C12" s="13" t="s">
        <v>760</v>
      </c>
      <c r="D12" s="8" t="s">
        <v>761</v>
      </c>
      <c r="E12" s="8"/>
      <c r="F12" s="8"/>
      <c r="G12" s="8" t="s">
        <v>762</v>
      </c>
    </row>
    <row r="13" spans="1:10" x14ac:dyDescent="0.3">
      <c r="C13" s="13" t="s">
        <v>763</v>
      </c>
      <c r="D13" s="8" t="s">
        <v>764</v>
      </c>
      <c r="E13" s="8"/>
      <c r="F13" s="8"/>
      <c r="G13" s="8" t="s">
        <v>765</v>
      </c>
    </row>
    <row r="14" spans="1:10" x14ac:dyDescent="0.3">
      <c r="B14" s="1"/>
      <c r="C14" s="13" t="s">
        <v>766</v>
      </c>
      <c r="D14" s="8" t="s">
        <v>767</v>
      </c>
      <c r="E14" s="8"/>
      <c r="F14" s="8"/>
      <c r="G14" s="8" t="s">
        <v>768</v>
      </c>
    </row>
    <row r="15" spans="1:10" x14ac:dyDescent="0.3">
      <c r="B15" s="1"/>
      <c r="C15" s="13" t="s">
        <v>769</v>
      </c>
      <c r="D15" s="8" t="s">
        <v>770</v>
      </c>
      <c r="E15" s="8"/>
      <c r="F15" s="8"/>
      <c r="G15" s="8" t="s">
        <v>321</v>
      </c>
    </row>
    <row r="16" spans="1:10" x14ac:dyDescent="0.3">
      <c r="C16" s="13" t="s">
        <v>771</v>
      </c>
      <c r="D16" s="8"/>
      <c r="E16" s="1"/>
      <c r="G16" s="5"/>
    </row>
    <row r="17" spans="2:7" x14ac:dyDescent="0.3">
      <c r="C17" s="13" t="s">
        <v>772</v>
      </c>
      <c r="D17" s="8"/>
      <c r="E17" s="1"/>
      <c r="G17" s="5"/>
    </row>
    <row r="18" spans="2:7" x14ac:dyDescent="0.3">
      <c r="C18" s="13" t="s">
        <v>172</v>
      </c>
      <c r="D18" s="8"/>
      <c r="E18" s="1"/>
      <c r="G18" s="5"/>
    </row>
    <row r="19" spans="2:7" x14ac:dyDescent="0.3">
      <c r="C19" s="13" t="s">
        <v>773</v>
      </c>
      <c r="D19" s="8"/>
      <c r="E19" s="1"/>
      <c r="G19" s="5"/>
    </row>
    <row r="20" spans="2:7" x14ac:dyDescent="0.3">
      <c r="B20" s="1"/>
      <c r="C20" s="13" t="s">
        <v>774</v>
      </c>
      <c r="D20" s="8"/>
      <c r="E20" s="1"/>
      <c r="G20" s="5"/>
    </row>
    <row r="21" spans="2:7" x14ac:dyDescent="0.3">
      <c r="E21" s="1"/>
      <c r="G21" s="5"/>
    </row>
    <row r="22" spans="2:7" x14ac:dyDescent="0.3">
      <c r="E22" s="1"/>
      <c r="G22" s="5"/>
    </row>
    <row r="23" spans="2:7" x14ac:dyDescent="0.3">
      <c r="G23" s="5"/>
    </row>
    <row r="24" spans="2:7" x14ac:dyDescent="0.3">
      <c r="G24" s="6" t="s">
        <v>775</v>
      </c>
    </row>
    <row r="25" spans="2:7" x14ac:dyDescent="0.3">
      <c r="G25" s="4" t="s">
        <v>776</v>
      </c>
    </row>
    <row r="26" spans="2:7" x14ac:dyDescent="0.3">
      <c r="G26" s="4" t="s">
        <v>777</v>
      </c>
    </row>
    <row r="27" spans="2:7" x14ac:dyDescent="0.3">
      <c r="G27" s="4" t="s">
        <v>778</v>
      </c>
    </row>
    <row r="28" spans="2:7" x14ac:dyDescent="0.3">
      <c r="G28" s="4" t="s">
        <v>779</v>
      </c>
    </row>
    <row r="29" spans="2:7" x14ac:dyDescent="0.3">
      <c r="G29" s="4" t="s">
        <v>780</v>
      </c>
    </row>
    <row r="30" spans="2:7" x14ac:dyDescent="0.3">
      <c r="G30" s="4" t="s">
        <v>781</v>
      </c>
    </row>
    <row r="31" spans="2:7" x14ac:dyDescent="0.3">
      <c r="G31" s="4" t="s">
        <v>782</v>
      </c>
    </row>
    <row r="32" spans="2:7" x14ac:dyDescent="0.3">
      <c r="G32" s="4" t="s">
        <v>783</v>
      </c>
    </row>
    <row r="33" spans="7:7" x14ac:dyDescent="0.3">
      <c r="G33" s="4" t="s">
        <v>784</v>
      </c>
    </row>
    <row r="34" spans="7:7" x14ac:dyDescent="0.3">
      <c r="G34" s="4" t="s">
        <v>785</v>
      </c>
    </row>
    <row r="35" spans="7:7" x14ac:dyDescent="0.3">
      <c r="G35" s="4" t="s">
        <v>786</v>
      </c>
    </row>
    <row r="36" spans="7:7" x14ac:dyDescent="0.3">
      <c r="G36" s="4" t="s">
        <v>787</v>
      </c>
    </row>
    <row r="37" spans="7:7" x14ac:dyDescent="0.3">
      <c r="G37" s="4" t="s">
        <v>788</v>
      </c>
    </row>
    <row r="38" spans="7:7" x14ac:dyDescent="0.3">
      <c r="G38" s="4" t="s">
        <v>789</v>
      </c>
    </row>
    <row r="39" spans="7:7" x14ac:dyDescent="0.3">
      <c r="G39" s="4" t="s">
        <v>790</v>
      </c>
    </row>
    <row r="40" spans="7:7" x14ac:dyDescent="0.3">
      <c r="G40" s="4" t="s">
        <v>791</v>
      </c>
    </row>
    <row r="41" spans="7:7" x14ac:dyDescent="0.3">
      <c r="G41" s="4" t="s">
        <v>792</v>
      </c>
    </row>
    <row r="42" spans="7:7" x14ac:dyDescent="0.3">
      <c r="G42" s="4" t="s">
        <v>793</v>
      </c>
    </row>
    <row r="43" spans="7:7" x14ac:dyDescent="0.3">
      <c r="G43" s="4" t="s">
        <v>794</v>
      </c>
    </row>
    <row r="44" spans="7:7" x14ac:dyDescent="0.3">
      <c r="G44" s="4" t="s">
        <v>795</v>
      </c>
    </row>
    <row r="45" spans="7:7" x14ac:dyDescent="0.3">
      <c r="G45" s="4" t="s">
        <v>796</v>
      </c>
    </row>
    <row r="46" spans="7:7" x14ac:dyDescent="0.3">
      <c r="G46" s="4" t="s">
        <v>797</v>
      </c>
    </row>
    <row r="47" spans="7:7" x14ac:dyDescent="0.3">
      <c r="G47" s="4" t="s">
        <v>798</v>
      </c>
    </row>
    <row r="48" spans="7:7" x14ac:dyDescent="0.3">
      <c r="G48" s="4" t="s">
        <v>799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AB9E1-03A5-4FA4-8CC8-4ED0AB92C26E}">
  <dimension ref="B10:J18"/>
  <sheetViews>
    <sheetView topLeftCell="C11" workbookViewId="0">
      <selection activeCell="J11" sqref="J11:J18"/>
    </sheetView>
  </sheetViews>
  <sheetFormatPr baseColWidth="10" defaultColWidth="11.44140625" defaultRowHeight="14.4" x14ac:dyDescent="0.3"/>
  <cols>
    <col min="2" max="2" width="40.33203125" customWidth="1"/>
    <col min="3" max="3" width="12.33203125" customWidth="1"/>
    <col min="4" max="4" width="18" customWidth="1"/>
    <col min="5" max="5" width="13.109375" customWidth="1"/>
    <col min="6" max="7" width="18" customWidth="1"/>
    <col min="8" max="8" width="40.33203125" customWidth="1"/>
    <col min="9" max="10" width="13.33203125" customWidth="1"/>
  </cols>
  <sheetData>
    <row r="10" spans="2:10" ht="24" x14ac:dyDescent="0.3">
      <c r="B10" s="281" t="s">
        <v>134</v>
      </c>
      <c r="C10" s="281"/>
      <c r="D10" s="281" t="s">
        <v>135</v>
      </c>
      <c r="E10" s="281"/>
      <c r="F10" s="281" t="s">
        <v>136</v>
      </c>
      <c r="G10" s="281" t="s">
        <v>137</v>
      </c>
      <c r="H10" s="281" t="s">
        <v>138</v>
      </c>
      <c r="I10" s="281" t="s">
        <v>139</v>
      </c>
      <c r="J10" s="281" t="s">
        <v>140</v>
      </c>
    </row>
    <row r="11" spans="2:10" ht="27.6" x14ac:dyDescent="0.3">
      <c r="B11" s="336" t="s">
        <v>141</v>
      </c>
      <c r="C11" s="339">
        <v>0.34</v>
      </c>
      <c r="D11" s="340" t="s">
        <v>142</v>
      </c>
      <c r="E11" s="342">
        <v>0.2</v>
      </c>
      <c r="F11" s="343" t="s">
        <v>143</v>
      </c>
      <c r="G11" s="345">
        <v>1</v>
      </c>
      <c r="H11" s="285" t="s">
        <v>126</v>
      </c>
      <c r="I11" s="294">
        <v>0.1</v>
      </c>
      <c r="J11" s="286">
        <v>0.05</v>
      </c>
    </row>
    <row r="12" spans="2:10" ht="27.6" x14ac:dyDescent="0.3">
      <c r="B12" s="337"/>
      <c r="C12" s="337"/>
      <c r="D12" s="341"/>
      <c r="E12" s="341"/>
      <c r="F12" s="344"/>
      <c r="G12" s="346"/>
      <c r="H12" s="287" t="s">
        <v>144</v>
      </c>
      <c r="I12" s="294">
        <v>0.1</v>
      </c>
      <c r="J12" s="286">
        <v>0.05</v>
      </c>
    </row>
    <row r="13" spans="2:10" ht="27.6" x14ac:dyDescent="0.3">
      <c r="B13" s="337"/>
      <c r="C13" s="337"/>
      <c r="D13" s="341"/>
      <c r="E13" s="341"/>
      <c r="F13" s="344"/>
      <c r="G13" s="346"/>
      <c r="H13" s="285" t="s">
        <v>145</v>
      </c>
      <c r="I13" s="294">
        <v>0.1</v>
      </c>
      <c r="J13" s="286">
        <v>0.05</v>
      </c>
    </row>
    <row r="14" spans="2:10" ht="41.4" x14ac:dyDescent="0.3">
      <c r="B14" s="337"/>
      <c r="C14" s="337"/>
      <c r="D14" s="341"/>
      <c r="E14" s="341"/>
      <c r="F14" s="344"/>
      <c r="G14" s="346"/>
      <c r="H14" s="287" t="s">
        <v>146</v>
      </c>
      <c r="I14" s="294"/>
      <c r="J14" s="286">
        <v>0.05</v>
      </c>
    </row>
    <row r="15" spans="2:10" ht="55.2" x14ac:dyDescent="0.3">
      <c r="B15" s="338"/>
      <c r="C15" s="338"/>
      <c r="D15" s="282" t="s">
        <v>147</v>
      </c>
      <c r="E15" s="283">
        <v>0.14000000000000001</v>
      </c>
      <c r="F15" s="284" t="s">
        <v>148</v>
      </c>
      <c r="G15" s="288">
        <v>1</v>
      </c>
      <c r="H15" s="285" t="s">
        <v>149</v>
      </c>
      <c r="I15" s="294">
        <v>0.2</v>
      </c>
      <c r="J15" s="286">
        <v>0.14000000000000001</v>
      </c>
    </row>
    <row r="16" spans="2:10" ht="27.6" x14ac:dyDescent="0.3">
      <c r="B16" s="336" t="s">
        <v>150</v>
      </c>
      <c r="C16" s="339">
        <v>0.33</v>
      </c>
      <c r="D16" s="340" t="s">
        <v>151</v>
      </c>
      <c r="E16" s="339">
        <v>0.33</v>
      </c>
      <c r="F16" s="340" t="s">
        <v>152</v>
      </c>
      <c r="G16" s="336">
        <v>1</v>
      </c>
      <c r="H16" s="285" t="s">
        <v>131</v>
      </c>
      <c r="I16" s="294">
        <v>0.25</v>
      </c>
      <c r="J16" s="286">
        <v>0.16</v>
      </c>
    </row>
    <row r="17" spans="2:10" ht="27.6" x14ac:dyDescent="0.3">
      <c r="B17" s="337"/>
      <c r="C17" s="337"/>
      <c r="D17" s="341"/>
      <c r="E17" s="337"/>
      <c r="F17" s="341"/>
      <c r="G17" s="337"/>
      <c r="H17" s="285" t="s">
        <v>132</v>
      </c>
      <c r="I17" s="294">
        <v>0.25</v>
      </c>
      <c r="J17" s="286">
        <v>0.17</v>
      </c>
    </row>
    <row r="18" spans="2:10" ht="55.2" x14ac:dyDescent="0.3">
      <c r="B18" s="289" t="s">
        <v>153</v>
      </c>
      <c r="C18" s="290">
        <v>0.33</v>
      </c>
      <c r="D18" s="289" t="s">
        <v>154</v>
      </c>
      <c r="E18" s="290">
        <v>0.33</v>
      </c>
      <c r="F18" s="291" t="s">
        <v>155</v>
      </c>
      <c r="G18" s="291">
        <v>1</v>
      </c>
      <c r="H18" s="292" t="s">
        <v>156</v>
      </c>
      <c r="I18" s="293"/>
      <c r="J18" s="293">
        <v>0.33</v>
      </c>
    </row>
  </sheetData>
  <mergeCells count="12">
    <mergeCell ref="G16:G17"/>
    <mergeCell ref="B11:B15"/>
    <mergeCell ref="C11:C15"/>
    <mergeCell ref="D11:D14"/>
    <mergeCell ref="E11:E14"/>
    <mergeCell ref="F11:F14"/>
    <mergeCell ref="G11:G14"/>
    <mergeCell ref="B16:B17"/>
    <mergeCell ref="C16:C17"/>
    <mergeCell ref="D16:D17"/>
    <mergeCell ref="E16:E17"/>
    <mergeCell ref="F16:F1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pageSetUpPr fitToPage="1"/>
  </sheetPr>
  <dimension ref="A1:AO65"/>
  <sheetViews>
    <sheetView showGridLines="0" tabSelected="1" view="pageBreakPreview" topLeftCell="A8" zoomScale="70" zoomScaleNormal="70" zoomScaleSheetLayoutView="70" workbookViewId="0">
      <selection activeCell="C17" sqref="C17:AE17"/>
    </sheetView>
  </sheetViews>
  <sheetFormatPr baseColWidth="10" defaultColWidth="10.88671875" defaultRowHeight="17.399999999999999" x14ac:dyDescent="0.3"/>
  <cols>
    <col min="1" max="1" width="49.66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731" customWidth="1"/>
    <col min="33" max="33" width="23.44140625" style="732" bestFit="1" customWidth="1"/>
    <col min="34" max="34" width="25.44140625" style="731"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385"/>
      <c r="B1" s="388" t="s">
        <v>157</v>
      </c>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7" t="s">
        <v>158</v>
      </c>
      <c r="AC1" s="398"/>
      <c r="AD1" s="398"/>
      <c r="AE1" s="399"/>
    </row>
    <row r="2" spans="1:31" ht="30.75" customHeight="1" thickBot="1" x14ac:dyDescent="0.35">
      <c r="A2" s="386"/>
      <c r="B2" s="388" t="s">
        <v>159</v>
      </c>
      <c r="C2" s="389"/>
      <c r="D2" s="389"/>
      <c r="E2" s="389"/>
      <c r="F2" s="389"/>
      <c r="G2" s="389"/>
      <c r="H2" s="389"/>
      <c r="I2" s="389"/>
      <c r="J2" s="389"/>
      <c r="K2" s="389"/>
      <c r="L2" s="389"/>
      <c r="M2" s="389"/>
      <c r="N2" s="389"/>
      <c r="O2" s="389"/>
      <c r="P2" s="389"/>
      <c r="Q2" s="389"/>
      <c r="R2" s="389"/>
      <c r="S2" s="389"/>
      <c r="T2" s="389"/>
      <c r="U2" s="389"/>
      <c r="V2" s="389"/>
      <c r="W2" s="389"/>
      <c r="X2" s="389"/>
      <c r="Y2" s="389"/>
      <c r="Z2" s="389"/>
      <c r="AA2" s="390"/>
      <c r="AB2" s="397" t="s">
        <v>160</v>
      </c>
      <c r="AC2" s="398"/>
      <c r="AD2" s="398"/>
      <c r="AE2" s="399"/>
    </row>
    <row r="3" spans="1:31" ht="24" customHeight="1" thickBot="1" x14ac:dyDescent="0.35">
      <c r="A3" s="386"/>
      <c r="B3" s="391" t="s">
        <v>161</v>
      </c>
      <c r="C3" s="392"/>
      <c r="D3" s="392"/>
      <c r="E3" s="392"/>
      <c r="F3" s="392"/>
      <c r="G3" s="392"/>
      <c r="H3" s="392"/>
      <c r="I3" s="392"/>
      <c r="J3" s="392"/>
      <c r="K3" s="392"/>
      <c r="L3" s="392"/>
      <c r="M3" s="392"/>
      <c r="N3" s="392"/>
      <c r="O3" s="392"/>
      <c r="P3" s="392"/>
      <c r="Q3" s="392"/>
      <c r="R3" s="392"/>
      <c r="S3" s="392"/>
      <c r="T3" s="392"/>
      <c r="U3" s="392"/>
      <c r="V3" s="392"/>
      <c r="W3" s="392"/>
      <c r="X3" s="392"/>
      <c r="Y3" s="392"/>
      <c r="Z3" s="392"/>
      <c r="AA3" s="393"/>
      <c r="AB3" s="397" t="s">
        <v>162</v>
      </c>
      <c r="AC3" s="398"/>
      <c r="AD3" s="398"/>
      <c r="AE3" s="399"/>
    </row>
    <row r="4" spans="1:31" ht="21.75" customHeight="1" thickBot="1" x14ac:dyDescent="0.35">
      <c r="A4" s="387"/>
      <c r="B4" s="394"/>
      <c r="C4" s="395"/>
      <c r="D4" s="395"/>
      <c r="E4" s="395"/>
      <c r="F4" s="395"/>
      <c r="G4" s="395"/>
      <c r="H4" s="395"/>
      <c r="I4" s="395"/>
      <c r="J4" s="395"/>
      <c r="K4" s="395"/>
      <c r="L4" s="395"/>
      <c r="M4" s="395"/>
      <c r="N4" s="395"/>
      <c r="O4" s="395"/>
      <c r="P4" s="395"/>
      <c r="Q4" s="395"/>
      <c r="R4" s="395"/>
      <c r="S4" s="395"/>
      <c r="T4" s="395"/>
      <c r="U4" s="395"/>
      <c r="V4" s="395"/>
      <c r="W4" s="395"/>
      <c r="X4" s="395"/>
      <c r="Y4" s="395"/>
      <c r="Z4" s="395"/>
      <c r="AA4" s="396"/>
      <c r="AB4" s="400" t="s">
        <v>163</v>
      </c>
      <c r="AC4" s="401"/>
      <c r="AD4" s="401"/>
      <c r="AE4" s="402"/>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88"/>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3">
      <c r="A7" s="403" t="s">
        <v>4</v>
      </c>
      <c r="B7" s="437"/>
      <c r="C7" s="439" t="s">
        <v>164</v>
      </c>
      <c r="D7" s="403" t="s">
        <v>6</v>
      </c>
      <c r="E7" s="409"/>
      <c r="F7" s="409"/>
      <c r="G7" s="409"/>
      <c r="H7" s="404"/>
      <c r="I7" s="431">
        <v>45632</v>
      </c>
      <c r="J7" s="432"/>
      <c r="K7" s="403" t="s">
        <v>8</v>
      </c>
      <c r="L7" s="404"/>
      <c r="M7" s="423" t="s">
        <v>165</v>
      </c>
      <c r="N7" s="424"/>
      <c r="O7" s="412"/>
      <c r="P7" s="413"/>
      <c r="Q7" s="20"/>
      <c r="R7" s="20"/>
      <c r="S7" s="20"/>
      <c r="T7" s="20"/>
      <c r="U7" s="20"/>
      <c r="V7" s="20"/>
      <c r="W7" s="20"/>
      <c r="X7" s="20"/>
      <c r="Y7" s="20"/>
      <c r="Z7" s="21"/>
      <c r="AA7" s="20"/>
      <c r="AB7" s="20"/>
      <c r="AD7" s="22"/>
      <c r="AE7" s="23"/>
    </row>
    <row r="8" spans="1:31" x14ac:dyDescent="0.3">
      <c r="A8" s="405"/>
      <c r="B8" s="438"/>
      <c r="C8" s="440"/>
      <c r="D8" s="405"/>
      <c r="E8" s="410"/>
      <c r="F8" s="410"/>
      <c r="G8" s="410"/>
      <c r="H8" s="406"/>
      <c r="I8" s="433"/>
      <c r="J8" s="434"/>
      <c r="K8" s="405"/>
      <c r="L8" s="406"/>
      <c r="M8" s="442" t="s">
        <v>166</v>
      </c>
      <c r="N8" s="443"/>
      <c r="O8" s="425"/>
      <c r="P8" s="426"/>
      <c r="Q8" s="20"/>
      <c r="R8" s="20"/>
      <c r="S8" s="20"/>
      <c r="T8" s="20"/>
      <c r="U8" s="20"/>
      <c r="V8" s="20"/>
      <c r="W8" s="20"/>
      <c r="X8" s="20"/>
      <c r="Y8" s="20"/>
      <c r="Z8" s="21"/>
      <c r="AA8" s="20"/>
      <c r="AB8" s="20"/>
      <c r="AD8" s="22"/>
      <c r="AE8" s="23"/>
    </row>
    <row r="9" spans="1:31" ht="18" thickBot="1" x14ac:dyDescent="0.35">
      <c r="A9" s="407"/>
      <c r="B9" s="408"/>
      <c r="C9" s="441"/>
      <c r="D9" s="407"/>
      <c r="E9" s="411"/>
      <c r="F9" s="411"/>
      <c r="G9" s="411"/>
      <c r="H9" s="408"/>
      <c r="I9" s="435"/>
      <c r="J9" s="436"/>
      <c r="K9" s="407"/>
      <c r="L9" s="408"/>
      <c r="M9" s="427" t="s">
        <v>167</v>
      </c>
      <c r="N9" s="428"/>
      <c r="O9" s="429" t="s">
        <v>168</v>
      </c>
      <c r="P9" s="43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03" t="s">
        <v>10</v>
      </c>
      <c r="B11" s="404"/>
      <c r="C11" s="414" t="s">
        <v>169</v>
      </c>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6"/>
    </row>
    <row r="12" spans="1:31" ht="15" customHeight="1" x14ac:dyDescent="0.3">
      <c r="A12" s="405"/>
      <c r="B12" s="406"/>
      <c r="C12" s="417"/>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9"/>
    </row>
    <row r="13" spans="1:31" ht="15" customHeight="1" thickBot="1" x14ac:dyDescent="0.35">
      <c r="A13" s="407"/>
      <c r="B13" s="408"/>
      <c r="C13" s="420"/>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63.75" customHeight="1" thickBot="1" x14ac:dyDescent="0.35">
      <c r="A15" s="457" t="s">
        <v>12</v>
      </c>
      <c r="B15" s="458"/>
      <c r="C15" s="463" t="s">
        <v>170</v>
      </c>
      <c r="D15" s="464"/>
      <c r="E15" s="464"/>
      <c r="F15" s="464"/>
      <c r="G15" s="464"/>
      <c r="H15" s="464"/>
      <c r="I15" s="464"/>
      <c r="J15" s="464"/>
      <c r="K15" s="465"/>
      <c r="L15" s="444" t="s">
        <v>14</v>
      </c>
      <c r="M15" s="445"/>
      <c r="N15" s="445"/>
      <c r="O15" s="445"/>
      <c r="P15" s="445"/>
      <c r="Q15" s="446"/>
      <c r="R15" s="450" t="s">
        <v>171</v>
      </c>
      <c r="S15" s="451"/>
      <c r="T15" s="451"/>
      <c r="U15" s="451"/>
      <c r="V15" s="451"/>
      <c r="W15" s="451"/>
      <c r="X15" s="452"/>
      <c r="Y15" s="444" t="s">
        <v>15</v>
      </c>
      <c r="Z15" s="446"/>
      <c r="AA15" s="447" t="s">
        <v>172</v>
      </c>
      <c r="AB15" s="448"/>
      <c r="AC15" s="448"/>
      <c r="AD15" s="448"/>
      <c r="AE15" s="449"/>
    </row>
    <row r="16" spans="1:31" ht="9" customHeight="1" thickBot="1" x14ac:dyDescent="0.35">
      <c r="A16" s="24"/>
      <c r="B16" s="20"/>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D16" s="22"/>
      <c r="AE16" s="23"/>
    </row>
    <row r="17" spans="1:35" s="40" customFormat="1" ht="37.5" customHeight="1" thickBot="1" x14ac:dyDescent="0.35">
      <c r="A17" s="457" t="s">
        <v>17</v>
      </c>
      <c r="B17" s="458"/>
      <c r="C17" s="447" t="s">
        <v>126</v>
      </c>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733"/>
      <c r="AG17" s="734"/>
      <c r="AH17" s="733"/>
    </row>
    <row r="18" spans="1:35"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x14ac:dyDescent="0.35">
      <c r="A19" s="444" t="s">
        <v>173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6"/>
      <c r="AF19" s="735"/>
    </row>
    <row r="20" spans="1:35" ht="32.1" customHeight="1" thickBot="1" x14ac:dyDescent="0.35">
      <c r="A20" s="44" t="s">
        <v>19</v>
      </c>
      <c r="B20" s="466" t="s">
        <v>174</v>
      </c>
      <c r="C20" s="467"/>
      <c r="D20" s="467"/>
      <c r="E20" s="467"/>
      <c r="F20" s="467"/>
      <c r="G20" s="467"/>
      <c r="H20" s="467"/>
      <c r="I20" s="467"/>
      <c r="J20" s="467"/>
      <c r="K20" s="467"/>
      <c r="L20" s="467"/>
      <c r="M20" s="467"/>
      <c r="N20" s="467"/>
      <c r="O20" s="468"/>
      <c r="P20" s="444" t="s">
        <v>175</v>
      </c>
      <c r="Q20" s="445"/>
      <c r="R20" s="445"/>
      <c r="S20" s="445"/>
      <c r="T20" s="445"/>
      <c r="U20" s="445"/>
      <c r="V20" s="445"/>
      <c r="W20" s="445"/>
      <c r="X20" s="445"/>
      <c r="Y20" s="445"/>
      <c r="Z20" s="445"/>
      <c r="AA20" s="445"/>
      <c r="AB20" s="445"/>
      <c r="AC20" s="445"/>
      <c r="AD20" s="445"/>
      <c r="AE20" s="446"/>
      <c r="AF20" s="735"/>
    </row>
    <row r="21" spans="1:35" ht="32.1" customHeight="1" thickBot="1" x14ac:dyDescent="0.35">
      <c r="A21" s="25"/>
      <c r="B21" s="45" t="s">
        <v>176</v>
      </c>
      <c r="C21" s="46" t="s">
        <v>177</v>
      </c>
      <c r="D21" s="46" t="s">
        <v>178</v>
      </c>
      <c r="E21" s="46" t="s">
        <v>179</v>
      </c>
      <c r="F21" s="46" t="s">
        <v>180</v>
      </c>
      <c r="G21" s="46" t="s">
        <v>181</v>
      </c>
      <c r="H21" s="46" t="s">
        <v>182</v>
      </c>
      <c r="I21" s="46" t="s">
        <v>183</v>
      </c>
      <c r="J21" s="46" t="s">
        <v>184</v>
      </c>
      <c r="K21" s="46" t="s">
        <v>185</v>
      </c>
      <c r="L21" s="46" t="s">
        <v>164</v>
      </c>
      <c r="M21" s="46" t="s">
        <v>186</v>
      </c>
      <c r="N21" s="46" t="s">
        <v>102</v>
      </c>
      <c r="O21" s="47" t="s">
        <v>100</v>
      </c>
      <c r="P21" s="48"/>
      <c r="Q21" s="44" t="s">
        <v>176</v>
      </c>
      <c r="R21" s="49" t="s">
        <v>177</v>
      </c>
      <c r="S21" s="49" t="s">
        <v>178</v>
      </c>
      <c r="T21" s="49" t="s">
        <v>179</v>
      </c>
      <c r="U21" s="49" t="s">
        <v>180</v>
      </c>
      <c r="V21" s="49" t="s">
        <v>181</v>
      </c>
      <c r="W21" s="49" t="s">
        <v>182</v>
      </c>
      <c r="X21" s="49" t="s">
        <v>183</v>
      </c>
      <c r="Y21" s="49" t="s">
        <v>184</v>
      </c>
      <c r="Z21" s="49" t="s">
        <v>185</v>
      </c>
      <c r="AA21" s="49" t="s">
        <v>164</v>
      </c>
      <c r="AB21" s="49" t="s">
        <v>186</v>
      </c>
      <c r="AC21" s="49" t="s">
        <v>102</v>
      </c>
      <c r="AD21" s="50" t="s">
        <v>187</v>
      </c>
      <c r="AE21" s="50" t="s">
        <v>188</v>
      </c>
      <c r="AF21" s="736"/>
    </row>
    <row r="22" spans="1:35" ht="32.1" customHeight="1" x14ac:dyDescent="0.3">
      <c r="A22" s="51" t="s">
        <v>31</v>
      </c>
      <c r="B22" s="166"/>
      <c r="C22" s="167"/>
      <c r="D22" s="167"/>
      <c r="E22" s="167"/>
      <c r="F22" s="167"/>
      <c r="G22" s="167"/>
      <c r="H22" s="167"/>
      <c r="I22" s="167">
        <v>0</v>
      </c>
      <c r="J22" s="167"/>
      <c r="K22" s="167">
        <v>0</v>
      </c>
      <c r="L22" s="167"/>
      <c r="M22" s="167"/>
      <c r="N22" s="167">
        <f>SUM(B22:M22)</f>
        <v>0</v>
      </c>
      <c r="O22" s="52"/>
      <c r="P22" s="51" t="s">
        <v>27</v>
      </c>
      <c r="Q22" s="53"/>
      <c r="R22" s="54"/>
      <c r="S22" s="54"/>
      <c r="T22" s="54"/>
      <c r="U22" s="54"/>
      <c r="V22" s="54"/>
      <c r="W22" s="179"/>
      <c r="X22" s="54">
        <v>1355776500</v>
      </c>
      <c r="Y22" s="54">
        <v>342743333</v>
      </c>
      <c r="Z22" s="54">
        <f>+AG22-(SUM(X22:Y22))</f>
        <v>254138184</v>
      </c>
      <c r="AA22" s="54"/>
      <c r="AB22" s="54"/>
      <c r="AC22" s="179">
        <v>1952658017</v>
      </c>
      <c r="AE22" s="55"/>
      <c r="AF22" s="736">
        <f>+AC22-96902000</f>
        <v>1855756017</v>
      </c>
      <c r="AG22" s="737">
        <f>+VIGENCIA!G5</f>
        <v>1952658017</v>
      </c>
      <c r="AH22" s="738">
        <f>590636232-AG25</f>
        <v>343338233</v>
      </c>
    </row>
    <row r="23" spans="1:35" ht="32.1" customHeight="1" x14ac:dyDescent="0.3">
      <c r="A23" s="56" t="s">
        <v>21</v>
      </c>
      <c r="B23" s="168"/>
      <c r="C23" s="169"/>
      <c r="D23" s="169"/>
      <c r="E23" s="169"/>
      <c r="F23" s="169"/>
      <c r="G23" s="169"/>
      <c r="H23" s="169"/>
      <c r="I23" s="169"/>
      <c r="J23" s="169"/>
      <c r="K23" s="169"/>
      <c r="L23" s="169"/>
      <c r="M23" s="169"/>
      <c r="N23" s="169">
        <f>SUM(B23:M23)</f>
        <v>0</v>
      </c>
      <c r="O23" s="59" t="str">
        <f>IFERROR(N23/(SUMIF(B23:M23,"&gt;0",B22:M22))," ")</f>
        <v xml:space="preserve"> </v>
      </c>
      <c r="P23" s="56" t="s">
        <v>29</v>
      </c>
      <c r="Q23" s="57"/>
      <c r="R23" s="58"/>
      <c r="S23" s="58"/>
      <c r="T23" s="58"/>
      <c r="U23" s="58"/>
      <c r="V23" s="58"/>
      <c r="W23" s="58"/>
      <c r="X23" s="58">
        <v>1355776500</v>
      </c>
      <c r="Y23" s="58">
        <f>+AG23-X23</f>
        <v>342743333</v>
      </c>
      <c r="Z23" s="58">
        <v>-21558223</v>
      </c>
      <c r="AA23" s="58">
        <v>98159841</v>
      </c>
      <c r="AB23" s="58"/>
      <c r="AC23" s="169">
        <f>SUM(Q23:AB23)</f>
        <v>1775121451</v>
      </c>
      <c r="AD23" s="58">
        <f>AC23/SUM(W22:AB22)</f>
        <v>0.9090795395535971</v>
      </c>
      <c r="AE23" s="60">
        <f>AC23/AC22</f>
        <v>0.9090795395535971</v>
      </c>
      <c r="AF23" s="736"/>
      <c r="AG23" s="737">
        <f>+VIGENCIA!H5</f>
        <v>1698519833</v>
      </c>
      <c r="AH23" s="731">
        <v>1775121451</v>
      </c>
      <c r="AI23" s="325">
        <f>+AH23-AC23</f>
        <v>0</v>
      </c>
    </row>
    <row r="24" spans="1:35" ht="32.1" customHeight="1" x14ac:dyDescent="0.3">
      <c r="A24" s="56" t="s">
        <v>23</v>
      </c>
      <c r="B24" s="168">
        <f>+B22-B23</f>
        <v>0</v>
      </c>
      <c r="C24" s="169">
        <f t="shared" ref="C24:M24" si="0">+C22-C23</f>
        <v>0</v>
      </c>
      <c r="D24" s="169">
        <f t="shared" si="0"/>
        <v>0</v>
      </c>
      <c r="E24" s="169">
        <f t="shared" si="0"/>
        <v>0</v>
      </c>
      <c r="F24" s="169">
        <f t="shared" si="0"/>
        <v>0</v>
      </c>
      <c r="G24" s="169">
        <f t="shared" si="0"/>
        <v>0</v>
      </c>
      <c r="H24" s="169">
        <f t="shared" si="0"/>
        <v>0</v>
      </c>
      <c r="I24" s="169">
        <f t="shared" si="0"/>
        <v>0</v>
      </c>
      <c r="J24" s="169"/>
      <c r="K24" s="169">
        <f t="shared" si="0"/>
        <v>0</v>
      </c>
      <c r="L24" s="169">
        <f t="shared" si="0"/>
        <v>0</v>
      </c>
      <c r="M24" s="169">
        <f t="shared" si="0"/>
        <v>0</v>
      </c>
      <c r="N24" s="169">
        <f>SUM(B24:M24)</f>
        <v>0</v>
      </c>
      <c r="O24" s="61"/>
      <c r="P24" s="56" t="s">
        <v>31</v>
      </c>
      <c r="Q24" s="57"/>
      <c r="R24" s="58"/>
      <c r="S24" s="58"/>
      <c r="T24" s="58"/>
      <c r="U24" s="58"/>
      <c r="V24" s="58"/>
      <c r="W24" s="169"/>
      <c r="X24" s="58"/>
      <c r="Y24" s="58">
        <f>+$AF$22/5</f>
        <v>371151203.39999998</v>
      </c>
      <c r="Z24" s="58">
        <f t="shared" ref="Z24:AA24" si="1">+$AF$22/5</f>
        <v>371151203.39999998</v>
      </c>
      <c r="AA24" s="58">
        <f t="shared" si="1"/>
        <v>371151203.39999998</v>
      </c>
      <c r="AB24" s="58">
        <f>+(($AF$22/5)*2)+96902000</f>
        <v>839204406.79999995</v>
      </c>
      <c r="AC24" s="169">
        <f>SUM(Q24:AB24)</f>
        <v>1952658016.9999998</v>
      </c>
      <c r="AD24" s="58"/>
      <c r="AE24" s="62"/>
      <c r="AF24" s="736"/>
      <c r="AG24" s="737"/>
    </row>
    <row r="25" spans="1:35" ht="32.1" customHeight="1" thickBot="1" x14ac:dyDescent="0.35">
      <c r="A25" s="63" t="s">
        <v>25</v>
      </c>
      <c r="B25" s="64"/>
      <c r="C25" s="65"/>
      <c r="D25" s="65"/>
      <c r="E25" s="65"/>
      <c r="F25" s="65"/>
      <c r="G25" s="65"/>
      <c r="H25" s="65"/>
      <c r="I25" s="65"/>
      <c r="J25" s="65"/>
      <c r="K25" s="65"/>
      <c r="L25" s="65"/>
      <c r="M25" s="65"/>
      <c r="N25" s="65">
        <f>SUM(B25:M25)</f>
        <v>0</v>
      </c>
      <c r="O25" s="66" t="str">
        <f>IFERROR(N25/(SUMIF(B25:M25,"&gt;0",B24:M24))," ")</f>
        <v xml:space="preserve"> </v>
      </c>
      <c r="P25" s="63" t="s">
        <v>25</v>
      </c>
      <c r="Q25" s="64"/>
      <c r="R25" s="65"/>
      <c r="S25" s="65"/>
      <c r="T25" s="65"/>
      <c r="U25" s="65"/>
      <c r="V25" s="65"/>
      <c r="W25" s="65"/>
      <c r="X25" s="65">
        <v>0</v>
      </c>
      <c r="Y25" s="65">
        <f>+AG25</f>
        <v>247297999</v>
      </c>
      <c r="Z25" s="65">
        <v>343338233</v>
      </c>
      <c r="AA25" s="65">
        <v>335438000</v>
      </c>
      <c r="AB25" s="65"/>
      <c r="AC25" s="180">
        <f>SUM(Q25:AB25)</f>
        <v>926074232</v>
      </c>
      <c r="AD25" s="65">
        <f>AC25/SUM(W24:AB24)</f>
        <v>0.47426340093222791</v>
      </c>
      <c r="AE25" s="67">
        <f>AC25/AC24</f>
        <v>0.47426340093222791</v>
      </c>
      <c r="AF25" s="736"/>
      <c r="AG25" s="737">
        <f>+VIGENCIA!I5</f>
        <v>247297999</v>
      </c>
      <c r="AH25" s="731">
        <v>926074232</v>
      </c>
      <c r="AI25" s="325">
        <f>+AH25-AC25</f>
        <v>0</v>
      </c>
    </row>
    <row r="26" spans="1:35" s="68" customFormat="1" ht="16.5" customHeight="1" thickBot="1" x14ac:dyDescent="0.35">
      <c r="A26" s="298"/>
      <c r="AC26" s="163"/>
      <c r="AE26" s="299"/>
      <c r="AF26" s="739"/>
      <c r="AG26" s="740"/>
      <c r="AH26" s="739"/>
    </row>
    <row r="27" spans="1:35" ht="33.9" customHeight="1" x14ac:dyDescent="0.3">
      <c r="A27" s="459" t="s">
        <v>189</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1"/>
    </row>
    <row r="28" spans="1:35" ht="15" customHeight="1" x14ac:dyDescent="0.3">
      <c r="A28" s="456" t="s">
        <v>34</v>
      </c>
      <c r="B28" s="453" t="s">
        <v>36</v>
      </c>
      <c r="C28" s="453"/>
      <c r="D28" s="453" t="s">
        <v>190</v>
      </c>
      <c r="E28" s="453"/>
      <c r="F28" s="453"/>
      <c r="G28" s="453"/>
      <c r="H28" s="453"/>
      <c r="I28" s="453"/>
      <c r="J28" s="453"/>
      <c r="K28" s="453"/>
      <c r="L28" s="453"/>
      <c r="M28" s="453"/>
      <c r="N28" s="453"/>
      <c r="O28" s="453"/>
      <c r="P28" s="453" t="s">
        <v>102</v>
      </c>
      <c r="Q28" s="453" t="s">
        <v>191</v>
      </c>
      <c r="R28" s="453"/>
      <c r="S28" s="453"/>
      <c r="T28" s="453"/>
      <c r="U28" s="453"/>
      <c r="V28" s="453"/>
      <c r="W28" s="453"/>
      <c r="X28" s="453"/>
      <c r="Y28" s="453" t="s">
        <v>192</v>
      </c>
      <c r="Z28" s="453"/>
      <c r="AA28" s="453"/>
      <c r="AB28" s="453"/>
      <c r="AC28" s="453"/>
      <c r="AD28" s="453"/>
      <c r="AE28" s="462"/>
    </row>
    <row r="29" spans="1:35" ht="27" customHeight="1" x14ac:dyDescent="0.3">
      <c r="A29" s="456"/>
      <c r="B29" s="453"/>
      <c r="C29" s="453"/>
      <c r="D29" s="69" t="s">
        <v>176</v>
      </c>
      <c r="E29" s="69" t="s">
        <v>177</v>
      </c>
      <c r="F29" s="69" t="s">
        <v>178</v>
      </c>
      <c r="G29" s="69" t="s">
        <v>179</v>
      </c>
      <c r="H29" s="69" t="s">
        <v>180</v>
      </c>
      <c r="I29" s="69" t="s">
        <v>181</v>
      </c>
      <c r="J29" s="69" t="s">
        <v>182</v>
      </c>
      <c r="K29" s="69" t="s">
        <v>183</v>
      </c>
      <c r="L29" s="69" t="s">
        <v>184</v>
      </c>
      <c r="M29" s="69" t="s">
        <v>185</v>
      </c>
      <c r="N29" s="69" t="s">
        <v>164</v>
      </c>
      <c r="O29" s="69" t="s">
        <v>186</v>
      </c>
      <c r="P29" s="453"/>
      <c r="Q29" s="453"/>
      <c r="R29" s="453"/>
      <c r="S29" s="453"/>
      <c r="T29" s="453"/>
      <c r="U29" s="453"/>
      <c r="V29" s="453"/>
      <c r="W29" s="453"/>
      <c r="X29" s="453"/>
      <c r="Y29" s="453"/>
      <c r="Z29" s="453"/>
      <c r="AA29" s="453"/>
      <c r="AB29" s="453"/>
      <c r="AC29" s="453"/>
      <c r="AD29" s="453"/>
      <c r="AE29" s="462"/>
    </row>
    <row r="30" spans="1:35" ht="108" customHeight="1" thickBot="1" x14ac:dyDescent="0.35">
      <c r="A30" s="170"/>
      <c r="B30" s="469"/>
      <c r="C30" s="469"/>
      <c r="D30" s="16"/>
      <c r="E30" s="16"/>
      <c r="F30" s="16"/>
      <c r="G30" s="16"/>
      <c r="H30" s="16"/>
      <c r="I30" s="16"/>
      <c r="J30" s="16"/>
      <c r="K30" s="16"/>
      <c r="L30" s="16"/>
      <c r="M30" s="16"/>
      <c r="N30" s="16"/>
      <c r="O30" s="16"/>
      <c r="P30" s="70">
        <f>SUM(D30:O30)</f>
        <v>0</v>
      </c>
      <c r="Q30" s="454" t="s">
        <v>193</v>
      </c>
      <c r="R30" s="454"/>
      <c r="S30" s="454"/>
      <c r="T30" s="454"/>
      <c r="U30" s="454"/>
      <c r="V30" s="454"/>
      <c r="W30" s="454"/>
      <c r="X30" s="454"/>
      <c r="Y30" s="454" t="s">
        <v>43</v>
      </c>
      <c r="Z30" s="454"/>
      <c r="AA30" s="454"/>
      <c r="AB30" s="454"/>
      <c r="AC30" s="454"/>
      <c r="AD30" s="454"/>
      <c r="AE30" s="470"/>
    </row>
    <row r="31" spans="1:35" ht="12" customHeight="1" thickBot="1" x14ac:dyDescent="0.35">
      <c r="A31" s="71"/>
      <c r="B31" s="72"/>
      <c r="C31" s="72"/>
      <c r="D31" s="27"/>
      <c r="E31" s="27"/>
      <c r="F31" s="27"/>
      <c r="G31" s="27"/>
      <c r="H31" s="27"/>
      <c r="I31" s="27"/>
      <c r="J31" s="27"/>
      <c r="K31" s="27"/>
      <c r="L31" s="27"/>
      <c r="M31" s="27"/>
      <c r="N31" s="27"/>
      <c r="O31" s="27"/>
      <c r="P31" s="73"/>
      <c r="Q31" s="160"/>
      <c r="R31" s="160"/>
      <c r="S31" s="160"/>
      <c r="T31" s="160"/>
      <c r="U31" s="160"/>
      <c r="V31" s="160"/>
      <c r="W31" s="160"/>
      <c r="X31" s="160"/>
      <c r="Y31" s="160"/>
      <c r="Z31" s="160"/>
      <c r="AA31" s="160"/>
      <c r="AB31" s="160"/>
      <c r="AC31" s="160"/>
      <c r="AD31" s="160"/>
      <c r="AE31" s="161"/>
    </row>
    <row r="32" spans="1:35" ht="45" customHeight="1" x14ac:dyDescent="0.3">
      <c r="A32" s="414" t="s">
        <v>194</v>
      </c>
      <c r="B32" s="415"/>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6"/>
    </row>
    <row r="33" spans="1:41" ht="23.1" customHeight="1" x14ac:dyDescent="0.3">
      <c r="A33" s="456" t="s">
        <v>44</v>
      </c>
      <c r="B33" s="453" t="s">
        <v>46</v>
      </c>
      <c r="C33" s="453" t="s">
        <v>36</v>
      </c>
      <c r="D33" s="453" t="s">
        <v>195</v>
      </c>
      <c r="E33" s="453"/>
      <c r="F33" s="453"/>
      <c r="G33" s="453"/>
      <c r="H33" s="453"/>
      <c r="I33" s="453"/>
      <c r="J33" s="453"/>
      <c r="K33" s="453"/>
      <c r="L33" s="453"/>
      <c r="M33" s="453"/>
      <c r="N33" s="453"/>
      <c r="O33" s="453"/>
      <c r="P33" s="453"/>
      <c r="Q33" s="453" t="s">
        <v>196</v>
      </c>
      <c r="R33" s="453"/>
      <c r="S33" s="453"/>
      <c r="T33" s="453"/>
      <c r="U33" s="453"/>
      <c r="V33" s="453"/>
      <c r="W33" s="453"/>
      <c r="X33" s="453"/>
      <c r="Y33" s="453"/>
      <c r="Z33" s="453"/>
      <c r="AA33" s="453"/>
      <c r="AB33" s="453"/>
      <c r="AC33" s="453"/>
      <c r="AD33" s="453"/>
      <c r="AE33" s="462"/>
      <c r="AH33" s="741"/>
      <c r="AI33" s="74"/>
      <c r="AJ33" s="74"/>
      <c r="AK33" s="74"/>
      <c r="AL33" s="74"/>
      <c r="AM33" s="74"/>
      <c r="AN33" s="74"/>
      <c r="AO33" s="74"/>
    </row>
    <row r="34" spans="1:41" ht="27" customHeight="1" x14ac:dyDescent="0.3">
      <c r="A34" s="456"/>
      <c r="B34" s="453"/>
      <c r="C34" s="474"/>
      <c r="D34" s="69" t="s">
        <v>176</v>
      </c>
      <c r="E34" s="69" t="s">
        <v>177</v>
      </c>
      <c r="F34" s="69" t="s">
        <v>178</v>
      </c>
      <c r="G34" s="69" t="s">
        <v>179</v>
      </c>
      <c r="H34" s="69" t="s">
        <v>180</v>
      </c>
      <c r="I34" s="69" t="s">
        <v>181</v>
      </c>
      <c r="J34" s="69" t="s">
        <v>182</v>
      </c>
      <c r="K34" s="69" t="s">
        <v>183</v>
      </c>
      <c r="L34" s="69" t="s">
        <v>184</v>
      </c>
      <c r="M34" s="69" t="s">
        <v>185</v>
      </c>
      <c r="N34" s="69" t="s">
        <v>164</v>
      </c>
      <c r="O34" s="69" t="s">
        <v>186</v>
      </c>
      <c r="P34" s="69" t="s">
        <v>102</v>
      </c>
      <c r="Q34" s="471" t="s">
        <v>52</v>
      </c>
      <c r="R34" s="472"/>
      <c r="S34" s="472"/>
      <c r="T34" s="473"/>
      <c r="U34" s="453" t="s">
        <v>54</v>
      </c>
      <c r="V34" s="453"/>
      <c r="W34" s="453"/>
      <c r="X34" s="453"/>
      <c r="Y34" s="453" t="s">
        <v>56</v>
      </c>
      <c r="Z34" s="453"/>
      <c r="AA34" s="453"/>
      <c r="AB34" s="453"/>
      <c r="AC34" s="453" t="s">
        <v>58</v>
      </c>
      <c r="AD34" s="453"/>
      <c r="AE34" s="462"/>
      <c r="AH34" s="741"/>
      <c r="AI34" s="74"/>
      <c r="AJ34" s="74"/>
      <c r="AK34" s="74"/>
      <c r="AL34" s="74"/>
      <c r="AM34" s="74"/>
      <c r="AN34" s="74"/>
      <c r="AO34" s="74"/>
    </row>
    <row r="35" spans="1:41" ht="120.75" customHeight="1" x14ac:dyDescent="0.3">
      <c r="A35" s="475" t="str">
        <f>+C17</f>
        <v>Implementar el 100% de los planes de gestión para el cierre de brechas FURAG</v>
      </c>
      <c r="B35" s="477">
        <f>+'CADENA DE VALOR'!J11</f>
        <v>0.05</v>
      </c>
      <c r="C35" s="76" t="s">
        <v>48</v>
      </c>
      <c r="D35" s="75"/>
      <c r="E35" s="75"/>
      <c r="F35" s="75"/>
      <c r="G35" s="75"/>
      <c r="H35" s="75"/>
      <c r="I35" s="75"/>
      <c r="J35" s="295">
        <f>((J41*($B$41/$B$35))+(J43*($B$43/$B$35))+(J45*($B$45/$B$35))+(J47*($B$47/$B$35))+(J49*($B$49/$B$35))+(J51*($B$51/$B$35))+(J53*($B$53/$B$35))+(J55*($B$55/$B$35))+(J57*($B$57/$B$35))+(J59*($B$59/$B$35))+(J61*($B$61/$B$35))+(J63*($B$63/$B$35)))*$P$35</f>
        <v>3.7499999999999999E-2</v>
      </c>
      <c r="K35" s="295">
        <f t="shared" ref="K35:O35" si="2">((K41*($B$41/$B$35))+(K43*($B$43/$B$35))+(K45*($B$45/$B$35))+(K47*($B$47/$B$35))+(K49*($B$49/$B$35))+(K51*($B$51/$B$35))+(K53*($B$53/$B$35))+(K55*($B$55/$B$35))+(K57*($B$57/$B$35))+(K59*($B$59/$B$35))+(K61*($B$61/$B$35))+(K63*($B$63/$B$35)))*$P$35</f>
        <v>0.27916666666666662</v>
      </c>
      <c r="L35" s="295">
        <f t="shared" si="2"/>
        <v>0.13666666666666666</v>
      </c>
      <c r="M35" s="295">
        <f t="shared" si="2"/>
        <v>9.4999999999999987E-2</v>
      </c>
      <c r="N35" s="295">
        <f t="shared" si="2"/>
        <v>7.8333333333333324E-2</v>
      </c>
      <c r="O35" s="295">
        <f t="shared" si="2"/>
        <v>0.37333333333333335</v>
      </c>
      <c r="P35" s="183">
        <f>+'Indicadores PA '!L17</f>
        <v>1</v>
      </c>
      <c r="Q35" s="486" t="s">
        <v>810</v>
      </c>
      <c r="R35" s="487"/>
      <c r="S35" s="487"/>
      <c r="T35" s="488"/>
      <c r="U35" s="492" t="s">
        <v>197</v>
      </c>
      <c r="V35" s="493"/>
      <c r="W35" s="493"/>
      <c r="X35" s="493"/>
      <c r="Y35" s="495" t="s">
        <v>198</v>
      </c>
      <c r="Z35" s="496"/>
      <c r="AA35" s="496"/>
      <c r="AB35" s="497"/>
      <c r="AC35" s="495" t="s">
        <v>811</v>
      </c>
      <c r="AD35" s="501"/>
      <c r="AE35" s="502"/>
      <c r="AH35" s="741"/>
      <c r="AI35" s="74"/>
      <c r="AJ35" s="74"/>
      <c r="AK35" s="74"/>
      <c r="AL35" s="74"/>
      <c r="AM35" s="74"/>
      <c r="AN35" s="74"/>
      <c r="AO35" s="74"/>
    </row>
    <row r="36" spans="1:41" ht="120.75" customHeight="1" x14ac:dyDescent="0.3">
      <c r="A36" s="476"/>
      <c r="B36" s="478"/>
      <c r="C36" s="77" t="s">
        <v>50</v>
      </c>
      <c r="D36" s="162"/>
      <c r="E36" s="162"/>
      <c r="F36" s="162"/>
      <c r="G36" s="78"/>
      <c r="H36" s="78"/>
      <c r="I36" s="78"/>
      <c r="J36" s="312">
        <f>((J42*($B$41/$B$35))+(J44*($B$43/$B$35))+(J46*($B$45/$B$35))+(J48*($B$47/$B$35))+(J50*($B$49/$B$35))+(J52*($B$51/$B$35))+(J54*($B$53/$B$35))+(J56*($B$55/$B$35))+(J58*($B$57/$B$35))+(J60*($B$59/$B$35))+(J62*($B$61/$B$35))+(J64*($B$63/$B$35)))*$P$35</f>
        <v>3.7499999999999999E-2</v>
      </c>
      <c r="K36" s="312">
        <f>((K42*($B$41/$B$35))+(K44*($B$43/$B$35))+(K46*($B$45/$B$35))+(K48*($B$47/$B$35))+(K50*($B$49/$B$35))+(K52*($B$51/$B$35))+(K54*($B$53/$B$35))+(K56*($B$55/$B$35))+(K58*($B$57/$B$35))+(K60*($B$59/$B$35))+(K62*($B$61/$B$35))+(K64*($B$63/$B$35)))*$P$35</f>
        <v>0.27916666666666662</v>
      </c>
      <c r="L36" s="312">
        <f t="shared" ref="L36:N36" si="3">((L42*($B$41/$B$35))+(L44*($B$43/$B$35))+(L46*($B$45/$B$35))+(L48*($B$47/$B$35))+(L50*($B$49/$B$35))+(L52*($B$51/$B$35))+(L54*($B$53/$B$35))+(L56*($B$55/$B$35))+(L58*($B$57/$B$35))+(L60*($B$59/$B$35))+(L62*($B$61/$B$35))+(L64*($B$63/$B$35)))*$P$35</f>
        <v>0.13333333333333333</v>
      </c>
      <c r="M36" s="312">
        <f t="shared" si="3"/>
        <v>9.6666666666666651E-2</v>
      </c>
      <c r="N36" s="312">
        <f t="shared" si="3"/>
        <v>7.8333333333333324E-2</v>
      </c>
      <c r="O36" s="312"/>
      <c r="P36" s="79">
        <f>SUM(D36:O36)</f>
        <v>0.625</v>
      </c>
      <c r="Q36" s="489"/>
      <c r="R36" s="490"/>
      <c r="S36" s="490"/>
      <c r="T36" s="491"/>
      <c r="U36" s="494"/>
      <c r="V36" s="494"/>
      <c r="W36" s="494"/>
      <c r="X36" s="494"/>
      <c r="Y36" s="498"/>
      <c r="Z36" s="499"/>
      <c r="AA36" s="499"/>
      <c r="AB36" s="500"/>
      <c r="AC36" s="503"/>
      <c r="AD36" s="504"/>
      <c r="AE36" s="505"/>
      <c r="AH36" s="741"/>
      <c r="AI36" s="74"/>
      <c r="AJ36" s="74"/>
      <c r="AK36" s="74"/>
      <c r="AL36" s="74"/>
      <c r="AM36" s="74"/>
      <c r="AN36" s="74"/>
      <c r="AO36" s="74"/>
    </row>
    <row r="37" spans="1:41" s="68" customFormat="1" ht="17.25" customHeight="1" x14ac:dyDescent="0.3">
      <c r="A37" s="298"/>
      <c r="AE37" s="299"/>
      <c r="AF37" s="739"/>
      <c r="AG37" s="740"/>
      <c r="AH37" s="739"/>
    </row>
    <row r="38" spans="1:41" ht="45" customHeight="1" x14ac:dyDescent="0.3">
      <c r="A38" s="414" t="s">
        <v>199</v>
      </c>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6"/>
      <c r="AH38" s="741"/>
      <c r="AI38" s="74"/>
      <c r="AJ38" s="74"/>
      <c r="AK38" s="74"/>
      <c r="AL38" s="74"/>
      <c r="AM38" s="74"/>
      <c r="AN38" s="74"/>
      <c r="AO38" s="74"/>
    </row>
    <row r="39" spans="1:41" ht="26.1" customHeight="1" x14ac:dyDescent="0.3">
      <c r="A39" s="479" t="s">
        <v>60</v>
      </c>
      <c r="B39" s="480" t="s">
        <v>200</v>
      </c>
      <c r="C39" s="481" t="s">
        <v>201</v>
      </c>
      <c r="D39" s="483" t="s">
        <v>202</v>
      </c>
      <c r="E39" s="484"/>
      <c r="F39" s="484"/>
      <c r="G39" s="484"/>
      <c r="H39" s="484"/>
      <c r="I39" s="484"/>
      <c r="J39" s="484"/>
      <c r="K39" s="484"/>
      <c r="L39" s="484"/>
      <c r="M39" s="484"/>
      <c r="N39" s="484"/>
      <c r="O39" s="484"/>
      <c r="P39" s="485"/>
      <c r="Q39" s="480" t="s">
        <v>203</v>
      </c>
      <c r="R39" s="480"/>
      <c r="S39" s="480"/>
      <c r="T39" s="480"/>
      <c r="U39" s="480"/>
      <c r="V39" s="480"/>
      <c r="W39" s="480"/>
      <c r="X39" s="480"/>
      <c r="Y39" s="480"/>
      <c r="Z39" s="480"/>
      <c r="AA39" s="480"/>
      <c r="AB39" s="480"/>
      <c r="AC39" s="480"/>
      <c r="AD39" s="480"/>
      <c r="AE39" s="506"/>
      <c r="AH39" s="741"/>
      <c r="AI39" s="74"/>
      <c r="AJ39" s="74"/>
      <c r="AK39" s="74"/>
      <c r="AL39" s="74"/>
      <c r="AM39" s="74"/>
      <c r="AN39" s="74"/>
      <c r="AO39" s="74"/>
    </row>
    <row r="40" spans="1:41" ht="26.1" customHeight="1" x14ac:dyDescent="0.3">
      <c r="A40" s="456"/>
      <c r="B40" s="453"/>
      <c r="C40" s="482"/>
      <c r="D40" s="69" t="s">
        <v>204</v>
      </c>
      <c r="E40" s="69" t="s">
        <v>205</v>
      </c>
      <c r="F40" s="69" t="s">
        <v>206</v>
      </c>
      <c r="G40" s="69" t="s">
        <v>207</v>
      </c>
      <c r="H40" s="69" t="s">
        <v>208</v>
      </c>
      <c r="I40" s="69" t="s">
        <v>209</v>
      </c>
      <c r="J40" s="69" t="s">
        <v>210</v>
      </c>
      <c r="K40" s="69" t="s">
        <v>211</v>
      </c>
      <c r="L40" s="69" t="s">
        <v>212</v>
      </c>
      <c r="M40" s="69" t="s">
        <v>213</v>
      </c>
      <c r="N40" s="69" t="s">
        <v>214</v>
      </c>
      <c r="O40" s="69" t="s">
        <v>215</v>
      </c>
      <c r="P40" s="69" t="s">
        <v>216</v>
      </c>
      <c r="Q40" s="471" t="s">
        <v>217</v>
      </c>
      <c r="R40" s="472"/>
      <c r="S40" s="472"/>
      <c r="T40" s="472"/>
      <c r="U40" s="472"/>
      <c r="V40" s="472"/>
      <c r="W40" s="472"/>
      <c r="X40" s="473"/>
      <c r="Y40" s="471" t="s">
        <v>68</v>
      </c>
      <c r="Z40" s="472"/>
      <c r="AA40" s="472"/>
      <c r="AB40" s="472"/>
      <c r="AC40" s="472"/>
      <c r="AD40" s="472"/>
      <c r="AE40" s="507"/>
      <c r="AH40" s="742"/>
      <c r="AI40" s="80"/>
      <c r="AJ40" s="80"/>
      <c r="AK40" s="80"/>
      <c r="AL40" s="80"/>
      <c r="AM40" s="80"/>
      <c r="AN40" s="80"/>
      <c r="AO40" s="80"/>
    </row>
    <row r="41" spans="1:41" ht="51" customHeight="1" x14ac:dyDescent="0.3">
      <c r="A41" s="355" t="s">
        <v>218</v>
      </c>
      <c r="B41" s="353">
        <f>$B$35/12</f>
        <v>4.1666666666666666E-3</v>
      </c>
      <c r="C41" s="81" t="s">
        <v>48</v>
      </c>
      <c r="D41" s="82"/>
      <c r="E41" s="82"/>
      <c r="F41" s="82"/>
      <c r="G41" s="82"/>
      <c r="H41" s="82"/>
      <c r="I41" s="82"/>
      <c r="J41" s="82">
        <v>0</v>
      </c>
      <c r="K41" s="164">
        <v>0.5</v>
      </c>
      <c r="L41" s="164">
        <v>0</v>
      </c>
      <c r="M41" s="164">
        <v>0</v>
      </c>
      <c r="N41" s="164">
        <v>0</v>
      </c>
      <c r="O41" s="164">
        <v>0.5</v>
      </c>
      <c r="P41" s="83">
        <f t="shared" ref="P41:P64" si="4">SUM(D41:O41)</f>
        <v>1</v>
      </c>
      <c r="Q41" s="365" t="s">
        <v>219</v>
      </c>
      <c r="R41" s="366"/>
      <c r="S41" s="366"/>
      <c r="T41" s="366"/>
      <c r="U41" s="366"/>
      <c r="V41" s="366"/>
      <c r="W41" s="366"/>
      <c r="X41" s="367"/>
      <c r="Y41" s="511" t="s">
        <v>220</v>
      </c>
      <c r="Z41" s="512"/>
      <c r="AA41" s="512"/>
      <c r="AB41" s="512"/>
      <c r="AC41" s="512"/>
      <c r="AD41" s="512"/>
      <c r="AE41" s="513"/>
    </row>
    <row r="42" spans="1:41" ht="51" customHeight="1" x14ac:dyDescent="0.3">
      <c r="A42" s="352"/>
      <c r="B42" s="354"/>
      <c r="C42" s="85" t="s">
        <v>50</v>
      </c>
      <c r="D42" s="86"/>
      <c r="E42" s="86"/>
      <c r="F42" s="86"/>
      <c r="G42" s="86"/>
      <c r="H42" s="86"/>
      <c r="I42" s="86"/>
      <c r="J42" s="86">
        <v>0</v>
      </c>
      <c r="K42" s="86">
        <v>0.5</v>
      </c>
      <c r="L42" s="86">
        <v>0</v>
      </c>
      <c r="M42" s="86">
        <v>0</v>
      </c>
      <c r="N42" s="86">
        <v>0</v>
      </c>
      <c r="O42" s="86"/>
      <c r="P42" s="83">
        <f t="shared" si="4"/>
        <v>0.5</v>
      </c>
      <c r="Q42" s="368"/>
      <c r="R42" s="369"/>
      <c r="S42" s="369"/>
      <c r="T42" s="369"/>
      <c r="U42" s="369"/>
      <c r="V42" s="369"/>
      <c r="W42" s="369"/>
      <c r="X42" s="370"/>
      <c r="Y42" s="514"/>
      <c r="Z42" s="515"/>
      <c r="AA42" s="515"/>
      <c r="AB42" s="515"/>
      <c r="AC42" s="515"/>
      <c r="AD42" s="515"/>
      <c r="AE42" s="516"/>
    </row>
    <row r="43" spans="1:41" ht="51" customHeight="1" x14ac:dyDescent="0.3">
      <c r="A43" s="355" t="s">
        <v>221</v>
      </c>
      <c r="B43" s="353">
        <f t="shared" ref="B43" si="5">$B$35/12</f>
        <v>4.1666666666666666E-3</v>
      </c>
      <c r="C43" s="81" t="s">
        <v>48</v>
      </c>
      <c r="D43" s="82"/>
      <c r="E43" s="82"/>
      <c r="F43" s="82"/>
      <c r="G43" s="82"/>
      <c r="H43" s="82"/>
      <c r="I43" s="82"/>
      <c r="J43" s="82">
        <v>0</v>
      </c>
      <c r="K43" s="164">
        <v>0.5</v>
      </c>
      <c r="L43" s="164">
        <v>0</v>
      </c>
      <c r="M43" s="164">
        <v>0</v>
      </c>
      <c r="N43" s="164">
        <v>0</v>
      </c>
      <c r="O43" s="164">
        <v>0.5</v>
      </c>
      <c r="P43" s="307">
        <f t="shared" si="4"/>
        <v>1</v>
      </c>
      <c r="Q43" s="365" t="s">
        <v>219</v>
      </c>
      <c r="R43" s="366"/>
      <c r="S43" s="366"/>
      <c r="T43" s="366"/>
      <c r="U43" s="366"/>
      <c r="V43" s="366"/>
      <c r="W43" s="366"/>
      <c r="X43" s="367"/>
      <c r="Y43" s="349" t="s">
        <v>222</v>
      </c>
      <c r="Z43" s="371"/>
      <c r="AA43" s="371"/>
      <c r="AB43" s="371"/>
      <c r="AC43" s="371"/>
      <c r="AD43" s="371"/>
      <c r="AE43" s="371"/>
    </row>
    <row r="44" spans="1:41" ht="51" customHeight="1" x14ac:dyDescent="0.3">
      <c r="A44" s="352"/>
      <c r="B44" s="354"/>
      <c r="C44" s="85" t="s">
        <v>50</v>
      </c>
      <c r="D44" s="86"/>
      <c r="E44" s="86"/>
      <c r="F44" s="86"/>
      <c r="G44" s="86"/>
      <c r="H44" s="86"/>
      <c r="I44" s="86"/>
      <c r="J44" s="86">
        <v>0</v>
      </c>
      <c r="K44" s="86">
        <v>0.5</v>
      </c>
      <c r="L44" s="86">
        <v>0</v>
      </c>
      <c r="M44" s="86">
        <v>0</v>
      </c>
      <c r="N44" s="86">
        <v>0</v>
      </c>
      <c r="O44" s="86"/>
      <c r="P44" s="307">
        <f t="shared" si="4"/>
        <v>0.5</v>
      </c>
      <c r="Q44" s="368"/>
      <c r="R44" s="369"/>
      <c r="S44" s="369"/>
      <c r="T44" s="369"/>
      <c r="U44" s="369"/>
      <c r="V44" s="369"/>
      <c r="W44" s="369"/>
      <c r="X44" s="370"/>
      <c r="Y44" s="379"/>
      <c r="Z44" s="379"/>
      <c r="AA44" s="379"/>
      <c r="AB44" s="379"/>
      <c r="AC44" s="379"/>
      <c r="AD44" s="379"/>
      <c r="AE44" s="379"/>
    </row>
    <row r="45" spans="1:41" ht="51" customHeight="1" x14ac:dyDescent="0.3">
      <c r="A45" s="509" t="s">
        <v>223</v>
      </c>
      <c r="B45" s="353">
        <f t="shared" ref="B45" si="6">$B$35/12</f>
        <v>4.1666666666666666E-3</v>
      </c>
      <c r="C45" s="189" t="s">
        <v>48</v>
      </c>
      <c r="D45" s="190"/>
      <c r="E45" s="190"/>
      <c r="F45" s="190"/>
      <c r="G45" s="190"/>
      <c r="H45" s="190"/>
      <c r="I45" s="190"/>
      <c r="J45" s="82">
        <v>0</v>
      </c>
      <c r="K45" s="164">
        <v>0.5</v>
      </c>
      <c r="L45" s="164">
        <v>0</v>
      </c>
      <c r="M45" s="164">
        <v>0</v>
      </c>
      <c r="N45" s="164">
        <v>0</v>
      </c>
      <c r="O45" s="164">
        <v>0.5</v>
      </c>
      <c r="P45" s="307">
        <f t="shared" si="4"/>
        <v>1</v>
      </c>
      <c r="Q45" s="365" t="s">
        <v>219</v>
      </c>
      <c r="R45" s="366"/>
      <c r="S45" s="366"/>
      <c r="T45" s="366"/>
      <c r="U45" s="366"/>
      <c r="V45" s="366"/>
      <c r="W45" s="366"/>
      <c r="X45" s="367"/>
      <c r="Y45" s="349" t="s">
        <v>224</v>
      </c>
      <c r="Z45" s="371"/>
      <c r="AA45" s="371"/>
      <c r="AB45" s="371"/>
      <c r="AC45" s="371"/>
      <c r="AD45" s="371"/>
      <c r="AE45" s="371"/>
    </row>
    <row r="46" spans="1:41" ht="51" customHeight="1" x14ac:dyDescent="0.3">
      <c r="A46" s="510"/>
      <c r="B46" s="354"/>
      <c r="C46" s="85" t="s">
        <v>50</v>
      </c>
      <c r="D46" s="86"/>
      <c r="E46" s="86"/>
      <c r="F46" s="86"/>
      <c r="G46" s="86"/>
      <c r="H46" s="86"/>
      <c r="I46" s="86"/>
      <c r="J46" s="86">
        <v>0</v>
      </c>
      <c r="K46" s="86">
        <v>0.5</v>
      </c>
      <c r="L46" s="86">
        <v>0</v>
      </c>
      <c r="M46" s="86">
        <v>0</v>
      </c>
      <c r="N46" s="86">
        <v>0</v>
      </c>
      <c r="O46" s="86"/>
      <c r="P46" s="307">
        <f t="shared" si="4"/>
        <v>0.5</v>
      </c>
      <c r="Q46" s="368"/>
      <c r="R46" s="369"/>
      <c r="S46" s="369"/>
      <c r="T46" s="369"/>
      <c r="U46" s="369"/>
      <c r="V46" s="369"/>
      <c r="W46" s="369"/>
      <c r="X46" s="370"/>
      <c r="Y46" s="371"/>
      <c r="Z46" s="371"/>
      <c r="AA46" s="371"/>
      <c r="AB46" s="371"/>
      <c r="AC46" s="371"/>
      <c r="AD46" s="371"/>
      <c r="AE46" s="371"/>
    </row>
    <row r="47" spans="1:41" ht="51" customHeight="1" x14ac:dyDescent="0.3">
      <c r="A47" s="509" t="s">
        <v>225</v>
      </c>
      <c r="B47" s="353">
        <f t="shared" ref="B47" si="7">$B$35/12</f>
        <v>4.1666666666666666E-3</v>
      </c>
      <c r="C47" s="81" t="s">
        <v>48</v>
      </c>
      <c r="D47" s="190"/>
      <c r="E47" s="190"/>
      <c r="F47" s="190"/>
      <c r="G47" s="190"/>
      <c r="H47" s="190"/>
      <c r="I47" s="190"/>
      <c r="J47" s="82">
        <v>0</v>
      </c>
      <c r="K47" s="164">
        <v>0.5</v>
      </c>
      <c r="L47" s="164">
        <v>0</v>
      </c>
      <c r="M47" s="164">
        <v>0</v>
      </c>
      <c r="N47" s="164">
        <v>0</v>
      </c>
      <c r="O47" s="164">
        <v>0.5</v>
      </c>
      <c r="P47" s="83">
        <f t="shared" si="4"/>
        <v>1</v>
      </c>
      <c r="Q47" s="365" t="s">
        <v>219</v>
      </c>
      <c r="R47" s="366"/>
      <c r="S47" s="366"/>
      <c r="T47" s="366"/>
      <c r="U47" s="366"/>
      <c r="V47" s="366"/>
      <c r="W47" s="366"/>
      <c r="X47" s="367"/>
      <c r="Y47" s="349" t="s">
        <v>226</v>
      </c>
      <c r="Z47" s="371"/>
      <c r="AA47" s="371"/>
      <c r="AB47" s="371"/>
      <c r="AC47" s="371"/>
      <c r="AD47" s="371"/>
      <c r="AE47" s="371"/>
    </row>
    <row r="48" spans="1:41" ht="51" customHeight="1" x14ac:dyDescent="0.3">
      <c r="A48" s="510"/>
      <c r="B48" s="354"/>
      <c r="C48" s="85" t="s">
        <v>50</v>
      </c>
      <c r="D48" s="86"/>
      <c r="E48" s="86"/>
      <c r="F48" s="86"/>
      <c r="G48" s="86"/>
      <c r="H48" s="86"/>
      <c r="I48" s="86"/>
      <c r="J48" s="86">
        <v>0</v>
      </c>
      <c r="K48" s="86">
        <v>0.5</v>
      </c>
      <c r="L48" s="86">
        <v>0</v>
      </c>
      <c r="M48" s="86">
        <v>0</v>
      </c>
      <c r="N48" s="86">
        <v>0</v>
      </c>
      <c r="O48" s="86"/>
      <c r="P48" s="83">
        <f t="shared" si="4"/>
        <v>0.5</v>
      </c>
      <c r="Q48" s="368"/>
      <c r="R48" s="369"/>
      <c r="S48" s="369"/>
      <c r="T48" s="369"/>
      <c r="U48" s="369"/>
      <c r="V48" s="369"/>
      <c r="W48" s="369"/>
      <c r="X48" s="370"/>
      <c r="Y48" s="379"/>
      <c r="Z48" s="379"/>
      <c r="AA48" s="379"/>
      <c r="AB48" s="379"/>
      <c r="AC48" s="379"/>
      <c r="AD48" s="379"/>
      <c r="AE48" s="379"/>
    </row>
    <row r="49" spans="1:41" ht="51" customHeight="1" x14ac:dyDescent="0.3">
      <c r="A49" s="508" t="s">
        <v>227</v>
      </c>
      <c r="B49" s="353">
        <f t="shared" ref="B49" si="8">$B$35/12</f>
        <v>4.1666666666666666E-3</v>
      </c>
      <c r="C49" s="81" t="s">
        <v>48</v>
      </c>
      <c r="D49" s="82"/>
      <c r="E49" s="82"/>
      <c r="F49" s="82"/>
      <c r="G49" s="82"/>
      <c r="H49" s="82"/>
      <c r="I49" s="82"/>
      <c r="J49" s="82">
        <v>0</v>
      </c>
      <c r="K49" s="164">
        <v>0.5</v>
      </c>
      <c r="L49" s="164">
        <v>0</v>
      </c>
      <c r="M49" s="164">
        <v>0</v>
      </c>
      <c r="N49" s="164">
        <v>0</v>
      </c>
      <c r="O49" s="164">
        <v>0.5</v>
      </c>
      <c r="P49" s="83">
        <f t="shared" ref="P49:P52" si="9">SUM(D49:O49)</f>
        <v>1</v>
      </c>
      <c r="Q49" s="365" t="s">
        <v>219</v>
      </c>
      <c r="R49" s="366"/>
      <c r="S49" s="366"/>
      <c r="T49" s="366"/>
      <c r="U49" s="366"/>
      <c r="V49" s="366"/>
      <c r="W49" s="366"/>
      <c r="X49" s="367"/>
      <c r="Y49" s="349" t="s">
        <v>228</v>
      </c>
      <c r="Z49" s="371"/>
      <c r="AA49" s="371"/>
      <c r="AB49" s="371"/>
      <c r="AC49" s="371"/>
      <c r="AD49" s="371"/>
      <c r="AE49" s="371"/>
    </row>
    <row r="50" spans="1:41" ht="51" customHeight="1" x14ac:dyDescent="0.3">
      <c r="A50" s="352"/>
      <c r="B50" s="354"/>
      <c r="C50" s="85" t="s">
        <v>50</v>
      </c>
      <c r="D50" s="86"/>
      <c r="E50" s="86"/>
      <c r="F50" s="86"/>
      <c r="G50" s="86"/>
      <c r="H50" s="86"/>
      <c r="I50" s="86"/>
      <c r="J50" s="86">
        <v>0</v>
      </c>
      <c r="K50" s="86">
        <v>0.5</v>
      </c>
      <c r="L50" s="86">
        <v>0</v>
      </c>
      <c r="M50" s="86">
        <v>0</v>
      </c>
      <c r="N50" s="86">
        <v>0</v>
      </c>
      <c r="O50" s="86"/>
      <c r="P50" s="83">
        <f t="shared" si="9"/>
        <v>0.5</v>
      </c>
      <c r="Q50" s="368"/>
      <c r="R50" s="369"/>
      <c r="S50" s="369"/>
      <c r="T50" s="369"/>
      <c r="U50" s="369"/>
      <c r="V50" s="369"/>
      <c r="W50" s="369"/>
      <c r="X50" s="370"/>
      <c r="Y50" s="371"/>
      <c r="Z50" s="371"/>
      <c r="AA50" s="371"/>
      <c r="AB50" s="371"/>
      <c r="AC50" s="371"/>
      <c r="AD50" s="371"/>
      <c r="AE50" s="371"/>
    </row>
    <row r="51" spans="1:41" ht="51" customHeight="1" x14ac:dyDescent="0.3">
      <c r="A51" s="351" t="s">
        <v>229</v>
      </c>
      <c r="B51" s="353">
        <f t="shared" ref="B51:B59" si="10">$B$35/12</f>
        <v>4.1666666666666666E-3</v>
      </c>
      <c r="C51" s="81" t="s">
        <v>48</v>
      </c>
      <c r="D51" s="82"/>
      <c r="E51" s="82"/>
      <c r="F51" s="82"/>
      <c r="G51" s="82"/>
      <c r="H51" s="82"/>
      <c r="I51" s="82"/>
      <c r="J51" s="82">
        <v>0</v>
      </c>
      <c r="K51" s="164">
        <v>0.5</v>
      </c>
      <c r="L51" s="164">
        <v>0</v>
      </c>
      <c r="M51" s="164">
        <v>0</v>
      </c>
      <c r="N51" s="164">
        <v>0</v>
      </c>
      <c r="O51" s="164">
        <v>0.5</v>
      </c>
      <c r="P51" s="83">
        <f t="shared" si="9"/>
        <v>1</v>
      </c>
      <c r="Q51" s="365" t="s">
        <v>219</v>
      </c>
      <c r="R51" s="366"/>
      <c r="S51" s="366"/>
      <c r="T51" s="366"/>
      <c r="U51" s="366"/>
      <c r="V51" s="366"/>
      <c r="W51" s="366"/>
      <c r="X51" s="367"/>
      <c r="Y51" s="349" t="s">
        <v>230</v>
      </c>
      <c r="Z51" s="371"/>
      <c r="AA51" s="371"/>
      <c r="AB51" s="371"/>
      <c r="AC51" s="371"/>
      <c r="AD51" s="371"/>
      <c r="AE51" s="371"/>
    </row>
    <row r="52" spans="1:41" ht="51" customHeight="1" x14ac:dyDescent="0.3">
      <c r="A52" s="352"/>
      <c r="B52" s="354"/>
      <c r="C52" s="85" t="s">
        <v>50</v>
      </c>
      <c r="D52" s="86"/>
      <c r="E52" s="86"/>
      <c r="F52" s="86"/>
      <c r="G52" s="86"/>
      <c r="H52" s="86"/>
      <c r="I52" s="86"/>
      <c r="J52" s="86">
        <v>0</v>
      </c>
      <c r="K52" s="86">
        <v>0.5</v>
      </c>
      <c r="L52" s="86">
        <v>0</v>
      </c>
      <c r="M52" s="86">
        <v>0</v>
      </c>
      <c r="N52" s="86">
        <v>0</v>
      </c>
      <c r="O52" s="86"/>
      <c r="P52" s="83">
        <f t="shared" si="9"/>
        <v>0.5</v>
      </c>
      <c r="Q52" s="368"/>
      <c r="R52" s="369"/>
      <c r="S52" s="369"/>
      <c r="T52" s="369"/>
      <c r="U52" s="369"/>
      <c r="V52" s="369"/>
      <c r="W52" s="369"/>
      <c r="X52" s="370"/>
      <c r="Y52" s="371"/>
      <c r="Z52" s="371"/>
      <c r="AA52" s="371"/>
      <c r="AB52" s="371"/>
      <c r="AC52" s="371"/>
      <c r="AD52" s="371"/>
      <c r="AE52" s="371"/>
    </row>
    <row r="53" spans="1:41" ht="96.75" customHeight="1" x14ac:dyDescent="0.3">
      <c r="A53" s="355" t="s">
        <v>231</v>
      </c>
      <c r="B53" s="353">
        <f t="shared" ref="B53:B61" si="11">$B$35/12</f>
        <v>4.1666666666666666E-3</v>
      </c>
      <c r="C53" s="81" t="s">
        <v>48</v>
      </c>
      <c r="D53" s="82"/>
      <c r="E53" s="82"/>
      <c r="F53" s="82"/>
      <c r="G53" s="82"/>
      <c r="H53" s="82"/>
      <c r="I53" s="82"/>
      <c r="J53" s="82">
        <v>0</v>
      </c>
      <c r="K53" s="164">
        <v>0</v>
      </c>
      <c r="L53" s="164">
        <v>0.24</v>
      </c>
      <c r="M53" s="164">
        <v>0.24</v>
      </c>
      <c r="N53" s="164">
        <v>0.24</v>
      </c>
      <c r="O53" s="164">
        <v>0.28000000000000003</v>
      </c>
      <c r="P53" s="83">
        <f t="shared" ref="P53" si="12">SUM(D53:O53)</f>
        <v>1</v>
      </c>
      <c r="Q53" s="375" t="s">
        <v>800</v>
      </c>
      <c r="R53" s="376"/>
      <c r="S53" s="376"/>
      <c r="T53" s="376"/>
      <c r="U53" s="376"/>
      <c r="V53" s="376"/>
      <c r="W53" s="376"/>
      <c r="X53" s="377"/>
      <c r="Y53" s="378" t="s">
        <v>232</v>
      </c>
      <c r="Z53" s="378"/>
      <c r="AA53" s="378"/>
      <c r="AB53" s="378"/>
      <c r="AC53" s="378"/>
      <c r="AD53" s="378"/>
      <c r="AE53" s="378"/>
    </row>
    <row r="54" spans="1:41" ht="144.75" customHeight="1" x14ac:dyDescent="0.3">
      <c r="A54" s="352"/>
      <c r="B54" s="354"/>
      <c r="C54" s="85" t="s">
        <v>50</v>
      </c>
      <c r="D54" s="86"/>
      <c r="E54" s="86"/>
      <c r="F54" s="86"/>
      <c r="G54" s="86"/>
      <c r="H54" s="86"/>
      <c r="I54" s="86"/>
      <c r="J54" s="86">
        <v>0</v>
      </c>
      <c r="K54" s="86">
        <v>0</v>
      </c>
      <c r="L54" s="86">
        <v>0.2</v>
      </c>
      <c r="M54" s="86">
        <v>0.26</v>
      </c>
      <c r="N54" s="86">
        <v>0.24</v>
      </c>
      <c r="O54" s="86"/>
      <c r="P54" s="83">
        <f t="shared" ref="P54:P63" si="13">SUM(D54:O54)</f>
        <v>0.7</v>
      </c>
      <c r="Q54" s="376"/>
      <c r="R54" s="376"/>
      <c r="S54" s="376"/>
      <c r="T54" s="376"/>
      <c r="U54" s="376"/>
      <c r="V54" s="376"/>
      <c r="W54" s="376"/>
      <c r="X54" s="377"/>
      <c r="Y54" s="379"/>
      <c r="Z54" s="379"/>
      <c r="AA54" s="379"/>
      <c r="AB54" s="379"/>
      <c r="AC54" s="379"/>
      <c r="AD54" s="379"/>
      <c r="AE54" s="379"/>
    </row>
    <row r="55" spans="1:41" ht="132" customHeight="1" x14ac:dyDescent="0.3">
      <c r="A55" s="355" t="s">
        <v>233</v>
      </c>
      <c r="B55" s="353">
        <f t="shared" ref="B55:B63" si="14">$B$35/12</f>
        <v>4.1666666666666666E-3</v>
      </c>
      <c r="C55" s="81" t="s">
        <v>48</v>
      </c>
      <c r="D55" s="82"/>
      <c r="E55" s="82"/>
      <c r="F55" s="82"/>
      <c r="G55" s="82"/>
      <c r="H55" s="82"/>
      <c r="I55" s="82"/>
      <c r="J55" s="82">
        <v>0.25</v>
      </c>
      <c r="K55" s="164">
        <v>0.15</v>
      </c>
      <c r="L55" s="164">
        <v>0.2</v>
      </c>
      <c r="M55" s="164">
        <v>0.2</v>
      </c>
      <c r="N55" s="164">
        <v>0.1</v>
      </c>
      <c r="O55" s="164">
        <v>0.1</v>
      </c>
      <c r="P55" s="83">
        <f t="shared" si="13"/>
        <v>1</v>
      </c>
      <c r="Q55" s="380" t="s">
        <v>801</v>
      </c>
      <c r="R55" s="381"/>
      <c r="S55" s="381"/>
      <c r="T55" s="381"/>
      <c r="U55" s="381"/>
      <c r="V55" s="381"/>
      <c r="W55" s="381"/>
      <c r="X55" s="381"/>
      <c r="Y55" s="349" t="s">
        <v>234</v>
      </c>
      <c r="Z55" s="350"/>
      <c r="AA55" s="350"/>
      <c r="AB55" s="350"/>
      <c r="AC55" s="350"/>
      <c r="AD55" s="350"/>
      <c r="AE55" s="350"/>
    </row>
    <row r="56" spans="1:41" ht="132" customHeight="1" x14ac:dyDescent="0.3">
      <c r="A56" s="352"/>
      <c r="B56" s="354"/>
      <c r="C56" s="85" t="s">
        <v>50</v>
      </c>
      <c r="D56" s="86"/>
      <c r="E56" s="86"/>
      <c r="F56" s="86"/>
      <c r="G56" s="86"/>
      <c r="H56" s="86"/>
      <c r="I56" s="86"/>
      <c r="J56" s="86">
        <v>0.25</v>
      </c>
      <c r="K56" s="86">
        <v>0.15</v>
      </c>
      <c r="L56" s="86">
        <v>0.2</v>
      </c>
      <c r="M56" s="86">
        <v>0.2</v>
      </c>
      <c r="N56" s="86">
        <v>0.1</v>
      </c>
      <c r="O56" s="86"/>
      <c r="P56" s="83">
        <f t="shared" si="13"/>
        <v>0.9</v>
      </c>
      <c r="Q56" s="382"/>
      <c r="R56" s="383"/>
      <c r="S56" s="383"/>
      <c r="T56" s="383"/>
      <c r="U56" s="383"/>
      <c r="V56" s="383"/>
      <c r="W56" s="383"/>
      <c r="X56" s="383"/>
      <c r="Y56" s="350"/>
      <c r="Z56" s="350"/>
      <c r="AA56" s="350"/>
      <c r="AB56" s="350"/>
      <c r="AC56" s="350"/>
      <c r="AD56" s="350"/>
      <c r="AE56" s="350"/>
    </row>
    <row r="57" spans="1:41" ht="139.5" customHeight="1" x14ac:dyDescent="0.3">
      <c r="A57" s="355" t="s">
        <v>235</v>
      </c>
      <c r="B57" s="353">
        <f t="shared" ref="B57" si="15">$B$35/12</f>
        <v>4.1666666666666666E-3</v>
      </c>
      <c r="C57" s="81" t="s">
        <v>48</v>
      </c>
      <c r="D57" s="82"/>
      <c r="E57" s="82"/>
      <c r="F57" s="82"/>
      <c r="G57" s="82"/>
      <c r="H57" s="82"/>
      <c r="I57" s="82"/>
      <c r="J57" s="82">
        <v>0.2</v>
      </c>
      <c r="K57" s="164">
        <v>0.2</v>
      </c>
      <c r="L57" s="164">
        <v>0.2</v>
      </c>
      <c r="M57" s="164">
        <v>0.2</v>
      </c>
      <c r="N57" s="164">
        <v>0.1</v>
      </c>
      <c r="O57" s="164">
        <v>0.1</v>
      </c>
      <c r="P57" s="83">
        <f t="shared" si="13"/>
        <v>1</v>
      </c>
      <c r="Q57" s="384" t="s">
        <v>236</v>
      </c>
      <c r="R57" s="381"/>
      <c r="S57" s="381"/>
      <c r="T57" s="381"/>
      <c r="U57" s="381"/>
      <c r="V57" s="381"/>
      <c r="W57" s="381"/>
      <c r="X57" s="381"/>
      <c r="Y57" s="372" t="s">
        <v>237</v>
      </c>
      <c r="Z57" s="378"/>
      <c r="AA57" s="378"/>
      <c r="AB57" s="378"/>
      <c r="AC57" s="378"/>
      <c r="AD57" s="378"/>
      <c r="AE57" s="378"/>
    </row>
    <row r="58" spans="1:41" ht="139.5" customHeight="1" x14ac:dyDescent="0.3">
      <c r="A58" s="352"/>
      <c r="B58" s="354"/>
      <c r="C58" s="85" t="s">
        <v>50</v>
      </c>
      <c r="D58" s="86"/>
      <c r="E58" s="86"/>
      <c r="F58" s="86"/>
      <c r="G58" s="86"/>
      <c r="H58" s="86"/>
      <c r="I58" s="86"/>
      <c r="J58" s="86">
        <v>0.2</v>
      </c>
      <c r="K58" s="86">
        <v>0.2</v>
      </c>
      <c r="L58" s="86">
        <v>0.2</v>
      </c>
      <c r="M58" s="86">
        <v>0.2</v>
      </c>
      <c r="N58" s="86">
        <v>0.1</v>
      </c>
      <c r="O58" s="86"/>
      <c r="P58" s="83">
        <f t="shared" si="13"/>
        <v>0.9</v>
      </c>
      <c r="Q58" s="382"/>
      <c r="R58" s="383"/>
      <c r="S58" s="383"/>
      <c r="T58" s="383"/>
      <c r="U58" s="383"/>
      <c r="V58" s="383"/>
      <c r="W58" s="383"/>
      <c r="X58" s="383"/>
      <c r="Y58" s="379"/>
      <c r="Z58" s="379"/>
      <c r="AA58" s="379"/>
      <c r="AB58" s="379"/>
      <c r="AC58" s="379"/>
      <c r="AD58" s="379"/>
      <c r="AE58" s="379"/>
    </row>
    <row r="59" spans="1:41" ht="58.5" customHeight="1" x14ac:dyDescent="0.3">
      <c r="A59" s="351" t="s">
        <v>238</v>
      </c>
      <c r="B59" s="353">
        <f t="shared" si="10"/>
        <v>4.1666666666666666E-3</v>
      </c>
      <c r="C59" s="81" t="s">
        <v>48</v>
      </c>
      <c r="D59" s="82"/>
      <c r="E59" s="82"/>
      <c r="F59" s="82"/>
      <c r="G59" s="82"/>
      <c r="H59" s="82"/>
      <c r="I59" s="82"/>
      <c r="J59" s="82">
        <v>0</v>
      </c>
      <c r="K59" s="82">
        <v>0</v>
      </c>
      <c r="L59" s="164">
        <v>0.25</v>
      </c>
      <c r="M59" s="164">
        <v>0.25</v>
      </c>
      <c r="N59" s="164">
        <v>0.25</v>
      </c>
      <c r="O59" s="164">
        <v>0.25</v>
      </c>
      <c r="P59" s="181">
        <f t="shared" si="13"/>
        <v>1</v>
      </c>
      <c r="Q59" s="347" t="s">
        <v>239</v>
      </c>
      <c r="R59" s="347"/>
      <c r="S59" s="347"/>
      <c r="T59" s="347"/>
      <c r="U59" s="347"/>
      <c r="V59" s="347"/>
      <c r="W59" s="347"/>
      <c r="X59" s="348"/>
      <c r="Y59" s="349" t="s">
        <v>240</v>
      </c>
      <c r="Z59" s="350"/>
      <c r="AA59" s="350"/>
      <c r="AB59" s="350"/>
      <c r="AC59" s="350"/>
      <c r="AD59" s="350"/>
      <c r="AE59" s="350"/>
      <c r="AH59" s="743"/>
      <c r="AI59" s="84"/>
      <c r="AJ59" s="84"/>
      <c r="AK59" s="84"/>
      <c r="AL59" s="84"/>
      <c r="AM59" s="84"/>
      <c r="AN59" s="84"/>
      <c r="AO59" s="84"/>
    </row>
    <row r="60" spans="1:41" ht="58.5" customHeight="1" x14ac:dyDescent="0.3">
      <c r="A60" s="352"/>
      <c r="B60" s="354"/>
      <c r="C60" s="85" t="s">
        <v>50</v>
      </c>
      <c r="D60" s="86"/>
      <c r="E60" s="86"/>
      <c r="F60" s="86"/>
      <c r="G60" s="86"/>
      <c r="H60" s="86"/>
      <c r="I60" s="86"/>
      <c r="J60" s="86">
        <v>0</v>
      </c>
      <c r="K60" s="86">
        <v>0</v>
      </c>
      <c r="L60" s="86">
        <v>0.25</v>
      </c>
      <c r="M60" s="86">
        <v>0.25</v>
      </c>
      <c r="N60" s="86">
        <v>0.25</v>
      </c>
      <c r="O60" s="86"/>
      <c r="P60" s="83">
        <f t="shared" si="13"/>
        <v>0.75</v>
      </c>
      <c r="Q60" s="347"/>
      <c r="R60" s="347"/>
      <c r="S60" s="347"/>
      <c r="T60" s="347"/>
      <c r="U60" s="347"/>
      <c r="V60" s="347"/>
      <c r="W60" s="347"/>
      <c r="X60" s="348"/>
      <c r="Y60" s="350"/>
      <c r="Z60" s="350"/>
      <c r="AA60" s="350"/>
      <c r="AB60" s="350"/>
      <c r="AC60" s="350"/>
      <c r="AD60" s="350"/>
      <c r="AE60" s="350"/>
    </row>
    <row r="61" spans="1:41" ht="58.5" customHeight="1" x14ac:dyDescent="0.3">
      <c r="A61" s="351" t="s">
        <v>241</v>
      </c>
      <c r="B61" s="353">
        <f t="shared" si="11"/>
        <v>4.1666666666666666E-3</v>
      </c>
      <c r="C61" s="81" t="s">
        <v>48</v>
      </c>
      <c r="D61" s="82"/>
      <c r="E61" s="82"/>
      <c r="F61" s="82"/>
      <c r="G61" s="82"/>
      <c r="H61" s="82"/>
      <c r="I61" s="82"/>
      <c r="J61" s="82">
        <v>0</v>
      </c>
      <c r="K61" s="82">
        <v>0</v>
      </c>
      <c r="L61" s="164">
        <v>0.25</v>
      </c>
      <c r="M61" s="164">
        <v>0.25</v>
      </c>
      <c r="N61" s="164">
        <v>0.25</v>
      </c>
      <c r="O61" s="164">
        <v>0.25</v>
      </c>
      <c r="P61" s="181">
        <f t="shared" si="13"/>
        <v>1</v>
      </c>
      <c r="Q61" s="347" t="s">
        <v>242</v>
      </c>
      <c r="R61" s="347"/>
      <c r="S61" s="347"/>
      <c r="T61" s="347"/>
      <c r="U61" s="347"/>
      <c r="V61" s="347"/>
      <c r="W61" s="347"/>
      <c r="X61" s="348"/>
      <c r="Y61" s="372" t="s">
        <v>243</v>
      </c>
      <c r="Z61" s="373"/>
      <c r="AA61" s="373"/>
      <c r="AB61" s="373"/>
      <c r="AC61" s="373"/>
      <c r="AD61" s="373"/>
      <c r="AE61" s="373"/>
      <c r="AH61" s="743"/>
      <c r="AI61" s="84"/>
      <c r="AJ61" s="84"/>
      <c r="AK61" s="84"/>
      <c r="AL61" s="84"/>
      <c r="AM61" s="84"/>
      <c r="AN61" s="84"/>
      <c r="AO61" s="84"/>
    </row>
    <row r="62" spans="1:41" ht="58.5" customHeight="1" x14ac:dyDescent="0.3">
      <c r="A62" s="352"/>
      <c r="B62" s="354"/>
      <c r="C62" s="85" t="s">
        <v>50</v>
      </c>
      <c r="D62" s="86"/>
      <c r="E62" s="86"/>
      <c r="F62" s="86"/>
      <c r="G62" s="86"/>
      <c r="H62" s="86"/>
      <c r="I62" s="86"/>
      <c r="J62" s="86">
        <v>0</v>
      </c>
      <c r="K62" s="86">
        <v>0</v>
      </c>
      <c r="L62" s="86">
        <v>0.25</v>
      </c>
      <c r="M62" s="86">
        <v>0.25</v>
      </c>
      <c r="N62" s="86">
        <v>0.25</v>
      </c>
      <c r="O62" s="86"/>
      <c r="P62" s="83">
        <f t="shared" si="13"/>
        <v>0.75</v>
      </c>
      <c r="Q62" s="347"/>
      <c r="R62" s="347"/>
      <c r="S62" s="347"/>
      <c r="T62" s="347"/>
      <c r="U62" s="347"/>
      <c r="V62" s="347"/>
      <c r="W62" s="347"/>
      <c r="X62" s="348"/>
      <c r="Y62" s="350"/>
      <c r="Z62" s="350"/>
      <c r="AA62" s="350"/>
      <c r="AB62" s="350"/>
      <c r="AC62" s="350"/>
      <c r="AD62" s="350"/>
      <c r="AE62" s="350"/>
    </row>
    <row r="63" spans="1:41" ht="58.5" customHeight="1" x14ac:dyDescent="0.3">
      <c r="A63" s="355" t="s">
        <v>244</v>
      </c>
      <c r="B63" s="353">
        <f t="shared" si="14"/>
        <v>4.1666666666666666E-3</v>
      </c>
      <c r="C63" s="81" t="s">
        <v>48</v>
      </c>
      <c r="D63" s="82"/>
      <c r="E63" s="82"/>
      <c r="F63" s="82"/>
      <c r="G63" s="82"/>
      <c r="H63" s="82"/>
      <c r="I63" s="82"/>
      <c r="J63" s="82">
        <v>0</v>
      </c>
      <c r="K63" s="164">
        <v>0</v>
      </c>
      <c r="L63" s="82">
        <v>0.5</v>
      </c>
      <c r="M63" s="82">
        <v>0</v>
      </c>
      <c r="N63" s="82">
        <v>0</v>
      </c>
      <c r="O63" s="164">
        <v>0.5</v>
      </c>
      <c r="P63" s="181">
        <f t="shared" si="13"/>
        <v>1</v>
      </c>
      <c r="Q63" s="357" t="s">
        <v>245</v>
      </c>
      <c r="R63" s="358"/>
      <c r="S63" s="358"/>
      <c r="T63" s="358"/>
      <c r="U63" s="358"/>
      <c r="V63" s="358"/>
      <c r="W63" s="358"/>
      <c r="X63" s="359"/>
      <c r="Y63" s="363" t="s">
        <v>246</v>
      </c>
      <c r="Z63" s="364"/>
      <c r="AA63" s="364"/>
      <c r="AB63" s="364"/>
      <c r="AC63" s="364"/>
      <c r="AD63" s="364"/>
      <c r="AE63" s="364"/>
    </row>
    <row r="64" spans="1:41" ht="58.5" customHeight="1" thickBot="1" x14ac:dyDescent="0.35">
      <c r="A64" s="356"/>
      <c r="B64" s="374"/>
      <c r="C64" s="77" t="s">
        <v>50</v>
      </c>
      <c r="D64" s="300"/>
      <c r="E64" s="300"/>
      <c r="F64" s="300"/>
      <c r="G64" s="300"/>
      <c r="H64" s="300"/>
      <c r="I64" s="300"/>
      <c r="J64" s="86">
        <v>0</v>
      </c>
      <c r="K64" s="300">
        <v>0</v>
      </c>
      <c r="L64" s="300">
        <v>0.5</v>
      </c>
      <c r="M64" s="300">
        <v>0</v>
      </c>
      <c r="N64" s="300">
        <v>0</v>
      </c>
      <c r="O64" s="300"/>
      <c r="P64" s="301">
        <f t="shared" si="4"/>
        <v>0.5</v>
      </c>
      <c r="Q64" s="360"/>
      <c r="R64" s="361"/>
      <c r="S64" s="361"/>
      <c r="T64" s="361"/>
      <c r="U64" s="361"/>
      <c r="V64" s="361"/>
      <c r="W64" s="361"/>
      <c r="X64" s="362"/>
      <c r="Y64" s="364"/>
      <c r="Z64" s="364"/>
      <c r="AA64" s="364"/>
      <c r="AB64" s="364"/>
      <c r="AC64" s="364"/>
      <c r="AD64" s="364"/>
      <c r="AE64" s="364"/>
    </row>
    <row r="65" ht="15" customHeight="1" x14ac:dyDescent="0.3"/>
  </sheetData>
  <mergeCells count="115">
    <mergeCell ref="A49:A50"/>
    <mergeCell ref="B49:B50"/>
    <mergeCell ref="Q49:X50"/>
    <mergeCell ref="A47:A48"/>
    <mergeCell ref="B45:B46"/>
    <mergeCell ref="B47:B48"/>
    <mergeCell ref="Q41:X42"/>
    <mergeCell ref="Y41:AE42"/>
    <mergeCell ref="Q43:X44"/>
    <mergeCell ref="Y43:AE44"/>
    <mergeCell ref="Q45:X46"/>
    <mergeCell ref="Y45:AE46"/>
    <mergeCell ref="Q47:X48"/>
    <mergeCell ref="Y47:AE48"/>
    <mergeCell ref="A41:A42"/>
    <mergeCell ref="A43:A44"/>
    <mergeCell ref="B41:B42"/>
    <mergeCell ref="B43:B44"/>
    <mergeCell ref="A45:A46"/>
    <mergeCell ref="Y49:AE50"/>
    <mergeCell ref="A35:A36"/>
    <mergeCell ref="B35:B36"/>
    <mergeCell ref="A39:A40"/>
    <mergeCell ref="B39:B40"/>
    <mergeCell ref="A38:AE38"/>
    <mergeCell ref="Q40:X40"/>
    <mergeCell ref="C39:C40"/>
    <mergeCell ref="D39:P39"/>
    <mergeCell ref="Q35:T36"/>
    <mergeCell ref="U35:X36"/>
    <mergeCell ref="Y35:AB36"/>
    <mergeCell ref="AC35:AE36"/>
    <mergeCell ref="Q39:AE39"/>
    <mergeCell ref="Y40:AE40"/>
    <mergeCell ref="U34:X34"/>
    <mergeCell ref="Y34:AB34"/>
    <mergeCell ref="A32:AE32"/>
    <mergeCell ref="Q33:AE33"/>
    <mergeCell ref="Q34:T34"/>
    <mergeCell ref="A33:A34"/>
    <mergeCell ref="B33:B34"/>
    <mergeCell ref="C33:C34"/>
    <mergeCell ref="D33:P33"/>
    <mergeCell ref="AC34:AE34"/>
    <mergeCell ref="M8:N8"/>
    <mergeCell ref="L15:Q15"/>
    <mergeCell ref="AA15:AE15"/>
    <mergeCell ref="R15:X15"/>
    <mergeCell ref="Q28:X29"/>
    <mergeCell ref="Q30:X30"/>
    <mergeCell ref="A19:AE19"/>
    <mergeCell ref="P20:AE20"/>
    <mergeCell ref="C16:AB16"/>
    <mergeCell ref="B28:C29"/>
    <mergeCell ref="A28:A29"/>
    <mergeCell ref="A17:B17"/>
    <mergeCell ref="D28:O28"/>
    <mergeCell ref="P28:P29"/>
    <mergeCell ref="A27:AE27"/>
    <mergeCell ref="C17:AE17"/>
    <mergeCell ref="Y28:AE29"/>
    <mergeCell ref="A15:B15"/>
    <mergeCell ref="C15:K15"/>
    <mergeCell ref="Y15:Z15"/>
    <mergeCell ref="B20:O20"/>
    <mergeCell ref="B30:C30"/>
    <mergeCell ref="Y30:AE30"/>
    <mergeCell ref="Q57:X58"/>
    <mergeCell ref="Y57:AE58"/>
    <mergeCell ref="A59:A60"/>
    <mergeCell ref="B59:B60"/>
    <mergeCell ref="A1:A4"/>
    <mergeCell ref="B1:AA1"/>
    <mergeCell ref="B2:AA2"/>
    <mergeCell ref="B3:AA4"/>
    <mergeCell ref="AB1:AE1"/>
    <mergeCell ref="AB2:AE2"/>
    <mergeCell ref="AB3:AE3"/>
    <mergeCell ref="AB4:AE4"/>
    <mergeCell ref="A11:B13"/>
    <mergeCell ref="D7:H9"/>
    <mergeCell ref="O7:P7"/>
    <mergeCell ref="C11:AE13"/>
    <mergeCell ref="M7:N7"/>
    <mergeCell ref="O8:P8"/>
    <mergeCell ref="M9:N9"/>
    <mergeCell ref="O9:P9"/>
    <mergeCell ref="I7:J9"/>
    <mergeCell ref="K7:L9"/>
    <mergeCell ref="A7:B9"/>
    <mergeCell ref="C7:C9"/>
    <mergeCell ref="Q59:X60"/>
    <mergeCell ref="Y59:AE60"/>
    <mergeCell ref="A61:A62"/>
    <mergeCell ref="B61:B62"/>
    <mergeCell ref="A63:A64"/>
    <mergeCell ref="Q63:X64"/>
    <mergeCell ref="Y63:AE64"/>
    <mergeCell ref="A51:A52"/>
    <mergeCell ref="B51:B52"/>
    <mergeCell ref="Q51:X52"/>
    <mergeCell ref="Y51:AE52"/>
    <mergeCell ref="A53:A54"/>
    <mergeCell ref="B53:B54"/>
    <mergeCell ref="Q61:X62"/>
    <mergeCell ref="Y61:AE62"/>
    <mergeCell ref="B63:B64"/>
    <mergeCell ref="Q53:X54"/>
    <mergeCell ref="Y53:AE54"/>
    <mergeCell ref="A55:A56"/>
    <mergeCell ref="B55:B56"/>
    <mergeCell ref="Q55:X56"/>
    <mergeCell ref="Y55:AE56"/>
    <mergeCell ref="A57:A58"/>
    <mergeCell ref="B57:B58"/>
  </mergeCells>
  <dataValidations count="3">
    <dataValidation type="textLength" operator="lessThanOrEqual" allowBlank="1" showInputMessage="1" showErrorMessage="1" errorTitle="Máximo 2.000 caracteres" error="Máximo 2.000 caracteres" sqref="Q55 Q47 Q57 Q63 Q35 Q53 Q45 Q41 Q43 Q49 Q59 Q61 Q51" xr:uid="{00000000-0002-0000-0000-000000000000}">
      <formula1>2000</formula1>
    </dataValidation>
    <dataValidation type="textLength" operator="lessThanOrEqual" allowBlank="1" showInputMessage="1" showErrorMessage="1" errorTitle="Máximo 2.000 caracteres" error="Máximo 2.000 caracteres" promptTitle="2.000 caracteres" sqref="Q30:Q31" xr:uid="{00000000-0002-0000-0000-000001000000}">
      <formula1>2000</formula1>
    </dataValidation>
    <dataValidation type="list" allowBlank="1" showInputMessage="1" showErrorMessage="1" sqref="C7:C9" xr:uid="{00000000-0002-0000-0000-000002000000}">
      <formula1>$B$21:$M$21</formula1>
    </dataValidation>
  </dataValidations>
  <hyperlinks>
    <hyperlink ref="Y41" r:id="rId1" xr:uid="{5EF722BD-F8CB-4DFF-826D-C0412307E466}"/>
    <hyperlink ref="Y43" r:id="rId2" xr:uid="{43D1F046-459A-496A-8C68-2E2F7930456E}"/>
    <hyperlink ref="Y45" r:id="rId3" xr:uid="{A1789529-D9F3-48D0-836C-B63E32ADA1EC}"/>
    <hyperlink ref="Y47" r:id="rId4" xr:uid="{FE1F9F4E-4D4C-48E5-8121-51E3A3F6CFA8}"/>
    <hyperlink ref="Y49" r:id="rId5" xr:uid="{D0A1198E-23CE-49E2-8FF6-A8C24CCFA20E}"/>
    <hyperlink ref="Y51" r:id="rId6" xr:uid="{943BF4D9-2AFD-4608-8607-D2C7F2392F8F}"/>
    <hyperlink ref="Y53" r:id="rId7" xr:uid="{71A63A7D-9595-426B-83E5-1C2A5DC79E6A}"/>
    <hyperlink ref="Y55" r:id="rId8" xr:uid="{EA4ACD04-B3CA-40F6-85C5-E872B137C226}"/>
    <hyperlink ref="Y57" r:id="rId9" xr:uid="{031F2CF9-970D-40A4-A2A4-D9E4FA464884}"/>
    <hyperlink ref="Y59" r:id="rId10" xr:uid="{49E61C66-A010-4390-BE83-2FD37465A645}"/>
    <hyperlink ref="Y61" r:id="rId11" xr:uid="{BC52B68A-2C99-4E12-87E4-2FC8696A0835}"/>
    <hyperlink ref="Y63" r:id="rId12" xr:uid="{2B9D57C5-F2B1-4E2C-A09F-24C70EFB461A}"/>
    <hyperlink ref="Y53:AE54" r:id="rId13" display="https://secretariadistritald-my.sharepoint.com/:f:/g/personal/zdoncel_sdmujer_gov_co/EjlGN__M1DRFsPHrIXiKxvkBz4zdnmvuU6Iy_W_poRApCA?e=2JPD50" xr:uid="{54147F5E-E74B-4357-8D41-BA46566E3161}"/>
  </hyperlinks>
  <pageMargins left="0.98425196850393704" right="0.98425196850393704" top="0.98425196850393704" bottom="0.98425196850393704" header="0.51181102362204722" footer="0.51181102362204722"/>
  <pageSetup scale="17" fitToHeight="0" orientation="landscape" r:id="rId14"/>
  <drawing r:id="rId15"/>
  <legacyDrawing r:id="rId16"/>
  <extLst>
    <ext xmlns:x14="http://schemas.microsoft.com/office/spreadsheetml/2009/9/main" uri="{CCE6A557-97BC-4b89-ADB6-D9C93CAAB3DF}">
      <x14:dataValidations xmlns:xm="http://schemas.microsoft.com/office/excel/2006/main" count="4">
        <x14:dataValidation type="list" allowBlank="1" showInputMessage="1" showErrorMessage="1" xr:uid="{08E4D5EC-48B6-48B0-9CFF-49BF9A007553}">
          <x14:formula1>
            <xm:f>listas!$D$2:$D$15</xm:f>
          </x14:formula1>
          <xm:sqref>C11:AE13</xm:sqref>
        </x14:dataValidation>
        <x14:dataValidation type="list" allowBlank="1" showInputMessage="1" showErrorMessage="1" xr:uid="{DE3819A2-E2C6-40B8-AA71-26E1B8A63CDB}">
          <x14:formula1>
            <xm:f>listas!$A$2:$A$6</xm:f>
          </x14:formula1>
          <xm:sqref>C15:K15</xm:sqref>
        </x14:dataValidation>
        <x14:dataValidation type="list" allowBlank="1" showInputMessage="1" showErrorMessage="1" xr:uid="{8846E161-823A-4370-AD42-5BD0B7F51418}">
          <x14:formula1>
            <xm:f>listas!$B$2:$B$8</xm:f>
          </x14:formula1>
          <xm:sqref>R15:X15</xm:sqref>
        </x14:dataValidation>
        <x14:dataValidation type="list" allowBlank="1" showInputMessage="1" showErrorMessage="1" xr:uid="{599CB5D8-462C-4795-844F-242AF60050C0}">
          <x14:formula1>
            <xm:f>listas!$C$2:$C$20</xm:f>
          </x14:formula1>
          <xm:sqref>AA15:AE15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C7C3-9541-4F90-9BE6-20391F140DC7}">
  <sheetPr>
    <tabColor rgb="FFFFFF00"/>
    <pageSetUpPr fitToPage="1"/>
  </sheetPr>
  <dimension ref="A1:AO55"/>
  <sheetViews>
    <sheetView showGridLines="0" view="pageBreakPreview" topLeftCell="T13" zoomScale="71" zoomScaleNormal="79" zoomScaleSheetLayoutView="85" workbookViewId="0">
      <selection activeCell="AF13" sqref="AF1:AI1048576"/>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2.44140625" style="15" bestFit="1" customWidth="1"/>
    <col min="31" max="31" width="20.44140625" style="15" customWidth="1"/>
    <col min="32" max="32" width="22.88671875" style="731" customWidth="1"/>
    <col min="33" max="33" width="18.44140625" style="731" bestFit="1" customWidth="1"/>
    <col min="34" max="34" width="8.44140625" style="731" customWidth="1"/>
    <col min="35" max="35" width="18.44140625" style="731"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385"/>
      <c r="B1" s="388" t="s">
        <v>157</v>
      </c>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7" t="s">
        <v>158</v>
      </c>
      <c r="AC1" s="398"/>
      <c r="AD1" s="398"/>
      <c r="AE1" s="399"/>
    </row>
    <row r="2" spans="1:31" ht="30.75" customHeight="1" thickBot="1" x14ac:dyDescent="0.35">
      <c r="A2" s="386"/>
      <c r="B2" s="388" t="s">
        <v>159</v>
      </c>
      <c r="C2" s="389"/>
      <c r="D2" s="389"/>
      <c r="E2" s="389"/>
      <c r="F2" s="389"/>
      <c r="G2" s="389"/>
      <c r="H2" s="389"/>
      <c r="I2" s="389"/>
      <c r="J2" s="389"/>
      <c r="K2" s="389"/>
      <c r="L2" s="389"/>
      <c r="M2" s="389"/>
      <c r="N2" s="389"/>
      <c r="O2" s="389"/>
      <c r="P2" s="389"/>
      <c r="Q2" s="389"/>
      <c r="R2" s="389"/>
      <c r="S2" s="389"/>
      <c r="T2" s="389"/>
      <c r="U2" s="389"/>
      <c r="V2" s="389"/>
      <c r="W2" s="389"/>
      <c r="X2" s="389"/>
      <c r="Y2" s="389"/>
      <c r="Z2" s="389"/>
      <c r="AA2" s="390"/>
      <c r="AB2" s="397" t="s">
        <v>160</v>
      </c>
      <c r="AC2" s="398"/>
      <c r="AD2" s="398"/>
      <c r="AE2" s="399"/>
    </row>
    <row r="3" spans="1:31" ht="24" customHeight="1" thickBot="1" x14ac:dyDescent="0.35">
      <c r="A3" s="386"/>
      <c r="B3" s="391" t="s">
        <v>161</v>
      </c>
      <c r="C3" s="392"/>
      <c r="D3" s="392"/>
      <c r="E3" s="392"/>
      <c r="F3" s="392"/>
      <c r="G3" s="392"/>
      <c r="H3" s="392"/>
      <c r="I3" s="392"/>
      <c r="J3" s="392"/>
      <c r="K3" s="392"/>
      <c r="L3" s="392"/>
      <c r="M3" s="392"/>
      <c r="N3" s="392"/>
      <c r="O3" s="392"/>
      <c r="P3" s="392"/>
      <c r="Q3" s="392"/>
      <c r="R3" s="392"/>
      <c r="S3" s="392"/>
      <c r="T3" s="392"/>
      <c r="U3" s="392"/>
      <c r="V3" s="392"/>
      <c r="W3" s="392"/>
      <c r="X3" s="392"/>
      <c r="Y3" s="392"/>
      <c r="Z3" s="392"/>
      <c r="AA3" s="393"/>
      <c r="AB3" s="397" t="s">
        <v>162</v>
      </c>
      <c r="AC3" s="398"/>
      <c r="AD3" s="398"/>
      <c r="AE3" s="399"/>
    </row>
    <row r="4" spans="1:31" ht="21.75" customHeight="1" thickBot="1" x14ac:dyDescent="0.35">
      <c r="A4" s="387"/>
      <c r="B4" s="394"/>
      <c r="C4" s="395"/>
      <c r="D4" s="395"/>
      <c r="E4" s="395"/>
      <c r="F4" s="395"/>
      <c r="G4" s="395"/>
      <c r="H4" s="395"/>
      <c r="I4" s="395"/>
      <c r="J4" s="395"/>
      <c r="K4" s="395"/>
      <c r="L4" s="395"/>
      <c r="M4" s="395"/>
      <c r="N4" s="395"/>
      <c r="O4" s="395"/>
      <c r="P4" s="395"/>
      <c r="Q4" s="395"/>
      <c r="R4" s="395"/>
      <c r="S4" s="395"/>
      <c r="T4" s="395"/>
      <c r="U4" s="395"/>
      <c r="V4" s="395"/>
      <c r="W4" s="395"/>
      <c r="X4" s="395"/>
      <c r="Y4" s="395"/>
      <c r="Z4" s="395"/>
      <c r="AA4" s="396"/>
      <c r="AB4" s="400" t="s">
        <v>163</v>
      </c>
      <c r="AC4" s="401"/>
      <c r="AD4" s="401"/>
      <c r="AE4" s="402"/>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88"/>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3">
      <c r="A7" s="403" t="s">
        <v>4</v>
      </c>
      <c r="B7" s="437"/>
      <c r="C7" s="439" t="s">
        <v>164</v>
      </c>
      <c r="D7" s="403" t="s">
        <v>6</v>
      </c>
      <c r="E7" s="409"/>
      <c r="F7" s="409"/>
      <c r="G7" s="409"/>
      <c r="H7" s="404"/>
      <c r="I7" s="431">
        <v>45632</v>
      </c>
      <c r="J7" s="432"/>
      <c r="K7" s="403" t="s">
        <v>8</v>
      </c>
      <c r="L7" s="404"/>
      <c r="M7" s="423" t="s">
        <v>165</v>
      </c>
      <c r="N7" s="424"/>
      <c r="O7" s="412"/>
      <c r="P7" s="413"/>
      <c r="Q7" s="20"/>
      <c r="R7" s="20"/>
      <c r="S7" s="20"/>
      <c r="T7" s="20"/>
      <c r="U7" s="20"/>
      <c r="V7" s="20"/>
      <c r="W7" s="20"/>
      <c r="X7" s="20"/>
      <c r="Y7" s="20"/>
      <c r="Z7" s="21"/>
      <c r="AA7" s="20"/>
      <c r="AB7" s="20"/>
      <c r="AD7" s="22"/>
      <c r="AE7" s="23"/>
    </row>
    <row r="8" spans="1:31" ht="15" customHeight="1" x14ac:dyDescent="0.3">
      <c r="A8" s="405"/>
      <c r="B8" s="438"/>
      <c r="C8" s="440"/>
      <c r="D8" s="405"/>
      <c r="E8" s="410"/>
      <c r="F8" s="410"/>
      <c r="G8" s="410"/>
      <c r="H8" s="406"/>
      <c r="I8" s="433"/>
      <c r="J8" s="434"/>
      <c r="K8" s="405"/>
      <c r="L8" s="406"/>
      <c r="M8" s="442" t="s">
        <v>166</v>
      </c>
      <c r="N8" s="443"/>
      <c r="O8" s="425"/>
      <c r="P8" s="426"/>
      <c r="Q8" s="20"/>
      <c r="R8" s="20"/>
      <c r="S8" s="20"/>
      <c r="T8" s="20"/>
      <c r="U8" s="20"/>
      <c r="V8" s="20"/>
      <c r="W8" s="20"/>
      <c r="X8" s="20"/>
      <c r="Y8" s="20"/>
      <c r="Z8" s="21"/>
      <c r="AA8" s="20"/>
      <c r="AB8" s="20"/>
      <c r="AD8" s="22"/>
      <c r="AE8" s="23"/>
    </row>
    <row r="9" spans="1:31" ht="15.75" customHeight="1" thickBot="1" x14ac:dyDescent="0.35">
      <c r="A9" s="407"/>
      <c r="B9" s="408"/>
      <c r="C9" s="441"/>
      <c r="D9" s="407"/>
      <c r="E9" s="411"/>
      <c r="F9" s="411"/>
      <c r="G9" s="411"/>
      <c r="H9" s="408"/>
      <c r="I9" s="435"/>
      <c r="J9" s="436"/>
      <c r="K9" s="407"/>
      <c r="L9" s="408"/>
      <c r="M9" s="427" t="s">
        <v>167</v>
      </c>
      <c r="N9" s="428"/>
      <c r="O9" s="429" t="s">
        <v>168</v>
      </c>
      <c r="P9" s="43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03" t="s">
        <v>10</v>
      </c>
      <c r="B11" s="404"/>
      <c r="C11" s="414" t="s">
        <v>169</v>
      </c>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6"/>
    </row>
    <row r="12" spans="1:31" ht="15" customHeight="1" x14ac:dyDescent="0.3">
      <c r="A12" s="405"/>
      <c r="B12" s="406"/>
      <c r="C12" s="417"/>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9"/>
    </row>
    <row r="13" spans="1:31" ht="15" customHeight="1" thickBot="1" x14ac:dyDescent="0.35">
      <c r="A13" s="407"/>
      <c r="B13" s="408"/>
      <c r="C13" s="420"/>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457" t="s">
        <v>12</v>
      </c>
      <c r="B15" s="458"/>
      <c r="C15" s="463" t="s">
        <v>170</v>
      </c>
      <c r="D15" s="464"/>
      <c r="E15" s="464"/>
      <c r="F15" s="464"/>
      <c r="G15" s="464"/>
      <c r="H15" s="464"/>
      <c r="I15" s="464"/>
      <c r="J15" s="464"/>
      <c r="K15" s="465"/>
      <c r="L15" s="444" t="s">
        <v>14</v>
      </c>
      <c r="M15" s="445"/>
      <c r="N15" s="445"/>
      <c r="O15" s="445"/>
      <c r="P15" s="445"/>
      <c r="Q15" s="446"/>
      <c r="R15" s="450" t="s">
        <v>171</v>
      </c>
      <c r="S15" s="451"/>
      <c r="T15" s="451"/>
      <c r="U15" s="451"/>
      <c r="V15" s="451"/>
      <c r="W15" s="451"/>
      <c r="X15" s="452"/>
      <c r="Y15" s="444" t="s">
        <v>15</v>
      </c>
      <c r="Z15" s="446"/>
      <c r="AA15" s="447" t="s">
        <v>172</v>
      </c>
      <c r="AB15" s="448"/>
      <c r="AC15" s="448"/>
      <c r="AD15" s="448"/>
      <c r="AE15" s="449"/>
    </row>
    <row r="16" spans="1:31" ht="9" customHeight="1" thickBot="1" x14ac:dyDescent="0.35">
      <c r="A16" s="24"/>
      <c r="B16" s="20"/>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D16" s="22"/>
      <c r="AE16" s="23"/>
    </row>
    <row r="17" spans="1:35" s="40" customFormat="1" ht="37.5" customHeight="1" thickBot="1" x14ac:dyDescent="0.35">
      <c r="A17" s="457" t="s">
        <v>17</v>
      </c>
      <c r="B17" s="458"/>
      <c r="C17" s="447" t="s">
        <v>144</v>
      </c>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733"/>
      <c r="AG17" s="733"/>
      <c r="AH17" s="733"/>
      <c r="AI17" s="733"/>
    </row>
    <row r="18" spans="1:35"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x14ac:dyDescent="0.35">
      <c r="A19" s="444" t="s">
        <v>173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6"/>
      <c r="AF19" s="735"/>
    </row>
    <row r="20" spans="1:35" ht="32.1" customHeight="1" thickBot="1" x14ac:dyDescent="0.35">
      <c r="A20" s="44" t="s">
        <v>19</v>
      </c>
      <c r="B20" s="466" t="s">
        <v>174</v>
      </c>
      <c r="C20" s="467"/>
      <c r="D20" s="467"/>
      <c r="E20" s="467"/>
      <c r="F20" s="467"/>
      <c r="G20" s="467"/>
      <c r="H20" s="467"/>
      <c r="I20" s="467"/>
      <c r="J20" s="467"/>
      <c r="K20" s="467"/>
      <c r="L20" s="467"/>
      <c r="M20" s="467"/>
      <c r="N20" s="467"/>
      <c r="O20" s="468"/>
      <c r="P20" s="444" t="s">
        <v>175</v>
      </c>
      <c r="Q20" s="445"/>
      <c r="R20" s="445"/>
      <c r="S20" s="445"/>
      <c r="T20" s="445"/>
      <c r="U20" s="445"/>
      <c r="V20" s="445"/>
      <c r="W20" s="445"/>
      <c r="X20" s="445"/>
      <c r="Y20" s="445"/>
      <c r="Z20" s="445"/>
      <c r="AA20" s="445"/>
      <c r="AB20" s="445"/>
      <c r="AC20" s="445"/>
      <c r="AD20" s="445"/>
      <c r="AE20" s="446"/>
      <c r="AF20" s="735"/>
    </row>
    <row r="21" spans="1:35" ht="32.1" customHeight="1" thickBot="1" x14ac:dyDescent="0.35">
      <c r="A21" s="25"/>
      <c r="B21" s="45" t="s">
        <v>176</v>
      </c>
      <c r="C21" s="46" t="s">
        <v>177</v>
      </c>
      <c r="D21" s="46" t="s">
        <v>178</v>
      </c>
      <c r="E21" s="46" t="s">
        <v>179</v>
      </c>
      <c r="F21" s="46" t="s">
        <v>180</v>
      </c>
      <c r="G21" s="46" t="s">
        <v>181</v>
      </c>
      <c r="H21" s="46" t="s">
        <v>182</v>
      </c>
      <c r="I21" s="46" t="s">
        <v>183</v>
      </c>
      <c r="J21" s="46" t="s">
        <v>184</v>
      </c>
      <c r="K21" s="46" t="s">
        <v>185</v>
      </c>
      <c r="L21" s="46" t="s">
        <v>164</v>
      </c>
      <c r="M21" s="46" t="s">
        <v>186</v>
      </c>
      <c r="N21" s="46" t="s">
        <v>102</v>
      </c>
      <c r="O21" s="47" t="s">
        <v>100</v>
      </c>
      <c r="P21" s="48"/>
      <c r="Q21" s="44" t="s">
        <v>176</v>
      </c>
      <c r="R21" s="49" t="s">
        <v>177</v>
      </c>
      <c r="S21" s="49" t="s">
        <v>178</v>
      </c>
      <c r="T21" s="49" t="s">
        <v>179</v>
      </c>
      <c r="U21" s="49" t="s">
        <v>180</v>
      </c>
      <c r="V21" s="49" t="s">
        <v>181</v>
      </c>
      <c r="W21" s="49" t="s">
        <v>182</v>
      </c>
      <c r="X21" s="49" t="s">
        <v>183</v>
      </c>
      <c r="Y21" s="49" t="s">
        <v>184</v>
      </c>
      <c r="Z21" s="49" t="s">
        <v>185</v>
      </c>
      <c r="AA21" s="49" t="s">
        <v>164</v>
      </c>
      <c r="AB21" s="49" t="s">
        <v>186</v>
      </c>
      <c r="AC21" s="49" t="s">
        <v>102</v>
      </c>
      <c r="AD21" s="50" t="s">
        <v>187</v>
      </c>
      <c r="AE21" s="50" t="s">
        <v>188</v>
      </c>
      <c r="AF21" s="736"/>
    </row>
    <row r="22" spans="1:35" ht="32.1" customHeight="1" x14ac:dyDescent="0.3">
      <c r="A22" s="51" t="s">
        <v>31</v>
      </c>
      <c r="B22" s="166"/>
      <c r="C22" s="167"/>
      <c r="D22" s="167"/>
      <c r="E22" s="167"/>
      <c r="F22" s="167"/>
      <c r="G22" s="167"/>
      <c r="H22" s="167"/>
      <c r="I22" s="167">
        <v>0</v>
      </c>
      <c r="J22" s="167"/>
      <c r="K22" s="167">
        <v>0</v>
      </c>
      <c r="L22" s="167"/>
      <c r="M22" s="167"/>
      <c r="N22" s="167">
        <f>SUM(B22:M22)</f>
        <v>0</v>
      </c>
      <c r="O22" s="52"/>
      <c r="P22" s="51" t="s">
        <v>27</v>
      </c>
      <c r="Q22" s="53"/>
      <c r="R22" s="54"/>
      <c r="S22" s="54"/>
      <c r="T22" s="54"/>
      <c r="U22" s="54"/>
      <c r="V22" s="54"/>
      <c r="W22" s="179"/>
      <c r="X22" s="179">
        <v>229464000</v>
      </c>
      <c r="Y22" s="54">
        <f>+AF22-X22</f>
        <v>113196000</v>
      </c>
      <c r="Z22" s="54"/>
      <c r="AA22" s="54"/>
      <c r="AB22" s="54"/>
      <c r="AC22" s="179">
        <f>SUM(Q22:AB22)</f>
        <v>342660000</v>
      </c>
      <c r="AE22" s="55"/>
      <c r="AF22" s="737">
        <f>+VIGENCIA!G6</f>
        <v>342660000</v>
      </c>
      <c r="AG22" s="744">
        <f>45363333-AF25</f>
        <v>29100000</v>
      </c>
    </row>
    <row r="23" spans="1:35" ht="32.1" customHeight="1" x14ac:dyDescent="0.3">
      <c r="A23" s="56" t="s">
        <v>21</v>
      </c>
      <c r="B23" s="168"/>
      <c r="C23" s="169"/>
      <c r="D23" s="169"/>
      <c r="E23" s="169"/>
      <c r="F23" s="169"/>
      <c r="G23" s="169"/>
      <c r="H23" s="169"/>
      <c r="I23" s="169"/>
      <c r="J23" s="169"/>
      <c r="K23" s="169"/>
      <c r="L23" s="169"/>
      <c r="M23" s="169"/>
      <c r="N23" s="169">
        <f>SUM(B23:M23)</f>
        <v>0</v>
      </c>
      <c r="O23" s="59" t="str">
        <f>IFERROR(N23/(SUMIF(B23:M23,"&gt;0",B22:M22))," ")</f>
        <v xml:space="preserve"> </v>
      </c>
      <c r="P23" s="56" t="s">
        <v>29</v>
      </c>
      <c r="Q23" s="57"/>
      <c r="R23" s="58"/>
      <c r="S23" s="58"/>
      <c r="T23" s="58"/>
      <c r="U23" s="58"/>
      <c r="V23" s="58"/>
      <c r="W23" s="58"/>
      <c r="X23" s="58">
        <v>125500000</v>
      </c>
      <c r="Y23" s="58">
        <f>+AF23-X23</f>
        <v>70957600</v>
      </c>
      <c r="Z23" s="58">
        <v>9296666</v>
      </c>
      <c r="AA23" s="58">
        <v>20600826</v>
      </c>
      <c r="AB23" s="58"/>
      <c r="AC23" s="58">
        <f>SUM(Q23:AB23)</f>
        <v>226355092</v>
      </c>
      <c r="AD23" s="58">
        <f>AC23/SUM(W22:AB22)</f>
        <v>0.66058218642386035</v>
      </c>
      <c r="AE23" s="60">
        <f>AC23/AC22</f>
        <v>0.66058218642386035</v>
      </c>
      <c r="AF23" s="737">
        <f>+VIGENCIA!H6</f>
        <v>196457600</v>
      </c>
      <c r="AG23" s="731">
        <v>226355092</v>
      </c>
      <c r="AH23" s="745">
        <f>+AG23-AC23</f>
        <v>0</v>
      </c>
    </row>
    <row r="24" spans="1:35" ht="32.1" customHeight="1" x14ac:dyDescent="0.3">
      <c r="A24" s="56" t="s">
        <v>23</v>
      </c>
      <c r="B24" s="168">
        <f>+B22-B23</f>
        <v>0</v>
      </c>
      <c r="C24" s="169">
        <f t="shared" ref="C24:M24" si="0">+C22-C23</f>
        <v>0</v>
      </c>
      <c r="D24" s="169">
        <f t="shared" si="0"/>
        <v>0</v>
      </c>
      <c r="E24" s="169">
        <f t="shared" si="0"/>
        <v>0</v>
      </c>
      <c r="F24" s="169">
        <f t="shared" si="0"/>
        <v>0</v>
      </c>
      <c r="G24" s="169">
        <f t="shared" si="0"/>
        <v>0</v>
      </c>
      <c r="H24" s="169">
        <f t="shared" si="0"/>
        <v>0</v>
      </c>
      <c r="I24" s="169">
        <f t="shared" si="0"/>
        <v>0</v>
      </c>
      <c r="J24" s="169"/>
      <c r="K24" s="169">
        <f t="shared" si="0"/>
        <v>0</v>
      </c>
      <c r="L24" s="169">
        <f t="shared" si="0"/>
        <v>0</v>
      </c>
      <c r="M24" s="169">
        <f t="shared" si="0"/>
        <v>0</v>
      </c>
      <c r="N24" s="169">
        <f>SUM(B24:M24)</f>
        <v>0</v>
      </c>
      <c r="O24" s="61"/>
      <c r="P24" s="56" t="s">
        <v>31</v>
      </c>
      <c r="Q24" s="57"/>
      <c r="R24" s="58"/>
      <c r="S24" s="58"/>
      <c r="T24" s="58"/>
      <c r="U24" s="58"/>
      <c r="V24" s="58"/>
      <c r="W24" s="169"/>
      <c r="X24" s="169"/>
      <c r="Y24" s="58">
        <f>+$AC$22/5</f>
        <v>68532000</v>
      </c>
      <c r="Z24" s="58">
        <f t="shared" ref="Z24:AA24" si="1">+$AC$22/5</f>
        <v>68532000</v>
      </c>
      <c r="AA24" s="58">
        <f t="shared" si="1"/>
        <v>68532000</v>
      </c>
      <c r="AB24" s="58">
        <f>+($AC$22/5)*2</f>
        <v>137064000</v>
      </c>
      <c r="AC24" s="169">
        <f>SUM(Q24:AB24)</f>
        <v>342660000</v>
      </c>
      <c r="AD24" s="58"/>
      <c r="AE24" s="62"/>
      <c r="AF24" s="737"/>
    </row>
    <row r="25" spans="1:35" ht="32.1" customHeight="1" thickBot="1" x14ac:dyDescent="0.35">
      <c r="A25" s="63" t="s">
        <v>25</v>
      </c>
      <c r="B25" s="64"/>
      <c r="C25" s="65"/>
      <c r="D25" s="65"/>
      <c r="E25" s="65"/>
      <c r="F25" s="65"/>
      <c r="G25" s="65"/>
      <c r="H25" s="65"/>
      <c r="I25" s="65"/>
      <c r="J25" s="65"/>
      <c r="K25" s="65"/>
      <c r="L25" s="65"/>
      <c r="M25" s="65"/>
      <c r="N25" s="65">
        <f>SUM(B25:M25)</f>
        <v>0</v>
      </c>
      <c r="O25" s="66" t="str">
        <f>IFERROR(N25/(SUMIF(B25:M25,"&gt;0",B24:M24))," ")</f>
        <v xml:space="preserve"> </v>
      </c>
      <c r="P25" s="63" t="s">
        <v>25</v>
      </c>
      <c r="Q25" s="64"/>
      <c r="R25" s="65"/>
      <c r="S25" s="65"/>
      <c r="T25" s="65"/>
      <c r="U25" s="65"/>
      <c r="V25" s="65"/>
      <c r="W25" s="65"/>
      <c r="X25" s="65">
        <v>0</v>
      </c>
      <c r="Y25" s="65">
        <f>+AF25</f>
        <v>16263333</v>
      </c>
      <c r="Z25" s="65">
        <v>29100000</v>
      </c>
      <c r="AA25" s="65">
        <v>41692533</v>
      </c>
      <c r="AB25" s="65"/>
      <c r="AC25" s="65">
        <f>SUM(Q25:AB25)</f>
        <v>87055866</v>
      </c>
      <c r="AD25" s="65">
        <f>AC25/SUM(W24:AB24)</f>
        <v>0.25405902644020312</v>
      </c>
      <c r="AE25" s="67">
        <f>AC25/AC24</f>
        <v>0.25405902644020312</v>
      </c>
      <c r="AF25" s="737">
        <f>+VIGENCIA!I6</f>
        <v>16263333</v>
      </c>
      <c r="AG25" s="731">
        <v>87055866</v>
      </c>
      <c r="AH25" s="745">
        <f>+AG25-AC25</f>
        <v>0</v>
      </c>
    </row>
    <row r="26" spans="1:35" s="68" customFormat="1" ht="16.5" customHeight="1" thickBot="1" x14ac:dyDescent="0.3">
      <c r="A26" s="298"/>
      <c r="AC26" s="163"/>
      <c r="AE26" s="299"/>
      <c r="AF26" s="739"/>
      <c r="AG26" s="739"/>
      <c r="AH26" s="739"/>
      <c r="AI26" s="739"/>
    </row>
    <row r="27" spans="1:35" ht="33.9" customHeight="1" x14ac:dyDescent="0.3">
      <c r="A27" s="459" t="s">
        <v>189</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1"/>
    </row>
    <row r="28" spans="1:35" ht="15" customHeight="1" x14ac:dyDescent="0.3">
      <c r="A28" s="456" t="s">
        <v>34</v>
      </c>
      <c r="B28" s="453" t="s">
        <v>36</v>
      </c>
      <c r="C28" s="453"/>
      <c r="D28" s="453" t="s">
        <v>190</v>
      </c>
      <c r="E28" s="453"/>
      <c r="F28" s="453"/>
      <c r="G28" s="453"/>
      <c r="H28" s="453"/>
      <c r="I28" s="453"/>
      <c r="J28" s="453"/>
      <c r="K28" s="453"/>
      <c r="L28" s="453"/>
      <c r="M28" s="453"/>
      <c r="N28" s="453"/>
      <c r="O28" s="453"/>
      <c r="P28" s="453" t="s">
        <v>102</v>
      </c>
      <c r="Q28" s="453" t="s">
        <v>191</v>
      </c>
      <c r="R28" s="453"/>
      <c r="S28" s="453"/>
      <c r="T28" s="453"/>
      <c r="U28" s="453"/>
      <c r="V28" s="453"/>
      <c r="W28" s="453"/>
      <c r="X28" s="453"/>
      <c r="Y28" s="453" t="s">
        <v>192</v>
      </c>
      <c r="Z28" s="453"/>
      <c r="AA28" s="453"/>
      <c r="AB28" s="453"/>
      <c r="AC28" s="453"/>
      <c r="AD28" s="453"/>
      <c r="AE28" s="462"/>
    </row>
    <row r="29" spans="1:35" ht="27" customHeight="1" x14ac:dyDescent="0.3">
      <c r="A29" s="456"/>
      <c r="B29" s="453"/>
      <c r="C29" s="453"/>
      <c r="D29" s="69" t="s">
        <v>176</v>
      </c>
      <c r="E29" s="69" t="s">
        <v>177</v>
      </c>
      <c r="F29" s="69" t="s">
        <v>178</v>
      </c>
      <c r="G29" s="69" t="s">
        <v>179</v>
      </c>
      <c r="H29" s="69" t="s">
        <v>180</v>
      </c>
      <c r="I29" s="69" t="s">
        <v>181</v>
      </c>
      <c r="J29" s="69" t="s">
        <v>182</v>
      </c>
      <c r="K29" s="69" t="s">
        <v>183</v>
      </c>
      <c r="L29" s="69" t="s">
        <v>184</v>
      </c>
      <c r="M29" s="69" t="s">
        <v>185</v>
      </c>
      <c r="N29" s="69" t="s">
        <v>164</v>
      </c>
      <c r="O29" s="69" t="s">
        <v>186</v>
      </c>
      <c r="P29" s="453"/>
      <c r="Q29" s="453"/>
      <c r="R29" s="453"/>
      <c r="S29" s="453"/>
      <c r="T29" s="453"/>
      <c r="U29" s="453"/>
      <c r="V29" s="453"/>
      <c r="W29" s="453"/>
      <c r="X29" s="453"/>
      <c r="Y29" s="453"/>
      <c r="Z29" s="453"/>
      <c r="AA29" s="453"/>
      <c r="AB29" s="453"/>
      <c r="AC29" s="453"/>
      <c r="AD29" s="453"/>
      <c r="AE29" s="462"/>
    </row>
    <row r="30" spans="1:35" ht="108" customHeight="1" thickBot="1" x14ac:dyDescent="0.35">
      <c r="A30" s="170"/>
      <c r="B30" s="469"/>
      <c r="C30" s="469"/>
      <c r="D30" s="16"/>
      <c r="E30" s="16"/>
      <c r="F30" s="16"/>
      <c r="G30" s="16"/>
      <c r="H30" s="16"/>
      <c r="I30" s="16"/>
      <c r="J30" s="16"/>
      <c r="K30" s="16"/>
      <c r="L30" s="16"/>
      <c r="M30" s="16"/>
      <c r="N30" s="16"/>
      <c r="O30" s="16"/>
      <c r="P30" s="70">
        <f>SUM(D30:O30)</f>
        <v>0</v>
      </c>
      <c r="Q30" s="454" t="s">
        <v>193</v>
      </c>
      <c r="R30" s="454"/>
      <c r="S30" s="454"/>
      <c r="T30" s="454"/>
      <c r="U30" s="454"/>
      <c r="V30" s="454"/>
      <c r="W30" s="454"/>
      <c r="X30" s="454"/>
      <c r="Y30" s="454" t="s">
        <v>43</v>
      </c>
      <c r="Z30" s="454"/>
      <c r="AA30" s="454"/>
      <c r="AB30" s="454"/>
      <c r="AC30" s="454"/>
      <c r="AD30" s="454"/>
      <c r="AE30" s="470"/>
    </row>
    <row r="31" spans="1:35" ht="12" customHeight="1" thickBot="1" x14ac:dyDescent="0.35">
      <c r="A31" s="71"/>
      <c r="B31" s="72"/>
      <c r="C31" s="72"/>
      <c r="D31" s="27"/>
      <c r="E31" s="27"/>
      <c r="F31" s="27"/>
      <c r="G31" s="27"/>
      <c r="H31" s="27"/>
      <c r="I31" s="27"/>
      <c r="J31" s="27"/>
      <c r="K31" s="27"/>
      <c r="L31" s="27"/>
      <c r="M31" s="27"/>
      <c r="N31" s="27"/>
      <c r="O31" s="27"/>
      <c r="P31" s="73"/>
      <c r="Q31" s="160"/>
      <c r="R31" s="160"/>
      <c r="S31" s="160"/>
      <c r="T31" s="160"/>
      <c r="U31" s="160"/>
      <c r="V31" s="160"/>
      <c r="W31" s="160"/>
      <c r="X31" s="160"/>
      <c r="Y31" s="160"/>
      <c r="Z31" s="160"/>
      <c r="AA31" s="160"/>
      <c r="AB31" s="160"/>
      <c r="AC31" s="160"/>
      <c r="AD31" s="160"/>
      <c r="AE31" s="161"/>
    </row>
    <row r="32" spans="1:35" ht="45" customHeight="1" x14ac:dyDescent="0.3">
      <c r="A32" s="414" t="s">
        <v>194</v>
      </c>
      <c r="B32" s="415"/>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6"/>
    </row>
    <row r="33" spans="1:41" ht="23.1" customHeight="1" x14ac:dyDescent="0.3">
      <c r="A33" s="456" t="s">
        <v>44</v>
      </c>
      <c r="B33" s="453" t="s">
        <v>46</v>
      </c>
      <c r="C33" s="453" t="s">
        <v>36</v>
      </c>
      <c r="D33" s="453" t="s">
        <v>195</v>
      </c>
      <c r="E33" s="453"/>
      <c r="F33" s="453"/>
      <c r="G33" s="453"/>
      <c r="H33" s="453"/>
      <c r="I33" s="453"/>
      <c r="J33" s="453"/>
      <c r="K33" s="453"/>
      <c r="L33" s="453"/>
      <c r="M33" s="453"/>
      <c r="N33" s="453"/>
      <c r="O33" s="453"/>
      <c r="P33" s="453"/>
      <c r="Q33" s="453" t="s">
        <v>196</v>
      </c>
      <c r="R33" s="453"/>
      <c r="S33" s="453"/>
      <c r="T33" s="453"/>
      <c r="U33" s="453"/>
      <c r="V33" s="453"/>
      <c r="W33" s="453"/>
      <c r="X33" s="453"/>
      <c r="Y33" s="453"/>
      <c r="Z33" s="453"/>
      <c r="AA33" s="453"/>
      <c r="AB33" s="453"/>
      <c r="AC33" s="453"/>
      <c r="AD33" s="453"/>
      <c r="AE33" s="462"/>
      <c r="AG33" s="741"/>
      <c r="AH33" s="741"/>
      <c r="AI33" s="741"/>
      <c r="AJ33" s="74"/>
      <c r="AK33" s="74"/>
      <c r="AL33" s="74"/>
      <c r="AM33" s="74"/>
      <c r="AN33" s="74"/>
      <c r="AO33" s="74"/>
    </row>
    <row r="34" spans="1:41" ht="27" customHeight="1" x14ac:dyDescent="0.3">
      <c r="A34" s="456"/>
      <c r="B34" s="453"/>
      <c r="C34" s="474"/>
      <c r="D34" s="69" t="s">
        <v>176</v>
      </c>
      <c r="E34" s="69" t="s">
        <v>177</v>
      </c>
      <c r="F34" s="69" t="s">
        <v>178</v>
      </c>
      <c r="G34" s="69" t="s">
        <v>179</v>
      </c>
      <c r="H34" s="69" t="s">
        <v>180</v>
      </c>
      <c r="I34" s="69" t="s">
        <v>181</v>
      </c>
      <c r="J34" s="69" t="s">
        <v>182</v>
      </c>
      <c r="K34" s="69" t="s">
        <v>183</v>
      </c>
      <c r="L34" s="69" t="s">
        <v>184</v>
      </c>
      <c r="M34" s="69" t="s">
        <v>185</v>
      </c>
      <c r="N34" s="69" t="s">
        <v>164</v>
      </c>
      <c r="O34" s="69" t="s">
        <v>186</v>
      </c>
      <c r="P34" s="69" t="s">
        <v>102</v>
      </c>
      <c r="Q34" s="471" t="s">
        <v>52</v>
      </c>
      <c r="R34" s="472"/>
      <c r="S34" s="472"/>
      <c r="T34" s="473"/>
      <c r="U34" s="453" t="s">
        <v>54</v>
      </c>
      <c r="V34" s="453"/>
      <c r="W34" s="453"/>
      <c r="X34" s="453"/>
      <c r="Y34" s="453" t="s">
        <v>56</v>
      </c>
      <c r="Z34" s="453"/>
      <c r="AA34" s="453"/>
      <c r="AB34" s="453"/>
      <c r="AC34" s="453" t="s">
        <v>58</v>
      </c>
      <c r="AD34" s="453"/>
      <c r="AE34" s="462"/>
      <c r="AG34" s="741"/>
      <c r="AH34" s="741"/>
      <c r="AI34" s="741"/>
      <c r="AJ34" s="74"/>
      <c r="AK34" s="74"/>
      <c r="AL34" s="74"/>
      <c r="AM34" s="74"/>
      <c r="AN34" s="74"/>
      <c r="AO34" s="74"/>
    </row>
    <row r="35" spans="1:41" ht="45" customHeight="1" x14ac:dyDescent="0.3">
      <c r="A35" s="475" t="str">
        <f>+C17</f>
        <v>Implementar al 92% la Política de Gestión Documental institucional</v>
      </c>
      <c r="B35" s="477">
        <f>+'CADENA DE VALOR'!J12</f>
        <v>0.05</v>
      </c>
      <c r="C35" s="76" t="s">
        <v>48</v>
      </c>
      <c r="D35" s="75"/>
      <c r="E35" s="75"/>
      <c r="F35" s="75"/>
      <c r="G35" s="75"/>
      <c r="H35" s="75"/>
      <c r="I35" s="182"/>
      <c r="J35" s="306">
        <f>((J41*($B$41/$B$35))+(J43*($B$43/$B$35))+(J45*($B$45/$B$35))+(J47*($B$47/$B$35))+(J49*($B$49/$B$35))+(J51*($B$51/$B$35))+(J53*($B$53/$B$35)))*$P$35</f>
        <v>1.2928571428571428E-2</v>
      </c>
      <c r="K35" s="306">
        <f t="shared" ref="K35:O36" si="2">((K41*($B$41/$B$35))+(K43*($B$43/$B$35))+(K45*($B$45/$B$35))+(K47*($B$47/$B$35))+(K49*($B$49/$B$35))+(K51*($B$51/$B$35))+(K53*($B$53/$B$35)))*$P$35</f>
        <v>6.4642857142857141E-3</v>
      </c>
      <c r="L35" s="306">
        <f t="shared" si="2"/>
        <v>0.16807142857142859</v>
      </c>
      <c r="M35" s="306">
        <f t="shared" si="2"/>
        <v>0.15514285714285714</v>
      </c>
      <c r="N35" s="306">
        <f t="shared" si="2"/>
        <v>0.14867857142857141</v>
      </c>
      <c r="O35" s="306">
        <f t="shared" si="2"/>
        <v>0.41371428571428565</v>
      </c>
      <c r="P35" s="305">
        <f>+'Indicadores PA '!L18</f>
        <v>0.90500000000000003</v>
      </c>
      <c r="Q35" s="529" t="s">
        <v>247</v>
      </c>
      <c r="R35" s="487"/>
      <c r="S35" s="487"/>
      <c r="T35" s="488"/>
      <c r="U35" s="493" t="s">
        <v>248</v>
      </c>
      <c r="V35" s="493"/>
      <c r="W35" s="493"/>
      <c r="X35" s="493"/>
      <c r="Y35" s="493" t="s">
        <v>327</v>
      </c>
      <c r="Z35" s="493"/>
      <c r="AA35" s="493"/>
      <c r="AB35" s="493"/>
      <c r="AC35" s="493" t="s">
        <v>249</v>
      </c>
      <c r="AD35" s="493"/>
      <c r="AE35" s="527"/>
      <c r="AG35" s="741"/>
      <c r="AH35" s="741"/>
      <c r="AI35" s="741"/>
      <c r="AJ35" s="74"/>
      <c r="AK35" s="74"/>
      <c r="AL35" s="74"/>
      <c r="AM35" s="74"/>
      <c r="AN35" s="74"/>
      <c r="AO35" s="74"/>
    </row>
    <row r="36" spans="1:41" ht="66" customHeight="1" thickBot="1" x14ac:dyDescent="0.35">
      <c r="A36" s="476"/>
      <c r="B36" s="478"/>
      <c r="C36" s="77" t="s">
        <v>50</v>
      </c>
      <c r="D36" s="162"/>
      <c r="E36" s="162"/>
      <c r="F36" s="162"/>
      <c r="G36" s="78"/>
      <c r="H36" s="78"/>
      <c r="I36" s="78"/>
      <c r="J36" s="312">
        <f>((J42*($B$41/$B$35))+(J44*($B$43/$B$35))+(J46*($B$45/$B$35))+(J48*($B$47/$B$35))+(J50*($B$49/$B$35))+(J52*($B$51/$B$35))+(J54*($B$53/$B$35)))*$P$35</f>
        <v>1.2928571428571428E-2</v>
      </c>
      <c r="K36" s="312">
        <f t="shared" si="2"/>
        <v>6.4642857142857141E-3</v>
      </c>
      <c r="L36" s="312">
        <v>0.16800000000000001</v>
      </c>
      <c r="M36" s="312">
        <v>0.155</v>
      </c>
      <c r="N36" s="312">
        <v>0.14899999999999999</v>
      </c>
      <c r="O36" s="78"/>
      <c r="P36" s="79">
        <f>SUM(D36:O36)</f>
        <v>0.49139285714285719</v>
      </c>
      <c r="Q36" s="489"/>
      <c r="R36" s="490"/>
      <c r="S36" s="490"/>
      <c r="T36" s="491"/>
      <c r="U36" s="494"/>
      <c r="V36" s="494"/>
      <c r="W36" s="494"/>
      <c r="X36" s="494"/>
      <c r="Y36" s="494"/>
      <c r="Z36" s="494"/>
      <c r="AA36" s="494"/>
      <c r="AB36" s="494"/>
      <c r="AC36" s="494"/>
      <c r="AD36" s="494"/>
      <c r="AE36" s="528"/>
      <c r="AG36" s="741"/>
      <c r="AH36" s="741"/>
      <c r="AI36" s="741"/>
      <c r="AJ36" s="74"/>
      <c r="AK36" s="74"/>
      <c r="AL36" s="74"/>
      <c r="AM36" s="74"/>
      <c r="AN36" s="74"/>
      <c r="AO36" s="74"/>
    </row>
    <row r="37" spans="1:41" s="68" customFormat="1" ht="17.25" customHeight="1" thickBot="1" x14ac:dyDescent="0.3">
      <c r="A37" s="298"/>
      <c r="AE37" s="299"/>
      <c r="AF37" s="739"/>
      <c r="AG37" s="739"/>
      <c r="AH37" s="739"/>
      <c r="AI37" s="739"/>
    </row>
    <row r="38" spans="1:41" ht="45" customHeight="1" thickBot="1" x14ac:dyDescent="0.35">
      <c r="A38" s="414" t="s">
        <v>199</v>
      </c>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6"/>
      <c r="AG38" s="741"/>
      <c r="AH38" s="741"/>
      <c r="AI38" s="741"/>
      <c r="AJ38" s="74"/>
      <c r="AK38" s="74"/>
      <c r="AL38" s="74"/>
      <c r="AM38" s="74"/>
      <c r="AN38" s="74"/>
      <c r="AO38" s="74"/>
    </row>
    <row r="39" spans="1:41" ht="26.1" customHeight="1" x14ac:dyDescent="0.3">
      <c r="A39" s="479" t="s">
        <v>60</v>
      </c>
      <c r="B39" s="480" t="s">
        <v>200</v>
      </c>
      <c r="C39" s="481" t="s">
        <v>201</v>
      </c>
      <c r="D39" s="483" t="s">
        <v>202</v>
      </c>
      <c r="E39" s="484"/>
      <c r="F39" s="484"/>
      <c r="G39" s="484"/>
      <c r="H39" s="484"/>
      <c r="I39" s="484"/>
      <c r="J39" s="484"/>
      <c r="K39" s="484"/>
      <c r="L39" s="484"/>
      <c r="M39" s="484"/>
      <c r="N39" s="484"/>
      <c r="O39" s="484"/>
      <c r="P39" s="485"/>
      <c r="Q39" s="480" t="s">
        <v>203</v>
      </c>
      <c r="R39" s="480"/>
      <c r="S39" s="480"/>
      <c r="T39" s="480"/>
      <c r="U39" s="480"/>
      <c r="V39" s="480"/>
      <c r="W39" s="480"/>
      <c r="X39" s="480"/>
      <c r="Y39" s="480"/>
      <c r="Z39" s="480"/>
      <c r="AA39" s="480"/>
      <c r="AB39" s="480"/>
      <c r="AC39" s="480"/>
      <c r="AD39" s="480"/>
      <c r="AE39" s="506"/>
      <c r="AG39" s="741"/>
      <c r="AH39" s="741"/>
      <c r="AI39" s="741"/>
      <c r="AJ39" s="74"/>
      <c r="AK39" s="74"/>
      <c r="AL39" s="74"/>
      <c r="AM39" s="74"/>
      <c r="AN39" s="74"/>
      <c r="AO39" s="74"/>
    </row>
    <row r="40" spans="1:41" ht="26.1" customHeight="1" x14ac:dyDescent="0.3">
      <c r="A40" s="456"/>
      <c r="B40" s="453"/>
      <c r="C40" s="482"/>
      <c r="D40" s="69" t="s">
        <v>204</v>
      </c>
      <c r="E40" s="69" t="s">
        <v>205</v>
      </c>
      <c r="F40" s="69" t="s">
        <v>206</v>
      </c>
      <c r="G40" s="69" t="s">
        <v>207</v>
      </c>
      <c r="H40" s="69" t="s">
        <v>208</v>
      </c>
      <c r="I40" s="69" t="s">
        <v>209</v>
      </c>
      <c r="J40" s="69" t="s">
        <v>210</v>
      </c>
      <c r="K40" s="69" t="s">
        <v>211</v>
      </c>
      <c r="L40" s="69" t="s">
        <v>212</v>
      </c>
      <c r="M40" s="69" t="s">
        <v>213</v>
      </c>
      <c r="N40" s="69" t="s">
        <v>214</v>
      </c>
      <c r="O40" s="69" t="s">
        <v>215</v>
      </c>
      <c r="P40" s="69" t="s">
        <v>216</v>
      </c>
      <c r="Q40" s="471" t="s">
        <v>217</v>
      </c>
      <c r="R40" s="472"/>
      <c r="S40" s="472"/>
      <c r="T40" s="472"/>
      <c r="U40" s="472"/>
      <c r="V40" s="472"/>
      <c r="W40" s="472"/>
      <c r="X40" s="473"/>
      <c r="Y40" s="471" t="s">
        <v>68</v>
      </c>
      <c r="Z40" s="472"/>
      <c r="AA40" s="472"/>
      <c r="AB40" s="472"/>
      <c r="AC40" s="472"/>
      <c r="AD40" s="472"/>
      <c r="AE40" s="507"/>
      <c r="AG40" s="742"/>
      <c r="AH40" s="742"/>
      <c r="AI40" s="742"/>
      <c r="AJ40" s="80"/>
      <c r="AK40" s="80"/>
      <c r="AL40" s="80"/>
      <c r="AM40" s="80"/>
      <c r="AN40" s="80"/>
      <c r="AO40" s="80"/>
    </row>
    <row r="41" spans="1:41" ht="57.75" customHeight="1" x14ac:dyDescent="0.3">
      <c r="A41" s="351" t="s">
        <v>250</v>
      </c>
      <c r="B41" s="519">
        <f>+$B$35/7</f>
        <v>7.1428571428571435E-3</v>
      </c>
      <c r="C41" s="81" t="s">
        <v>48</v>
      </c>
      <c r="D41" s="82"/>
      <c r="E41" s="82"/>
      <c r="F41" s="82"/>
      <c r="G41" s="82"/>
      <c r="H41" s="82"/>
      <c r="I41" s="82"/>
      <c r="J41" s="82">
        <v>0.1</v>
      </c>
      <c r="K41" s="164">
        <v>0.05</v>
      </c>
      <c r="L41" s="164">
        <v>0.3</v>
      </c>
      <c r="M41" s="164">
        <v>0.2</v>
      </c>
      <c r="N41" s="164">
        <v>0.15</v>
      </c>
      <c r="O41" s="164">
        <v>0.2</v>
      </c>
      <c r="P41" s="181">
        <f t="shared" ref="P41:P54" si="3">SUM(D41:O41)</f>
        <v>1</v>
      </c>
      <c r="Q41" s="380" t="s">
        <v>251</v>
      </c>
      <c r="R41" s="381"/>
      <c r="S41" s="381"/>
      <c r="T41" s="381"/>
      <c r="U41" s="381"/>
      <c r="V41" s="381"/>
      <c r="W41" s="381"/>
      <c r="X41" s="532"/>
      <c r="Y41" s="511" t="s">
        <v>252</v>
      </c>
      <c r="Z41" s="512"/>
      <c r="AA41" s="512"/>
      <c r="AB41" s="512"/>
      <c r="AC41" s="512"/>
      <c r="AD41" s="512"/>
      <c r="AE41" s="513"/>
      <c r="AG41" s="743"/>
      <c r="AH41" s="743"/>
      <c r="AI41" s="743"/>
      <c r="AJ41" s="84"/>
      <c r="AK41" s="84"/>
      <c r="AL41" s="84"/>
      <c r="AM41" s="84"/>
      <c r="AN41" s="84"/>
      <c r="AO41" s="84"/>
    </row>
    <row r="42" spans="1:41" ht="57.75" customHeight="1" x14ac:dyDescent="0.3">
      <c r="A42" s="352"/>
      <c r="B42" s="519"/>
      <c r="C42" s="85" t="s">
        <v>50</v>
      </c>
      <c r="D42" s="86"/>
      <c r="E42" s="86"/>
      <c r="F42" s="86"/>
      <c r="G42" s="86"/>
      <c r="H42" s="86"/>
      <c r="I42" s="86"/>
      <c r="J42" s="86">
        <v>0.1</v>
      </c>
      <c r="K42" s="86">
        <v>0.05</v>
      </c>
      <c r="L42" s="86">
        <v>0.3</v>
      </c>
      <c r="M42" s="86">
        <v>0.2</v>
      </c>
      <c r="N42" s="86">
        <v>0.15</v>
      </c>
      <c r="O42" s="86"/>
      <c r="P42" s="83">
        <f t="shared" si="3"/>
        <v>0.8</v>
      </c>
      <c r="Q42" s="382"/>
      <c r="R42" s="383"/>
      <c r="S42" s="383"/>
      <c r="T42" s="383"/>
      <c r="U42" s="383"/>
      <c r="V42" s="383"/>
      <c r="W42" s="383"/>
      <c r="X42" s="533"/>
      <c r="Y42" s="534"/>
      <c r="Z42" s="535"/>
      <c r="AA42" s="535"/>
      <c r="AB42" s="535"/>
      <c r="AC42" s="535"/>
      <c r="AD42" s="535"/>
      <c r="AE42" s="536"/>
    </row>
    <row r="43" spans="1:41" ht="118.5" customHeight="1" x14ac:dyDescent="0.3">
      <c r="A43" s="537" t="s">
        <v>253</v>
      </c>
      <c r="B43" s="519">
        <f t="shared" ref="B43" si="4">+$B$35/7</f>
        <v>7.1428571428571435E-3</v>
      </c>
      <c r="C43" s="81" t="s">
        <v>48</v>
      </c>
      <c r="D43" s="82"/>
      <c r="E43" s="82"/>
      <c r="F43" s="82"/>
      <c r="G43" s="82"/>
      <c r="H43" s="82"/>
      <c r="I43" s="82"/>
      <c r="J43" s="82">
        <v>0</v>
      </c>
      <c r="K43" s="164">
        <v>0</v>
      </c>
      <c r="L43" s="164">
        <v>0.25</v>
      </c>
      <c r="M43" s="164">
        <v>0.25</v>
      </c>
      <c r="N43" s="164">
        <v>0.25</v>
      </c>
      <c r="O43" s="164">
        <v>0.25</v>
      </c>
      <c r="P43" s="181">
        <f t="shared" si="3"/>
        <v>1</v>
      </c>
      <c r="Q43" s="350" t="s">
        <v>254</v>
      </c>
      <c r="R43" s="350"/>
      <c r="S43" s="350"/>
      <c r="T43" s="350"/>
      <c r="U43" s="350"/>
      <c r="V43" s="350"/>
      <c r="W43" s="350"/>
      <c r="X43" s="520"/>
      <c r="Y43" s="511" t="s">
        <v>255</v>
      </c>
      <c r="Z43" s="366"/>
      <c r="AA43" s="366"/>
      <c r="AB43" s="366"/>
      <c r="AC43" s="366"/>
      <c r="AD43" s="366"/>
      <c r="AE43" s="521"/>
      <c r="AG43" s="743"/>
      <c r="AH43" s="743"/>
      <c r="AI43" s="743"/>
      <c r="AJ43" s="84"/>
      <c r="AK43" s="84"/>
      <c r="AL43" s="84"/>
      <c r="AM43" s="84"/>
      <c r="AN43" s="84"/>
      <c r="AO43" s="84"/>
    </row>
    <row r="44" spans="1:41" ht="118.5" customHeight="1" x14ac:dyDescent="0.3">
      <c r="A44" s="531"/>
      <c r="B44" s="519"/>
      <c r="C44" s="85" t="s">
        <v>50</v>
      </c>
      <c r="D44" s="86"/>
      <c r="E44" s="86"/>
      <c r="F44" s="86"/>
      <c r="G44" s="86"/>
      <c r="H44" s="86"/>
      <c r="I44" s="86"/>
      <c r="J44" s="86">
        <v>0</v>
      </c>
      <c r="K44" s="86">
        <v>0</v>
      </c>
      <c r="L44" s="86">
        <v>0.25</v>
      </c>
      <c r="M44" s="86">
        <v>0.25</v>
      </c>
      <c r="N44" s="86">
        <v>0.25</v>
      </c>
      <c r="O44" s="86"/>
      <c r="P44" s="83">
        <f t="shared" si="3"/>
        <v>0.75</v>
      </c>
      <c r="Q44" s="350"/>
      <c r="R44" s="350"/>
      <c r="S44" s="350"/>
      <c r="T44" s="350"/>
      <c r="U44" s="350"/>
      <c r="V44" s="350"/>
      <c r="W44" s="350"/>
      <c r="X44" s="520"/>
      <c r="Y44" s="522"/>
      <c r="Z44" s="523"/>
      <c r="AA44" s="523"/>
      <c r="AB44" s="523"/>
      <c r="AC44" s="523"/>
      <c r="AD44" s="523"/>
      <c r="AE44" s="524"/>
    </row>
    <row r="45" spans="1:41" ht="52.5" customHeight="1" x14ac:dyDescent="0.3">
      <c r="A45" s="530" t="s">
        <v>256</v>
      </c>
      <c r="B45" s="519">
        <f t="shared" ref="B45" si="5">+$B$35/7</f>
        <v>7.1428571428571435E-3</v>
      </c>
      <c r="C45" s="81" t="s">
        <v>48</v>
      </c>
      <c r="D45" s="82"/>
      <c r="E45" s="82"/>
      <c r="F45" s="82"/>
      <c r="G45" s="82"/>
      <c r="H45" s="82"/>
      <c r="I45" s="82"/>
      <c r="J45" s="82">
        <v>0</v>
      </c>
      <c r="K45" s="164">
        <v>0</v>
      </c>
      <c r="L45" s="164">
        <v>0.25</v>
      </c>
      <c r="M45" s="164">
        <v>0.25</v>
      </c>
      <c r="N45" s="164">
        <v>0.25</v>
      </c>
      <c r="O45" s="164">
        <v>0.25</v>
      </c>
      <c r="P45" s="181">
        <f t="shared" si="3"/>
        <v>1</v>
      </c>
      <c r="Q45" s="350" t="s">
        <v>803</v>
      </c>
      <c r="R45" s="350"/>
      <c r="S45" s="350"/>
      <c r="T45" s="350"/>
      <c r="U45" s="350"/>
      <c r="V45" s="350"/>
      <c r="W45" s="350"/>
      <c r="X45" s="520"/>
      <c r="Y45" s="511" t="s">
        <v>257</v>
      </c>
      <c r="Z45" s="366"/>
      <c r="AA45" s="366"/>
      <c r="AB45" s="366"/>
      <c r="AC45" s="366"/>
      <c r="AD45" s="366"/>
      <c r="AE45" s="521"/>
      <c r="AG45" s="743"/>
      <c r="AH45" s="743"/>
      <c r="AI45" s="743"/>
      <c r="AJ45" s="84"/>
      <c r="AK45" s="84"/>
      <c r="AL45" s="84"/>
      <c r="AM45" s="84"/>
      <c r="AN45" s="84"/>
      <c r="AO45" s="84"/>
    </row>
    <row r="46" spans="1:41" ht="52.5" customHeight="1" x14ac:dyDescent="0.3">
      <c r="A46" s="531"/>
      <c r="B46" s="519"/>
      <c r="C46" s="85" t="s">
        <v>50</v>
      </c>
      <c r="D46" s="86"/>
      <c r="E46" s="86"/>
      <c r="F46" s="86"/>
      <c r="G46" s="86"/>
      <c r="H46" s="86"/>
      <c r="I46" s="86"/>
      <c r="J46" s="86">
        <v>0</v>
      </c>
      <c r="K46" s="86">
        <v>0</v>
      </c>
      <c r="L46" s="86">
        <v>0.25</v>
      </c>
      <c r="M46" s="86">
        <v>0.25</v>
      </c>
      <c r="N46" s="86">
        <v>0.25</v>
      </c>
      <c r="O46" s="86"/>
      <c r="P46" s="83">
        <f t="shared" si="3"/>
        <v>0.75</v>
      </c>
      <c r="Q46" s="350"/>
      <c r="R46" s="350"/>
      <c r="S46" s="350"/>
      <c r="T46" s="350"/>
      <c r="U46" s="350"/>
      <c r="V46" s="350"/>
      <c r="W46" s="350"/>
      <c r="X46" s="520"/>
      <c r="Y46" s="522"/>
      <c r="Z46" s="523"/>
      <c r="AA46" s="523"/>
      <c r="AB46" s="523"/>
      <c r="AC46" s="523"/>
      <c r="AD46" s="523"/>
      <c r="AE46" s="524"/>
    </row>
    <row r="47" spans="1:41" ht="53.25" customHeight="1" x14ac:dyDescent="0.3">
      <c r="A47" s="517" t="s">
        <v>258</v>
      </c>
      <c r="B47" s="519">
        <f t="shared" ref="B47" si="6">+$B$35/7</f>
        <v>7.1428571428571435E-3</v>
      </c>
      <c r="C47" s="81" t="s">
        <v>48</v>
      </c>
      <c r="D47" s="82"/>
      <c r="E47" s="82"/>
      <c r="F47" s="82"/>
      <c r="G47" s="82"/>
      <c r="H47" s="82"/>
      <c r="I47" s="82"/>
      <c r="J47" s="82">
        <v>0</v>
      </c>
      <c r="K47" s="164">
        <v>0</v>
      </c>
      <c r="L47" s="164">
        <v>0</v>
      </c>
      <c r="M47" s="164">
        <v>0</v>
      </c>
      <c r="N47" s="164">
        <v>0</v>
      </c>
      <c r="O47" s="164">
        <v>1</v>
      </c>
      <c r="P47" s="181">
        <f t="shared" si="3"/>
        <v>1</v>
      </c>
      <c r="Q47" s="350" t="s">
        <v>802</v>
      </c>
      <c r="R47" s="350"/>
      <c r="S47" s="350"/>
      <c r="T47" s="350"/>
      <c r="U47" s="350"/>
      <c r="V47" s="350"/>
      <c r="W47" s="350"/>
      <c r="X47" s="520"/>
      <c r="Y47" s="511" t="s">
        <v>259</v>
      </c>
      <c r="Z47" s="366"/>
      <c r="AA47" s="366"/>
      <c r="AB47" s="366"/>
      <c r="AC47" s="366"/>
      <c r="AD47" s="366"/>
      <c r="AE47" s="521"/>
      <c r="AG47" s="743"/>
      <c r="AH47" s="743"/>
      <c r="AI47" s="743"/>
      <c r="AJ47" s="84"/>
      <c r="AK47" s="84"/>
      <c r="AL47" s="84"/>
      <c r="AM47" s="84"/>
      <c r="AN47" s="84"/>
      <c r="AO47" s="84"/>
    </row>
    <row r="48" spans="1:41" ht="53.25" customHeight="1" x14ac:dyDescent="0.3">
      <c r="A48" s="518"/>
      <c r="B48" s="519"/>
      <c r="C48" s="85" t="s">
        <v>50</v>
      </c>
      <c r="D48" s="86"/>
      <c r="E48" s="86"/>
      <c r="F48" s="86"/>
      <c r="G48" s="86"/>
      <c r="H48" s="86"/>
      <c r="I48" s="86"/>
      <c r="J48" s="86">
        <v>0</v>
      </c>
      <c r="K48" s="86">
        <v>0</v>
      </c>
      <c r="L48" s="86">
        <v>0</v>
      </c>
      <c r="M48" s="86">
        <v>0</v>
      </c>
      <c r="N48" s="86">
        <v>0</v>
      </c>
      <c r="O48" s="86"/>
      <c r="P48" s="83">
        <f t="shared" si="3"/>
        <v>0</v>
      </c>
      <c r="Q48" s="350"/>
      <c r="R48" s="350"/>
      <c r="S48" s="350"/>
      <c r="T48" s="350"/>
      <c r="U48" s="350"/>
      <c r="V48" s="350"/>
      <c r="W48" s="350"/>
      <c r="X48" s="520"/>
      <c r="Y48" s="522"/>
      <c r="Z48" s="523"/>
      <c r="AA48" s="523"/>
      <c r="AB48" s="523"/>
      <c r="AC48" s="523"/>
      <c r="AD48" s="523"/>
      <c r="AE48" s="524"/>
    </row>
    <row r="49" spans="1:41" ht="57.75" customHeight="1" x14ac:dyDescent="0.3">
      <c r="A49" s="517" t="s">
        <v>260</v>
      </c>
      <c r="B49" s="519">
        <f t="shared" ref="B49" si="7">+$B$35/7</f>
        <v>7.1428571428571435E-3</v>
      </c>
      <c r="C49" s="81" t="s">
        <v>48</v>
      </c>
      <c r="D49" s="82"/>
      <c r="E49" s="82"/>
      <c r="F49" s="82"/>
      <c r="G49" s="82"/>
      <c r="H49" s="82"/>
      <c r="I49" s="82"/>
      <c r="J49" s="82">
        <v>0</v>
      </c>
      <c r="K49" s="164">
        <v>0</v>
      </c>
      <c r="L49" s="164">
        <v>0</v>
      </c>
      <c r="M49" s="164">
        <v>0</v>
      </c>
      <c r="N49" s="164">
        <v>0</v>
      </c>
      <c r="O49" s="164">
        <v>1</v>
      </c>
      <c r="P49" s="181">
        <f t="shared" si="3"/>
        <v>1</v>
      </c>
      <c r="Q49" s="350" t="s">
        <v>261</v>
      </c>
      <c r="R49" s="350"/>
      <c r="S49" s="350"/>
      <c r="T49" s="350"/>
      <c r="U49" s="350"/>
      <c r="V49" s="350"/>
      <c r="W49" s="350"/>
      <c r="X49" s="520"/>
      <c r="Y49" s="511" t="s">
        <v>262</v>
      </c>
      <c r="Z49" s="366"/>
      <c r="AA49" s="366"/>
      <c r="AB49" s="366"/>
      <c r="AC49" s="366"/>
      <c r="AD49" s="366"/>
      <c r="AE49" s="521"/>
      <c r="AG49" s="743"/>
      <c r="AH49" s="743"/>
      <c r="AI49" s="743"/>
      <c r="AJ49" s="84"/>
      <c r="AK49" s="84"/>
      <c r="AL49" s="84"/>
      <c r="AM49" s="84"/>
      <c r="AN49" s="84"/>
      <c r="AO49" s="84"/>
    </row>
    <row r="50" spans="1:41" ht="87.75" customHeight="1" x14ac:dyDescent="0.3">
      <c r="A50" s="518"/>
      <c r="B50" s="519"/>
      <c r="C50" s="85" t="s">
        <v>50</v>
      </c>
      <c r="D50" s="86"/>
      <c r="E50" s="86"/>
      <c r="F50" s="86"/>
      <c r="G50" s="86"/>
      <c r="H50" s="86"/>
      <c r="I50" s="86"/>
      <c r="J50" s="86">
        <v>0</v>
      </c>
      <c r="K50" s="86">
        <v>0</v>
      </c>
      <c r="L50" s="86">
        <v>0</v>
      </c>
      <c r="M50" s="86">
        <v>0</v>
      </c>
      <c r="N50" s="86">
        <v>0</v>
      </c>
      <c r="O50" s="86"/>
      <c r="P50" s="83">
        <f t="shared" si="3"/>
        <v>0</v>
      </c>
      <c r="Q50" s="350"/>
      <c r="R50" s="350"/>
      <c r="S50" s="350"/>
      <c r="T50" s="350"/>
      <c r="U50" s="350"/>
      <c r="V50" s="350"/>
      <c r="W50" s="350"/>
      <c r="X50" s="520"/>
      <c r="Y50" s="522"/>
      <c r="Z50" s="523"/>
      <c r="AA50" s="523"/>
      <c r="AB50" s="523"/>
      <c r="AC50" s="523"/>
      <c r="AD50" s="523"/>
      <c r="AE50" s="524"/>
    </row>
    <row r="51" spans="1:41" ht="52.5" customHeight="1" x14ac:dyDescent="0.3">
      <c r="A51" s="517" t="s">
        <v>263</v>
      </c>
      <c r="B51" s="519">
        <f t="shared" ref="B51" si="8">+$B$35/7</f>
        <v>7.1428571428571435E-3</v>
      </c>
      <c r="C51" s="81" t="s">
        <v>48</v>
      </c>
      <c r="D51" s="82"/>
      <c r="E51" s="82"/>
      <c r="F51" s="82"/>
      <c r="G51" s="82"/>
      <c r="H51" s="82"/>
      <c r="I51" s="82"/>
      <c r="J51" s="82">
        <v>0</v>
      </c>
      <c r="K51" s="164">
        <v>0</v>
      </c>
      <c r="L51" s="164">
        <v>0.25</v>
      </c>
      <c r="M51" s="164">
        <v>0.25</v>
      </c>
      <c r="N51" s="164">
        <v>0.25</v>
      </c>
      <c r="O51" s="164">
        <v>0.25</v>
      </c>
      <c r="P51" s="181">
        <f t="shared" si="3"/>
        <v>1</v>
      </c>
      <c r="Q51" s="350" t="s">
        <v>264</v>
      </c>
      <c r="R51" s="350"/>
      <c r="S51" s="350"/>
      <c r="T51" s="350"/>
      <c r="U51" s="350"/>
      <c r="V51" s="350"/>
      <c r="W51" s="350"/>
      <c r="X51" s="520"/>
      <c r="Y51" s="511" t="s">
        <v>265</v>
      </c>
      <c r="Z51" s="366"/>
      <c r="AA51" s="366"/>
      <c r="AB51" s="366"/>
      <c r="AC51" s="366"/>
      <c r="AD51" s="366"/>
      <c r="AE51" s="521"/>
      <c r="AG51" s="743"/>
      <c r="AH51" s="743"/>
      <c r="AI51" s="743"/>
      <c r="AJ51" s="84"/>
      <c r="AK51" s="84"/>
      <c r="AL51" s="84"/>
      <c r="AM51" s="84"/>
      <c r="AN51" s="84"/>
      <c r="AO51" s="84"/>
    </row>
    <row r="52" spans="1:41" ht="52.5" customHeight="1" x14ac:dyDescent="0.3">
      <c r="A52" s="518"/>
      <c r="B52" s="519"/>
      <c r="C52" s="85" t="s">
        <v>50</v>
      </c>
      <c r="D52" s="86"/>
      <c r="E52" s="86"/>
      <c r="F52" s="86"/>
      <c r="G52" s="86"/>
      <c r="H52" s="86"/>
      <c r="I52" s="86"/>
      <c r="J52" s="86">
        <v>0</v>
      </c>
      <c r="K52" s="86">
        <v>0</v>
      </c>
      <c r="L52" s="86">
        <v>0.25</v>
      </c>
      <c r="M52" s="86">
        <v>0.25</v>
      </c>
      <c r="N52" s="86">
        <v>0.25</v>
      </c>
      <c r="O52" s="86"/>
      <c r="P52" s="83">
        <f t="shared" si="3"/>
        <v>0.75</v>
      </c>
      <c r="Q52" s="350"/>
      <c r="R52" s="350"/>
      <c r="S52" s="350"/>
      <c r="T52" s="350"/>
      <c r="U52" s="350"/>
      <c r="V52" s="350"/>
      <c r="W52" s="350"/>
      <c r="X52" s="520"/>
      <c r="Y52" s="522"/>
      <c r="Z52" s="523"/>
      <c r="AA52" s="523"/>
      <c r="AB52" s="523"/>
      <c r="AC52" s="523"/>
      <c r="AD52" s="523"/>
      <c r="AE52" s="524"/>
    </row>
    <row r="53" spans="1:41" ht="57.75" customHeight="1" x14ac:dyDescent="0.3">
      <c r="A53" s="517" t="s">
        <v>266</v>
      </c>
      <c r="B53" s="519">
        <f t="shared" ref="B53" si="9">+$B$35/7</f>
        <v>7.1428571428571435E-3</v>
      </c>
      <c r="C53" s="81" t="s">
        <v>48</v>
      </c>
      <c r="D53" s="82"/>
      <c r="E53" s="82"/>
      <c r="F53" s="82"/>
      <c r="G53" s="82"/>
      <c r="H53" s="82"/>
      <c r="I53" s="82"/>
      <c r="J53" s="82">
        <v>0</v>
      </c>
      <c r="K53" s="164">
        <v>0</v>
      </c>
      <c r="L53" s="164">
        <v>0.25</v>
      </c>
      <c r="M53" s="164">
        <v>0.25</v>
      </c>
      <c r="N53" s="164">
        <v>0.25</v>
      </c>
      <c r="O53" s="164">
        <v>0.25</v>
      </c>
      <c r="P53" s="181">
        <f t="shared" si="3"/>
        <v>1</v>
      </c>
      <c r="Q53" s="350" t="s">
        <v>267</v>
      </c>
      <c r="R53" s="350"/>
      <c r="S53" s="350"/>
      <c r="T53" s="350"/>
      <c r="U53" s="350"/>
      <c r="V53" s="350"/>
      <c r="W53" s="350"/>
      <c r="X53" s="520"/>
      <c r="Y53" s="511" t="s">
        <v>268</v>
      </c>
      <c r="Z53" s="366"/>
      <c r="AA53" s="366"/>
      <c r="AB53" s="366"/>
      <c r="AC53" s="366"/>
      <c r="AD53" s="366"/>
      <c r="AE53" s="521"/>
      <c r="AG53" s="743"/>
      <c r="AH53" s="743"/>
      <c r="AI53" s="743"/>
      <c r="AJ53" s="84"/>
      <c r="AK53" s="84"/>
      <c r="AL53" s="84"/>
      <c r="AM53" s="84"/>
      <c r="AN53" s="84"/>
      <c r="AO53" s="84"/>
    </row>
    <row r="54" spans="1:41" ht="57.75" customHeight="1" x14ac:dyDescent="0.3">
      <c r="A54" s="525"/>
      <c r="B54" s="526"/>
      <c r="C54" s="77" t="s">
        <v>50</v>
      </c>
      <c r="D54" s="300"/>
      <c r="E54" s="300"/>
      <c r="F54" s="300"/>
      <c r="G54" s="300"/>
      <c r="H54" s="300"/>
      <c r="I54" s="300"/>
      <c r="J54" s="300">
        <v>0</v>
      </c>
      <c r="K54" s="300">
        <v>0</v>
      </c>
      <c r="L54" s="300">
        <v>0.25</v>
      </c>
      <c r="M54" s="300">
        <v>0.25</v>
      </c>
      <c r="N54" s="300">
        <v>0.25</v>
      </c>
      <c r="O54" s="300"/>
      <c r="P54" s="301">
        <f t="shared" si="3"/>
        <v>0.75</v>
      </c>
      <c r="Q54" s="350"/>
      <c r="R54" s="350"/>
      <c r="S54" s="350"/>
      <c r="T54" s="350"/>
      <c r="U54" s="350"/>
      <c r="V54" s="350"/>
      <c r="W54" s="350"/>
      <c r="X54" s="520"/>
      <c r="Y54" s="522"/>
      <c r="Z54" s="523"/>
      <c r="AA54" s="523"/>
      <c r="AB54" s="523"/>
      <c r="AC54" s="523"/>
      <c r="AD54" s="523"/>
      <c r="AE54" s="524"/>
    </row>
    <row r="55" spans="1:41" ht="15" customHeight="1" x14ac:dyDescent="0.3"/>
  </sheetData>
  <mergeCells count="95">
    <mergeCell ref="A45:A46"/>
    <mergeCell ref="B45:B46"/>
    <mergeCell ref="Q45:X46"/>
    <mergeCell ref="Y45:AE46"/>
    <mergeCell ref="A41:A42"/>
    <mergeCell ref="B41:B42"/>
    <mergeCell ref="Q41:X42"/>
    <mergeCell ref="Y41:AE42"/>
    <mergeCell ref="A43:A44"/>
    <mergeCell ref="B43:B44"/>
    <mergeCell ref="Q43:X44"/>
    <mergeCell ref="Y43:AE44"/>
    <mergeCell ref="AC35:AE36"/>
    <mergeCell ref="A38:AE38"/>
    <mergeCell ref="A39:A40"/>
    <mergeCell ref="B39:B40"/>
    <mergeCell ref="C39:C40"/>
    <mergeCell ref="D39:P39"/>
    <mergeCell ref="Q39:AE39"/>
    <mergeCell ref="Q40:X40"/>
    <mergeCell ref="Y40:AE40"/>
    <mergeCell ref="A35:A36"/>
    <mergeCell ref="B35:B36"/>
    <mergeCell ref="Q35:T36"/>
    <mergeCell ref="U35:X36"/>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 ref="A47:A48"/>
    <mergeCell ref="B47:B48"/>
    <mergeCell ref="Q47:X48"/>
    <mergeCell ref="Y47:AE48"/>
    <mergeCell ref="A49:A50"/>
    <mergeCell ref="B49:B50"/>
    <mergeCell ref="Q49:X50"/>
    <mergeCell ref="Y49:AE50"/>
    <mergeCell ref="A51:A52"/>
    <mergeCell ref="B51:B52"/>
    <mergeCell ref="Q51:X52"/>
    <mergeCell ref="Y51:AE52"/>
    <mergeCell ref="A53:A54"/>
    <mergeCell ref="B53:B54"/>
    <mergeCell ref="Q53:X54"/>
    <mergeCell ref="Y53:AE54"/>
  </mergeCells>
  <dataValidations count="3">
    <dataValidation type="list" allowBlank="1" showInputMessage="1" showErrorMessage="1" sqref="C7:C9" xr:uid="{097BCCE3-95B4-4BCE-B48E-C2834FA817F3}">
      <formula1>$B$21:$M$21</formula1>
    </dataValidation>
    <dataValidation type="textLength" operator="lessThanOrEqual" allowBlank="1" showInputMessage="1" showErrorMessage="1" errorTitle="Máximo 2.000 caracteres" error="Máximo 2.000 caracteres" promptTitle="2.000 caracteres" sqref="Q30:Q31" xr:uid="{96D6175F-6498-498A-B792-C51938987564}">
      <formula1>2000</formula1>
    </dataValidation>
    <dataValidation type="textLength" operator="lessThanOrEqual" allowBlank="1" showInputMessage="1" showErrorMessage="1" errorTitle="Máximo 2.000 caracteres" error="Máximo 2.000 caracteres" sqref="AC35 Q35 Y35 Q41 Q43 Q51 Q45 Q47 Q49 Q53" xr:uid="{39AC59B1-F4CA-4F90-8FDE-6F7315021AA0}">
      <formula1>2000</formula1>
    </dataValidation>
  </dataValidations>
  <hyperlinks>
    <hyperlink ref="Y41" r:id="rId1" xr:uid="{60ACF699-CCC9-4BAB-ABA9-BD18EF5B7F5D}"/>
    <hyperlink ref="Y43" r:id="rId2" xr:uid="{7D8274B0-D08E-4A59-8A5F-44AAB09451D0}"/>
    <hyperlink ref="Y45" r:id="rId3" xr:uid="{831C7DA0-40DA-4C13-BFBB-A9EE961A1F46}"/>
    <hyperlink ref="Y47" r:id="rId4" xr:uid="{F734E398-7BB6-4B6E-98A2-F4985316CC72}"/>
    <hyperlink ref="Y49" r:id="rId5" xr:uid="{D5DF7247-2759-4E98-89DE-445E03CD6C03}"/>
    <hyperlink ref="Y51" r:id="rId6" xr:uid="{98762A14-C045-4DF6-9112-D3CB6A9BDE3F}"/>
    <hyperlink ref="Y53" r:id="rId7" xr:uid="{A7F583E0-C3CE-4095-BE57-E0FCEB5FE13D}"/>
  </hyperlinks>
  <pageMargins left="0.98425196850393704" right="0.98425196850393704" top="0.98425196850393704" bottom="0.98425196850393704" header="0.51181102362204722" footer="0.51181102362204722"/>
  <pageSetup scale="18" fitToHeight="0" orientation="landscape" r:id="rId8"/>
  <drawing r:id="rId9"/>
  <legacyDrawing r:id="rId10"/>
  <extLst>
    <ext xmlns:x14="http://schemas.microsoft.com/office/spreadsheetml/2009/9/main" uri="{CCE6A557-97BC-4b89-ADB6-D9C93CAAB3DF}">
      <x14:dataValidations xmlns:xm="http://schemas.microsoft.com/office/excel/2006/main" count="4">
        <x14:dataValidation type="list" allowBlank="1" showInputMessage="1" showErrorMessage="1" xr:uid="{3365C1D5-DB20-4783-BCB6-7EB0179FD102}">
          <x14:formula1>
            <xm:f>listas!$C$2:$C$20</xm:f>
          </x14:formula1>
          <xm:sqref>AA15:AE15</xm:sqref>
        </x14:dataValidation>
        <x14:dataValidation type="list" allowBlank="1" showInputMessage="1" showErrorMessage="1" xr:uid="{A3389164-C817-4450-BE79-CE6C8BAFD36B}">
          <x14:formula1>
            <xm:f>listas!$B$2:$B$8</xm:f>
          </x14:formula1>
          <xm:sqref>R15:X15</xm:sqref>
        </x14:dataValidation>
        <x14:dataValidation type="list" allowBlank="1" showInputMessage="1" showErrorMessage="1" xr:uid="{0973C316-741F-4AD9-BA14-541CDF36C5C7}">
          <x14:formula1>
            <xm:f>listas!$A$2:$A$6</xm:f>
          </x14:formula1>
          <xm:sqref>C15:K15</xm:sqref>
        </x14:dataValidation>
        <x14:dataValidation type="list" allowBlank="1" showInputMessage="1" showErrorMessage="1" xr:uid="{36845853-8335-4EF6-9855-331C764BC8FC}">
          <x14:formula1>
            <xm:f>listas!$D$2:$D$15</xm:f>
          </x14:formula1>
          <xm:sqref>C11:AE13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4393-1A3C-4B69-A333-4A525BACD1B0}">
  <sheetPr>
    <tabColor rgb="FFFFFF00"/>
    <pageSetUpPr fitToPage="1"/>
  </sheetPr>
  <dimension ref="A1:AO43"/>
  <sheetViews>
    <sheetView showGridLines="0" view="pageBreakPreview" topLeftCell="S15" zoomScale="60" zoomScaleNormal="70" workbookViewId="0">
      <selection activeCell="AF15" sqref="AF1:AI1048576"/>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731" customWidth="1"/>
    <col min="33" max="33" width="18.44140625" style="731" bestFit="1" customWidth="1"/>
    <col min="34" max="34" width="14.44140625" style="731" bestFit="1" customWidth="1"/>
    <col min="35" max="35" width="18.44140625" style="731"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385"/>
      <c r="B1" s="388" t="s">
        <v>157</v>
      </c>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7" t="s">
        <v>158</v>
      </c>
      <c r="AC1" s="398"/>
      <c r="AD1" s="398"/>
      <c r="AE1" s="399"/>
    </row>
    <row r="2" spans="1:31" ht="30.75" customHeight="1" thickBot="1" x14ac:dyDescent="0.35">
      <c r="A2" s="386"/>
      <c r="B2" s="388" t="s">
        <v>159</v>
      </c>
      <c r="C2" s="389"/>
      <c r="D2" s="389"/>
      <c r="E2" s="389"/>
      <c r="F2" s="389"/>
      <c r="G2" s="389"/>
      <c r="H2" s="389"/>
      <c r="I2" s="389"/>
      <c r="J2" s="389"/>
      <c r="K2" s="389"/>
      <c r="L2" s="389"/>
      <c r="M2" s="389"/>
      <c r="N2" s="389"/>
      <c r="O2" s="389"/>
      <c r="P2" s="389"/>
      <c r="Q2" s="389"/>
      <c r="R2" s="389"/>
      <c r="S2" s="389"/>
      <c r="T2" s="389"/>
      <c r="U2" s="389"/>
      <c r="V2" s="389"/>
      <c r="W2" s="389"/>
      <c r="X2" s="389"/>
      <c r="Y2" s="389"/>
      <c r="Z2" s="389"/>
      <c r="AA2" s="390"/>
      <c r="AB2" s="397" t="s">
        <v>160</v>
      </c>
      <c r="AC2" s="398"/>
      <c r="AD2" s="398"/>
      <c r="AE2" s="399"/>
    </row>
    <row r="3" spans="1:31" ht="24" customHeight="1" thickBot="1" x14ac:dyDescent="0.35">
      <c r="A3" s="386"/>
      <c r="B3" s="391" t="s">
        <v>161</v>
      </c>
      <c r="C3" s="392"/>
      <c r="D3" s="392"/>
      <c r="E3" s="392"/>
      <c r="F3" s="392"/>
      <c r="G3" s="392"/>
      <c r="H3" s="392"/>
      <c r="I3" s="392"/>
      <c r="J3" s="392"/>
      <c r="K3" s="392"/>
      <c r="L3" s="392"/>
      <c r="M3" s="392"/>
      <c r="N3" s="392"/>
      <c r="O3" s="392"/>
      <c r="P3" s="392"/>
      <c r="Q3" s="392"/>
      <c r="R3" s="392"/>
      <c r="S3" s="392"/>
      <c r="T3" s="392"/>
      <c r="U3" s="392"/>
      <c r="V3" s="392"/>
      <c r="W3" s="392"/>
      <c r="X3" s="392"/>
      <c r="Y3" s="392"/>
      <c r="Z3" s="392"/>
      <c r="AA3" s="393"/>
      <c r="AB3" s="397" t="s">
        <v>162</v>
      </c>
      <c r="AC3" s="398"/>
      <c r="AD3" s="398"/>
      <c r="AE3" s="399"/>
    </row>
    <row r="4" spans="1:31" ht="21.75" customHeight="1" thickBot="1" x14ac:dyDescent="0.35">
      <c r="A4" s="387"/>
      <c r="B4" s="394"/>
      <c r="C4" s="395"/>
      <c r="D4" s="395"/>
      <c r="E4" s="395"/>
      <c r="F4" s="395"/>
      <c r="G4" s="395"/>
      <c r="H4" s="395"/>
      <c r="I4" s="395"/>
      <c r="J4" s="395"/>
      <c r="K4" s="395"/>
      <c r="L4" s="395"/>
      <c r="M4" s="395"/>
      <c r="N4" s="395"/>
      <c r="O4" s="395"/>
      <c r="P4" s="395"/>
      <c r="Q4" s="395"/>
      <c r="R4" s="395"/>
      <c r="S4" s="395"/>
      <c r="T4" s="395"/>
      <c r="U4" s="395"/>
      <c r="V4" s="395"/>
      <c r="W4" s="395"/>
      <c r="X4" s="395"/>
      <c r="Y4" s="395"/>
      <c r="Z4" s="395"/>
      <c r="AA4" s="396"/>
      <c r="AB4" s="400" t="s">
        <v>163</v>
      </c>
      <c r="AC4" s="401"/>
      <c r="AD4" s="401"/>
      <c r="AE4" s="402"/>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88"/>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3">
      <c r="A7" s="403" t="s">
        <v>4</v>
      </c>
      <c r="B7" s="437"/>
      <c r="C7" s="439" t="s">
        <v>164</v>
      </c>
      <c r="D7" s="403" t="s">
        <v>6</v>
      </c>
      <c r="E7" s="409"/>
      <c r="F7" s="409"/>
      <c r="G7" s="409"/>
      <c r="H7" s="404"/>
      <c r="I7" s="431">
        <v>45632</v>
      </c>
      <c r="J7" s="432"/>
      <c r="K7" s="403" t="s">
        <v>8</v>
      </c>
      <c r="L7" s="404"/>
      <c r="M7" s="423" t="s">
        <v>165</v>
      </c>
      <c r="N7" s="424"/>
      <c r="O7" s="412"/>
      <c r="P7" s="413"/>
      <c r="Q7" s="20"/>
      <c r="R7" s="20"/>
      <c r="S7" s="20"/>
      <c r="T7" s="20"/>
      <c r="U7" s="20"/>
      <c r="V7" s="20"/>
      <c r="W7" s="20"/>
      <c r="X7" s="20"/>
      <c r="Y7" s="20"/>
      <c r="Z7" s="21"/>
      <c r="AA7" s="20"/>
      <c r="AB7" s="20"/>
      <c r="AD7" s="22"/>
      <c r="AE7" s="23"/>
    </row>
    <row r="8" spans="1:31" ht="15" customHeight="1" x14ac:dyDescent="0.3">
      <c r="A8" s="405"/>
      <c r="B8" s="438"/>
      <c r="C8" s="440"/>
      <c r="D8" s="405"/>
      <c r="E8" s="410"/>
      <c r="F8" s="410"/>
      <c r="G8" s="410"/>
      <c r="H8" s="406"/>
      <c r="I8" s="433"/>
      <c r="J8" s="434"/>
      <c r="K8" s="405"/>
      <c r="L8" s="406"/>
      <c r="M8" s="442" t="s">
        <v>166</v>
      </c>
      <c r="N8" s="443"/>
      <c r="O8" s="425"/>
      <c r="P8" s="426"/>
      <c r="Q8" s="20"/>
      <c r="R8" s="20"/>
      <c r="S8" s="20"/>
      <c r="T8" s="20"/>
      <c r="U8" s="20"/>
      <c r="V8" s="20"/>
      <c r="W8" s="20"/>
      <c r="X8" s="20"/>
      <c r="Y8" s="20"/>
      <c r="Z8" s="21"/>
      <c r="AA8" s="20"/>
      <c r="AB8" s="20"/>
      <c r="AD8" s="22"/>
      <c r="AE8" s="23"/>
    </row>
    <row r="9" spans="1:31" ht="15.75" customHeight="1" thickBot="1" x14ac:dyDescent="0.35">
      <c r="A9" s="407"/>
      <c r="B9" s="408"/>
      <c r="C9" s="441"/>
      <c r="D9" s="407"/>
      <c r="E9" s="411"/>
      <c r="F9" s="411"/>
      <c r="G9" s="411"/>
      <c r="H9" s="408"/>
      <c r="I9" s="435"/>
      <c r="J9" s="436"/>
      <c r="K9" s="407"/>
      <c r="L9" s="408"/>
      <c r="M9" s="427" t="s">
        <v>167</v>
      </c>
      <c r="N9" s="428"/>
      <c r="O9" s="429" t="s">
        <v>168</v>
      </c>
      <c r="P9" s="43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03" t="s">
        <v>10</v>
      </c>
      <c r="B11" s="404"/>
      <c r="C11" s="414" t="s">
        <v>169</v>
      </c>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6"/>
    </row>
    <row r="12" spans="1:31" ht="15" customHeight="1" x14ac:dyDescent="0.3">
      <c r="A12" s="405"/>
      <c r="B12" s="406"/>
      <c r="C12" s="417"/>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9"/>
    </row>
    <row r="13" spans="1:31" ht="15" customHeight="1" thickBot="1" x14ac:dyDescent="0.35">
      <c r="A13" s="407"/>
      <c r="B13" s="408"/>
      <c r="C13" s="420"/>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457" t="s">
        <v>12</v>
      </c>
      <c r="B15" s="458"/>
      <c r="C15" s="463" t="s">
        <v>170</v>
      </c>
      <c r="D15" s="464"/>
      <c r="E15" s="464"/>
      <c r="F15" s="464"/>
      <c r="G15" s="464"/>
      <c r="H15" s="464"/>
      <c r="I15" s="464"/>
      <c r="J15" s="464"/>
      <c r="K15" s="465"/>
      <c r="L15" s="444" t="s">
        <v>14</v>
      </c>
      <c r="M15" s="445"/>
      <c r="N15" s="445"/>
      <c r="O15" s="445"/>
      <c r="P15" s="445"/>
      <c r="Q15" s="446"/>
      <c r="R15" s="450" t="s">
        <v>171</v>
      </c>
      <c r="S15" s="451"/>
      <c r="T15" s="451"/>
      <c r="U15" s="451"/>
      <c r="V15" s="451"/>
      <c r="W15" s="451"/>
      <c r="X15" s="452"/>
      <c r="Y15" s="444" t="s">
        <v>15</v>
      </c>
      <c r="Z15" s="446"/>
      <c r="AA15" s="447" t="s">
        <v>172</v>
      </c>
      <c r="AB15" s="448"/>
      <c r="AC15" s="448"/>
      <c r="AD15" s="448"/>
      <c r="AE15" s="449"/>
    </row>
    <row r="16" spans="1:31" ht="9" customHeight="1" thickBot="1" x14ac:dyDescent="0.35">
      <c r="A16" s="24"/>
      <c r="B16" s="20"/>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D16" s="22"/>
      <c r="AE16" s="23"/>
    </row>
    <row r="17" spans="1:35" s="40" customFormat="1" ht="37.5" customHeight="1" thickBot="1" x14ac:dyDescent="0.35">
      <c r="A17" s="457" t="s">
        <v>17</v>
      </c>
      <c r="B17" s="458"/>
      <c r="C17" s="447" t="s">
        <v>269</v>
      </c>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733"/>
      <c r="AG17" s="733"/>
      <c r="AH17" s="733"/>
      <c r="AI17" s="733"/>
    </row>
    <row r="18" spans="1:35"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x14ac:dyDescent="0.35">
      <c r="A19" s="444" t="s">
        <v>173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6"/>
      <c r="AF19" s="735"/>
    </row>
    <row r="20" spans="1:35" ht="32.1" customHeight="1" thickBot="1" x14ac:dyDescent="0.35">
      <c r="A20" s="44" t="s">
        <v>19</v>
      </c>
      <c r="B20" s="466" t="s">
        <v>174</v>
      </c>
      <c r="C20" s="467"/>
      <c r="D20" s="467"/>
      <c r="E20" s="467"/>
      <c r="F20" s="467"/>
      <c r="G20" s="467"/>
      <c r="H20" s="467"/>
      <c r="I20" s="467"/>
      <c r="J20" s="467"/>
      <c r="K20" s="467"/>
      <c r="L20" s="467"/>
      <c r="M20" s="467"/>
      <c r="N20" s="467"/>
      <c r="O20" s="468"/>
      <c r="P20" s="444" t="s">
        <v>175</v>
      </c>
      <c r="Q20" s="445"/>
      <c r="R20" s="445"/>
      <c r="S20" s="445"/>
      <c r="T20" s="445"/>
      <c r="U20" s="445"/>
      <c r="V20" s="445"/>
      <c r="W20" s="445"/>
      <c r="X20" s="445"/>
      <c r="Y20" s="445"/>
      <c r="Z20" s="445"/>
      <c r="AA20" s="445"/>
      <c r="AB20" s="445"/>
      <c r="AC20" s="445"/>
      <c r="AD20" s="445"/>
      <c r="AE20" s="446"/>
      <c r="AF20" s="735"/>
    </row>
    <row r="21" spans="1:35" ht="32.1" customHeight="1" thickBot="1" x14ac:dyDescent="0.35">
      <c r="A21" s="25"/>
      <c r="B21" s="45" t="s">
        <v>176</v>
      </c>
      <c r="C21" s="46" t="s">
        <v>177</v>
      </c>
      <c r="D21" s="46" t="s">
        <v>178</v>
      </c>
      <c r="E21" s="46" t="s">
        <v>179</v>
      </c>
      <c r="F21" s="46" t="s">
        <v>180</v>
      </c>
      <c r="G21" s="46" t="s">
        <v>181</v>
      </c>
      <c r="H21" s="46" t="s">
        <v>182</v>
      </c>
      <c r="I21" s="46" t="s">
        <v>183</v>
      </c>
      <c r="J21" s="46" t="s">
        <v>184</v>
      </c>
      <c r="K21" s="46" t="s">
        <v>185</v>
      </c>
      <c r="L21" s="46" t="s">
        <v>164</v>
      </c>
      <c r="M21" s="46" t="s">
        <v>186</v>
      </c>
      <c r="N21" s="46" t="s">
        <v>102</v>
      </c>
      <c r="O21" s="47" t="s">
        <v>100</v>
      </c>
      <c r="P21" s="48"/>
      <c r="Q21" s="44" t="s">
        <v>176</v>
      </c>
      <c r="R21" s="49" t="s">
        <v>177</v>
      </c>
      <c r="S21" s="49" t="s">
        <v>178</v>
      </c>
      <c r="T21" s="49" t="s">
        <v>179</v>
      </c>
      <c r="U21" s="49" t="s">
        <v>180</v>
      </c>
      <c r="V21" s="49" t="s">
        <v>181</v>
      </c>
      <c r="W21" s="49" t="s">
        <v>182</v>
      </c>
      <c r="X21" s="49" t="s">
        <v>183</v>
      </c>
      <c r="Y21" s="49" t="s">
        <v>184</v>
      </c>
      <c r="Z21" s="49" t="s">
        <v>185</v>
      </c>
      <c r="AA21" s="49" t="s">
        <v>164</v>
      </c>
      <c r="AB21" s="49" t="s">
        <v>186</v>
      </c>
      <c r="AC21" s="49" t="s">
        <v>102</v>
      </c>
      <c r="AD21" s="50" t="s">
        <v>187</v>
      </c>
      <c r="AE21" s="50" t="s">
        <v>188</v>
      </c>
      <c r="AF21" s="736"/>
    </row>
    <row r="22" spans="1:35" ht="32.1" customHeight="1" x14ac:dyDescent="0.3">
      <c r="A22" s="51" t="s">
        <v>31</v>
      </c>
      <c r="B22" s="166"/>
      <c r="C22" s="167"/>
      <c r="D22" s="167"/>
      <c r="E22" s="167"/>
      <c r="F22" s="167"/>
      <c r="G22" s="167"/>
      <c r="H22" s="167"/>
      <c r="I22" s="167">
        <v>0</v>
      </c>
      <c r="J22" s="167"/>
      <c r="K22" s="167">
        <v>0</v>
      </c>
      <c r="L22" s="167"/>
      <c r="M22" s="167"/>
      <c r="N22" s="167">
        <f>SUM(B22:M22)</f>
        <v>0</v>
      </c>
      <c r="O22" s="52"/>
      <c r="P22" s="51" t="s">
        <v>27</v>
      </c>
      <c r="Q22" s="53"/>
      <c r="R22" s="54"/>
      <c r="S22" s="54"/>
      <c r="T22" s="54"/>
      <c r="U22" s="54"/>
      <c r="V22" s="54"/>
      <c r="W22" s="179"/>
      <c r="X22" s="54">
        <v>156456000</v>
      </c>
      <c r="Y22" s="54">
        <f>+AF22-X22</f>
        <v>46916478</v>
      </c>
      <c r="Z22" s="54"/>
      <c r="AA22" s="54"/>
      <c r="AB22" s="54"/>
      <c r="AC22" s="179">
        <f>SUM(Q22:AB22)</f>
        <v>203372478</v>
      </c>
      <c r="AE22" s="55"/>
      <c r="AF22" s="737">
        <f>+VIGENCIA!G7</f>
        <v>203372478</v>
      </c>
    </row>
    <row r="23" spans="1:35" ht="32.1" customHeight="1" x14ac:dyDescent="0.3">
      <c r="A23" s="56" t="s">
        <v>21</v>
      </c>
      <c r="B23" s="168"/>
      <c r="C23" s="169"/>
      <c r="D23" s="169"/>
      <c r="E23" s="169"/>
      <c r="F23" s="169"/>
      <c r="G23" s="169"/>
      <c r="H23" s="169"/>
      <c r="I23" s="169"/>
      <c r="J23" s="169"/>
      <c r="K23" s="169"/>
      <c r="L23" s="169"/>
      <c r="M23" s="169"/>
      <c r="N23" s="169">
        <f>SUM(B23:M23)</f>
        <v>0</v>
      </c>
      <c r="O23" s="59" t="str">
        <f>IFERROR(N23/(SUMIF(B23:M23,"&gt;0",B22:M22))," ")</f>
        <v xml:space="preserve"> </v>
      </c>
      <c r="P23" s="56" t="s">
        <v>29</v>
      </c>
      <c r="Q23" s="57"/>
      <c r="R23" s="58"/>
      <c r="S23" s="58"/>
      <c r="T23" s="58"/>
      <c r="U23" s="58"/>
      <c r="V23" s="58"/>
      <c r="W23" s="169"/>
      <c r="X23" s="58">
        <v>158107239</v>
      </c>
      <c r="Y23" s="58">
        <f>+AF23-X23</f>
        <v>29823399</v>
      </c>
      <c r="Z23" s="58">
        <v>-8615067</v>
      </c>
      <c r="AA23" s="58">
        <v>-2682534</v>
      </c>
      <c r="AB23" s="58"/>
      <c r="AC23" s="58">
        <f>SUM(Q23:AB23)</f>
        <v>176633037</v>
      </c>
      <c r="AD23" s="58">
        <f>AC23/SUM(W22:AB22)</f>
        <v>0.86851986432500472</v>
      </c>
      <c r="AE23" s="60">
        <f>AC23/AC22</f>
        <v>0.86851986432500472</v>
      </c>
      <c r="AF23" s="737">
        <f>+VIGENCIA!H7</f>
        <v>187930638</v>
      </c>
      <c r="AG23" s="746">
        <v>176633037</v>
      </c>
      <c r="AH23" s="746">
        <f>+AG23-AC23</f>
        <v>0</v>
      </c>
    </row>
    <row r="24" spans="1:35" ht="32.1" customHeight="1" x14ac:dyDescent="0.3">
      <c r="A24" s="56" t="s">
        <v>23</v>
      </c>
      <c r="B24" s="168">
        <f>+B22-B23</f>
        <v>0</v>
      </c>
      <c r="C24" s="169">
        <f t="shared" ref="C24:M24" si="0">+C22-C23</f>
        <v>0</v>
      </c>
      <c r="D24" s="169">
        <f t="shared" si="0"/>
        <v>0</v>
      </c>
      <c r="E24" s="169">
        <f t="shared" si="0"/>
        <v>0</v>
      </c>
      <c r="F24" s="169">
        <f t="shared" si="0"/>
        <v>0</v>
      </c>
      <c r="G24" s="169">
        <f t="shared" si="0"/>
        <v>0</v>
      </c>
      <c r="H24" s="169">
        <f t="shared" si="0"/>
        <v>0</v>
      </c>
      <c r="I24" s="169">
        <f t="shared" si="0"/>
        <v>0</v>
      </c>
      <c r="J24" s="169"/>
      <c r="K24" s="169">
        <f t="shared" si="0"/>
        <v>0</v>
      </c>
      <c r="L24" s="169">
        <f t="shared" si="0"/>
        <v>0</v>
      </c>
      <c r="M24" s="169">
        <f t="shared" si="0"/>
        <v>0</v>
      </c>
      <c r="N24" s="169">
        <f>SUM(B24:M24)</f>
        <v>0</v>
      </c>
      <c r="O24" s="61"/>
      <c r="P24" s="56" t="s">
        <v>31</v>
      </c>
      <c r="Q24" s="57"/>
      <c r="R24" s="58"/>
      <c r="S24" s="58"/>
      <c r="T24" s="58"/>
      <c r="U24" s="58"/>
      <c r="V24" s="58"/>
      <c r="W24" s="169"/>
      <c r="X24" s="58"/>
      <c r="Y24" s="58">
        <f>+$AC$22/5</f>
        <v>40674495.600000001</v>
      </c>
      <c r="Z24" s="58">
        <f t="shared" ref="Z24:AA24" si="1">+$AC$22/5</f>
        <v>40674495.600000001</v>
      </c>
      <c r="AA24" s="58">
        <f t="shared" si="1"/>
        <v>40674495.600000001</v>
      </c>
      <c r="AB24" s="58">
        <f>+($AC$22/5)*2</f>
        <v>81348991.200000003</v>
      </c>
      <c r="AC24" s="169">
        <f>SUM(Q24:AB24)</f>
        <v>203372478</v>
      </c>
      <c r="AD24" s="58"/>
      <c r="AE24" s="62"/>
      <c r="AF24" s="737"/>
    </row>
    <row r="25" spans="1:35" ht="32.1" customHeight="1" thickBot="1" x14ac:dyDescent="0.35">
      <c r="A25" s="63" t="s">
        <v>25</v>
      </c>
      <c r="B25" s="64"/>
      <c r="C25" s="65"/>
      <c r="D25" s="65"/>
      <c r="E25" s="65"/>
      <c r="F25" s="65"/>
      <c r="G25" s="65"/>
      <c r="H25" s="65"/>
      <c r="I25" s="65"/>
      <c r="J25" s="65"/>
      <c r="K25" s="65"/>
      <c r="L25" s="65"/>
      <c r="M25" s="65"/>
      <c r="N25" s="65">
        <f>SUM(B25:M25)</f>
        <v>0</v>
      </c>
      <c r="O25" s="66" t="str">
        <f>IFERROR(N25/(SUMIF(B25:M25,"&gt;0",B24:M24))," ")</f>
        <v xml:space="preserve"> </v>
      </c>
      <c r="P25" s="63" t="s">
        <v>25</v>
      </c>
      <c r="Q25" s="64"/>
      <c r="R25" s="65"/>
      <c r="S25" s="65"/>
      <c r="T25" s="65"/>
      <c r="U25" s="65"/>
      <c r="V25" s="65"/>
      <c r="W25" s="65"/>
      <c r="X25" s="65">
        <v>0</v>
      </c>
      <c r="Y25" s="65">
        <v>4915200</v>
      </c>
      <c r="Z25" s="65">
        <v>40040025</v>
      </c>
      <c r="AA25" s="65">
        <v>37501884</v>
      </c>
      <c r="AB25" s="65"/>
      <c r="AC25" s="65">
        <f>SUM(Q25:AB25)</f>
        <v>82457109</v>
      </c>
      <c r="AD25" s="65">
        <f>AC25/SUM(W24:AB24)</f>
        <v>0.40544871071492772</v>
      </c>
      <c r="AE25" s="67">
        <f>AC25/AC24</f>
        <v>0.40544871071492772</v>
      </c>
      <c r="AF25" s="737">
        <f>+VIGENCIA!I7</f>
        <v>4915200</v>
      </c>
      <c r="AG25" s="731">
        <v>82457109</v>
      </c>
      <c r="AH25" s="745">
        <f>+AG25-AC25</f>
        <v>0</v>
      </c>
    </row>
    <row r="26" spans="1:35" s="68" customFormat="1" ht="16.5" customHeight="1" thickBot="1" x14ac:dyDescent="0.3">
      <c r="A26" s="298"/>
      <c r="AC26" s="163"/>
      <c r="AE26" s="299"/>
      <c r="AF26" s="739"/>
      <c r="AG26" s="739"/>
      <c r="AH26" s="739"/>
      <c r="AI26" s="739"/>
    </row>
    <row r="27" spans="1:35" ht="33.9" customHeight="1" x14ac:dyDescent="0.3">
      <c r="A27" s="459" t="s">
        <v>189</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1"/>
    </row>
    <row r="28" spans="1:35" ht="15" customHeight="1" x14ac:dyDescent="0.3">
      <c r="A28" s="456" t="s">
        <v>34</v>
      </c>
      <c r="B28" s="453" t="s">
        <v>36</v>
      </c>
      <c r="C28" s="453"/>
      <c r="D28" s="453" t="s">
        <v>190</v>
      </c>
      <c r="E28" s="453"/>
      <c r="F28" s="453"/>
      <c r="G28" s="453"/>
      <c r="H28" s="453"/>
      <c r="I28" s="453"/>
      <c r="J28" s="453"/>
      <c r="K28" s="453"/>
      <c r="L28" s="453"/>
      <c r="M28" s="453"/>
      <c r="N28" s="453"/>
      <c r="O28" s="453"/>
      <c r="P28" s="453" t="s">
        <v>102</v>
      </c>
      <c r="Q28" s="453" t="s">
        <v>191</v>
      </c>
      <c r="R28" s="453"/>
      <c r="S28" s="453"/>
      <c r="T28" s="453"/>
      <c r="U28" s="453"/>
      <c r="V28" s="453"/>
      <c r="W28" s="453"/>
      <c r="X28" s="453"/>
      <c r="Y28" s="453" t="s">
        <v>192</v>
      </c>
      <c r="Z28" s="453"/>
      <c r="AA28" s="453"/>
      <c r="AB28" s="453"/>
      <c r="AC28" s="453"/>
      <c r="AD28" s="453"/>
      <c r="AE28" s="462"/>
    </row>
    <row r="29" spans="1:35" ht="27" customHeight="1" x14ac:dyDescent="0.3">
      <c r="A29" s="456"/>
      <c r="B29" s="453"/>
      <c r="C29" s="453"/>
      <c r="D29" s="69" t="s">
        <v>176</v>
      </c>
      <c r="E29" s="69" t="s">
        <v>177</v>
      </c>
      <c r="F29" s="69" t="s">
        <v>178</v>
      </c>
      <c r="G29" s="69" t="s">
        <v>179</v>
      </c>
      <c r="H29" s="69" t="s">
        <v>180</v>
      </c>
      <c r="I29" s="69" t="s">
        <v>181</v>
      </c>
      <c r="J29" s="69" t="s">
        <v>182</v>
      </c>
      <c r="K29" s="69" t="s">
        <v>183</v>
      </c>
      <c r="L29" s="69" t="s">
        <v>184</v>
      </c>
      <c r="M29" s="69" t="s">
        <v>185</v>
      </c>
      <c r="N29" s="69" t="s">
        <v>164</v>
      </c>
      <c r="O29" s="69" t="s">
        <v>186</v>
      </c>
      <c r="P29" s="453"/>
      <c r="Q29" s="453"/>
      <c r="R29" s="453"/>
      <c r="S29" s="453"/>
      <c r="T29" s="453"/>
      <c r="U29" s="453"/>
      <c r="V29" s="453"/>
      <c r="W29" s="453"/>
      <c r="X29" s="453"/>
      <c r="Y29" s="453"/>
      <c r="Z29" s="453"/>
      <c r="AA29" s="453"/>
      <c r="AB29" s="453"/>
      <c r="AC29" s="453"/>
      <c r="AD29" s="453"/>
      <c r="AE29" s="462"/>
    </row>
    <row r="30" spans="1:35" ht="108" customHeight="1" thickBot="1" x14ac:dyDescent="0.35">
      <c r="A30" s="170"/>
      <c r="B30" s="469"/>
      <c r="C30" s="469"/>
      <c r="D30" s="16"/>
      <c r="E30" s="16"/>
      <c r="F30" s="16"/>
      <c r="G30" s="16"/>
      <c r="H30" s="16"/>
      <c r="I30" s="16"/>
      <c r="J30" s="16"/>
      <c r="K30" s="16"/>
      <c r="L30" s="16"/>
      <c r="M30" s="16"/>
      <c r="N30" s="16"/>
      <c r="O30" s="16"/>
      <c r="P30" s="70">
        <f>SUM(D30:O30)</f>
        <v>0</v>
      </c>
      <c r="Q30" s="454" t="s">
        <v>193</v>
      </c>
      <c r="R30" s="454"/>
      <c r="S30" s="454"/>
      <c r="T30" s="454"/>
      <c r="U30" s="454"/>
      <c r="V30" s="454"/>
      <c r="W30" s="454"/>
      <c r="X30" s="454"/>
      <c r="Y30" s="454" t="s">
        <v>43</v>
      </c>
      <c r="Z30" s="454"/>
      <c r="AA30" s="454"/>
      <c r="AB30" s="454"/>
      <c r="AC30" s="454"/>
      <c r="AD30" s="454"/>
      <c r="AE30" s="470"/>
    </row>
    <row r="31" spans="1:35" ht="12" customHeight="1" thickBot="1" x14ac:dyDescent="0.35">
      <c r="A31" s="71"/>
      <c r="B31" s="72"/>
      <c r="C31" s="72"/>
      <c r="D31" s="27"/>
      <c r="E31" s="27"/>
      <c r="F31" s="27"/>
      <c r="G31" s="27"/>
      <c r="H31" s="27"/>
      <c r="I31" s="27"/>
      <c r="J31" s="27"/>
      <c r="K31" s="27"/>
      <c r="L31" s="27"/>
      <c r="M31" s="27"/>
      <c r="N31" s="27"/>
      <c r="O31" s="27"/>
      <c r="P31" s="73"/>
      <c r="Q31" s="160"/>
      <c r="R31" s="160"/>
      <c r="S31" s="160"/>
      <c r="T31" s="160"/>
      <c r="U31" s="160"/>
      <c r="V31" s="160"/>
      <c r="W31" s="160"/>
      <c r="X31" s="160"/>
      <c r="Y31" s="160"/>
      <c r="Z31" s="160"/>
      <c r="AA31" s="160"/>
      <c r="AB31" s="160"/>
      <c r="AC31" s="160"/>
      <c r="AD31" s="160"/>
      <c r="AE31" s="161"/>
    </row>
    <row r="32" spans="1:35" ht="45" customHeight="1" x14ac:dyDescent="0.3">
      <c r="A32" s="414" t="s">
        <v>194</v>
      </c>
      <c r="B32" s="415"/>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6"/>
    </row>
    <row r="33" spans="1:41" ht="23.1" customHeight="1" x14ac:dyDescent="0.3">
      <c r="A33" s="456" t="s">
        <v>44</v>
      </c>
      <c r="B33" s="453" t="s">
        <v>46</v>
      </c>
      <c r="C33" s="453" t="s">
        <v>36</v>
      </c>
      <c r="D33" s="453" t="s">
        <v>195</v>
      </c>
      <c r="E33" s="453"/>
      <c r="F33" s="453"/>
      <c r="G33" s="453"/>
      <c r="H33" s="453"/>
      <c r="I33" s="453"/>
      <c r="J33" s="453"/>
      <c r="K33" s="453"/>
      <c r="L33" s="453"/>
      <c r="M33" s="453"/>
      <c r="N33" s="453"/>
      <c r="O33" s="453"/>
      <c r="P33" s="453"/>
      <c r="Q33" s="453" t="s">
        <v>196</v>
      </c>
      <c r="R33" s="453"/>
      <c r="S33" s="453"/>
      <c r="T33" s="453"/>
      <c r="U33" s="453"/>
      <c r="V33" s="453"/>
      <c r="W33" s="453"/>
      <c r="X33" s="453"/>
      <c r="Y33" s="453"/>
      <c r="Z33" s="453"/>
      <c r="AA33" s="453"/>
      <c r="AB33" s="453"/>
      <c r="AC33" s="453"/>
      <c r="AD33" s="453"/>
      <c r="AE33" s="462"/>
      <c r="AG33" s="741"/>
      <c r="AH33" s="741"/>
      <c r="AI33" s="741"/>
      <c r="AJ33" s="74"/>
      <c r="AK33" s="74"/>
      <c r="AL33" s="74"/>
      <c r="AM33" s="74"/>
      <c r="AN33" s="74"/>
      <c r="AO33" s="74"/>
    </row>
    <row r="34" spans="1:41" ht="27" customHeight="1" x14ac:dyDescent="0.3">
      <c r="A34" s="456"/>
      <c r="B34" s="453"/>
      <c r="C34" s="474"/>
      <c r="D34" s="69" t="s">
        <v>176</v>
      </c>
      <c r="E34" s="69" t="s">
        <v>177</v>
      </c>
      <c r="F34" s="69" t="s">
        <v>178</v>
      </c>
      <c r="G34" s="69" t="s">
        <v>179</v>
      </c>
      <c r="H34" s="69" t="s">
        <v>180</v>
      </c>
      <c r="I34" s="69" t="s">
        <v>181</v>
      </c>
      <c r="J34" s="69" t="s">
        <v>182</v>
      </c>
      <c r="K34" s="69" t="s">
        <v>183</v>
      </c>
      <c r="L34" s="69" t="s">
        <v>184</v>
      </c>
      <c r="M34" s="69" t="s">
        <v>185</v>
      </c>
      <c r="N34" s="69" t="s">
        <v>164</v>
      </c>
      <c r="O34" s="69" t="s">
        <v>186</v>
      </c>
      <c r="P34" s="69" t="s">
        <v>102</v>
      </c>
      <c r="Q34" s="471" t="s">
        <v>52</v>
      </c>
      <c r="R34" s="472"/>
      <c r="S34" s="472"/>
      <c r="T34" s="473"/>
      <c r="U34" s="453" t="s">
        <v>54</v>
      </c>
      <c r="V34" s="453"/>
      <c r="W34" s="453"/>
      <c r="X34" s="453"/>
      <c r="Y34" s="453" t="s">
        <v>56</v>
      </c>
      <c r="Z34" s="453"/>
      <c r="AA34" s="453"/>
      <c r="AB34" s="453"/>
      <c r="AC34" s="453" t="s">
        <v>58</v>
      </c>
      <c r="AD34" s="453"/>
      <c r="AE34" s="462"/>
      <c r="AG34" s="741"/>
      <c r="AH34" s="741"/>
      <c r="AI34" s="741"/>
      <c r="AJ34" s="74"/>
      <c r="AK34" s="74"/>
      <c r="AL34" s="74"/>
      <c r="AM34" s="74"/>
      <c r="AN34" s="74"/>
      <c r="AO34" s="74"/>
    </row>
    <row r="35" spans="1:41" ht="139.5" customHeight="1" x14ac:dyDescent="0.3">
      <c r="A35" s="475" t="str">
        <f>+C17</f>
        <v xml:space="preserve"> Implementar el 100% del plan de acción de la Política de Gobierno Digital</v>
      </c>
      <c r="B35" s="477">
        <f>+'CADENA DE VALOR'!J13</f>
        <v>0.05</v>
      </c>
      <c r="C35" s="76" t="s">
        <v>48</v>
      </c>
      <c r="D35" s="75"/>
      <c r="E35" s="75"/>
      <c r="F35" s="75"/>
      <c r="G35" s="75"/>
      <c r="H35" s="75"/>
      <c r="I35" s="182"/>
      <c r="J35" s="182">
        <f>((J41*($B$41/$B$35)))*$P$35</f>
        <v>0</v>
      </c>
      <c r="K35" s="182">
        <f t="shared" ref="K35:O35" si="2">((K41*($B$41/$B$35)))*$P$35</f>
        <v>0.2</v>
      </c>
      <c r="L35" s="182">
        <f t="shared" si="2"/>
        <v>0.2</v>
      </c>
      <c r="M35" s="182">
        <f t="shared" si="2"/>
        <v>0.2</v>
      </c>
      <c r="N35" s="182">
        <f t="shared" si="2"/>
        <v>0.2</v>
      </c>
      <c r="O35" s="182">
        <f t="shared" si="2"/>
        <v>0.2</v>
      </c>
      <c r="P35" s="183">
        <f>+'Indicadores PA '!L19</f>
        <v>1</v>
      </c>
      <c r="Q35" s="541" t="s">
        <v>270</v>
      </c>
      <c r="R35" s="542"/>
      <c r="S35" s="542"/>
      <c r="T35" s="543"/>
      <c r="U35" s="541" t="s">
        <v>271</v>
      </c>
      <c r="V35" s="542"/>
      <c r="W35" s="542"/>
      <c r="X35" s="543"/>
      <c r="Y35" s="493" t="s">
        <v>327</v>
      </c>
      <c r="Z35" s="493"/>
      <c r="AA35" s="493"/>
      <c r="AB35" s="493"/>
      <c r="AC35" s="493" t="s">
        <v>272</v>
      </c>
      <c r="AD35" s="493"/>
      <c r="AE35" s="527"/>
      <c r="AG35" s="741"/>
      <c r="AH35" s="741"/>
      <c r="AI35" s="741"/>
      <c r="AJ35" s="74"/>
      <c r="AK35" s="74"/>
      <c r="AL35" s="74"/>
      <c r="AM35" s="74"/>
      <c r="AN35" s="74"/>
      <c r="AO35" s="74"/>
    </row>
    <row r="36" spans="1:41" ht="139.5" customHeight="1" x14ac:dyDescent="0.3">
      <c r="A36" s="476"/>
      <c r="B36" s="478"/>
      <c r="C36" s="77" t="s">
        <v>50</v>
      </c>
      <c r="D36" s="162"/>
      <c r="E36" s="162"/>
      <c r="F36" s="162"/>
      <c r="G36" s="78"/>
      <c r="H36" s="78"/>
      <c r="I36" s="78"/>
      <c r="J36" s="79">
        <f>((J42*($B$41/$B$35)))*$P$35</f>
        <v>0</v>
      </c>
      <c r="K36" s="79">
        <v>0.2</v>
      </c>
      <c r="L36" s="79">
        <v>0.2</v>
      </c>
      <c r="M36" s="79">
        <v>0.2</v>
      </c>
      <c r="N36" s="79">
        <v>0.2</v>
      </c>
      <c r="O36" s="78"/>
      <c r="P36" s="79">
        <f>SUM(D36:O36)</f>
        <v>0.8</v>
      </c>
      <c r="Q36" s="544"/>
      <c r="R36" s="545"/>
      <c r="S36" s="545"/>
      <c r="T36" s="546"/>
      <c r="U36" s="544"/>
      <c r="V36" s="545"/>
      <c r="W36" s="545"/>
      <c r="X36" s="546"/>
      <c r="Y36" s="494"/>
      <c r="Z36" s="494"/>
      <c r="AA36" s="494"/>
      <c r="AB36" s="494"/>
      <c r="AC36" s="494"/>
      <c r="AD36" s="494"/>
      <c r="AE36" s="528"/>
      <c r="AG36" s="741"/>
      <c r="AH36" s="741"/>
      <c r="AI36" s="741"/>
      <c r="AJ36" s="74"/>
      <c r="AK36" s="74"/>
      <c r="AL36" s="74"/>
      <c r="AM36" s="74"/>
      <c r="AN36" s="74"/>
      <c r="AO36" s="74"/>
    </row>
    <row r="37" spans="1:41" s="68" customFormat="1" ht="17.25" customHeight="1" x14ac:dyDescent="0.25">
      <c r="A37" s="298"/>
      <c r="AE37" s="299"/>
      <c r="AF37" s="739"/>
      <c r="AG37" s="739"/>
      <c r="AH37" s="739"/>
      <c r="AI37" s="739"/>
    </row>
    <row r="38" spans="1:41" ht="45" customHeight="1" thickBot="1" x14ac:dyDescent="0.35">
      <c r="A38" s="414" t="s">
        <v>199</v>
      </c>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6"/>
      <c r="AG38" s="741"/>
      <c r="AH38" s="741"/>
      <c r="AI38" s="741"/>
      <c r="AJ38" s="74"/>
      <c r="AK38" s="74"/>
      <c r="AL38" s="74"/>
      <c r="AM38" s="74"/>
      <c r="AN38" s="74"/>
      <c r="AO38" s="74"/>
    </row>
    <row r="39" spans="1:41" ht="26.1" customHeight="1" x14ac:dyDescent="0.3">
      <c r="A39" s="479" t="s">
        <v>60</v>
      </c>
      <c r="B39" s="480" t="s">
        <v>200</v>
      </c>
      <c r="C39" s="481" t="s">
        <v>201</v>
      </c>
      <c r="D39" s="483" t="s">
        <v>202</v>
      </c>
      <c r="E39" s="484"/>
      <c r="F39" s="484"/>
      <c r="G39" s="484"/>
      <c r="H39" s="484"/>
      <c r="I39" s="484"/>
      <c r="J39" s="484"/>
      <c r="K39" s="484"/>
      <c r="L39" s="484"/>
      <c r="M39" s="484"/>
      <c r="N39" s="484"/>
      <c r="O39" s="484"/>
      <c r="P39" s="485"/>
      <c r="Q39" s="480" t="s">
        <v>203</v>
      </c>
      <c r="R39" s="480"/>
      <c r="S39" s="480"/>
      <c r="T39" s="480"/>
      <c r="U39" s="480"/>
      <c r="V39" s="480"/>
      <c r="W39" s="480"/>
      <c r="X39" s="480"/>
      <c r="Y39" s="480"/>
      <c r="Z39" s="480"/>
      <c r="AA39" s="480"/>
      <c r="AB39" s="480"/>
      <c r="AC39" s="480"/>
      <c r="AD39" s="480"/>
      <c r="AE39" s="506"/>
      <c r="AG39" s="741"/>
      <c r="AH39" s="741"/>
      <c r="AI39" s="741"/>
      <c r="AJ39" s="74"/>
      <c r="AK39" s="74"/>
      <c r="AL39" s="74"/>
      <c r="AM39" s="74"/>
      <c r="AN39" s="74"/>
      <c r="AO39" s="74"/>
    </row>
    <row r="40" spans="1:41" ht="26.1" customHeight="1" x14ac:dyDescent="0.3">
      <c r="A40" s="456"/>
      <c r="B40" s="453"/>
      <c r="C40" s="482"/>
      <c r="D40" s="69" t="s">
        <v>204</v>
      </c>
      <c r="E40" s="69" t="s">
        <v>205</v>
      </c>
      <c r="F40" s="69" t="s">
        <v>206</v>
      </c>
      <c r="G40" s="69" t="s">
        <v>207</v>
      </c>
      <c r="H40" s="69" t="s">
        <v>208</v>
      </c>
      <c r="I40" s="69" t="s">
        <v>209</v>
      </c>
      <c r="J40" s="69" t="s">
        <v>210</v>
      </c>
      <c r="K40" s="69" t="s">
        <v>211</v>
      </c>
      <c r="L40" s="69" t="s">
        <v>212</v>
      </c>
      <c r="M40" s="69" t="s">
        <v>213</v>
      </c>
      <c r="N40" s="69" t="s">
        <v>214</v>
      </c>
      <c r="O40" s="69" t="s">
        <v>215</v>
      </c>
      <c r="P40" s="69" t="s">
        <v>216</v>
      </c>
      <c r="Q40" s="471" t="s">
        <v>217</v>
      </c>
      <c r="R40" s="472"/>
      <c r="S40" s="472"/>
      <c r="T40" s="472"/>
      <c r="U40" s="472"/>
      <c r="V40" s="472"/>
      <c r="W40" s="472"/>
      <c r="X40" s="473"/>
      <c r="Y40" s="471" t="s">
        <v>68</v>
      </c>
      <c r="Z40" s="472"/>
      <c r="AA40" s="472"/>
      <c r="AB40" s="472"/>
      <c r="AC40" s="472"/>
      <c r="AD40" s="472"/>
      <c r="AE40" s="507"/>
      <c r="AG40" s="742"/>
      <c r="AH40" s="742"/>
      <c r="AI40" s="742"/>
      <c r="AJ40" s="80"/>
      <c r="AK40" s="80"/>
      <c r="AL40" s="80"/>
      <c r="AM40" s="80"/>
      <c r="AN40" s="80"/>
      <c r="AO40" s="80"/>
    </row>
    <row r="41" spans="1:41" ht="138" customHeight="1" x14ac:dyDescent="0.3">
      <c r="A41" s="355" t="s">
        <v>273</v>
      </c>
      <c r="B41" s="547">
        <f>+B35</f>
        <v>0.05</v>
      </c>
      <c r="C41" s="81" t="s">
        <v>48</v>
      </c>
      <c r="D41" s="82"/>
      <c r="E41" s="82"/>
      <c r="F41" s="82"/>
      <c r="G41" s="82"/>
      <c r="H41" s="82"/>
      <c r="I41" s="82"/>
      <c r="J41" s="82">
        <v>0</v>
      </c>
      <c r="K41" s="164">
        <v>0.2</v>
      </c>
      <c r="L41" s="164">
        <v>0.2</v>
      </c>
      <c r="M41" s="164">
        <v>0.2</v>
      </c>
      <c r="N41" s="164">
        <v>0.2</v>
      </c>
      <c r="O41" s="164">
        <v>0.2</v>
      </c>
      <c r="P41" s="181">
        <f t="shared" ref="P41:P42" si="3">SUM(D41:O41)</f>
        <v>1</v>
      </c>
      <c r="Q41" s="380" t="s">
        <v>274</v>
      </c>
      <c r="R41" s="381"/>
      <c r="S41" s="381"/>
      <c r="T41" s="381"/>
      <c r="U41" s="381"/>
      <c r="V41" s="381"/>
      <c r="W41" s="381"/>
      <c r="X41" s="532"/>
      <c r="Y41" s="511" t="s">
        <v>275</v>
      </c>
      <c r="Z41" s="512"/>
      <c r="AA41" s="512"/>
      <c r="AB41" s="512"/>
      <c r="AC41" s="512"/>
      <c r="AD41" s="512"/>
      <c r="AE41" s="513"/>
      <c r="AG41" s="743"/>
      <c r="AH41" s="743"/>
      <c r="AI41" s="743"/>
      <c r="AJ41" s="84"/>
      <c r="AK41" s="84"/>
      <c r="AL41" s="84"/>
      <c r="AM41" s="84"/>
      <c r="AN41" s="84"/>
      <c r="AO41" s="84"/>
    </row>
    <row r="42" spans="1:41" ht="138" customHeight="1" x14ac:dyDescent="0.3">
      <c r="A42" s="356"/>
      <c r="B42" s="548"/>
      <c r="C42" s="77" t="s">
        <v>50</v>
      </c>
      <c r="D42" s="300"/>
      <c r="E42" s="300"/>
      <c r="F42" s="300"/>
      <c r="G42" s="300"/>
      <c r="H42" s="300"/>
      <c r="I42" s="300"/>
      <c r="J42" s="300">
        <v>0</v>
      </c>
      <c r="K42" s="300">
        <v>0.2</v>
      </c>
      <c r="L42" s="300">
        <v>0.2</v>
      </c>
      <c r="M42" s="300">
        <v>0.2</v>
      </c>
      <c r="N42" s="300">
        <v>0.2</v>
      </c>
      <c r="O42" s="300"/>
      <c r="P42" s="301">
        <f t="shared" si="3"/>
        <v>0.8</v>
      </c>
      <c r="Q42" s="549"/>
      <c r="R42" s="550"/>
      <c r="S42" s="550"/>
      <c r="T42" s="550"/>
      <c r="U42" s="550"/>
      <c r="V42" s="550"/>
      <c r="W42" s="550"/>
      <c r="X42" s="551"/>
      <c r="Y42" s="538"/>
      <c r="Z42" s="539"/>
      <c r="AA42" s="539"/>
      <c r="AB42" s="539"/>
      <c r="AC42" s="539"/>
      <c r="AD42" s="539"/>
      <c r="AE42" s="540"/>
    </row>
    <row r="43" spans="1:41" ht="15" customHeight="1" x14ac:dyDescent="0.3"/>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disablePrompts="1" count="3">
    <dataValidation type="textLength" operator="lessThanOrEqual" allowBlank="1" showInputMessage="1" showErrorMessage="1" errorTitle="Máximo 2.000 caracteres" error="Máximo 2.000 caracteres" sqref="AC35 Q35 Y35 Q41" xr:uid="{E53E75C4-4F2C-42FC-8D62-B2A844C3CD8A}">
      <formula1>2000</formula1>
    </dataValidation>
    <dataValidation type="textLength" operator="lessThanOrEqual" allowBlank="1" showInputMessage="1" showErrorMessage="1" errorTitle="Máximo 2.000 caracteres" error="Máximo 2.000 caracteres" promptTitle="2.000 caracteres" sqref="Q30:Q31" xr:uid="{DB886D03-702D-4F99-B3E8-80DBCBBF1076}">
      <formula1>2000</formula1>
    </dataValidation>
    <dataValidation type="list" allowBlank="1" showInputMessage="1" showErrorMessage="1" sqref="C7:C9" xr:uid="{2DEE2751-0DA4-4634-ABE0-096F03A5F530}">
      <formula1>$B$21:$M$21</formula1>
    </dataValidation>
  </dataValidations>
  <hyperlinks>
    <hyperlink ref="Y41" r:id="rId1" xr:uid="{02943F43-4A62-487B-8FE7-5083F24E67D3}"/>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D4993B8A-5B14-432E-A10A-79642DA5C05C}">
          <x14:formula1>
            <xm:f>listas!$D$2:$D$15</xm:f>
          </x14:formula1>
          <xm:sqref>C11:AE13</xm:sqref>
        </x14:dataValidation>
        <x14:dataValidation type="list" allowBlank="1" showInputMessage="1" showErrorMessage="1" xr:uid="{53B32343-0715-473A-A586-0548E9469D1C}">
          <x14:formula1>
            <xm:f>listas!$A$2:$A$6</xm:f>
          </x14:formula1>
          <xm:sqref>C15:K15</xm:sqref>
        </x14:dataValidation>
        <x14:dataValidation type="list" allowBlank="1" showInputMessage="1" showErrorMessage="1" xr:uid="{808E6A96-DDC5-449C-8B4E-E0DBE79FF941}">
          <x14:formula1>
            <xm:f>listas!$B$2:$B$8</xm:f>
          </x14:formula1>
          <xm:sqref>R15:X15</xm:sqref>
        </x14:dataValidation>
        <x14:dataValidation type="list" allowBlank="1" showInputMessage="1" showErrorMessage="1" xr:uid="{59E39FC7-8F54-4C8F-B462-B22EC5725E3E}">
          <x14:formula1>
            <xm:f>listas!$C$2:$C$20</xm:f>
          </x14:formula1>
          <xm:sqref>AA15:AE15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A150-49C0-447F-8A8E-31FDED27B551}">
  <sheetPr>
    <tabColor rgb="FFFFFF00"/>
    <pageSetUpPr fitToPage="1"/>
  </sheetPr>
  <dimension ref="A1:AO43"/>
  <sheetViews>
    <sheetView showGridLines="0" view="pageBreakPreview" topLeftCell="Q10" zoomScale="60" zoomScaleNormal="53" workbookViewId="0">
      <selection activeCell="AF10" sqref="AF1:AJ1048576"/>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731" customWidth="1"/>
    <col min="33" max="33" width="18.44140625" style="731" bestFit="1" customWidth="1"/>
    <col min="34" max="34" width="8.44140625" style="731" customWidth="1"/>
    <col min="35" max="35" width="18.44140625" style="731" bestFit="1" customWidth="1"/>
    <col min="36" max="36" width="5.6640625" style="731"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385"/>
      <c r="B1" s="388" t="s">
        <v>157</v>
      </c>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7" t="s">
        <v>158</v>
      </c>
      <c r="AC1" s="398"/>
      <c r="AD1" s="398"/>
      <c r="AE1" s="399"/>
    </row>
    <row r="2" spans="1:31" ht="30.75" customHeight="1" thickBot="1" x14ac:dyDescent="0.35">
      <c r="A2" s="386"/>
      <c r="B2" s="388" t="s">
        <v>159</v>
      </c>
      <c r="C2" s="389"/>
      <c r="D2" s="389"/>
      <c r="E2" s="389"/>
      <c r="F2" s="389"/>
      <c r="G2" s="389"/>
      <c r="H2" s="389"/>
      <c r="I2" s="389"/>
      <c r="J2" s="389"/>
      <c r="K2" s="389"/>
      <c r="L2" s="389"/>
      <c r="M2" s="389"/>
      <c r="N2" s="389"/>
      <c r="O2" s="389"/>
      <c r="P2" s="389"/>
      <c r="Q2" s="389"/>
      <c r="R2" s="389"/>
      <c r="S2" s="389"/>
      <c r="T2" s="389"/>
      <c r="U2" s="389"/>
      <c r="V2" s="389"/>
      <c r="W2" s="389"/>
      <c r="X2" s="389"/>
      <c r="Y2" s="389"/>
      <c r="Z2" s="389"/>
      <c r="AA2" s="390"/>
      <c r="AB2" s="397" t="s">
        <v>160</v>
      </c>
      <c r="AC2" s="398"/>
      <c r="AD2" s="398"/>
      <c r="AE2" s="399"/>
    </row>
    <row r="3" spans="1:31" ht="24" customHeight="1" thickBot="1" x14ac:dyDescent="0.35">
      <c r="A3" s="386"/>
      <c r="B3" s="391" t="s">
        <v>161</v>
      </c>
      <c r="C3" s="392"/>
      <c r="D3" s="392"/>
      <c r="E3" s="392"/>
      <c r="F3" s="392"/>
      <c r="G3" s="392"/>
      <c r="H3" s="392"/>
      <c r="I3" s="392"/>
      <c r="J3" s="392"/>
      <c r="K3" s="392"/>
      <c r="L3" s="392"/>
      <c r="M3" s="392"/>
      <c r="N3" s="392"/>
      <c r="O3" s="392"/>
      <c r="P3" s="392"/>
      <c r="Q3" s="392"/>
      <c r="R3" s="392"/>
      <c r="S3" s="392"/>
      <c r="T3" s="392"/>
      <c r="U3" s="392"/>
      <c r="V3" s="392"/>
      <c r="W3" s="392"/>
      <c r="X3" s="392"/>
      <c r="Y3" s="392"/>
      <c r="Z3" s="392"/>
      <c r="AA3" s="393"/>
      <c r="AB3" s="397" t="s">
        <v>162</v>
      </c>
      <c r="AC3" s="398"/>
      <c r="AD3" s="398"/>
      <c r="AE3" s="399"/>
    </row>
    <row r="4" spans="1:31" ht="21.75" customHeight="1" thickBot="1" x14ac:dyDescent="0.35">
      <c r="A4" s="387"/>
      <c r="B4" s="394"/>
      <c r="C4" s="395"/>
      <c r="D4" s="395"/>
      <c r="E4" s="395"/>
      <c r="F4" s="395"/>
      <c r="G4" s="395"/>
      <c r="H4" s="395"/>
      <c r="I4" s="395"/>
      <c r="J4" s="395"/>
      <c r="K4" s="395"/>
      <c r="L4" s="395"/>
      <c r="M4" s="395"/>
      <c r="N4" s="395"/>
      <c r="O4" s="395"/>
      <c r="P4" s="395"/>
      <c r="Q4" s="395"/>
      <c r="R4" s="395"/>
      <c r="S4" s="395"/>
      <c r="T4" s="395"/>
      <c r="U4" s="395"/>
      <c r="V4" s="395"/>
      <c r="W4" s="395"/>
      <c r="X4" s="395"/>
      <c r="Y4" s="395"/>
      <c r="Z4" s="395"/>
      <c r="AA4" s="396"/>
      <c r="AB4" s="400" t="s">
        <v>163</v>
      </c>
      <c r="AC4" s="401"/>
      <c r="AD4" s="401"/>
      <c r="AE4" s="402"/>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88"/>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3">
      <c r="A7" s="403" t="s">
        <v>4</v>
      </c>
      <c r="B7" s="437"/>
      <c r="C7" s="439" t="s">
        <v>164</v>
      </c>
      <c r="D7" s="403" t="s">
        <v>6</v>
      </c>
      <c r="E7" s="409"/>
      <c r="F7" s="409"/>
      <c r="G7" s="409"/>
      <c r="H7" s="404"/>
      <c r="I7" s="431">
        <v>45632</v>
      </c>
      <c r="J7" s="432"/>
      <c r="K7" s="403" t="s">
        <v>8</v>
      </c>
      <c r="L7" s="404"/>
      <c r="M7" s="423" t="s">
        <v>165</v>
      </c>
      <c r="N7" s="424"/>
      <c r="O7" s="412"/>
      <c r="P7" s="413"/>
      <c r="Q7" s="20"/>
      <c r="R7" s="20"/>
      <c r="S7" s="20"/>
      <c r="T7" s="20"/>
      <c r="U7" s="20"/>
      <c r="V7" s="20"/>
      <c r="W7" s="20"/>
      <c r="X7" s="20"/>
      <c r="Y7" s="20"/>
      <c r="Z7" s="21"/>
      <c r="AA7" s="20"/>
      <c r="AB7" s="20"/>
      <c r="AD7" s="22"/>
      <c r="AE7" s="23"/>
    </row>
    <row r="8" spans="1:31" ht="15" customHeight="1" x14ac:dyDescent="0.3">
      <c r="A8" s="405"/>
      <c r="B8" s="438"/>
      <c r="C8" s="440"/>
      <c r="D8" s="405"/>
      <c r="E8" s="410"/>
      <c r="F8" s="410"/>
      <c r="G8" s="410"/>
      <c r="H8" s="406"/>
      <c r="I8" s="433"/>
      <c r="J8" s="434"/>
      <c r="K8" s="405"/>
      <c r="L8" s="406"/>
      <c r="M8" s="442" t="s">
        <v>166</v>
      </c>
      <c r="N8" s="443"/>
      <c r="O8" s="425"/>
      <c r="P8" s="426"/>
      <c r="Q8" s="20"/>
      <c r="R8" s="20"/>
      <c r="S8" s="20"/>
      <c r="T8" s="20"/>
      <c r="U8" s="20"/>
      <c r="V8" s="20"/>
      <c r="W8" s="20"/>
      <c r="X8" s="20"/>
      <c r="Y8" s="20"/>
      <c r="Z8" s="21"/>
      <c r="AA8" s="20"/>
      <c r="AB8" s="20"/>
      <c r="AD8" s="22"/>
      <c r="AE8" s="23"/>
    </row>
    <row r="9" spans="1:31" ht="15.75" customHeight="1" thickBot="1" x14ac:dyDescent="0.35">
      <c r="A9" s="407"/>
      <c r="B9" s="408"/>
      <c r="C9" s="441"/>
      <c r="D9" s="407"/>
      <c r="E9" s="411"/>
      <c r="F9" s="411"/>
      <c r="G9" s="411"/>
      <c r="H9" s="408"/>
      <c r="I9" s="435"/>
      <c r="J9" s="436"/>
      <c r="K9" s="407"/>
      <c r="L9" s="408"/>
      <c r="M9" s="427" t="s">
        <v>167</v>
      </c>
      <c r="N9" s="428"/>
      <c r="O9" s="429" t="s">
        <v>168</v>
      </c>
      <c r="P9" s="43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03" t="s">
        <v>10</v>
      </c>
      <c r="B11" s="404"/>
      <c r="C11" s="414" t="s">
        <v>169</v>
      </c>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6"/>
    </row>
    <row r="12" spans="1:31" ht="15" customHeight="1" x14ac:dyDescent="0.3">
      <c r="A12" s="405"/>
      <c r="B12" s="406"/>
      <c r="C12" s="417"/>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9"/>
    </row>
    <row r="13" spans="1:31" ht="15" customHeight="1" thickBot="1" x14ac:dyDescent="0.35">
      <c r="A13" s="407"/>
      <c r="B13" s="408"/>
      <c r="C13" s="420"/>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457" t="s">
        <v>12</v>
      </c>
      <c r="B15" s="458"/>
      <c r="C15" s="463" t="s">
        <v>170</v>
      </c>
      <c r="D15" s="464"/>
      <c r="E15" s="464"/>
      <c r="F15" s="464"/>
      <c r="G15" s="464"/>
      <c r="H15" s="464"/>
      <c r="I15" s="464"/>
      <c r="J15" s="464"/>
      <c r="K15" s="465"/>
      <c r="L15" s="444" t="s">
        <v>14</v>
      </c>
      <c r="M15" s="445"/>
      <c r="N15" s="445"/>
      <c r="O15" s="445"/>
      <c r="P15" s="445"/>
      <c r="Q15" s="446"/>
      <c r="R15" s="450" t="s">
        <v>171</v>
      </c>
      <c r="S15" s="451"/>
      <c r="T15" s="451"/>
      <c r="U15" s="451"/>
      <c r="V15" s="451"/>
      <c r="W15" s="451"/>
      <c r="X15" s="452"/>
      <c r="Y15" s="444" t="s">
        <v>15</v>
      </c>
      <c r="Z15" s="446"/>
      <c r="AA15" s="447" t="s">
        <v>172</v>
      </c>
      <c r="AB15" s="448"/>
      <c r="AC15" s="448"/>
      <c r="AD15" s="448"/>
      <c r="AE15" s="449"/>
    </row>
    <row r="16" spans="1:31" ht="9" customHeight="1" thickBot="1" x14ac:dyDescent="0.35">
      <c r="A16" s="24"/>
      <c r="B16" s="20"/>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D16" s="22"/>
      <c r="AE16" s="23"/>
    </row>
    <row r="17" spans="1:36" s="40" customFormat="1" ht="37.5" customHeight="1" thickBot="1" x14ac:dyDescent="0.35">
      <c r="A17" s="457" t="s">
        <v>17</v>
      </c>
      <c r="B17" s="458"/>
      <c r="C17" s="447" t="s">
        <v>129</v>
      </c>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733"/>
      <c r="AG17" s="733"/>
      <c r="AH17" s="733"/>
      <c r="AI17" s="733"/>
      <c r="AJ17" s="733"/>
    </row>
    <row r="18" spans="1:36"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6" ht="32.1" customHeight="1" thickBot="1" x14ac:dyDescent="0.35">
      <c r="A19" s="444" t="s">
        <v>173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6"/>
      <c r="AF19" s="735"/>
    </row>
    <row r="20" spans="1:36" ht="32.1" customHeight="1" thickBot="1" x14ac:dyDescent="0.35">
      <c r="A20" s="44" t="s">
        <v>19</v>
      </c>
      <c r="B20" s="466" t="s">
        <v>174</v>
      </c>
      <c r="C20" s="467"/>
      <c r="D20" s="467"/>
      <c r="E20" s="467"/>
      <c r="F20" s="467"/>
      <c r="G20" s="467"/>
      <c r="H20" s="467"/>
      <c r="I20" s="467"/>
      <c r="J20" s="467"/>
      <c r="K20" s="467"/>
      <c r="L20" s="467"/>
      <c r="M20" s="467"/>
      <c r="N20" s="467"/>
      <c r="O20" s="468"/>
      <c r="P20" s="444" t="s">
        <v>175</v>
      </c>
      <c r="Q20" s="445"/>
      <c r="R20" s="445"/>
      <c r="S20" s="445"/>
      <c r="T20" s="445"/>
      <c r="U20" s="445"/>
      <c r="V20" s="445"/>
      <c r="W20" s="445"/>
      <c r="X20" s="445"/>
      <c r="Y20" s="445"/>
      <c r="Z20" s="445"/>
      <c r="AA20" s="445"/>
      <c r="AB20" s="445"/>
      <c r="AC20" s="445"/>
      <c r="AD20" s="445"/>
      <c r="AE20" s="446"/>
      <c r="AF20" s="735"/>
    </row>
    <row r="21" spans="1:36" ht="32.1" customHeight="1" thickBot="1" x14ac:dyDescent="0.35">
      <c r="A21" s="25"/>
      <c r="B21" s="45" t="s">
        <v>176</v>
      </c>
      <c r="C21" s="46" t="s">
        <v>177</v>
      </c>
      <c r="D21" s="46" t="s">
        <v>178</v>
      </c>
      <c r="E21" s="46" t="s">
        <v>179</v>
      </c>
      <c r="F21" s="46" t="s">
        <v>180</v>
      </c>
      <c r="G21" s="46" t="s">
        <v>181</v>
      </c>
      <c r="H21" s="46" t="s">
        <v>182</v>
      </c>
      <c r="I21" s="46" t="s">
        <v>183</v>
      </c>
      <c r="J21" s="46" t="s">
        <v>184</v>
      </c>
      <c r="K21" s="46" t="s">
        <v>185</v>
      </c>
      <c r="L21" s="46" t="s">
        <v>164</v>
      </c>
      <c r="M21" s="46" t="s">
        <v>186</v>
      </c>
      <c r="N21" s="46" t="s">
        <v>102</v>
      </c>
      <c r="O21" s="47" t="s">
        <v>100</v>
      </c>
      <c r="P21" s="48"/>
      <c r="Q21" s="44" t="s">
        <v>176</v>
      </c>
      <c r="R21" s="49" t="s">
        <v>177</v>
      </c>
      <c r="S21" s="49" t="s">
        <v>178</v>
      </c>
      <c r="T21" s="49" t="s">
        <v>179</v>
      </c>
      <c r="U21" s="49" t="s">
        <v>180</v>
      </c>
      <c r="V21" s="49" t="s">
        <v>181</v>
      </c>
      <c r="W21" s="49" t="s">
        <v>182</v>
      </c>
      <c r="X21" s="49" t="s">
        <v>183</v>
      </c>
      <c r="Y21" s="49" t="s">
        <v>184</v>
      </c>
      <c r="Z21" s="49" t="s">
        <v>185</v>
      </c>
      <c r="AA21" s="49" t="s">
        <v>164</v>
      </c>
      <c r="AB21" s="49" t="s">
        <v>186</v>
      </c>
      <c r="AC21" s="49" t="s">
        <v>102</v>
      </c>
      <c r="AD21" s="50" t="s">
        <v>187</v>
      </c>
      <c r="AE21" s="50" t="s">
        <v>188</v>
      </c>
      <c r="AF21" s="736"/>
    </row>
    <row r="22" spans="1:36" ht="32.1" customHeight="1" x14ac:dyDescent="0.3">
      <c r="A22" s="51" t="s">
        <v>31</v>
      </c>
      <c r="B22" s="166"/>
      <c r="C22" s="167"/>
      <c r="D22" s="167"/>
      <c r="E22" s="167"/>
      <c r="F22" s="167"/>
      <c r="G22" s="167"/>
      <c r="H22" s="167"/>
      <c r="I22" s="167">
        <v>0</v>
      </c>
      <c r="J22" s="167"/>
      <c r="K22" s="167">
        <v>0</v>
      </c>
      <c r="L22" s="167"/>
      <c r="M22" s="167"/>
      <c r="N22" s="167">
        <f>SUM(B22:M22)</f>
        <v>0</v>
      </c>
      <c r="O22" s="52"/>
      <c r="P22" s="51" t="s">
        <v>27</v>
      </c>
      <c r="Q22" s="53"/>
      <c r="R22" s="54"/>
      <c r="S22" s="54"/>
      <c r="T22" s="54"/>
      <c r="U22" s="54"/>
      <c r="V22" s="54"/>
      <c r="W22" s="179"/>
      <c r="X22" s="54"/>
      <c r="Y22" s="54"/>
      <c r="Z22" s="54">
        <v>33800000</v>
      </c>
      <c r="AA22" s="54"/>
      <c r="AB22" s="54"/>
      <c r="AC22" s="179">
        <f>SUM(Q22:AB22)</f>
        <v>33800000</v>
      </c>
      <c r="AE22" s="55"/>
      <c r="AF22" s="737">
        <f>+VIGENCIA!G8</f>
        <v>33800000</v>
      </c>
    </row>
    <row r="23" spans="1:36" ht="32.1" customHeight="1" x14ac:dyDescent="0.3">
      <c r="A23" s="56" t="s">
        <v>21</v>
      </c>
      <c r="B23" s="168"/>
      <c r="C23" s="169"/>
      <c r="D23" s="169"/>
      <c r="E23" s="169"/>
      <c r="F23" s="169"/>
      <c r="G23" s="169"/>
      <c r="H23" s="169"/>
      <c r="I23" s="169"/>
      <c r="J23" s="169"/>
      <c r="K23" s="169"/>
      <c r="L23" s="169"/>
      <c r="M23" s="169"/>
      <c r="N23" s="169">
        <f>SUM(B23:M23)</f>
        <v>0</v>
      </c>
      <c r="O23" s="59" t="str">
        <f>IFERROR(N23/(SUMIF(B23:M23,"&gt;0",B22:M22))," ")</f>
        <v xml:space="preserve"> </v>
      </c>
      <c r="P23" s="56" t="s">
        <v>29</v>
      </c>
      <c r="Q23" s="57"/>
      <c r="R23" s="58"/>
      <c r="S23" s="58"/>
      <c r="T23" s="58"/>
      <c r="U23" s="58"/>
      <c r="V23" s="58"/>
      <c r="W23" s="169"/>
      <c r="X23" s="58"/>
      <c r="Y23" s="58"/>
      <c r="Z23" s="58"/>
      <c r="AA23" s="58">
        <v>13609924</v>
      </c>
      <c r="AB23" s="58"/>
      <c r="AC23" s="58">
        <f>SUM(Q23:AB23)</f>
        <v>13609924</v>
      </c>
      <c r="AD23" s="58">
        <f>AC23/SUM(W22:AB22)</f>
        <v>0.40266047337278105</v>
      </c>
      <c r="AE23" s="60">
        <f>AC23/AC22</f>
        <v>0.40266047337278105</v>
      </c>
      <c r="AF23" s="737">
        <f>+VIGENCIA!H8</f>
        <v>0</v>
      </c>
      <c r="AG23" s="731">
        <v>13609924</v>
      </c>
    </row>
    <row r="24" spans="1:36" ht="32.1" customHeight="1" x14ac:dyDescent="0.3">
      <c r="A24" s="56" t="s">
        <v>23</v>
      </c>
      <c r="B24" s="168">
        <f>+B22-B23</f>
        <v>0</v>
      </c>
      <c r="C24" s="169">
        <f t="shared" ref="C24:M24" si="0">+C22-C23</f>
        <v>0</v>
      </c>
      <c r="D24" s="169">
        <f t="shared" si="0"/>
        <v>0</v>
      </c>
      <c r="E24" s="169">
        <f t="shared" si="0"/>
        <v>0</v>
      </c>
      <c r="F24" s="169">
        <f t="shared" si="0"/>
        <v>0</v>
      </c>
      <c r="G24" s="169">
        <f t="shared" si="0"/>
        <v>0</v>
      </c>
      <c r="H24" s="169">
        <f t="shared" si="0"/>
        <v>0</v>
      </c>
      <c r="I24" s="169">
        <f t="shared" si="0"/>
        <v>0</v>
      </c>
      <c r="J24" s="169"/>
      <c r="K24" s="169">
        <f t="shared" si="0"/>
        <v>0</v>
      </c>
      <c r="L24" s="169">
        <f t="shared" si="0"/>
        <v>0</v>
      </c>
      <c r="M24" s="169">
        <f t="shared" si="0"/>
        <v>0</v>
      </c>
      <c r="N24" s="169">
        <f>SUM(B24:M24)</f>
        <v>0</v>
      </c>
      <c r="O24" s="61"/>
      <c r="P24" s="56" t="s">
        <v>31</v>
      </c>
      <c r="Q24" s="57"/>
      <c r="R24" s="58"/>
      <c r="S24" s="58"/>
      <c r="T24" s="58"/>
      <c r="U24" s="58"/>
      <c r="V24" s="58"/>
      <c r="W24" s="169"/>
      <c r="X24" s="58"/>
      <c r="Y24" s="58"/>
      <c r="Z24" s="58"/>
      <c r="AA24" s="58"/>
      <c r="AB24" s="58">
        <v>33800000</v>
      </c>
      <c r="AC24" s="169">
        <f>SUM(Q24:AB24)</f>
        <v>33800000</v>
      </c>
      <c r="AD24" s="58"/>
      <c r="AE24" s="62"/>
      <c r="AF24" s="737"/>
    </row>
    <row r="25" spans="1:36" ht="32.1" customHeight="1" thickBot="1" x14ac:dyDescent="0.35">
      <c r="A25" s="63" t="s">
        <v>25</v>
      </c>
      <c r="B25" s="64"/>
      <c r="C25" s="65"/>
      <c r="D25" s="65"/>
      <c r="E25" s="65"/>
      <c r="F25" s="65"/>
      <c r="G25" s="65"/>
      <c r="H25" s="65"/>
      <c r="I25" s="65"/>
      <c r="J25" s="65"/>
      <c r="K25" s="65"/>
      <c r="L25" s="65"/>
      <c r="M25" s="65"/>
      <c r="N25" s="65">
        <f>SUM(B25:M25)</f>
        <v>0</v>
      </c>
      <c r="O25" s="66" t="str">
        <f>IFERROR(N25/(SUMIF(B25:M25,"&gt;0",B24:M24))," ")</f>
        <v xml:space="preserve"> </v>
      </c>
      <c r="P25" s="63" t="s">
        <v>25</v>
      </c>
      <c r="Q25" s="64"/>
      <c r="R25" s="65"/>
      <c r="S25" s="65"/>
      <c r="T25" s="65"/>
      <c r="U25" s="65"/>
      <c r="V25" s="65"/>
      <c r="W25" s="65"/>
      <c r="X25" s="65"/>
      <c r="Y25" s="65"/>
      <c r="Z25" s="65"/>
      <c r="AA25" s="65">
        <v>0</v>
      </c>
      <c r="AB25" s="65"/>
      <c r="AC25" s="65">
        <f>SUM(Q25:AB25)</f>
        <v>0</v>
      </c>
      <c r="AD25" s="65">
        <v>0</v>
      </c>
      <c r="AE25" s="67">
        <v>0</v>
      </c>
      <c r="AF25" s="737">
        <f>+VIGENCIA!I8</f>
        <v>0</v>
      </c>
    </row>
    <row r="26" spans="1:36" s="68" customFormat="1" ht="16.5" customHeight="1" thickBot="1" x14ac:dyDescent="0.3">
      <c r="AC26" s="163"/>
      <c r="AF26" s="739"/>
      <c r="AG26" s="739"/>
      <c r="AH26" s="739"/>
      <c r="AI26" s="739"/>
      <c r="AJ26" s="739"/>
    </row>
    <row r="27" spans="1:36" ht="33.9" customHeight="1" x14ac:dyDescent="0.3">
      <c r="A27" s="459" t="s">
        <v>189</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1"/>
    </row>
    <row r="28" spans="1:36" ht="15" customHeight="1" x14ac:dyDescent="0.3">
      <c r="A28" s="456" t="s">
        <v>34</v>
      </c>
      <c r="B28" s="453" t="s">
        <v>36</v>
      </c>
      <c r="C28" s="453"/>
      <c r="D28" s="453" t="s">
        <v>190</v>
      </c>
      <c r="E28" s="453"/>
      <c r="F28" s="453"/>
      <c r="G28" s="453"/>
      <c r="H28" s="453"/>
      <c r="I28" s="453"/>
      <c r="J28" s="453"/>
      <c r="K28" s="453"/>
      <c r="L28" s="453"/>
      <c r="M28" s="453"/>
      <c r="N28" s="453"/>
      <c r="O28" s="453"/>
      <c r="P28" s="453" t="s">
        <v>102</v>
      </c>
      <c r="Q28" s="453" t="s">
        <v>191</v>
      </c>
      <c r="R28" s="453"/>
      <c r="S28" s="453"/>
      <c r="T28" s="453"/>
      <c r="U28" s="453"/>
      <c r="V28" s="453"/>
      <c r="W28" s="453"/>
      <c r="X28" s="453"/>
      <c r="Y28" s="453" t="s">
        <v>192</v>
      </c>
      <c r="Z28" s="453"/>
      <c r="AA28" s="453"/>
      <c r="AB28" s="453"/>
      <c r="AC28" s="453"/>
      <c r="AD28" s="453"/>
      <c r="AE28" s="462"/>
    </row>
    <row r="29" spans="1:36" ht="27" customHeight="1" x14ac:dyDescent="0.3">
      <c r="A29" s="456"/>
      <c r="B29" s="453"/>
      <c r="C29" s="453"/>
      <c r="D29" s="69" t="s">
        <v>176</v>
      </c>
      <c r="E29" s="69" t="s">
        <v>177</v>
      </c>
      <c r="F29" s="69" t="s">
        <v>178</v>
      </c>
      <c r="G29" s="69" t="s">
        <v>179</v>
      </c>
      <c r="H29" s="69" t="s">
        <v>180</v>
      </c>
      <c r="I29" s="69" t="s">
        <v>181</v>
      </c>
      <c r="J29" s="69" t="s">
        <v>182</v>
      </c>
      <c r="K29" s="69" t="s">
        <v>183</v>
      </c>
      <c r="L29" s="69" t="s">
        <v>184</v>
      </c>
      <c r="M29" s="69" t="s">
        <v>185</v>
      </c>
      <c r="N29" s="69" t="s">
        <v>164</v>
      </c>
      <c r="O29" s="69" t="s">
        <v>186</v>
      </c>
      <c r="P29" s="453"/>
      <c r="Q29" s="453"/>
      <c r="R29" s="453"/>
      <c r="S29" s="453"/>
      <c r="T29" s="453"/>
      <c r="U29" s="453"/>
      <c r="V29" s="453"/>
      <c r="W29" s="453"/>
      <c r="X29" s="453"/>
      <c r="Y29" s="453"/>
      <c r="Z29" s="453"/>
      <c r="AA29" s="453"/>
      <c r="AB29" s="453"/>
      <c r="AC29" s="453"/>
      <c r="AD29" s="453"/>
      <c r="AE29" s="462"/>
    </row>
    <row r="30" spans="1:36" ht="108" customHeight="1" thickBot="1" x14ac:dyDescent="0.35">
      <c r="A30" s="170"/>
      <c r="B30" s="469"/>
      <c r="C30" s="469"/>
      <c r="D30" s="16"/>
      <c r="E30" s="16"/>
      <c r="F30" s="16"/>
      <c r="G30" s="16"/>
      <c r="H30" s="16"/>
      <c r="I30" s="16"/>
      <c r="J30" s="16"/>
      <c r="K30" s="16"/>
      <c r="L30" s="16"/>
      <c r="M30" s="16"/>
      <c r="N30" s="16"/>
      <c r="O30" s="16"/>
      <c r="P30" s="70">
        <f>SUM(D30:O30)</f>
        <v>0</v>
      </c>
      <c r="Q30" s="454" t="s">
        <v>193</v>
      </c>
      <c r="R30" s="454"/>
      <c r="S30" s="454"/>
      <c r="T30" s="454"/>
      <c r="U30" s="454"/>
      <c r="V30" s="454"/>
      <c r="W30" s="454"/>
      <c r="X30" s="454"/>
      <c r="Y30" s="454" t="s">
        <v>43</v>
      </c>
      <c r="Z30" s="454"/>
      <c r="AA30" s="454"/>
      <c r="AB30" s="454"/>
      <c r="AC30" s="454"/>
      <c r="AD30" s="454"/>
      <c r="AE30" s="470"/>
    </row>
    <row r="31" spans="1:36" ht="12" customHeight="1" thickBot="1" x14ac:dyDescent="0.35">
      <c r="A31" s="71"/>
      <c r="B31" s="72"/>
      <c r="C31" s="72"/>
      <c r="D31" s="27"/>
      <c r="E31" s="27"/>
      <c r="F31" s="27"/>
      <c r="G31" s="27"/>
      <c r="H31" s="27"/>
      <c r="I31" s="27"/>
      <c r="J31" s="27"/>
      <c r="K31" s="27"/>
      <c r="L31" s="27"/>
      <c r="M31" s="27"/>
      <c r="N31" s="27"/>
      <c r="O31" s="27"/>
      <c r="P31" s="73"/>
      <c r="Q31" s="160"/>
      <c r="R31" s="160"/>
      <c r="S31" s="160"/>
      <c r="T31" s="160"/>
      <c r="U31" s="160"/>
      <c r="V31" s="160"/>
      <c r="W31" s="160"/>
      <c r="X31" s="160"/>
      <c r="Y31" s="160"/>
      <c r="Z31" s="160"/>
      <c r="AA31" s="160"/>
      <c r="AB31" s="160"/>
      <c r="AC31" s="160"/>
      <c r="AD31" s="160"/>
      <c r="AE31" s="161"/>
    </row>
    <row r="32" spans="1:36" ht="45" customHeight="1" x14ac:dyDescent="0.3">
      <c r="A32" s="414" t="s">
        <v>194</v>
      </c>
      <c r="B32" s="415"/>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6"/>
    </row>
    <row r="33" spans="1:41" ht="23.1" customHeight="1" x14ac:dyDescent="0.3">
      <c r="A33" s="456" t="s">
        <v>44</v>
      </c>
      <c r="B33" s="453" t="s">
        <v>46</v>
      </c>
      <c r="C33" s="453" t="s">
        <v>36</v>
      </c>
      <c r="D33" s="453" t="s">
        <v>195</v>
      </c>
      <c r="E33" s="453"/>
      <c r="F33" s="453"/>
      <c r="G33" s="453"/>
      <c r="H33" s="453"/>
      <c r="I33" s="453"/>
      <c r="J33" s="453"/>
      <c r="K33" s="453"/>
      <c r="L33" s="453"/>
      <c r="M33" s="453"/>
      <c r="N33" s="453"/>
      <c r="O33" s="453"/>
      <c r="P33" s="453"/>
      <c r="Q33" s="453" t="s">
        <v>196</v>
      </c>
      <c r="R33" s="453"/>
      <c r="S33" s="453"/>
      <c r="T33" s="453"/>
      <c r="U33" s="453"/>
      <c r="V33" s="453"/>
      <c r="W33" s="453"/>
      <c r="X33" s="453"/>
      <c r="Y33" s="453"/>
      <c r="Z33" s="453"/>
      <c r="AA33" s="453"/>
      <c r="AB33" s="453"/>
      <c r="AC33" s="453"/>
      <c r="AD33" s="453"/>
      <c r="AE33" s="462"/>
      <c r="AG33" s="741"/>
      <c r="AH33" s="741"/>
      <c r="AI33" s="741"/>
      <c r="AJ33" s="741"/>
      <c r="AK33" s="74"/>
      <c r="AL33" s="74"/>
      <c r="AM33" s="74"/>
      <c r="AN33" s="74"/>
      <c r="AO33" s="74"/>
    </row>
    <row r="34" spans="1:41" ht="27" customHeight="1" x14ac:dyDescent="0.3">
      <c r="A34" s="456"/>
      <c r="B34" s="453"/>
      <c r="C34" s="474"/>
      <c r="D34" s="69" t="s">
        <v>176</v>
      </c>
      <c r="E34" s="69" t="s">
        <v>177</v>
      </c>
      <c r="F34" s="69" t="s">
        <v>178</v>
      </c>
      <c r="G34" s="69" t="s">
        <v>179</v>
      </c>
      <c r="H34" s="69" t="s">
        <v>180</v>
      </c>
      <c r="I34" s="69" t="s">
        <v>181</v>
      </c>
      <c r="J34" s="69" t="s">
        <v>182</v>
      </c>
      <c r="K34" s="69" t="s">
        <v>183</v>
      </c>
      <c r="L34" s="69" t="s">
        <v>184</v>
      </c>
      <c r="M34" s="69" t="s">
        <v>185</v>
      </c>
      <c r="N34" s="69" t="s">
        <v>164</v>
      </c>
      <c r="O34" s="69" t="s">
        <v>186</v>
      </c>
      <c r="P34" s="69" t="s">
        <v>102</v>
      </c>
      <c r="Q34" s="471" t="s">
        <v>52</v>
      </c>
      <c r="R34" s="472"/>
      <c r="S34" s="472"/>
      <c r="T34" s="473"/>
      <c r="U34" s="453" t="s">
        <v>54</v>
      </c>
      <c r="V34" s="453"/>
      <c r="W34" s="453"/>
      <c r="X34" s="453"/>
      <c r="Y34" s="453" t="s">
        <v>56</v>
      </c>
      <c r="Z34" s="453"/>
      <c r="AA34" s="453"/>
      <c r="AB34" s="453"/>
      <c r="AC34" s="453" t="s">
        <v>58</v>
      </c>
      <c r="AD34" s="453"/>
      <c r="AE34" s="462"/>
      <c r="AG34" s="741"/>
      <c r="AH34" s="741"/>
      <c r="AI34" s="741"/>
      <c r="AJ34" s="741"/>
      <c r="AK34" s="74"/>
      <c r="AL34" s="74"/>
      <c r="AM34" s="74"/>
      <c r="AN34" s="74"/>
      <c r="AO34" s="74"/>
    </row>
    <row r="35" spans="1:41" ht="69" customHeight="1" x14ac:dyDescent="0.3">
      <c r="A35" s="475" t="str">
        <f>+C17</f>
        <v>Implementar 1 plan de fortalecimiento de la gestión de conocimiento e innovación alineado con la apuesta Distrital.</v>
      </c>
      <c r="B35" s="477">
        <f>+'CADENA DE VALOR'!J14</f>
        <v>0.05</v>
      </c>
      <c r="C35" s="76" t="s">
        <v>48</v>
      </c>
      <c r="D35" s="75"/>
      <c r="E35" s="75"/>
      <c r="F35" s="75"/>
      <c r="G35" s="75"/>
      <c r="H35" s="75"/>
      <c r="I35" s="182"/>
      <c r="J35" s="182">
        <v>0</v>
      </c>
      <c r="K35" s="182">
        <v>0</v>
      </c>
      <c r="L35" s="182">
        <v>0</v>
      </c>
      <c r="M35" s="182">
        <v>0.35</v>
      </c>
      <c r="N35" s="182">
        <v>0.35</v>
      </c>
      <c r="O35" s="183">
        <v>0.3</v>
      </c>
      <c r="P35" s="183">
        <f>SUM(D35:O35)</f>
        <v>1</v>
      </c>
      <c r="Q35" s="529" t="s">
        <v>276</v>
      </c>
      <c r="R35" s="487"/>
      <c r="S35" s="487"/>
      <c r="T35" s="488"/>
      <c r="U35" s="493" t="s">
        <v>806</v>
      </c>
      <c r="V35" s="493"/>
      <c r="W35" s="493"/>
      <c r="X35" s="493"/>
      <c r="Y35" s="493" t="s">
        <v>327</v>
      </c>
      <c r="Z35" s="493"/>
      <c r="AA35" s="493"/>
      <c r="AB35" s="493"/>
      <c r="AC35" s="493" t="s">
        <v>807</v>
      </c>
      <c r="AD35" s="493"/>
      <c r="AE35" s="527"/>
      <c r="AG35" s="741"/>
      <c r="AH35" s="741"/>
      <c r="AI35" s="741"/>
      <c r="AJ35" s="741"/>
      <c r="AK35" s="74"/>
      <c r="AL35" s="74"/>
      <c r="AM35" s="74"/>
      <c r="AN35" s="74"/>
      <c r="AO35" s="74"/>
    </row>
    <row r="36" spans="1:41" ht="69" customHeight="1" thickBot="1" x14ac:dyDescent="0.35">
      <c r="A36" s="476"/>
      <c r="B36" s="478"/>
      <c r="C36" s="77" t="s">
        <v>50</v>
      </c>
      <c r="D36" s="162"/>
      <c r="E36" s="162"/>
      <c r="F36" s="162"/>
      <c r="G36" s="78"/>
      <c r="H36" s="78"/>
      <c r="I36" s="78"/>
      <c r="J36" s="79">
        <v>0</v>
      </c>
      <c r="K36" s="79">
        <v>0</v>
      </c>
      <c r="L36" s="79">
        <v>0</v>
      </c>
      <c r="M36" s="79">
        <v>0.35</v>
      </c>
      <c r="N36" s="79">
        <v>0.35</v>
      </c>
      <c r="O36" s="78"/>
      <c r="P36" s="79">
        <f>SUM(D36:O36)</f>
        <v>0.7</v>
      </c>
      <c r="Q36" s="489"/>
      <c r="R36" s="490"/>
      <c r="S36" s="490"/>
      <c r="T36" s="491"/>
      <c r="U36" s="494"/>
      <c r="V36" s="494"/>
      <c r="W36" s="494"/>
      <c r="X36" s="494"/>
      <c r="Y36" s="494"/>
      <c r="Z36" s="494"/>
      <c r="AA36" s="494"/>
      <c r="AB36" s="494"/>
      <c r="AC36" s="494"/>
      <c r="AD36" s="494"/>
      <c r="AE36" s="528"/>
      <c r="AG36" s="741"/>
      <c r="AH36" s="741"/>
      <c r="AI36" s="741"/>
      <c r="AJ36" s="741"/>
      <c r="AK36" s="74"/>
      <c r="AL36" s="74"/>
      <c r="AM36" s="74"/>
      <c r="AN36" s="74"/>
      <c r="AO36" s="74"/>
    </row>
    <row r="37" spans="1:41" s="68" customFormat="1" ht="17.25" customHeight="1" thickBot="1" x14ac:dyDescent="0.3">
      <c r="AF37" s="739"/>
      <c r="AG37" s="739"/>
      <c r="AH37" s="739"/>
      <c r="AI37" s="739"/>
      <c r="AJ37" s="739"/>
    </row>
    <row r="38" spans="1:41" ht="45" customHeight="1" thickBot="1" x14ac:dyDescent="0.35">
      <c r="A38" s="414" t="s">
        <v>199</v>
      </c>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6"/>
      <c r="AG38" s="741"/>
      <c r="AH38" s="741"/>
      <c r="AI38" s="741"/>
      <c r="AJ38" s="741"/>
      <c r="AK38" s="74"/>
      <c r="AL38" s="74"/>
      <c r="AM38" s="74"/>
      <c r="AN38" s="74"/>
      <c r="AO38" s="74"/>
    </row>
    <row r="39" spans="1:41" ht="26.1" customHeight="1" x14ac:dyDescent="0.3">
      <c r="A39" s="479" t="s">
        <v>60</v>
      </c>
      <c r="B39" s="480" t="s">
        <v>200</v>
      </c>
      <c r="C39" s="481" t="s">
        <v>201</v>
      </c>
      <c r="D39" s="483" t="s">
        <v>202</v>
      </c>
      <c r="E39" s="484"/>
      <c r="F39" s="484"/>
      <c r="G39" s="484"/>
      <c r="H39" s="484"/>
      <c r="I39" s="484"/>
      <c r="J39" s="484"/>
      <c r="K39" s="484"/>
      <c r="L39" s="484"/>
      <c r="M39" s="484"/>
      <c r="N39" s="484"/>
      <c r="O39" s="484"/>
      <c r="P39" s="485"/>
      <c r="Q39" s="480" t="s">
        <v>203</v>
      </c>
      <c r="R39" s="480"/>
      <c r="S39" s="480"/>
      <c r="T39" s="480"/>
      <c r="U39" s="480"/>
      <c r="V39" s="480"/>
      <c r="W39" s="480"/>
      <c r="X39" s="480"/>
      <c r="Y39" s="480"/>
      <c r="Z39" s="480"/>
      <c r="AA39" s="480"/>
      <c r="AB39" s="480"/>
      <c r="AC39" s="480"/>
      <c r="AD39" s="480"/>
      <c r="AE39" s="506"/>
      <c r="AG39" s="741"/>
      <c r="AH39" s="741"/>
      <c r="AI39" s="741"/>
      <c r="AJ39" s="741"/>
      <c r="AK39" s="74"/>
      <c r="AL39" s="74"/>
      <c r="AM39" s="74"/>
      <c r="AN39" s="74"/>
      <c r="AO39" s="74"/>
    </row>
    <row r="40" spans="1:41" ht="26.1" customHeight="1" x14ac:dyDescent="0.3">
      <c r="A40" s="456"/>
      <c r="B40" s="453"/>
      <c r="C40" s="482"/>
      <c r="D40" s="69" t="s">
        <v>204</v>
      </c>
      <c r="E40" s="69" t="s">
        <v>205</v>
      </c>
      <c r="F40" s="69" t="s">
        <v>206</v>
      </c>
      <c r="G40" s="69" t="s">
        <v>207</v>
      </c>
      <c r="H40" s="69" t="s">
        <v>208</v>
      </c>
      <c r="I40" s="69" t="s">
        <v>209</v>
      </c>
      <c r="J40" s="69" t="s">
        <v>210</v>
      </c>
      <c r="K40" s="69" t="s">
        <v>211</v>
      </c>
      <c r="L40" s="69" t="s">
        <v>212</v>
      </c>
      <c r="M40" s="69" t="s">
        <v>213</v>
      </c>
      <c r="N40" s="69" t="s">
        <v>214</v>
      </c>
      <c r="O40" s="69" t="s">
        <v>215</v>
      </c>
      <c r="P40" s="69" t="s">
        <v>216</v>
      </c>
      <c r="Q40" s="471" t="s">
        <v>217</v>
      </c>
      <c r="R40" s="472"/>
      <c r="S40" s="472"/>
      <c r="T40" s="472"/>
      <c r="U40" s="472"/>
      <c r="V40" s="472"/>
      <c r="W40" s="472"/>
      <c r="X40" s="473"/>
      <c r="Y40" s="471" t="s">
        <v>68</v>
      </c>
      <c r="Z40" s="472"/>
      <c r="AA40" s="472"/>
      <c r="AB40" s="472"/>
      <c r="AC40" s="472"/>
      <c r="AD40" s="472"/>
      <c r="AE40" s="507"/>
      <c r="AG40" s="742"/>
      <c r="AH40" s="742"/>
      <c r="AI40" s="742"/>
      <c r="AJ40" s="742"/>
      <c r="AK40" s="80"/>
      <c r="AL40" s="80"/>
      <c r="AM40" s="80"/>
      <c r="AN40" s="80"/>
      <c r="AO40" s="80"/>
    </row>
    <row r="41" spans="1:41" ht="57.75" customHeight="1" x14ac:dyDescent="0.3">
      <c r="A41" s="355" t="s">
        <v>277</v>
      </c>
      <c r="B41" s="547">
        <f>+B35</f>
        <v>0.05</v>
      </c>
      <c r="C41" s="81" t="s">
        <v>48</v>
      </c>
      <c r="D41" s="82"/>
      <c r="E41" s="82"/>
      <c r="F41" s="82"/>
      <c r="G41" s="82"/>
      <c r="H41" s="82"/>
      <c r="I41" s="82"/>
      <c r="J41" s="82">
        <v>0</v>
      </c>
      <c r="K41" s="164">
        <v>0</v>
      </c>
      <c r="L41" s="164">
        <v>0</v>
      </c>
      <c r="M41" s="164">
        <v>0.35</v>
      </c>
      <c r="N41" s="164">
        <v>0.35</v>
      </c>
      <c r="O41" s="164">
        <v>0.3</v>
      </c>
      <c r="P41" s="181">
        <f t="shared" ref="P41:P42" si="1">SUM(D41:O41)</f>
        <v>1</v>
      </c>
      <c r="Q41" s="350" t="s">
        <v>278</v>
      </c>
      <c r="R41" s="350"/>
      <c r="S41" s="350"/>
      <c r="T41" s="350"/>
      <c r="U41" s="350"/>
      <c r="V41" s="350"/>
      <c r="W41" s="350"/>
      <c r="X41" s="520"/>
      <c r="Y41" s="511" t="s">
        <v>279</v>
      </c>
      <c r="Z41" s="366"/>
      <c r="AA41" s="366"/>
      <c r="AB41" s="366"/>
      <c r="AC41" s="366"/>
      <c r="AD41" s="366"/>
      <c r="AE41" s="521"/>
      <c r="AG41" s="743"/>
      <c r="AH41" s="743"/>
      <c r="AI41" s="743"/>
      <c r="AJ41" s="743"/>
      <c r="AK41" s="84"/>
      <c r="AL41" s="84"/>
      <c r="AM41" s="84"/>
      <c r="AN41" s="84"/>
      <c r="AO41" s="84"/>
    </row>
    <row r="42" spans="1:41" ht="57.75" customHeight="1" x14ac:dyDescent="0.3">
      <c r="A42" s="352"/>
      <c r="B42" s="547"/>
      <c r="C42" s="85" t="s">
        <v>50</v>
      </c>
      <c r="D42" s="86"/>
      <c r="E42" s="86"/>
      <c r="F42" s="86"/>
      <c r="G42" s="86"/>
      <c r="H42" s="86"/>
      <c r="I42" s="86"/>
      <c r="J42" s="86">
        <v>0</v>
      </c>
      <c r="K42" s="86">
        <v>0</v>
      </c>
      <c r="L42" s="86">
        <v>0</v>
      </c>
      <c r="M42" s="86">
        <v>0.35</v>
      </c>
      <c r="N42" s="86">
        <v>0.35</v>
      </c>
      <c r="O42" s="86"/>
      <c r="P42" s="83">
        <f t="shared" si="1"/>
        <v>0.7</v>
      </c>
      <c r="Q42" s="350"/>
      <c r="R42" s="350"/>
      <c r="S42" s="350"/>
      <c r="T42" s="350"/>
      <c r="U42" s="350"/>
      <c r="V42" s="350"/>
      <c r="W42" s="350"/>
      <c r="X42" s="520"/>
      <c r="Y42" s="522"/>
      <c r="Z42" s="523"/>
      <c r="AA42" s="523"/>
      <c r="AB42" s="523"/>
      <c r="AC42" s="523"/>
      <c r="AD42" s="523"/>
      <c r="AE42" s="524"/>
    </row>
    <row r="43" spans="1:41" ht="15" customHeight="1" x14ac:dyDescent="0.3"/>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list" allowBlank="1" showInputMessage="1" showErrorMessage="1" sqref="C7:C9" xr:uid="{D0378E8F-9BC2-408C-B74C-8FB780D92FD6}">
      <formula1>$B$21:$M$21</formula1>
    </dataValidation>
    <dataValidation type="textLength" operator="lessThanOrEqual" allowBlank="1" showInputMessage="1" showErrorMessage="1" errorTitle="Máximo 2.000 caracteres" error="Máximo 2.000 caracteres" promptTitle="2.000 caracteres" sqref="Q30:Q31" xr:uid="{4BEAC959-1952-4CFA-A53C-EBEEA9C43827}">
      <formula1>2000</formula1>
    </dataValidation>
    <dataValidation type="textLength" operator="lessThanOrEqual" allowBlank="1" showInputMessage="1" showErrorMessage="1" errorTitle="Máximo 2.000 caracteres" error="Máximo 2.000 caracteres" sqref="AC35 Q35 Y35 Q41" xr:uid="{9AB1A213-5221-4917-A669-A22515F6D603}">
      <formula1>2000</formula1>
    </dataValidation>
  </dataValidations>
  <hyperlinks>
    <hyperlink ref="Y41" r:id="rId1" xr:uid="{BF1FF5F5-DE76-48BA-83FD-B1CF5C64926E}"/>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07132081-E16F-4ADE-AADE-72CBFBC82AFD}">
          <x14:formula1>
            <xm:f>listas!$C$2:$C$20</xm:f>
          </x14:formula1>
          <xm:sqref>AA15:AE15</xm:sqref>
        </x14:dataValidation>
        <x14:dataValidation type="list" allowBlank="1" showInputMessage="1" showErrorMessage="1" xr:uid="{17A066ED-8E36-4D40-8AA0-5C1C93A5E98E}">
          <x14:formula1>
            <xm:f>listas!$B$2:$B$8</xm:f>
          </x14:formula1>
          <xm:sqref>R15:X15</xm:sqref>
        </x14:dataValidation>
        <x14:dataValidation type="list" allowBlank="1" showInputMessage="1" showErrorMessage="1" xr:uid="{C25170E8-94EC-43C5-97E3-60A49ADDF3B9}">
          <x14:formula1>
            <xm:f>listas!$A$2:$A$6</xm:f>
          </x14:formula1>
          <xm:sqref>C15:K15</xm:sqref>
        </x14:dataValidation>
        <x14:dataValidation type="list" allowBlank="1" showInputMessage="1" showErrorMessage="1" xr:uid="{04683089-8A55-439E-A6DD-ED6E538D8AEC}">
          <x14:formula1>
            <xm:f>listas!$D$2:$D$15</xm:f>
          </x14:formula1>
          <xm:sqref>C11:AE13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DD01B-9D7D-43F6-B800-2AE9199FB028}">
  <sheetPr>
    <tabColor rgb="FFFFFF00"/>
    <pageSetUpPr fitToPage="1"/>
  </sheetPr>
  <dimension ref="A1:AO46"/>
  <sheetViews>
    <sheetView showGridLines="0" view="pageBreakPreview" topLeftCell="Y15" zoomScale="70" zoomScaleNormal="70" workbookViewId="0">
      <selection activeCell="AG19" sqref="AG19"/>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731" customWidth="1"/>
    <col min="33" max="33" width="18.44140625" style="731" bestFit="1" customWidth="1"/>
    <col min="34" max="34" width="8.44140625" style="731" customWidth="1"/>
    <col min="35" max="35" width="18.44140625" style="731"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385"/>
      <c r="B1" s="388" t="s">
        <v>157</v>
      </c>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7" t="s">
        <v>158</v>
      </c>
      <c r="AC1" s="398"/>
      <c r="AD1" s="398"/>
      <c r="AE1" s="399"/>
    </row>
    <row r="2" spans="1:31" ht="30.75" customHeight="1" thickBot="1" x14ac:dyDescent="0.35">
      <c r="A2" s="386"/>
      <c r="B2" s="388" t="s">
        <v>159</v>
      </c>
      <c r="C2" s="389"/>
      <c r="D2" s="389"/>
      <c r="E2" s="389"/>
      <c r="F2" s="389"/>
      <c r="G2" s="389"/>
      <c r="H2" s="389"/>
      <c r="I2" s="389"/>
      <c r="J2" s="389"/>
      <c r="K2" s="389"/>
      <c r="L2" s="389"/>
      <c r="M2" s="389"/>
      <c r="N2" s="389"/>
      <c r="O2" s="389"/>
      <c r="P2" s="389"/>
      <c r="Q2" s="389"/>
      <c r="R2" s="389"/>
      <c r="S2" s="389"/>
      <c r="T2" s="389"/>
      <c r="U2" s="389"/>
      <c r="V2" s="389"/>
      <c r="W2" s="389"/>
      <c r="X2" s="389"/>
      <c r="Y2" s="389"/>
      <c r="Z2" s="389"/>
      <c r="AA2" s="390"/>
      <c r="AB2" s="397" t="s">
        <v>160</v>
      </c>
      <c r="AC2" s="398"/>
      <c r="AD2" s="398"/>
      <c r="AE2" s="399"/>
    </row>
    <row r="3" spans="1:31" ht="24" customHeight="1" thickBot="1" x14ac:dyDescent="0.35">
      <c r="A3" s="386"/>
      <c r="B3" s="391" t="s">
        <v>161</v>
      </c>
      <c r="C3" s="392"/>
      <c r="D3" s="392"/>
      <c r="E3" s="392"/>
      <c r="F3" s="392"/>
      <c r="G3" s="392"/>
      <c r="H3" s="392"/>
      <c r="I3" s="392"/>
      <c r="J3" s="392"/>
      <c r="K3" s="392"/>
      <c r="L3" s="392"/>
      <c r="M3" s="392"/>
      <c r="N3" s="392"/>
      <c r="O3" s="392"/>
      <c r="P3" s="392"/>
      <c r="Q3" s="392"/>
      <c r="R3" s="392"/>
      <c r="S3" s="392"/>
      <c r="T3" s="392"/>
      <c r="U3" s="392"/>
      <c r="V3" s="392"/>
      <c r="W3" s="392"/>
      <c r="X3" s="392"/>
      <c r="Y3" s="392"/>
      <c r="Z3" s="392"/>
      <c r="AA3" s="393"/>
      <c r="AB3" s="397" t="s">
        <v>162</v>
      </c>
      <c r="AC3" s="398"/>
      <c r="AD3" s="398"/>
      <c r="AE3" s="399"/>
    </row>
    <row r="4" spans="1:31" ht="21.75" customHeight="1" thickBot="1" x14ac:dyDescent="0.35">
      <c r="A4" s="387"/>
      <c r="B4" s="394"/>
      <c r="C4" s="395"/>
      <c r="D4" s="395"/>
      <c r="E4" s="395"/>
      <c r="F4" s="395"/>
      <c r="G4" s="395"/>
      <c r="H4" s="395"/>
      <c r="I4" s="395"/>
      <c r="J4" s="395"/>
      <c r="K4" s="395"/>
      <c r="L4" s="395"/>
      <c r="M4" s="395"/>
      <c r="N4" s="395"/>
      <c r="O4" s="395"/>
      <c r="P4" s="395"/>
      <c r="Q4" s="395"/>
      <c r="R4" s="395"/>
      <c r="S4" s="395"/>
      <c r="T4" s="395"/>
      <c r="U4" s="395"/>
      <c r="V4" s="395"/>
      <c r="W4" s="395"/>
      <c r="X4" s="395"/>
      <c r="Y4" s="395"/>
      <c r="Z4" s="395"/>
      <c r="AA4" s="396"/>
      <c r="AB4" s="400" t="s">
        <v>163</v>
      </c>
      <c r="AC4" s="401"/>
      <c r="AD4" s="401"/>
      <c r="AE4" s="402"/>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88"/>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3">
      <c r="A7" s="403" t="s">
        <v>4</v>
      </c>
      <c r="B7" s="437"/>
      <c r="C7" s="439" t="s">
        <v>164</v>
      </c>
      <c r="D7" s="403" t="s">
        <v>6</v>
      </c>
      <c r="E7" s="409"/>
      <c r="F7" s="409"/>
      <c r="G7" s="409"/>
      <c r="H7" s="404"/>
      <c r="I7" s="431">
        <v>45632</v>
      </c>
      <c r="J7" s="432"/>
      <c r="K7" s="403" t="s">
        <v>8</v>
      </c>
      <c r="L7" s="404"/>
      <c r="M7" s="423" t="s">
        <v>165</v>
      </c>
      <c r="N7" s="424"/>
      <c r="O7" s="412"/>
      <c r="P7" s="413"/>
      <c r="Q7" s="20"/>
      <c r="R7" s="20"/>
      <c r="S7" s="20"/>
      <c r="T7" s="20"/>
      <c r="U7" s="20"/>
      <c r="V7" s="20"/>
      <c r="W7" s="20"/>
      <c r="X7" s="20"/>
      <c r="Y7" s="20"/>
      <c r="Z7" s="21"/>
      <c r="AA7" s="20"/>
      <c r="AB7" s="20"/>
      <c r="AD7" s="22"/>
      <c r="AE7" s="23"/>
    </row>
    <row r="8" spans="1:31" ht="15" customHeight="1" x14ac:dyDescent="0.3">
      <c r="A8" s="405"/>
      <c r="B8" s="438"/>
      <c r="C8" s="440"/>
      <c r="D8" s="405"/>
      <c r="E8" s="410"/>
      <c r="F8" s="410"/>
      <c r="G8" s="410"/>
      <c r="H8" s="406"/>
      <c r="I8" s="433"/>
      <c r="J8" s="434"/>
      <c r="K8" s="405"/>
      <c r="L8" s="406"/>
      <c r="M8" s="442" t="s">
        <v>166</v>
      </c>
      <c r="N8" s="443"/>
      <c r="O8" s="425"/>
      <c r="P8" s="426"/>
      <c r="Q8" s="20"/>
      <c r="R8" s="20"/>
      <c r="S8" s="20"/>
      <c r="T8" s="20"/>
      <c r="U8" s="20"/>
      <c r="V8" s="20"/>
      <c r="W8" s="20"/>
      <c r="X8" s="20"/>
      <c r="Y8" s="20"/>
      <c r="Z8" s="21"/>
      <c r="AA8" s="20"/>
      <c r="AB8" s="20"/>
      <c r="AD8" s="22"/>
      <c r="AE8" s="23"/>
    </row>
    <row r="9" spans="1:31" ht="15.75" customHeight="1" thickBot="1" x14ac:dyDescent="0.35">
      <c r="A9" s="407"/>
      <c r="B9" s="408"/>
      <c r="C9" s="441"/>
      <c r="D9" s="407"/>
      <c r="E9" s="411"/>
      <c r="F9" s="411"/>
      <c r="G9" s="411"/>
      <c r="H9" s="408"/>
      <c r="I9" s="435"/>
      <c r="J9" s="436"/>
      <c r="K9" s="407"/>
      <c r="L9" s="408"/>
      <c r="M9" s="427" t="s">
        <v>167</v>
      </c>
      <c r="N9" s="428"/>
      <c r="O9" s="429" t="s">
        <v>168</v>
      </c>
      <c r="P9" s="43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03" t="s">
        <v>10</v>
      </c>
      <c r="B11" s="404"/>
      <c r="C11" s="414" t="s">
        <v>169</v>
      </c>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6"/>
    </row>
    <row r="12" spans="1:31" ht="15" customHeight="1" x14ac:dyDescent="0.3">
      <c r="A12" s="405"/>
      <c r="B12" s="406"/>
      <c r="C12" s="417"/>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9"/>
    </row>
    <row r="13" spans="1:31" ht="15" customHeight="1" thickBot="1" x14ac:dyDescent="0.35">
      <c r="A13" s="407"/>
      <c r="B13" s="408"/>
      <c r="C13" s="420"/>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457" t="s">
        <v>12</v>
      </c>
      <c r="B15" s="458"/>
      <c r="C15" s="463" t="s">
        <v>170</v>
      </c>
      <c r="D15" s="464"/>
      <c r="E15" s="464"/>
      <c r="F15" s="464"/>
      <c r="G15" s="464"/>
      <c r="H15" s="464"/>
      <c r="I15" s="464"/>
      <c r="J15" s="464"/>
      <c r="K15" s="465"/>
      <c r="L15" s="444" t="s">
        <v>14</v>
      </c>
      <c r="M15" s="445"/>
      <c r="N15" s="445"/>
      <c r="O15" s="445"/>
      <c r="P15" s="445"/>
      <c r="Q15" s="446"/>
      <c r="R15" s="450" t="s">
        <v>171</v>
      </c>
      <c r="S15" s="451"/>
      <c r="T15" s="451"/>
      <c r="U15" s="451"/>
      <c r="V15" s="451"/>
      <c r="W15" s="451"/>
      <c r="X15" s="452"/>
      <c r="Y15" s="444" t="s">
        <v>15</v>
      </c>
      <c r="Z15" s="446"/>
      <c r="AA15" s="447" t="s">
        <v>172</v>
      </c>
      <c r="AB15" s="448"/>
      <c r="AC15" s="448"/>
      <c r="AD15" s="448"/>
      <c r="AE15" s="449"/>
    </row>
    <row r="16" spans="1:31" ht="9" customHeight="1" thickBot="1" x14ac:dyDescent="0.35">
      <c r="A16" s="24"/>
      <c r="B16" s="20"/>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D16" s="22"/>
      <c r="AE16" s="23"/>
    </row>
    <row r="17" spans="1:35" s="40" customFormat="1" ht="37.5" customHeight="1" thickBot="1" x14ac:dyDescent="0.35">
      <c r="A17" s="457" t="s">
        <v>17</v>
      </c>
      <c r="B17" s="458"/>
      <c r="C17" s="447" t="s">
        <v>149</v>
      </c>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733"/>
      <c r="AG17" s="733"/>
      <c r="AH17" s="733"/>
      <c r="AI17" s="733"/>
    </row>
    <row r="18" spans="1:35"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x14ac:dyDescent="0.35">
      <c r="A19" s="444" t="s">
        <v>173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6"/>
      <c r="AF19" s="735"/>
    </row>
    <row r="20" spans="1:35" ht="32.1" customHeight="1" thickBot="1" x14ac:dyDescent="0.35">
      <c r="A20" s="44" t="s">
        <v>19</v>
      </c>
      <c r="B20" s="466" t="s">
        <v>174</v>
      </c>
      <c r="C20" s="467"/>
      <c r="D20" s="467"/>
      <c r="E20" s="467"/>
      <c r="F20" s="467"/>
      <c r="G20" s="467"/>
      <c r="H20" s="467"/>
      <c r="I20" s="467"/>
      <c r="J20" s="467"/>
      <c r="K20" s="467"/>
      <c r="L20" s="467"/>
      <c r="M20" s="467"/>
      <c r="N20" s="467"/>
      <c r="O20" s="468"/>
      <c r="P20" s="444" t="s">
        <v>175</v>
      </c>
      <c r="Q20" s="445"/>
      <c r="R20" s="445"/>
      <c r="S20" s="445"/>
      <c r="T20" s="445"/>
      <c r="U20" s="445"/>
      <c r="V20" s="445"/>
      <c r="W20" s="445"/>
      <c r="X20" s="445"/>
      <c r="Y20" s="445"/>
      <c r="Z20" s="445"/>
      <c r="AA20" s="445"/>
      <c r="AB20" s="445"/>
      <c r="AC20" s="445"/>
      <c r="AD20" s="445"/>
      <c r="AE20" s="446"/>
      <c r="AF20" s="735"/>
    </row>
    <row r="21" spans="1:35" ht="32.1" customHeight="1" thickBot="1" x14ac:dyDescent="0.35">
      <c r="A21" s="25"/>
      <c r="B21" s="45" t="s">
        <v>176</v>
      </c>
      <c r="C21" s="46" t="s">
        <v>177</v>
      </c>
      <c r="D21" s="46" t="s">
        <v>178</v>
      </c>
      <c r="E21" s="46" t="s">
        <v>179</v>
      </c>
      <c r="F21" s="46" t="s">
        <v>180</v>
      </c>
      <c r="G21" s="46" t="s">
        <v>181</v>
      </c>
      <c r="H21" s="46" t="s">
        <v>182</v>
      </c>
      <c r="I21" s="46" t="s">
        <v>183</v>
      </c>
      <c r="J21" s="46" t="s">
        <v>184</v>
      </c>
      <c r="K21" s="46" t="s">
        <v>185</v>
      </c>
      <c r="L21" s="46" t="s">
        <v>164</v>
      </c>
      <c r="M21" s="46" t="s">
        <v>186</v>
      </c>
      <c r="N21" s="46" t="s">
        <v>102</v>
      </c>
      <c r="O21" s="47" t="s">
        <v>100</v>
      </c>
      <c r="P21" s="48"/>
      <c r="Q21" s="44" t="s">
        <v>176</v>
      </c>
      <c r="R21" s="49" t="s">
        <v>177</v>
      </c>
      <c r="S21" s="49" t="s">
        <v>178</v>
      </c>
      <c r="T21" s="49" t="s">
        <v>179</v>
      </c>
      <c r="U21" s="49" t="s">
        <v>180</v>
      </c>
      <c r="V21" s="49" t="s">
        <v>181</v>
      </c>
      <c r="W21" s="49" t="s">
        <v>182</v>
      </c>
      <c r="X21" s="49" t="s">
        <v>183</v>
      </c>
      <c r="Y21" s="49" t="s">
        <v>184</v>
      </c>
      <c r="Z21" s="49" t="s">
        <v>185</v>
      </c>
      <c r="AA21" s="49" t="s">
        <v>164</v>
      </c>
      <c r="AB21" s="49" t="s">
        <v>186</v>
      </c>
      <c r="AC21" s="49" t="s">
        <v>102</v>
      </c>
      <c r="AD21" s="50" t="s">
        <v>187</v>
      </c>
      <c r="AE21" s="50" t="s">
        <v>188</v>
      </c>
      <c r="AF21" s="736"/>
    </row>
    <row r="22" spans="1:35" ht="32.1" customHeight="1" x14ac:dyDescent="0.3">
      <c r="A22" s="51" t="s">
        <v>31</v>
      </c>
      <c r="B22" s="166"/>
      <c r="C22" s="167"/>
      <c r="D22" s="167"/>
      <c r="E22" s="167"/>
      <c r="F22" s="167"/>
      <c r="G22" s="167"/>
      <c r="H22" s="167"/>
      <c r="I22" s="167">
        <v>0</v>
      </c>
      <c r="J22" s="167"/>
      <c r="K22" s="167">
        <v>0</v>
      </c>
      <c r="L22" s="167"/>
      <c r="M22" s="167"/>
      <c r="N22" s="167">
        <f>SUM(B22:M22)</f>
        <v>0</v>
      </c>
      <c r="O22" s="52"/>
      <c r="P22" s="51" t="s">
        <v>27</v>
      </c>
      <c r="Q22" s="53"/>
      <c r="R22" s="54"/>
      <c r="S22" s="54"/>
      <c r="T22" s="54"/>
      <c r="U22" s="54"/>
      <c r="V22" s="54"/>
      <c r="W22" s="179"/>
      <c r="X22" s="54">
        <v>224051405</v>
      </c>
      <c r="Y22" s="54"/>
      <c r="Z22" s="54"/>
      <c r="AA22" s="54"/>
      <c r="AB22" s="54"/>
      <c r="AC22" s="179">
        <f>SUM(Q22:AB22)</f>
        <v>224051405</v>
      </c>
      <c r="AE22" s="55"/>
      <c r="AF22" s="737">
        <f>+VIGENCIA!G9</f>
        <v>224051405</v>
      </c>
      <c r="AG22" s="746">
        <v>26638205</v>
      </c>
    </row>
    <row r="23" spans="1:35" ht="32.1" customHeight="1" x14ac:dyDescent="0.3">
      <c r="A23" s="56" t="s">
        <v>21</v>
      </c>
      <c r="B23" s="168"/>
      <c r="C23" s="169"/>
      <c r="D23" s="169"/>
      <c r="E23" s="169"/>
      <c r="F23" s="169"/>
      <c r="G23" s="169"/>
      <c r="H23" s="169"/>
      <c r="I23" s="169"/>
      <c r="J23" s="169"/>
      <c r="K23" s="169"/>
      <c r="L23" s="169"/>
      <c r="M23" s="169"/>
      <c r="N23" s="169">
        <f>SUM(B23:M23)</f>
        <v>0</v>
      </c>
      <c r="O23" s="59" t="str">
        <f>IFERROR(N23/(SUMIF(B23:M23,"&gt;0",B22:M22))," ")</f>
        <v xml:space="preserve"> </v>
      </c>
      <c r="P23" s="56" t="s">
        <v>29</v>
      </c>
      <c r="Q23" s="57"/>
      <c r="R23" s="58"/>
      <c r="S23" s="58"/>
      <c r="T23" s="58"/>
      <c r="U23" s="58"/>
      <c r="V23" s="58"/>
      <c r="W23" s="169"/>
      <c r="X23" s="58">
        <v>0</v>
      </c>
      <c r="Y23" s="58">
        <f>+AF23</f>
        <v>35518205</v>
      </c>
      <c r="Z23" s="58">
        <v>12859378</v>
      </c>
      <c r="AA23" s="58">
        <v>129146000</v>
      </c>
      <c r="AB23" s="58"/>
      <c r="AC23" s="58">
        <f>SUM(Q23:AB23)</f>
        <v>177523583</v>
      </c>
      <c r="AD23" s="58">
        <f>AC23/SUM(W22:AB22)</f>
        <v>0.79233416545636037</v>
      </c>
      <c r="AE23" s="60">
        <f>AC23/AC22</f>
        <v>0.79233416545636037</v>
      </c>
      <c r="AF23" s="737">
        <f>+VIGENCIA!H9</f>
        <v>35518205</v>
      </c>
      <c r="AG23" s="731">
        <v>177523583</v>
      </c>
      <c r="AI23" s="745">
        <f>+AG23-AC23</f>
        <v>0</v>
      </c>
    </row>
    <row r="24" spans="1:35" ht="32.1" customHeight="1" x14ac:dyDescent="0.3">
      <c r="A24" s="56" t="s">
        <v>23</v>
      </c>
      <c r="B24" s="168">
        <f>+B22-B23</f>
        <v>0</v>
      </c>
      <c r="C24" s="169">
        <f t="shared" ref="C24:M24" si="0">+C22-C23</f>
        <v>0</v>
      </c>
      <c r="D24" s="169">
        <f t="shared" si="0"/>
        <v>0</v>
      </c>
      <c r="E24" s="169">
        <f t="shared" si="0"/>
        <v>0</v>
      </c>
      <c r="F24" s="169">
        <f t="shared" si="0"/>
        <v>0</v>
      </c>
      <c r="G24" s="169">
        <f t="shared" si="0"/>
        <v>0</v>
      </c>
      <c r="H24" s="169">
        <f t="shared" si="0"/>
        <v>0</v>
      </c>
      <c r="I24" s="169">
        <f t="shared" si="0"/>
        <v>0</v>
      </c>
      <c r="J24" s="169"/>
      <c r="K24" s="169">
        <f t="shared" si="0"/>
        <v>0</v>
      </c>
      <c r="L24" s="169">
        <f t="shared" si="0"/>
        <v>0</v>
      </c>
      <c r="M24" s="169">
        <f t="shared" si="0"/>
        <v>0</v>
      </c>
      <c r="N24" s="169">
        <f>SUM(B24:M24)</f>
        <v>0</v>
      </c>
      <c r="O24" s="61"/>
      <c r="P24" s="56" t="s">
        <v>31</v>
      </c>
      <c r="Q24" s="57"/>
      <c r="R24" s="58"/>
      <c r="S24" s="58"/>
      <c r="T24" s="58"/>
      <c r="U24" s="58"/>
      <c r="V24" s="58"/>
      <c r="W24" s="169"/>
      <c r="X24" s="169"/>
      <c r="Y24" s="58"/>
      <c r="Z24" s="58"/>
      <c r="AA24" s="58"/>
      <c r="AB24" s="58">
        <v>224051405</v>
      </c>
      <c r="AC24" s="169">
        <f>SUM(Q24:AB24)</f>
        <v>224051405</v>
      </c>
      <c r="AD24" s="58"/>
      <c r="AE24" s="62"/>
      <c r="AF24" s="737"/>
    </row>
    <row r="25" spans="1:35" ht="32.1" customHeight="1" thickBot="1" x14ac:dyDescent="0.35">
      <c r="A25" s="63" t="s">
        <v>25</v>
      </c>
      <c r="B25" s="64"/>
      <c r="C25" s="65"/>
      <c r="D25" s="65"/>
      <c r="E25" s="65"/>
      <c r="F25" s="65"/>
      <c r="G25" s="65"/>
      <c r="H25" s="65"/>
      <c r="I25" s="65"/>
      <c r="J25" s="65"/>
      <c r="K25" s="65"/>
      <c r="L25" s="65"/>
      <c r="M25" s="65"/>
      <c r="N25" s="65">
        <f>SUM(B25:M25)</f>
        <v>0</v>
      </c>
      <c r="O25" s="66" t="str">
        <f>IFERROR(N25/(SUMIF(B25:M25,"&gt;0",B24:M24))," ")</f>
        <v xml:space="preserve"> </v>
      </c>
      <c r="P25" s="63" t="s">
        <v>25</v>
      </c>
      <c r="Q25" s="64"/>
      <c r="R25" s="65"/>
      <c r="S25" s="65"/>
      <c r="T25" s="65"/>
      <c r="U25" s="65"/>
      <c r="V25" s="65"/>
      <c r="W25" s="65"/>
      <c r="X25" s="65">
        <v>0</v>
      </c>
      <c r="Y25" s="65">
        <v>0</v>
      </c>
      <c r="Z25" s="65">
        <v>26638205</v>
      </c>
      <c r="AA25" s="65">
        <v>0</v>
      </c>
      <c r="AB25" s="65"/>
      <c r="AC25" s="65">
        <f>SUM(Q25:AB25)</f>
        <v>26638205</v>
      </c>
      <c r="AD25" s="65">
        <f>AC25/SUM(W24:AB24)</f>
        <v>0.11889327362173872</v>
      </c>
      <c r="AE25" s="67">
        <f>AC25/AC24</f>
        <v>0.11889327362173872</v>
      </c>
      <c r="AF25" s="737">
        <f>+VIGENCIA!I9</f>
        <v>0</v>
      </c>
      <c r="AG25" s="731">
        <v>26638205</v>
      </c>
      <c r="AI25" s="745">
        <f>+AG25-AC25</f>
        <v>0</v>
      </c>
    </row>
    <row r="26" spans="1:35" s="68" customFormat="1" ht="16.5" customHeight="1" thickBot="1" x14ac:dyDescent="0.3">
      <c r="A26" s="298"/>
      <c r="AC26" s="163"/>
      <c r="AE26" s="299"/>
      <c r="AF26" s="739"/>
      <c r="AG26" s="739"/>
      <c r="AH26" s="739"/>
      <c r="AI26" s="739"/>
    </row>
    <row r="27" spans="1:35" ht="33.9" customHeight="1" x14ac:dyDescent="0.3">
      <c r="A27" s="459" t="s">
        <v>189</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1"/>
    </row>
    <row r="28" spans="1:35" ht="15" customHeight="1" x14ac:dyDescent="0.3">
      <c r="A28" s="456" t="s">
        <v>34</v>
      </c>
      <c r="B28" s="453" t="s">
        <v>36</v>
      </c>
      <c r="C28" s="453"/>
      <c r="D28" s="453" t="s">
        <v>190</v>
      </c>
      <c r="E28" s="453"/>
      <c r="F28" s="453"/>
      <c r="G28" s="453"/>
      <c r="H28" s="453"/>
      <c r="I28" s="453"/>
      <c r="J28" s="453"/>
      <c r="K28" s="453"/>
      <c r="L28" s="453"/>
      <c r="M28" s="453"/>
      <c r="N28" s="453"/>
      <c r="O28" s="453"/>
      <c r="P28" s="453" t="s">
        <v>102</v>
      </c>
      <c r="Q28" s="453" t="s">
        <v>191</v>
      </c>
      <c r="R28" s="453"/>
      <c r="S28" s="453"/>
      <c r="T28" s="453"/>
      <c r="U28" s="453"/>
      <c r="V28" s="453"/>
      <c r="W28" s="453"/>
      <c r="X28" s="453"/>
      <c r="Y28" s="453" t="s">
        <v>192</v>
      </c>
      <c r="Z28" s="453"/>
      <c r="AA28" s="453"/>
      <c r="AB28" s="453"/>
      <c r="AC28" s="453"/>
      <c r="AD28" s="453"/>
      <c r="AE28" s="462"/>
    </row>
    <row r="29" spans="1:35" ht="27" customHeight="1" x14ac:dyDescent="0.3">
      <c r="A29" s="456"/>
      <c r="B29" s="453"/>
      <c r="C29" s="453"/>
      <c r="D29" s="69" t="s">
        <v>176</v>
      </c>
      <c r="E29" s="69" t="s">
        <v>177</v>
      </c>
      <c r="F29" s="69" t="s">
        <v>178</v>
      </c>
      <c r="G29" s="69" t="s">
        <v>179</v>
      </c>
      <c r="H29" s="69" t="s">
        <v>180</v>
      </c>
      <c r="I29" s="69" t="s">
        <v>181</v>
      </c>
      <c r="J29" s="69" t="s">
        <v>182</v>
      </c>
      <c r="K29" s="69" t="s">
        <v>183</v>
      </c>
      <c r="L29" s="69" t="s">
        <v>184</v>
      </c>
      <c r="M29" s="69" t="s">
        <v>185</v>
      </c>
      <c r="N29" s="69" t="s">
        <v>164</v>
      </c>
      <c r="O29" s="69" t="s">
        <v>186</v>
      </c>
      <c r="P29" s="453"/>
      <c r="Q29" s="453"/>
      <c r="R29" s="453"/>
      <c r="S29" s="453"/>
      <c r="T29" s="453"/>
      <c r="U29" s="453"/>
      <c r="V29" s="453"/>
      <c r="W29" s="453"/>
      <c r="X29" s="453"/>
      <c r="Y29" s="453"/>
      <c r="Z29" s="453"/>
      <c r="AA29" s="453"/>
      <c r="AB29" s="453"/>
      <c r="AC29" s="453"/>
      <c r="AD29" s="453"/>
      <c r="AE29" s="462"/>
    </row>
    <row r="30" spans="1:35" ht="108" customHeight="1" thickBot="1" x14ac:dyDescent="0.35">
      <c r="A30" s="170"/>
      <c r="B30" s="469"/>
      <c r="C30" s="469"/>
      <c r="D30" s="16"/>
      <c r="E30" s="16"/>
      <c r="F30" s="16"/>
      <c r="G30" s="16"/>
      <c r="H30" s="16"/>
      <c r="I30" s="16"/>
      <c r="J30" s="16"/>
      <c r="K30" s="16"/>
      <c r="L30" s="16"/>
      <c r="M30" s="16"/>
      <c r="N30" s="16"/>
      <c r="O30" s="16"/>
      <c r="P30" s="70">
        <f>SUM(D30:O30)</f>
        <v>0</v>
      </c>
      <c r="Q30" s="454" t="s">
        <v>193</v>
      </c>
      <c r="R30" s="454"/>
      <c r="S30" s="454"/>
      <c r="T30" s="454"/>
      <c r="U30" s="454"/>
      <c r="V30" s="454"/>
      <c r="W30" s="454"/>
      <c r="X30" s="454"/>
      <c r="Y30" s="454" t="s">
        <v>43</v>
      </c>
      <c r="Z30" s="454"/>
      <c r="AA30" s="454"/>
      <c r="AB30" s="454"/>
      <c r="AC30" s="454"/>
      <c r="AD30" s="454"/>
      <c r="AE30" s="470"/>
    </row>
    <row r="31" spans="1:35" ht="12" customHeight="1" thickBot="1" x14ac:dyDescent="0.35">
      <c r="A31" s="71"/>
      <c r="B31" s="72"/>
      <c r="C31" s="72"/>
      <c r="D31" s="27"/>
      <c r="E31" s="27"/>
      <c r="F31" s="27"/>
      <c r="G31" s="27"/>
      <c r="H31" s="27"/>
      <c r="I31" s="27"/>
      <c r="J31" s="27"/>
      <c r="K31" s="27"/>
      <c r="L31" s="27"/>
      <c r="M31" s="27"/>
      <c r="N31" s="27"/>
      <c r="O31" s="27"/>
      <c r="P31" s="73"/>
      <c r="Q31" s="160"/>
      <c r="R31" s="160"/>
      <c r="S31" s="160"/>
      <c r="T31" s="160"/>
      <c r="U31" s="160"/>
      <c r="V31" s="160"/>
      <c r="W31" s="160"/>
      <c r="X31" s="160"/>
      <c r="Y31" s="160"/>
      <c r="Z31" s="160"/>
      <c r="AA31" s="160"/>
      <c r="AB31" s="160"/>
      <c r="AC31" s="160"/>
      <c r="AD31" s="160"/>
      <c r="AE31" s="161"/>
    </row>
    <row r="32" spans="1:35" ht="45" customHeight="1" x14ac:dyDescent="0.3">
      <c r="A32" s="414" t="s">
        <v>194</v>
      </c>
      <c r="B32" s="415"/>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6"/>
    </row>
    <row r="33" spans="1:41" ht="23.1" customHeight="1" x14ac:dyDescent="0.3">
      <c r="A33" s="456" t="s">
        <v>44</v>
      </c>
      <c r="B33" s="453" t="s">
        <v>46</v>
      </c>
      <c r="C33" s="453" t="s">
        <v>36</v>
      </c>
      <c r="D33" s="453" t="s">
        <v>195</v>
      </c>
      <c r="E33" s="453"/>
      <c r="F33" s="453"/>
      <c r="G33" s="453"/>
      <c r="H33" s="453"/>
      <c r="I33" s="453"/>
      <c r="J33" s="453"/>
      <c r="K33" s="453"/>
      <c r="L33" s="453"/>
      <c r="M33" s="453"/>
      <c r="N33" s="453"/>
      <c r="O33" s="453"/>
      <c r="P33" s="453"/>
      <c r="Q33" s="453" t="s">
        <v>196</v>
      </c>
      <c r="R33" s="453"/>
      <c r="S33" s="453"/>
      <c r="T33" s="453"/>
      <c r="U33" s="453"/>
      <c r="V33" s="453"/>
      <c r="W33" s="453"/>
      <c r="X33" s="453"/>
      <c r="Y33" s="453"/>
      <c r="Z33" s="453"/>
      <c r="AA33" s="453"/>
      <c r="AB33" s="453"/>
      <c r="AC33" s="453"/>
      <c r="AD33" s="453"/>
      <c r="AE33" s="462"/>
      <c r="AG33" s="741"/>
      <c r="AH33" s="741"/>
      <c r="AI33" s="741"/>
      <c r="AJ33" s="74"/>
      <c r="AK33" s="74"/>
      <c r="AL33" s="74"/>
      <c r="AM33" s="74"/>
      <c r="AN33" s="74"/>
      <c r="AO33" s="74"/>
    </row>
    <row r="34" spans="1:41" ht="27" customHeight="1" x14ac:dyDescent="0.3">
      <c r="A34" s="456"/>
      <c r="B34" s="453"/>
      <c r="C34" s="474"/>
      <c r="D34" s="69" t="s">
        <v>176</v>
      </c>
      <c r="E34" s="69" t="s">
        <v>177</v>
      </c>
      <c r="F34" s="69" t="s">
        <v>178</v>
      </c>
      <c r="G34" s="69" t="s">
        <v>179</v>
      </c>
      <c r="H34" s="69" t="s">
        <v>180</v>
      </c>
      <c r="I34" s="69" t="s">
        <v>181</v>
      </c>
      <c r="J34" s="69" t="s">
        <v>182</v>
      </c>
      <c r="K34" s="69" t="s">
        <v>183</v>
      </c>
      <c r="L34" s="69" t="s">
        <v>184</v>
      </c>
      <c r="M34" s="69" t="s">
        <v>185</v>
      </c>
      <c r="N34" s="69" t="s">
        <v>164</v>
      </c>
      <c r="O34" s="69" t="s">
        <v>186</v>
      </c>
      <c r="P34" s="69" t="s">
        <v>102</v>
      </c>
      <c r="Q34" s="471" t="s">
        <v>52</v>
      </c>
      <c r="R34" s="472"/>
      <c r="S34" s="472"/>
      <c r="T34" s="473"/>
      <c r="U34" s="453" t="s">
        <v>54</v>
      </c>
      <c r="V34" s="453"/>
      <c r="W34" s="453"/>
      <c r="X34" s="453"/>
      <c r="Y34" s="453" t="s">
        <v>56</v>
      </c>
      <c r="Z34" s="453"/>
      <c r="AA34" s="453"/>
      <c r="AB34" s="453"/>
      <c r="AC34" s="453" t="s">
        <v>58</v>
      </c>
      <c r="AD34" s="453"/>
      <c r="AE34" s="462"/>
      <c r="AG34" s="741"/>
      <c r="AH34" s="741"/>
      <c r="AI34" s="741"/>
      <c r="AJ34" s="74"/>
      <c r="AK34" s="74"/>
      <c r="AL34" s="74"/>
      <c r="AM34" s="74"/>
      <c r="AN34" s="74"/>
      <c r="AO34" s="74"/>
    </row>
    <row r="35" spans="1:41" ht="127.5" customHeight="1" x14ac:dyDescent="0.3">
      <c r="A35" s="475" t="str">
        <f>+C17</f>
        <v>Implementar 1 Plan Estratégico de Tecnologías de la Información</v>
      </c>
      <c r="B35" s="477">
        <f>+'CADENA DE VALOR'!J15</f>
        <v>0.14000000000000001</v>
      </c>
      <c r="C35" s="76" t="s">
        <v>48</v>
      </c>
      <c r="D35" s="75"/>
      <c r="E35" s="75"/>
      <c r="F35" s="75"/>
      <c r="G35" s="75"/>
      <c r="H35" s="75"/>
      <c r="I35" s="182"/>
      <c r="J35" s="322">
        <v>0</v>
      </c>
      <c r="K35" s="322">
        <v>0.05</v>
      </c>
      <c r="L35" s="322">
        <v>0.23749999999999999</v>
      </c>
      <c r="M35" s="322">
        <v>0.23749999999999999</v>
      </c>
      <c r="N35" s="322">
        <v>0.23749999999999999</v>
      </c>
      <c r="O35" s="322">
        <v>0.23749999999999999</v>
      </c>
      <c r="P35" s="322">
        <f>SUM(J35:O35)</f>
        <v>1</v>
      </c>
      <c r="Q35" s="529" t="s">
        <v>280</v>
      </c>
      <c r="R35" s="487"/>
      <c r="S35" s="487"/>
      <c r="T35" s="488"/>
      <c r="U35" s="529" t="s">
        <v>281</v>
      </c>
      <c r="V35" s="487"/>
      <c r="W35" s="487"/>
      <c r="X35" s="488"/>
      <c r="Y35" s="552" t="s">
        <v>327</v>
      </c>
      <c r="Z35" s="496"/>
      <c r="AA35" s="496"/>
      <c r="AB35" s="497"/>
      <c r="AC35" s="552" t="s">
        <v>282</v>
      </c>
      <c r="AD35" s="496"/>
      <c r="AE35" s="553"/>
      <c r="AG35" s="741"/>
      <c r="AH35" s="741"/>
      <c r="AI35" s="741"/>
      <c r="AJ35" s="74"/>
      <c r="AK35" s="74"/>
      <c r="AL35" s="74"/>
      <c r="AM35" s="74"/>
      <c r="AN35" s="74"/>
      <c r="AO35" s="74"/>
    </row>
    <row r="36" spans="1:41" ht="127.5" customHeight="1" thickBot="1" x14ac:dyDescent="0.35">
      <c r="A36" s="476"/>
      <c r="B36" s="478"/>
      <c r="C36" s="77" t="s">
        <v>50</v>
      </c>
      <c r="D36" s="162"/>
      <c r="E36" s="162"/>
      <c r="F36" s="162"/>
      <c r="G36" s="78"/>
      <c r="H36" s="78"/>
      <c r="I36" s="78"/>
      <c r="J36" s="314">
        <v>0</v>
      </c>
      <c r="K36" s="314">
        <v>0.05</v>
      </c>
      <c r="L36" s="314">
        <v>0.05</v>
      </c>
      <c r="M36" s="314">
        <v>0.24</v>
      </c>
      <c r="N36" s="314">
        <v>0.24</v>
      </c>
      <c r="O36" s="78"/>
      <c r="P36" s="315">
        <f>SUM(D36:O36)</f>
        <v>0.57999999999999996</v>
      </c>
      <c r="Q36" s="489"/>
      <c r="R36" s="490"/>
      <c r="S36" s="490"/>
      <c r="T36" s="491"/>
      <c r="U36" s="489"/>
      <c r="V36" s="490"/>
      <c r="W36" s="490"/>
      <c r="X36" s="491"/>
      <c r="Y36" s="498"/>
      <c r="Z36" s="499"/>
      <c r="AA36" s="499"/>
      <c r="AB36" s="500"/>
      <c r="AC36" s="498"/>
      <c r="AD36" s="499"/>
      <c r="AE36" s="554"/>
      <c r="AG36" s="741"/>
      <c r="AH36" s="741"/>
      <c r="AI36" s="741"/>
      <c r="AJ36" s="74"/>
      <c r="AK36" s="74"/>
      <c r="AL36" s="74"/>
      <c r="AM36" s="74"/>
      <c r="AN36" s="74"/>
      <c r="AO36" s="74"/>
    </row>
    <row r="37" spans="1:41" s="68" customFormat="1" ht="17.25" customHeight="1" thickBot="1" x14ac:dyDescent="0.3">
      <c r="A37" s="298"/>
      <c r="AE37" s="299"/>
      <c r="AF37" s="739"/>
      <c r="AG37" s="739"/>
      <c r="AH37" s="739"/>
      <c r="AI37" s="739"/>
    </row>
    <row r="38" spans="1:41" ht="45" customHeight="1" x14ac:dyDescent="0.3">
      <c r="A38" s="447" t="s">
        <v>199</v>
      </c>
      <c r="B38" s="448"/>
      <c r="C38" s="448"/>
      <c r="D38" s="448"/>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9"/>
      <c r="AG38" s="741"/>
      <c r="AH38" s="741"/>
      <c r="AI38" s="741"/>
      <c r="AJ38" s="74"/>
      <c r="AK38" s="74"/>
      <c r="AL38" s="74"/>
      <c r="AM38" s="74"/>
      <c r="AN38" s="74"/>
      <c r="AO38" s="74"/>
    </row>
    <row r="39" spans="1:41" ht="26.1" customHeight="1" x14ac:dyDescent="0.3">
      <c r="A39" s="555" t="s">
        <v>60</v>
      </c>
      <c r="B39" s="481" t="s">
        <v>200</v>
      </c>
      <c r="C39" s="481" t="s">
        <v>201</v>
      </c>
      <c r="D39" s="483" t="s">
        <v>202</v>
      </c>
      <c r="E39" s="484"/>
      <c r="F39" s="484"/>
      <c r="G39" s="484"/>
      <c r="H39" s="484"/>
      <c r="I39" s="484"/>
      <c r="J39" s="484"/>
      <c r="K39" s="484"/>
      <c r="L39" s="484"/>
      <c r="M39" s="484"/>
      <c r="N39" s="484"/>
      <c r="O39" s="484"/>
      <c r="P39" s="485"/>
      <c r="Q39" s="483" t="s">
        <v>203</v>
      </c>
      <c r="R39" s="484"/>
      <c r="S39" s="484"/>
      <c r="T39" s="484"/>
      <c r="U39" s="484"/>
      <c r="V39" s="484"/>
      <c r="W39" s="484"/>
      <c r="X39" s="484"/>
      <c r="Y39" s="484"/>
      <c r="Z39" s="484"/>
      <c r="AA39" s="484"/>
      <c r="AB39" s="484"/>
      <c r="AC39" s="484"/>
      <c r="AD39" s="484"/>
      <c r="AE39" s="557"/>
      <c r="AG39" s="741"/>
      <c r="AH39" s="741"/>
      <c r="AI39" s="741"/>
      <c r="AJ39" s="74"/>
      <c r="AK39" s="74"/>
      <c r="AL39" s="74"/>
      <c r="AM39" s="74"/>
      <c r="AN39" s="74"/>
      <c r="AO39" s="74"/>
    </row>
    <row r="40" spans="1:41" ht="26.1" customHeight="1" x14ac:dyDescent="0.3">
      <c r="A40" s="556"/>
      <c r="B40" s="482"/>
      <c r="C40" s="482"/>
      <c r="D40" s="69" t="s">
        <v>204</v>
      </c>
      <c r="E40" s="69" t="s">
        <v>205</v>
      </c>
      <c r="F40" s="69" t="s">
        <v>206</v>
      </c>
      <c r="G40" s="69" t="s">
        <v>207</v>
      </c>
      <c r="H40" s="69" t="s">
        <v>208</v>
      </c>
      <c r="I40" s="69" t="s">
        <v>209</v>
      </c>
      <c r="J40" s="69" t="s">
        <v>210</v>
      </c>
      <c r="K40" s="69" t="s">
        <v>211</v>
      </c>
      <c r="L40" s="69" t="s">
        <v>212</v>
      </c>
      <c r="M40" s="69" t="s">
        <v>213</v>
      </c>
      <c r="N40" s="69" t="s">
        <v>214</v>
      </c>
      <c r="O40" s="69" t="s">
        <v>215</v>
      </c>
      <c r="P40" s="69" t="s">
        <v>216</v>
      </c>
      <c r="Q40" s="471" t="s">
        <v>217</v>
      </c>
      <c r="R40" s="472"/>
      <c r="S40" s="472"/>
      <c r="T40" s="472"/>
      <c r="U40" s="472"/>
      <c r="V40" s="472"/>
      <c r="W40" s="472"/>
      <c r="X40" s="473"/>
      <c r="Y40" s="471" t="s">
        <v>68</v>
      </c>
      <c r="Z40" s="472"/>
      <c r="AA40" s="472"/>
      <c r="AB40" s="472"/>
      <c r="AC40" s="472"/>
      <c r="AD40" s="472"/>
      <c r="AE40" s="507"/>
      <c r="AG40" s="742"/>
      <c r="AH40" s="742"/>
      <c r="AI40" s="742"/>
      <c r="AJ40" s="80"/>
      <c r="AK40" s="80"/>
      <c r="AL40" s="80"/>
      <c r="AM40" s="80"/>
      <c r="AN40" s="80"/>
      <c r="AO40" s="80"/>
    </row>
    <row r="41" spans="1:41" ht="89.25" customHeight="1" x14ac:dyDescent="0.3">
      <c r="A41" s="355" t="s">
        <v>283</v>
      </c>
      <c r="B41" s="547">
        <f>+B35</f>
        <v>0.14000000000000001</v>
      </c>
      <c r="C41" s="81" t="s">
        <v>48</v>
      </c>
      <c r="D41" s="82"/>
      <c r="E41" s="82"/>
      <c r="F41" s="82"/>
      <c r="G41" s="82"/>
      <c r="H41" s="82"/>
      <c r="I41" s="82"/>
      <c r="J41" s="82">
        <v>0</v>
      </c>
      <c r="K41" s="164">
        <v>0.2</v>
      </c>
      <c r="L41" s="164">
        <v>0.2</v>
      </c>
      <c r="M41" s="164">
        <v>0.2</v>
      </c>
      <c r="N41" s="164">
        <v>0.2</v>
      </c>
      <c r="O41" s="164">
        <v>0.2</v>
      </c>
      <c r="P41" s="181">
        <f t="shared" ref="P41:P42" si="1">SUM(D41:O41)</f>
        <v>1</v>
      </c>
      <c r="Q41" s="380" t="s">
        <v>284</v>
      </c>
      <c r="R41" s="381"/>
      <c r="S41" s="381"/>
      <c r="T41" s="381"/>
      <c r="U41" s="381"/>
      <c r="V41" s="381"/>
      <c r="W41" s="381"/>
      <c r="X41" s="532"/>
      <c r="Y41" s="511" t="s">
        <v>285</v>
      </c>
      <c r="Z41" s="512"/>
      <c r="AA41" s="512"/>
      <c r="AB41" s="512"/>
      <c r="AC41" s="512"/>
      <c r="AD41" s="512"/>
      <c r="AE41" s="513"/>
      <c r="AG41" s="743"/>
      <c r="AH41" s="743"/>
      <c r="AI41" s="743"/>
      <c r="AJ41" s="84"/>
      <c r="AK41" s="84"/>
      <c r="AL41" s="84"/>
      <c r="AM41" s="84"/>
      <c r="AN41" s="84"/>
      <c r="AO41" s="84"/>
    </row>
    <row r="42" spans="1:41" ht="96" customHeight="1" x14ac:dyDescent="0.3">
      <c r="A42" s="356"/>
      <c r="B42" s="548"/>
      <c r="C42" s="77" t="s">
        <v>50</v>
      </c>
      <c r="D42" s="300"/>
      <c r="E42" s="300"/>
      <c r="F42" s="300"/>
      <c r="G42" s="300"/>
      <c r="H42" s="300"/>
      <c r="I42" s="300"/>
      <c r="J42" s="300">
        <v>0</v>
      </c>
      <c r="K42" s="300">
        <v>0.2</v>
      </c>
      <c r="L42" s="300">
        <v>0.2</v>
      </c>
      <c r="M42" s="300">
        <v>0.2</v>
      </c>
      <c r="N42" s="300">
        <v>0.2</v>
      </c>
      <c r="O42" s="300"/>
      <c r="P42" s="301">
        <f t="shared" si="1"/>
        <v>0.8</v>
      </c>
      <c r="Q42" s="549"/>
      <c r="R42" s="550"/>
      <c r="S42" s="550"/>
      <c r="T42" s="550"/>
      <c r="U42" s="550"/>
      <c r="V42" s="550"/>
      <c r="W42" s="550"/>
      <c r="X42" s="551"/>
      <c r="Y42" s="538"/>
      <c r="Z42" s="539"/>
      <c r="AA42" s="539"/>
      <c r="AB42" s="539"/>
      <c r="AC42" s="539"/>
      <c r="AD42" s="539"/>
      <c r="AE42" s="540"/>
    </row>
    <row r="43" spans="1:41" ht="15" customHeight="1" x14ac:dyDescent="0.3"/>
    <row r="45" spans="1:41" x14ac:dyDescent="0.3">
      <c r="N45" s="15">
        <f>+(1-(SUM(J35:K35)))</f>
        <v>0.95</v>
      </c>
    </row>
    <row r="46" spans="1:41" x14ac:dyDescent="0.3">
      <c r="N46" s="15">
        <f>+N45/4</f>
        <v>0.23749999999999999</v>
      </c>
    </row>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textLength" operator="lessThanOrEqual" allowBlank="1" showInputMessage="1" showErrorMessage="1" errorTitle="Máximo 2.000 caracteres" error="Máximo 2.000 caracteres" sqref="Q41 Q35" xr:uid="{D37CAAF9-5DDC-47A8-9485-A0C0929C6359}">
      <formula1>2000</formula1>
    </dataValidation>
    <dataValidation type="textLength" operator="lessThanOrEqual" allowBlank="1" showInputMessage="1" showErrorMessage="1" errorTitle="Máximo 2.000 caracteres" error="Máximo 2.000 caracteres" promptTitle="2.000 caracteres" sqref="Q30:Q31" xr:uid="{92CE16EC-2F83-4DE9-9DB7-9FF87CFC37E3}">
      <formula1>2000</formula1>
    </dataValidation>
    <dataValidation type="list" allowBlank="1" showInputMessage="1" showErrorMessage="1" sqref="C7:C9" xr:uid="{4D5C1226-113F-4111-866E-0AE786CADB0C}">
      <formula1>$B$21:$M$21</formula1>
    </dataValidation>
  </dataValidations>
  <hyperlinks>
    <hyperlink ref="Y41" r:id="rId1" xr:uid="{3D040BE7-8990-4B6A-8A03-D59CF4AFE2F8}"/>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64A235D5-12FB-4607-83AB-7EB2F1B35896}">
          <x14:formula1>
            <xm:f>listas!$D$2:$D$15</xm:f>
          </x14:formula1>
          <xm:sqref>C11:AE13</xm:sqref>
        </x14:dataValidation>
        <x14:dataValidation type="list" allowBlank="1" showInputMessage="1" showErrorMessage="1" xr:uid="{993E1D53-97D6-401F-8F1C-D5D75FA5027B}">
          <x14:formula1>
            <xm:f>listas!$A$2:$A$6</xm:f>
          </x14:formula1>
          <xm:sqref>C15:K15</xm:sqref>
        </x14:dataValidation>
        <x14:dataValidation type="list" allowBlank="1" showInputMessage="1" showErrorMessage="1" xr:uid="{CBA44C68-70A0-41FA-8C60-3C48A97522CE}">
          <x14:formula1>
            <xm:f>listas!$B$2:$B$8</xm:f>
          </x14:formula1>
          <xm:sqref>R15:X15</xm:sqref>
        </x14:dataValidation>
        <x14:dataValidation type="list" allowBlank="1" showInputMessage="1" showErrorMessage="1" xr:uid="{D358061F-C452-4D82-BC59-9C3CC0D65E4D}">
          <x14:formula1>
            <xm:f>listas!$C$2:$C$20</xm:f>
          </x14:formula1>
          <xm:sqref>AA15:AE15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A959-D613-4898-ACBA-DD537089C9D9}">
  <sheetPr>
    <tabColor rgb="FFFFFF00"/>
    <pageSetUpPr fitToPage="1"/>
  </sheetPr>
  <dimension ref="A1:AO44"/>
  <sheetViews>
    <sheetView showGridLines="0" view="pageBreakPreview" topLeftCell="V15" zoomScale="63" zoomScaleNormal="70" workbookViewId="0">
      <selection activeCell="AF15" sqref="AF1:AH1048576"/>
    </sheetView>
  </sheetViews>
  <sheetFormatPr baseColWidth="10" defaultColWidth="10.88671875" defaultRowHeight="13.8" x14ac:dyDescent="0.3"/>
  <cols>
    <col min="1" max="1" width="38.44140625" style="15" customWidth="1"/>
    <col min="2" max="2" width="20.44140625" style="15" customWidth="1"/>
    <col min="3" max="14" width="20.6640625" style="15" customWidth="1"/>
    <col min="15" max="15" width="20.44140625" style="15" customWidth="1"/>
    <col min="16" max="16" width="32.44140625" style="15" customWidth="1"/>
    <col min="17" max="27" width="18.109375" style="15" customWidth="1"/>
    <col min="28" max="28" width="22.6640625" style="15" customWidth="1"/>
    <col min="29" max="29" width="19" style="15" customWidth="1"/>
    <col min="30" max="30" width="19.44140625" style="15" customWidth="1"/>
    <col min="31" max="31" width="20.44140625" style="15" customWidth="1"/>
    <col min="32" max="32" width="22.88671875" style="731" customWidth="1"/>
    <col min="33" max="33" width="18.44140625" style="731" bestFit="1" customWidth="1"/>
    <col min="34" max="34" width="8.44140625" style="731" customWidth="1"/>
    <col min="35" max="35" width="18.44140625" style="15" bestFit="1" customWidth="1"/>
    <col min="36" max="36" width="5.6640625" style="15" customWidth="1"/>
    <col min="37" max="37" width="18.44140625" style="15" bestFit="1" customWidth="1"/>
    <col min="38" max="38" width="4.6640625" style="15" customWidth="1"/>
    <col min="39" max="39" width="23" style="15" bestFit="1" customWidth="1"/>
    <col min="40" max="40" width="10.88671875" style="15"/>
    <col min="41" max="41" width="18.44140625" style="15" bestFit="1" customWidth="1"/>
    <col min="42" max="42" width="16.109375" style="15" customWidth="1"/>
    <col min="43" max="16384" width="10.88671875" style="15"/>
  </cols>
  <sheetData>
    <row r="1" spans="1:31" ht="32.25" customHeight="1" thickBot="1" x14ac:dyDescent="0.35">
      <c r="A1" s="385"/>
      <c r="B1" s="388" t="s">
        <v>157</v>
      </c>
      <c r="C1" s="389"/>
      <c r="D1" s="389"/>
      <c r="E1" s="389"/>
      <c r="F1" s="389"/>
      <c r="G1" s="389"/>
      <c r="H1" s="389"/>
      <c r="I1" s="389"/>
      <c r="J1" s="389"/>
      <c r="K1" s="389"/>
      <c r="L1" s="389"/>
      <c r="M1" s="389"/>
      <c r="N1" s="389"/>
      <c r="O1" s="389"/>
      <c r="P1" s="389"/>
      <c r="Q1" s="389"/>
      <c r="R1" s="389"/>
      <c r="S1" s="389"/>
      <c r="T1" s="389"/>
      <c r="U1" s="389"/>
      <c r="V1" s="389"/>
      <c r="W1" s="389"/>
      <c r="X1" s="389"/>
      <c r="Y1" s="389"/>
      <c r="Z1" s="389"/>
      <c r="AA1" s="390"/>
      <c r="AB1" s="397" t="s">
        <v>158</v>
      </c>
      <c r="AC1" s="398"/>
      <c r="AD1" s="398"/>
      <c r="AE1" s="399"/>
    </row>
    <row r="2" spans="1:31" ht="30.75" customHeight="1" thickBot="1" x14ac:dyDescent="0.35">
      <c r="A2" s="386"/>
      <c r="B2" s="388" t="s">
        <v>159</v>
      </c>
      <c r="C2" s="389"/>
      <c r="D2" s="389"/>
      <c r="E2" s="389"/>
      <c r="F2" s="389"/>
      <c r="G2" s="389"/>
      <c r="H2" s="389"/>
      <c r="I2" s="389"/>
      <c r="J2" s="389"/>
      <c r="K2" s="389"/>
      <c r="L2" s="389"/>
      <c r="M2" s="389"/>
      <c r="N2" s="389"/>
      <c r="O2" s="389"/>
      <c r="P2" s="389"/>
      <c r="Q2" s="389"/>
      <c r="R2" s="389"/>
      <c r="S2" s="389"/>
      <c r="T2" s="389"/>
      <c r="U2" s="389"/>
      <c r="V2" s="389"/>
      <c r="W2" s="389"/>
      <c r="X2" s="389"/>
      <c r="Y2" s="389"/>
      <c r="Z2" s="389"/>
      <c r="AA2" s="390"/>
      <c r="AB2" s="397" t="s">
        <v>160</v>
      </c>
      <c r="AC2" s="398"/>
      <c r="AD2" s="398"/>
      <c r="AE2" s="399"/>
    </row>
    <row r="3" spans="1:31" ht="24" customHeight="1" thickBot="1" x14ac:dyDescent="0.35">
      <c r="A3" s="386"/>
      <c r="B3" s="391" t="s">
        <v>161</v>
      </c>
      <c r="C3" s="392"/>
      <c r="D3" s="392"/>
      <c r="E3" s="392"/>
      <c r="F3" s="392"/>
      <c r="G3" s="392"/>
      <c r="H3" s="392"/>
      <c r="I3" s="392"/>
      <c r="J3" s="392"/>
      <c r="K3" s="392"/>
      <c r="L3" s="392"/>
      <c r="M3" s="392"/>
      <c r="N3" s="392"/>
      <c r="O3" s="392"/>
      <c r="P3" s="392"/>
      <c r="Q3" s="392"/>
      <c r="R3" s="392"/>
      <c r="S3" s="392"/>
      <c r="T3" s="392"/>
      <c r="U3" s="392"/>
      <c r="V3" s="392"/>
      <c r="W3" s="392"/>
      <c r="X3" s="392"/>
      <c r="Y3" s="392"/>
      <c r="Z3" s="392"/>
      <c r="AA3" s="393"/>
      <c r="AB3" s="397" t="s">
        <v>162</v>
      </c>
      <c r="AC3" s="398"/>
      <c r="AD3" s="398"/>
      <c r="AE3" s="399"/>
    </row>
    <row r="4" spans="1:31" ht="21.75" customHeight="1" thickBot="1" x14ac:dyDescent="0.35">
      <c r="A4" s="387"/>
      <c r="B4" s="394"/>
      <c r="C4" s="395"/>
      <c r="D4" s="395"/>
      <c r="E4" s="395"/>
      <c r="F4" s="395"/>
      <c r="G4" s="395"/>
      <c r="H4" s="395"/>
      <c r="I4" s="395"/>
      <c r="J4" s="395"/>
      <c r="K4" s="395"/>
      <c r="L4" s="395"/>
      <c r="M4" s="395"/>
      <c r="N4" s="395"/>
      <c r="O4" s="395"/>
      <c r="P4" s="395"/>
      <c r="Q4" s="395"/>
      <c r="R4" s="395"/>
      <c r="S4" s="395"/>
      <c r="T4" s="395"/>
      <c r="U4" s="395"/>
      <c r="V4" s="395"/>
      <c r="W4" s="395"/>
      <c r="X4" s="395"/>
      <c r="Y4" s="395"/>
      <c r="Z4" s="395"/>
      <c r="AA4" s="396"/>
      <c r="AB4" s="400" t="s">
        <v>163</v>
      </c>
      <c r="AC4" s="401"/>
      <c r="AD4" s="401"/>
      <c r="AE4" s="402"/>
    </row>
    <row r="5" spans="1:31" ht="9" customHeight="1" thickBot="1" x14ac:dyDescent="0.35">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5">
      <c r="A6" s="24"/>
      <c r="B6" s="188"/>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3">
      <c r="A7" s="403" t="s">
        <v>4</v>
      </c>
      <c r="B7" s="437"/>
      <c r="C7" s="439" t="s">
        <v>164</v>
      </c>
      <c r="D7" s="403" t="s">
        <v>6</v>
      </c>
      <c r="E7" s="409"/>
      <c r="F7" s="409"/>
      <c r="G7" s="409"/>
      <c r="H7" s="404"/>
      <c r="I7" s="431">
        <v>45632</v>
      </c>
      <c r="J7" s="432"/>
      <c r="K7" s="403" t="s">
        <v>8</v>
      </c>
      <c r="L7" s="404"/>
      <c r="M7" s="423" t="s">
        <v>165</v>
      </c>
      <c r="N7" s="424"/>
      <c r="O7" s="412"/>
      <c r="P7" s="413"/>
      <c r="Q7" s="20"/>
      <c r="R7" s="20"/>
      <c r="S7" s="20"/>
      <c r="T7" s="20"/>
      <c r="U7" s="20"/>
      <c r="V7" s="20"/>
      <c r="W7" s="20"/>
      <c r="X7" s="20"/>
      <c r="Y7" s="20"/>
      <c r="Z7" s="21"/>
      <c r="AA7" s="20"/>
      <c r="AB7" s="20"/>
      <c r="AD7" s="22"/>
      <c r="AE7" s="23"/>
    </row>
    <row r="8" spans="1:31" ht="15" customHeight="1" x14ac:dyDescent="0.3">
      <c r="A8" s="405"/>
      <c r="B8" s="438"/>
      <c r="C8" s="440"/>
      <c r="D8" s="405"/>
      <c r="E8" s="410"/>
      <c r="F8" s="410"/>
      <c r="G8" s="410"/>
      <c r="H8" s="406"/>
      <c r="I8" s="433"/>
      <c r="J8" s="434"/>
      <c r="K8" s="405"/>
      <c r="L8" s="406"/>
      <c r="M8" s="442" t="s">
        <v>166</v>
      </c>
      <c r="N8" s="443"/>
      <c r="O8" s="425"/>
      <c r="P8" s="426"/>
      <c r="Q8" s="20"/>
      <c r="R8" s="20"/>
      <c r="S8" s="20"/>
      <c r="T8" s="20"/>
      <c r="U8" s="20"/>
      <c r="V8" s="20"/>
      <c r="W8" s="20"/>
      <c r="X8" s="20"/>
      <c r="Y8" s="20"/>
      <c r="Z8" s="21"/>
      <c r="AA8" s="20"/>
      <c r="AB8" s="20"/>
      <c r="AD8" s="22"/>
      <c r="AE8" s="23"/>
    </row>
    <row r="9" spans="1:31" ht="15.75" customHeight="1" thickBot="1" x14ac:dyDescent="0.35">
      <c r="A9" s="407"/>
      <c r="B9" s="408"/>
      <c r="C9" s="441"/>
      <c r="D9" s="407"/>
      <c r="E9" s="411"/>
      <c r="F9" s="411"/>
      <c r="G9" s="411"/>
      <c r="H9" s="408"/>
      <c r="I9" s="435"/>
      <c r="J9" s="436"/>
      <c r="K9" s="407"/>
      <c r="L9" s="408"/>
      <c r="M9" s="427" t="s">
        <v>167</v>
      </c>
      <c r="N9" s="428"/>
      <c r="O9" s="429" t="s">
        <v>168</v>
      </c>
      <c r="P9" s="430"/>
      <c r="Q9" s="20"/>
      <c r="R9" s="20"/>
      <c r="S9" s="20"/>
      <c r="T9" s="20"/>
      <c r="U9" s="20"/>
      <c r="V9" s="20"/>
      <c r="W9" s="20"/>
      <c r="X9" s="20"/>
      <c r="Y9" s="20"/>
      <c r="Z9" s="21"/>
      <c r="AA9" s="20"/>
      <c r="AB9" s="20"/>
      <c r="AD9" s="22"/>
      <c r="AE9" s="23"/>
    </row>
    <row r="10" spans="1:31" ht="15" customHeight="1" thickBot="1" x14ac:dyDescent="0.35">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3">
      <c r="A11" s="403" t="s">
        <v>10</v>
      </c>
      <c r="B11" s="404"/>
      <c r="C11" s="414" t="s">
        <v>169</v>
      </c>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6"/>
    </row>
    <row r="12" spans="1:31" ht="15" customHeight="1" x14ac:dyDescent="0.3">
      <c r="A12" s="405"/>
      <c r="B12" s="406"/>
      <c r="C12" s="417"/>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9"/>
    </row>
    <row r="13" spans="1:31" ht="15" customHeight="1" thickBot="1" x14ac:dyDescent="0.35">
      <c r="A13" s="407"/>
      <c r="B13" s="408"/>
      <c r="C13" s="420"/>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2"/>
    </row>
    <row r="14" spans="1:31" ht="9" customHeight="1" thickBot="1" x14ac:dyDescent="0.35">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5">
      <c r="A15" s="457" t="s">
        <v>12</v>
      </c>
      <c r="B15" s="458"/>
      <c r="C15" s="463" t="s">
        <v>170</v>
      </c>
      <c r="D15" s="464"/>
      <c r="E15" s="464"/>
      <c r="F15" s="464"/>
      <c r="G15" s="464"/>
      <c r="H15" s="464"/>
      <c r="I15" s="464"/>
      <c r="J15" s="464"/>
      <c r="K15" s="465"/>
      <c r="L15" s="444" t="s">
        <v>14</v>
      </c>
      <c r="M15" s="445"/>
      <c r="N15" s="445"/>
      <c r="O15" s="445"/>
      <c r="P15" s="445"/>
      <c r="Q15" s="446"/>
      <c r="R15" s="450" t="s">
        <v>171</v>
      </c>
      <c r="S15" s="451"/>
      <c r="T15" s="451"/>
      <c r="U15" s="451"/>
      <c r="V15" s="451"/>
      <c r="W15" s="451"/>
      <c r="X15" s="452"/>
      <c r="Y15" s="444" t="s">
        <v>15</v>
      </c>
      <c r="Z15" s="446"/>
      <c r="AA15" s="447" t="s">
        <v>172</v>
      </c>
      <c r="AB15" s="448"/>
      <c r="AC15" s="448"/>
      <c r="AD15" s="448"/>
      <c r="AE15" s="449"/>
    </row>
    <row r="16" spans="1:31" ht="9" customHeight="1" thickBot="1" x14ac:dyDescent="0.35">
      <c r="A16" s="24"/>
      <c r="B16" s="20"/>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D16" s="22"/>
      <c r="AE16" s="23"/>
    </row>
    <row r="17" spans="1:34" s="40" customFormat="1" ht="37.5" customHeight="1" thickBot="1" x14ac:dyDescent="0.35">
      <c r="A17" s="457" t="s">
        <v>17</v>
      </c>
      <c r="B17" s="458"/>
      <c r="C17" s="447" t="s">
        <v>131</v>
      </c>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9"/>
      <c r="AF17" s="733"/>
      <c r="AG17" s="733"/>
      <c r="AH17" s="733"/>
    </row>
    <row r="18" spans="1:34" ht="16.5" customHeight="1" thickBot="1" x14ac:dyDescent="0.35">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4" ht="32.1" customHeight="1" thickBot="1" x14ac:dyDescent="0.35">
      <c r="A19" s="444" t="s">
        <v>173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6"/>
      <c r="AF19" s="735"/>
    </row>
    <row r="20" spans="1:34" ht="32.1" customHeight="1" thickBot="1" x14ac:dyDescent="0.35">
      <c r="A20" s="44" t="s">
        <v>19</v>
      </c>
      <c r="B20" s="466" t="s">
        <v>174</v>
      </c>
      <c r="C20" s="467"/>
      <c r="D20" s="467"/>
      <c r="E20" s="467"/>
      <c r="F20" s="467"/>
      <c r="G20" s="467"/>
      <c r="H20" s="467"/>
      <c r="I20" s="467"/>
      <c r="J20" s="467"/>
      <c r="K20" s="467"/>
      <c r="L20" s="467"/>
      <c r="M20" s="467"/>
      <c r="N20" s="467"/>
      <c r="O20" s="468"/>
      <c r="P20" s="444" t="s">
        <v>175</v>
      </c>
      <c r="Q20" s="445"/>
      <c r="R20" s="445"/>
      <c r="S20" s="445"/>
      <c r="T20" s="445"/>
      <c r="U20" s="445"/>
      <c r="V20" s="445"/>
      <c r="W20" s="445"/>
      <c r="X20" s="445"/>
      <c r="Y20" s="445"/>
      <c r="Z20" s="445"/>
      <c r="AA20" s="445"/>
      <c r="AB20" s="445"/>
      <c r="AC20" s="445"/>
      <c r="AD20" s="445"/>
      <c r="AE20" s="446"/>
      <c r="AF20" s="735"/>
    </row>
    <row r="21" spans="1:34" ht="32.1" customHeight="1" thickBot="1" x14ac:dyDescent="0.35">
      <c r="A21" s="25"/>
      <c r="B21" s="45" t="s">
        <v>176</v>
      </c>
      <c r="C21" s="46" t="s">
        <v>177</v>
      </c>
      <c r="D21" s="46" t="s">
        <v>178</v>
      </c>
      <c r="E21" s="46" t="s">
        <v>179</v>
      </c>
      <c r="F21" s="46" t="s">
        <v>180</v>
      </c>
      <c r="G21" s="46" t="s">
        <v>181</v>
      </c>
      <c r="H21" s="46" t="s">
        <v>182</v>
      </c>
      <c r="I21" s="46" t="s">
        <v>183</v>
      </c>
      <c r="J21" s="46" t="s">
        <v>184</v>
      </c>
      <c r="K21" s="46" t="s">
        <v>185</v>
      </c>
      <c r="L21" s="46" t="s">
        <v>164</v>
      </c>
      <c r="M21" s="46" t="s">
        <v>186</v>
      </c>
      <c r="N21" s="46" t="s">
        <v>102</v>
      </c>
      <c r="O21" s="47" t="s">
        <v>100</v>
      </c>
      <c r="P21" s="48"/>
      <c r="Q21" s="44" t="s">
        <v>176</v>
      </c>
      <c r="R21" s="49" t="s">
        <v>177</v>
      </c>
      <c r="S21" s="49" t="s">
        <v>178</v>
      </c>
      <c r="T21" s="49" t="s">
        <v>179</v>
      </c>
      <c r="U21" s="49" t="s">
        <v>180</v>
      </c>
      <c r="V21" s="49" t="s">
        <v>181</v>
      </c>
      <c r="W21" s="49" t="s">
        <v>182</v>
      </c>
      <c r="X21" s="49" t="s">
        <v>183</v>
      </c>
      <c r="Y21" s="49" t="s">
        <v>184</v>
      </c>
      <c r="Z21" s="49" t="s">
        <v>185</v>
      </c>
      <c r="AA21" s="49" t="s">
        <v>164</v>
      </c>
      <c r="AB21" s="49" t="s">
        <v>186</v>
      </c>
      <c r="AC21" s="49" t="s">
        <v>102</v>
      </c>
      <c r="AD21" s="50" t="s">
        <v>187</v>
      </c>
      <c r="AE21" s="50" t="s">
        <v>188</v>
      </c>
      <c r="AF21" s="736"/>
    </row>
    <row r="22" spans="1:34" ht="32.1" customHeight="1" x14ac:dyDescent="0.3">
      <c r="A22" s="51" t="s">
        <v>31</v>
      </c>
      <c r="B22" s="166"/>
      <c r="C22" s="167"/>
      <c r="D22" s="167"/>
      <c r="E22" s="167"/>
      <c r="F22" s="167"/>
      <c r="G22" s="167"/>
      <c r="H22" s="167"/>
      <c r="I22" s="167">
        <v>0</v>
      </c>
      <c r="J22" s="167"/>
      <c r="K22" s="167">
        <v>0</v>
      </c>
      <c r="L22" s="167"/>
      <c r="M22" s="167"/>
      <c r="N22" s="167">
        <f>SUM(B22:M22)</f>
        <v>0</v>
      </c>
      <c r="O22" s="52"/>
      <c r="P22" s="51" t="s">
        <v>27</v>
      </c>
      <c r="Q22" s="53"/>
      <c r="R22" s="54"/>
      <c r="S22" s="54"/>
      <c r="T22" s="54"/>
      <c r="U22" s="54"/>
      <c r="V22" s="54"/>
      <c r="W22" s="179"/>
      <c r="X22" s="54">
        <v>514218200</v>
      </c>
      <c r="Y22" s="54"/>
      <c r="Z22" s="54"/>
      <c r="AA22" s="54"/>
      <c r="AB22" s="54"/>
      <c r="AC22" s="179">
        <f>SUM(Q22:AB22)</f>
        <v>514218200</v>
      </c>
      <c r="AE22" s="55"/>
      <c r="AF22" s="737">
        <f>+VIGENCIA!G10</f>
        <v>514218200</v>
      </c>
      <c r="AG22" s="746">
        <f>187979266-AF25</f>
        <v>100832667</v>
      </c>
    </row>
    <row r="23" spans="1:34" ht="32.1" customHeight="1" x14ac:dyDescent="0.3">
      <c r="A23" s="56" t="s">
        <v>21</v>
      </c>
      <c r="B23" s="168"/>
      <c r="C23" s="169"/>
      <c r="D23" s="169"/>
      <c r="E23" s="169"/>
      <c r="F23" s="169"/>
      <c r="G23" s="169"/>
      <c r="H23" s="169"/>
      <c r="I23" s="169"/>
      <c r="J23" s="169"/>
      <c r="K23" s="169"/>
      <c r="L23" s="169"/>
      <c r="M23" s="169"/>
      <c r="N23" s="169">
        <f>SUM(B23:M23)</f>
        <v>0</v>
      </c>
      <c r="O23" s="59" t="str">
        <f>IFERROR(N23/(SUMIF(B23:M23,"&gt;0",B22:M22))," ")</f>
        <v xml:space="preserve"> </v>
      </c>
      <c r="P23" s="56" t="s">
        <v>29</v>
      </c>
      <c r="Q23" s="57"/>
      <c r="R23" s="58"/>
      <c r="S23" s="58"/>
      <c r="T23" s="58"/>
      <c r="U23" s="58"/>
      <c r="V23" s="58"/>
      <c r="W23" s="169"/>
      <c r="X23" s="58">
        <v>514218200</v>
      </c>
      <c r="Y23" s="58">
        <v>0</v>
      </c>
      <c r="Z23" s="58">
        <v>-8590200</v>
      </c>
      <c r="AA23" s="58">
        <v>0</v>
      </c>
      <c r="AB23" s="58"/>
      <c r="AC23" s="58">
        <f>SUM(Q23:AB23)</f>
        <v>505628000</v>
      </c>
      <c r="AD23" s="58">
        <f>AC23/SUM(W22:AB22)</f>
        <v>0.98329464029083369</v>
      </c>
      <c r="AE23" s="60">
        <f>AC23/AC22</f>
        <v>0.98329464029083369</v>
      </c>
      <c r="AF23" s="737">
        <f>+VIGENCIA!H10</f>
        <v>514218200</v>
      </c>
      <c r="AG23" s="731">
        <v>505628000</v>
      </c>
      <c r="AH23" s="745">
        <f>+AG23-AC23</f>
        <v>0</v>
      </c>
    </row>
    <row r="24" spans="1:34" ht="32.1" customHeight="1" x14ac:dyDescent="0.3">
      <c r="A24" s="56" t="s">
        <v>23</v>
      </c>
      <c r="B24" s="168">
        <f>+B22-B23</f>
        <v>0</v>
      </c>
      <c r="C24" s="169">
        <f t="shared" ref="C24:M24" si="0">+C22-C23</f>
        <v>0</v>
      </c>
      <c r="D24" s="169">
        <f t="shared" si="0"/>
        <v>0</v>
      </c>
      <c r="E24" s="169">
        <f t="shared" si="0"/>
        <v>0</v>
      </c>
      <c r="F24" s="169">
        <f t="shared" si="0"/>
        <v>0</v>
      </c>
      <c r="G24" s="169">
        <f t="shared" si="0"/>
        <v>0</v>
      </c>
      <c r="H24" s="169">
        <f t="shared" si="0"/>
        <v>0</v>
      </c>
      <c r="I24" s="169">
        <f t="shared" si="0"/>
        <v>0</v>
      </c>
      <c r="J24" s="169"/>
      <c r="K24" s="169">
        <f t="shared" si="0"/>
        <v>0</v>
      </c>
      <c r="L24" s="169">
        <f t="shared" si="0"/>
        <v>0</v>
      </c>
      <c r="M24" s="169">
        <f t="shared" si="0"/>
        <v>0</v>
      </c>
      <c r="N24" s="169">
        <f>SUM(B24:M24)</f>
        <v>0</v>
      </c>
      <c r="O24" s="61"/>
      <c r="P24" s="56" t="s">
        <v>31</v>
      </c>
      <c r="Q24" s="57"/>
      <c r="R24" s="58"/>
      <c r="S24" s="58"/>
      <c r="T24" s="58"/>
      <c r="U24" s="58"/>
      <c r="V24" s="58"/>
      <c r="W24" s="169"/>
      <c r="X24" s="58"/>
      <c r="Y24" s="58">
        <f>+$X$22/5</f>
        <v>102843640</v>
      </c>
      <c r="Z24" s="58">
        <f t="shared" ref="Z24:AA24" si="1">+$X$22/5</f>
        <v>102843640</v>
      </c>
      <c r="AA24" s="58">
        <f t="shared" si="1"/>
        <v>102843640</v>
      </c>
      <c r="AB24" s="58">
        <f>+($X$22/5)*2</f>
        <v>205687280</v>
      </c>
      <c r="AC24" s="169">
        <f>SUM(Q24:AB24)</f>
        <v>514218200</v>
      </c>
      <c r="AD24" s="58"/>
      <c r="AE24" s="62"/>
      <c r="AF24" s="737"/>
    </row>
    <row r="25" spans="1:34" ht="32.1" customHeight="1" thickBot="1" x14ac:dyDescent="0.35">
      <c r="A25" s="63" t="s">
        <v>25</v>
      </c>
      <c r="B25" s="64"/>
      <c r="C25" s="65"/>
      <c r="D25" s="65"/>
      <c r="E25" s="65"/>
      <c r="F25" s="65"/>
      <c r="G25" s="65"/>
      <c r="H25" s="65"/>
      <c r="I25" s="65"/>
      <c r="J25" s="65"/>
      <c r="K25" s="65"/>
      <c r="L25" s="65"/>
      <c r="M25" s="65"/>
      <c r="N25" s="65">
        <f>SUM(B25:M25)</f>
        <v>0</v>
      </c>
      <c r="O25" s="66" t="str">
        <f>IFERROR(N25/(SUMIF(B25:M25,"&gt;0",B24:M24))," ")</f>
        <v xml:space="preserve"> </v>
      </c>
      <c r="P25" s="63" t="s">
        <v>25</v>
      </c>
      <c r="Q25" s="64"/>
      <c r="R25" s="65"/>
      <c r="S25" s="65"/>
      <c r="T25" s="65"/>
      <c r="U25" s="65"/>
      <c r="V25" s="65"/>
      <c r="W25" s="180"/>
      <c r="X25" s="65">
        <v>0</v>
      </c>
      <c r="Y25" s="65">
        <f>+AF25</f>
        <v>87146599</v>
      </c>
      <c r="Z25" s="65">
        <v>100832667</v>
      </c>
      <c r="AA25" s="65">
        <v>95923000</v>
      </c>
      <c r="AB25" s="65"/>
      <c r="AC25" s="65">
        <f>SUM(Q25:AB25)</f>
        <v>283902266</v>
      </c>
      <c r="AD25" s="65">
        <f>AC25/SUM(W24:AB24)</f>
        <v>0.55210466296214333</v>
      </c>
      <c r="AE25" s="67">
        <f>AC25/AC24</f>
        <v>0.55210466296214333</v>
      </c>
      <c r="AF25" s="737">
        <f>+VIGENCIA!I10</f>
        <v>87146599</v>
      </c>
      <c r="AG25" s="731">
        <v>283902266</v>
      </c>
      <c r="AH25" s="745">
        <f>+AG25-AC25</f>
        <v>0</v>
      </c>
    </row>
    <row r="26" spans="1:34" s="68" customFormat="1" ht="16.5" customHeight="1" thickBot="1" x14ac:dyDescent="0.3">
      <c r="A26" s="298"/>
      <c r="AC26" s="163"/>
      <c r="AE26" s="299"/>
      <c r="AF26" s="739"/>
      <c r="AG26" s="739"/>
      <c r="AH26" s="739"/>
    </row>
    <row r="27" spans="1:34" ht="33.9" customHeight="1" x14ac:dyDescent="0.3">
      <c r="A27" s="459" t="s">
        <v>189</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1"/>
    </row>
    <row r="28" spans="1:34" ht="15" customHeight="1" x14ac:dyDescent="0.3">
      <c r="A28" s="456" t="s">
        <v>34</v>
      </c>
      <c r="B28" s="453" t="s">
        <v>36</v>
      </c>
      <c r="C28" s="453"/>
      <c r="D28" s="453" t="s">
        <v>190</v>
      </c>
      <c r="E28" s="453"/>
      <c r="F28" s="453"/>
      <c r="G28" s="453"/>
      <c r="H28" s="453"/>
      <c r="I28" s="453"/>
      <c r="J28" s="453"/>
      <c r="K28" s="453"/>
      <c r="L28" s="453"/>
      <c r="M28" s="453"/>
      <c r="N28" s="453"/>
      <c r="O28" s="453"/>
      <c r="P28" s="453" t="s">
        <v>102</v>
      </c>
      <c r="Q28" s="453" t="s">
        <v>191</v>
      </c>
      <c r="R28" s="453"/>
      <c r="S28" s="453"/>
      <c r="T28" s="453"/>
      <c r="U28" s="453"/>
      <c r="V28" s="453"/>
      <c r="W28" s="453"/>
      <c r="X28" s="453"/>
      <c r="Y28" s="453" t="s">
        <v>192</v>
      </c>
      <c r="Z28" s="453"/>
      <c r="AA28" s="453"/>
      <c r="AB28" s="453"/>
      <c r="AC28" s="453"/>
      <c r="AD28" s="453"/>
      <c r="AE28" s="462"/>
    </row>
    <row r="29" spans="1:34" ht="27" customHeight="1" x14ac:dyDescent="0.3">
      <c r="A29" s="456"/>
      <c r="B29" s="453"/>
      <c r="C29" s="453"/>
      <c r="D29" s="69" t="s">
        <v>176</v>
      </c>
      <c r="E29" s="69" t="s">
        <v>177</v>
      </c>
      <c r="F29" s="69" t="s">
        <v>178</v>
      </c>
      <c r="G29" s="69" t="s">
        <v>179</v>
      </c>
      <c r="H29" s="69" t="s">
        <v>180</v>
      </c>
      <c r="I29" s="69" t="s">
        <v>181</v>
      </c>
      <c r="J29" s="69" t="s">
        <v>182</v>
      </c>
      <c r="K29" s="69" t="s">
        <v>183</v>
      </c>
      <c r="L29" s="69" t="s">
        <v>184</v>
      </c>
      <c r="M29" s="69" t="s">
        <v>185</v>
      </c>
      <c r="N29" s="69" t="s">
        <v>164</v>
      </c>
      <c r="O29" s="69" t="s">
        <v>186</v>
      </c>
      <c r="P29" s="453"/>
      <c r="Q29" s="453"/>
      <c r="R29" s="453"/>
      <c r="S29" s="453"/>
      <c r="T29" s="453"/>
      <c r="U29" s="453"/>
      <c r="V29" s="453"/>
      <c r="W29" s="453"/>
      <c r="X29" s="453"/>
      <c r="Y29" s="453"/>
      <c r="Z29" s="453"/>
      <c r="AA29" s="453"/>
      <c r="AB29" s="453"/>
      <c r="AC29" s="453"/>
      <c r="AD29" s="453"/>
      <c r="AE29" s="462"/>
    </row>
    <row r="30" spans="1:34" ht="108" customHeight="1" thickBot="1" x14ac:dyDescent="0.35">
      <c r="A30" s="170"/>
      <c r="B30" s="469"/>
      <c r="C30" s="469"/>
      <c r="D30" s="16"/>
      <c r="E30" s="16"/>
      <c r="F30" s="16"/>
      <c r="G30" s="16"/>
      <c r="H30" s="16"/>
      <c r="I30" s="16"/>
      <c r="J30" s="16"/>
      <c r="K30" s="16"/>
      <c r="L30" s="16"/>
      <c r="M30" s="16"/>
      <c r="N30" s="16"/>
      <c r="O30" s="16"/>
      <c r="P30" s="70">
        <f>SUM(D30:O30)</f>
        <v>0</v>
      </c>
      <c r="Q30" s="454" t="s">
        <v>193</v>
      </c>
      <c r="R30" s="454"/>
      <c r="S30" s="454"/>
      <c r="T30" s="454"/>
      <c r="U30" s="454"/>
      <c r="V30" s="454"/>
      <c r="W30" s="454"/>
      <c r="X30" s="454"/>
      <c r="Y30" s="454" t="s">
        <v>43</v>
      </c>
      <c r="Z30" s="454"/>
      <c r="AA30" s="454"/>
      <c r="AB30" s="454"/>
      <c r="AC30" s="454"/>
      <c r="AD30" s="454"/>
      <c r="AE30" s="470"/>
    </row>
    <row r="31" spans="1:34" ht="12" customHeight="1" thickBot="1" x14ac:dyDescent="0.35">
      <c r="A31" s="71"/>
      <c r="B31" s="72"/>
      <c r="C31" s="72"/>
      <c r="D31" s="27"/>
      <c r="E31" s="27"/>
      <c r="F31" s="27"/>
      <c r="G31" s="27"/>
      <c r="H31" s="27"/>
      <c r="I31" s="27"/>
      <c r="J31" s="27"/>
      <c r="K31" s="27"/>
      <c r="L31" s="27"/>
      <c r="M31" s="27"/>
      <c r="N31" s="27"/>
      <c r="O31" s="27"/>
      <c r="P31" s="73"/>
      <c r="Q31" s="160"/>
      <c r="R31" s="160"/>
      <c r="S31" s="160"/>
      <c r="T31" s="160"/>
      <c r="U31" s="160"/>
      <c r="V31" s="160"/>
      <c r="W31" s="160"/>
      <c r="X31" s="160"/>
      <c r="Y31" s="160"/>
      <c r="Z31" s="160"/>
      <c r="AA31" s="160"/>
      <c r="AB31" s="160"/>
      <c r="AC31" s="160"/>
      <c r="AD31" s="160"/>
      <c r="AE31" s="161"/>
    </row>
    <row r="32" spans="1:34" ht="45" customHeight="1" x14ac:dyDescent="0.3">
      <c r="A32" s="414" t="s">
        <v>194</v>
      </c>
      <c r="B32" s="415"/>
      <c r="C32" s="415"/>
      <c r="D32" s="415"/>
      <c r="E32" s="415"/>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6"/>
    </row>
    <row r="33" spans="1:41" ht="23.1" customHeight="1" x14ac:dyDescent="0.3">
      <c r="A33" s="456" t="s">
        <v>44</v>
      </c>
      <c r="B33" s="453" t="s">
        <v>46</v>
      </c>
      <c r="C33" s="453" t="s">
        <v>36</v>
      </c>
      <c r="D33" s="453" t="s">
        <v>195</v>
      </c>
      <c r="E33" s="453"/>
      <c r="F33" s="453"/>
      <c r="G33" s="453"/>
      <c r="H33" s="453"/>
      <c r="I33" s="453"/>
      <c r="J33" s="453"/>
      <c r="K33" s="453"/>
      <c r="L33" s="453"/>
      <c r="M33" s="453"/>
      <c r="N33" s="453"/>
      <c r="O33" s="453"/>
      <c r="P33" s="453"/>
      <c r="Q33" s="453" t="s">
        <v>196</v>
      </c>
      <c r="R33" s="453"/>
      <c r="S33" s="453"/>
      <c r="T33" s="453"/>
      <c r="U33" s="453"/>
      <c r="V33" s="453"/>
      <c r="W33" s="453"/>
      <c r="X33" s="453"/>
      <c r="Y33" s="453"/>
      <c r="Z33" s="453"/>
      <c r="AA33" s="453"/>
      <c r="AB33" s="453"/>
      <c r="AC33" s="453"/>
      <c r="AD33" s="453"/>
      <c r="AE33" s="462"/>
      <c r="AG33" s="741"/>
      <c r="AH33" s="741"/>
      <c r="AI33" s="74"/>
      <c r="AJ33" s="74"/>
      <c r="AK33" s="74"/>
      <c r="AL33" s="74"/>
      <c r="AM33" s="74"/>
      <c r="AN33" s="74"/>
      <c r="AO33" s="74"/>
    </row>
    <row r="34" spans="1:41" ht="27" customHeight="1" x14ac:dyDescent="0.3">
      <c r="A34" s="456"/>
      <c r="B34" s="453"/>
      <c r="C34" s="474"/>
      <c r="D34" s="69" t="s">
        <v>176</v>
      </c>
      <c r="E34" s="69" t="s">
        <v>177</v>
      </c>
      <c r="F34" s="69" t="s">
        <v>178</v>
      </c>
      <c r="G34" s="69" t="s">
        <v>179</v>
      </c>
      <c r="H34" s="69" t="s">
        <v>180</v>
      </c>
      <c r="I34" s="69" t="s">
        <v>181</v>
      </c>
      <c r="J34" s="69" t="s">
        <v>182</v>
      </c>
      <c r="K34" s="69" t="s">
        <v>183</v>
      </c>
      <c r="L34" s="69" t="s">
        <v>184</v>
      </c>
      <c r="M34" s="69" t="s">
        <v>185</v>
      </c>
      <c r="N34" s="69" t="s">
        <v>164</v>
      </c>
      <c r="O34" s="69" t="s">
        <v>186</v>
      </c>
      <c r="P34" s="69" t="s">
        <v>102</v>
      </c>
      <c r="Q34" s="471" t="s">
        <v>52</v>
      </c>
      <c r="R34" s="472"/>
      <c r="S34" s="472"/>
      <c r="T34" s="473"/>
      <c r="U34" s="453" t="s">
        <v>54</v>
      </c>
      <c r="V34" s="453"/>
      <c r="W34" s="453"/>
      <c r="X34" s="453"/>
      <c r="Y34" s="453" t="s">
        <v>56</v>
      </c>
      <c r="Z34" s="453"/>
      <c r="AA34" s="453"/>
      <c r="AB34" s="453"/>
      <c r="AC34" s="453" t="s">
        <v>58</v>
      </c>
      <c r="AD34" s="453"/>
      <c r="AE34" s="462"/>
      <c r="AG34" s="741"/>
      <c r="AH34" s="741"/>
      <c r="AI34" s="74"/>
      <c r="AJ34" s="74"/>
      <c r="AK34" s="74"/>
      <c r="AL34" s="74"/>
      <c r="AM34" s="74"/>
      <c r="AN34" s="74"/>
      <c r="AO34" s="74"/>
    </row>
    <row r="35" spans="1:41" ht="154.5" customHeight="1" x14ac:dyDescent="0.3">
      <c r="A35" s="475" t="str">
        <f>+C17</f>
        <v>Implementar 1 estrategia para el fortalecimiento de la gestión contractual institucional</v>
      </c>
      <c r="B35" s="477">
        <f>+'CADENA DE VALOR'!J16</f>
        <v>0.16</v>
      </c>
      <c r="C35" s="76" t="s">
        <v>48</v>
      </c>
      <c r="D35" s="75"/>
      <c r="E35" s="75"/>
      <c r="F35" s="75"/>
      <c r="G35" s="75"/>
      <c r="H35" s="75"/>
      <c r="I35" s="182"/>
      <c r="J35" s="322">
        <v>2.5000000000000001E-2</v>
      </c>
      <c r="K35" s="322">
        <v>0.5</v>
      </c>
      <c r="L35" s="322">
        <v>0.11874999999999999</v>
      </c>
      <c r="M35" s="322">
        <v>0.11874999999999999</v>
      </c>
      <c r="N35" s="322">
        <v>0.11874999999999999</v>
      </c>
      <c r="O35" s="322">
        <v>0.11874999999999999</v>
      </c>
      <c r="P35" s="322">
        <f>SUM(J35:O35)</f>
        <v>1</v>
      </c>
      <c r="Q35" s="558" t="s">
        <v>804</v>
      </c>
      <c r="R35" s="559"/>
      <c r="S35" s="559"/>
      <c r="T35" s="568"/>
      <c r="U35" s="558" t="s">
        <v>805</v>
      </c>
      <c r="V35" s="559"/>
      <c r="W35" s="559"/>
      <c r="X35" s="572"/>
      <c r="Y35" s="552" t="s">
        <v>327</v>
      </c>
      <c r="Z35" s="496"/>
      <c r="AA35" s="496"/>
      <c r="AB35" s="497"/>
      <c r="AC35" s="558" t="s">
        <v>286</v>
      </c>
      <c r="AD35" s="559"/>
      <c r="AE35" s="560"/>
      <c r="AG35" s="741"/>
      <c r="AH35" s="741"/>
      <c r="AI35" s="74"/>
      <c r="AJ35" s="74"/>
      <c r="AK35" s="74"/>
      <c r="AL35" s="74"/>
      <c r="AM35" s="74"/>
      <c r="AN35" s="74"/>
      <c r="AO35" s="74"/>
    </row>
    <row r="36" spans="1:41" ht="154.5" customHeight="1" thickBot="1" x14ac:dyDescent="0.35">
      <c r="A36" s="476"/>
      <c r="B36" s="478"/>
      <c r="C36" s="77" t="s">
        <v>50</v>
      </c>
      <c r="D36" s="162"/>
      <c r="E36" s="162"/>
      <c r="F36" s="162"/>
      <c r="G36" s="78"/>
      <c r="H36" s="78"/>
      <c r="I36" s="78"/>
      <c r="J36" s="314">
        <v>0.03</v>
      </c>
      <c r="K36" s="314">
        <f t="shared" ref="K36" si="2">((K42*($B$41/$B$35)))*$P$35</f>
        <v>0.5</v>
      </c>
      <c r="L36" s="314">
        <v>0.12</v>
      </c>
      <c r="M36" s="314">
        <v>0.12</v>
      </c>
      <c r="N36" s="315">
        <v>0.12</v>
      </c>
      <c r="O36" s="323"/>
      <c r="P36" s="314">
        <f>SUM(D36:O36)</f>
        <v>0.89</v>
      </c>
      <c r="Q36" s="561"/>
      <c r="R36" s="562"/>
      <c r="S36" s="562"/>
      <c r="T36" s="569"/>
      <c r="U36" s="561"/>
      <c r="V36" s="562"/>
      <c r="W36" s="562"/>
      <c r="X36" s="573"/>
      <c r="Y36" s="498"/>
      <c r="Z36" s="499"/>
      <c r="AA36" s="499"/>
      <c r="AB36" s="500"/>
      <c r="AC36" s="561"/>
      <c r="AD36" s="562"/>
      <c r="AE36" s="563"/>
      <c r="AG36" s="741"/>
      <c r="AH36" s="741"/>
      <c r="AI36" s="74"/>
      <c r="AJ36" s="74"/>
      <c r="AK36" s="74"/>
      <c r="AL36" s="74"/>
      <c r="AM36" s="74"/>
      <c r="AN36" s="74"/>
      <c r="AO36" s="74"/>
    </row>
    <row r="37" spans="1:41" s="68" customFormat="1" ht="17.25" customHeight="1" thickBot="1" x14ac:dyDescent="0.3">
      <c r="A37" s="298"/>
      <c r="AE37" s="299"/>
      <c r="AF37" s="739"/>
      <c r="AG37" s="739"/>
      <c r="AH37" s="739"/>
    </row>
    <row r="38" spans="1:41" ht="45" customHeight="1" x14ac:dyDescent="0.3">
      <c r="A38" s="414" t="s">
        <v>199</v>
      </c>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6"/>
      <c r="AG38" s="741"/>
      <c r="AH38" s="741"/>
      <c r="AI38" s="74"/>
      <c r="AJ38" s="74"/>
      <c r="AK38" s="74"/>
      <c r="AL38" s="74"/>
      <c r="AM38" s="74"/>
      <c r="AN38" s="74"/>
      <c r="AO38" s="74"/>
    </row>
    <row r="39" spans="1:41" ht="26.1" customHeight="1" x14ac:dyDescent="0.3">
      <c r="A39" s="479" t="s">
        <v>60</v>
      </c>
      <c r="B39" s="480" t="s">
        <v>200</v>
      </c>
      <c r="C39" s="481" t="s">
        <v>201</v>
      </c>
      <c r="D39" s="483" t="s">
        <v>202</v>
      </c>
      <c r="E39" s="484"/>
      <c r="F39" s="484"/>
      <c r="G39" s="484"/>
      <c r="H39" s="484"/>
      <c r="I39" s="484"/>
      <c r="J39" s="484"/>
      <c r="K39" s="484"/>
      <c r="L39" s="484"/>
      <c r="M39" s="484"/>
      <c r="N39" s="484"/>
      <c r="O39" s="484"/>
      <c r="P39" s="485"/>
      <c r="Q39" s="480" t="s">
        <v>203</v>
      </c>
      <c r="R39" s="480"/>
      <c r="S39" s="480"/>
      <c r="T39" s="480"/>
      <c r="U39" s="480"/>
      <c r="V39" s="480"/>
      <c r="W39" s="480"/>
      <c r="X39" s="480"/>
      <c r="Y39" s="480"/>
      <c r="Z39" s="480"/>
      <c r="AA39" s="480"/>
      <c r="AB39" s="480"/>
      <c r="AC39" s="480"/>
      <c r="AD39" s="480"/>
      <c r="AE39" s="506"/>
      <c r="AG39" s="741"/>
      <c r="AH39" s="741"/>
      <c r="AI39" s="74"/>
      <c r="AJ39" s="74"/>
      <c r="AK39" s="74"/>
      <c r="AL39" s="74"/>
      <c r="AM39" s="74"/>
      <c r="AN39" s="74"/>
      <c r="AO39" s="74"/>
    </row>
    <row r="40" spans="1:41" ht="26.1" customHeight="1" x14ac:dyDescent="0.3">
      <c r="A40" s="456"/>
      <c r="B40" s="453"/>
      <c r="C40" s="482"/>
      <c r="D40" s="69" t="s">
        <v>204</v>
      </c>
      <c r="E40" s="69" t="s">
        <v>205</v>
      </c>
      <c r="F40" s="69" t="s">
        <v>206</v>
      </c>
      <c r="G40" s="69" t="s">
        <v>207</v>
      </c>
      <c r="H40" s="69" t="s">
        <v>208</v>
      </c>
      <c r="I40" s="69" t="s">
        <v>209</v>
      </c>
      <c r="J40" s="69" t="s">
        <v>210</v>
      </c>
      <c r="K40" s="69" t="s">
        <v>211</v>
      </c>
      <c r="L40" s="69" t="s">
        <v>212</v>
      </c>
      <c r="M40" s="69" t="s">
        <v>213</v>
      </c>
      <c r="N40" s="69" t="s">
        <v>214</v>
      </c>
      <c r="O40" s="69" t="s">
        <v>215</v>
      </c>
      <c r="P40" s="69" t="s">
        <v>216</v>
      </c>
      <c r="Q40" s="471" t="s">
        <v>217</v>
      </c>
      <c r="R40" s="472"/>
      <c r="S40" s="472"/>
      <c r="T40" s="472"/>
      <c r="U40" s="472"/>
      <c r="V40" s="472"/>
      <c r="W40" s="472"/>
      <c r="X40" s="473"/>
      <c r="Y40" s="471" t="s">
        <v>68</v>
      </c>
      <c r="Z40" s="472"/>
      <c r="AA40" s="472"/>
      <c r="AB40" s="472"/>
      <c r="AC40" s="472"/>
      <c r="AD40" s="472"/>
      <c r="AE40" s="507"/>
      <c r="AG40" s="742"/>
      <c r="AH40" s="742"/>
      <c r="AI40" s="80"/>
      <c r="AJ40" s="80"/>
      <c r="AK40" s="80"/>
      <c r="AL40" s="80"/>
      <c r="AM40" s="80"/>
      <c r="AN40" s="80"/>
      <c r="AO40" s="80"/>
    </row>
    <row r="41" spans="1:41" ht="96.75" customHeight="1" x14ac:dyDescent="0.3">
      <c r="A41" s="355" t="s">
        <v>287</v>
      </c>
      <c r="B41" s="547">
        <f>+B35</f>
        <v>0.16</v>
      </c>
      <c r="C41" s="81" t="s">
        <v>48</v>
      </c>
      <c r="D41" s="82"/>
      <c r="E41" s="82"/>
      <c r="F41" s="82"/>
      <c r="G41" s="82"/>
      <c r="H41" s="82"/>
      <c r="I41" s="82"/>
      <c r="J41" s="82">
        <v>0.1</v>
      </c>
      <c r="K41" s="164">
        <v>0.5</v>
      </c>
      <c r="L41" s="164">
        <v>0.1</v>
      </c>
      <c r="M41" s="164">
        <v>0.05</v>
      </c>
      <c r="N41" s="164">
        <v>0.05</v>
      </c>
      <c r="O41" s="164">
        <v>0.2</v>
      </c>
      <c r="P41" s="181">
        <f t="shared" ref="P41:P42" si="3">SUM(D41:O41)</f>
        <v>1</v>
      </c>
      <c r="Q41" s="552" t="s">
        <v>288</v>
      </c>
      <c r="R41" s="496"/>
      <c r="S41" s="496"/>
      <c r="T41" s="496"/>
      <c r="U41" s="496"/>
      <c r="V41" s="496"/>
      <c r="W41" s="496"/>
      <c r="X41" s="570"/>
      <c r="Y41" s="564" t="s">
        <v>289</v>
      </c>
      <c r="Z41" s="496"/>
      <c r="AA41" s="496"/>
      <c r="AB41" s="496"/>
      <c r="AC41" s="496"/>
      <c r="AD41" s="496"/>
      <c r="AE41" s="553"/>
      <c r="AG41" s="743"/>
      <c r="AH41" s="743"/>
      <c r="AI41" s="84"/>
      <c r="AJ41" s="84"/>
      <c r="AK41" s="84"/>
      <c r="AL41" s="84"/>
      <c r="AM41" s="84"/>
      <c r="AN41" s="84"/>
      <c r="AO41" s="84"/>
    </row>
    <row r="42" spans="1:41" ht="96.75" customHeight="1" x14ac:dyDescent="0.3">
      <c r="A42" s="356"/>
      <c r="B42" s="548"/>
      <c r="C42" s="77" t="s">
        <v>50</v>
      </c>
      <c r="D42" s="300"/>
      <c r="E42" s="300"/>
      <c r="F42" s="300"/>
      <c r="G42" s="300"/>
      <c r="H42" s="300"/>
      <c r="I42" s="300"/>
      <c r="J42" s="300">
        <v>0.1</v>
      </c>
      <c r="K42" s="300">
        <v>0.5</v>
      </c>
      <c r="L42" s="300">
        <v>0.1</v>
      </c>
      <c r="M42" s="300">
        <v>0.05</v>
      </c>
      <c r="N42" s="300">
        <v>0.05</v>
      </c>
      <c r="O42" s="300"/>
      <c r="P42" s="301">
        <f t="shared" si="3"/>
        <v>0.8</v>
      </c>
      <c r="Q42" s="565"/>
      <c r="R42" s="566"/>
      <c r="S42" s="566"/>
      <c r="T42" s="566"/>
      <c r="U42" s="566"/>
      <c r="V42" s="566"/>
      <c r="W42" s="566"/>
      <c r="X42" s="571"/>
      <c r="Y42" s="565"/>
      <c r="Z42" s="566"/>
      <c r="AA42" s="566"/>
      <c r="AB42" s="566"/>
      <c r="AC42" s="566"/>
      <c r="AD42" s="566"/>
      <c r="AE42" s="567"/>
    </row>
    <row r="44" spans="1:41" x14ac:dyDescent="0.3">
      <c r="N44" s="324"/>
    </row>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2">
    <dataValidation type="list" allowBlank="1" showInputMessage="1" showErrorMessage="1" sqref="C7:C9" xr:uid="{B6833D81-D46A-4D61-BDCC-8873EB82D064}">
      <formula1>$B$21:$M$21</formula1>
    </dataValidation>
    <dataValidation type="textLength" operator="lessThanOrEqual" allowBlank="1" showInputMessage="1" showErrorMessage="1" errorTitle="Máximo 2.000 caracteres" error="Máximo 2.000 caracteres" promptTitle="2.000 caracteres" sqref="Q30:Q31" xr:uid="{0DF81979-A6AB-4DD7-A895-D5C96AB8D053}">
      <formula1>2000</formula1>
    </dataValidation>
  </dataValidations>
  <hyperlinks>
    <hyperlink ref="Y41" r:id="rId1" xr:uid="{C114DC97-F2F4-4BCF-A9C5-DF23D8C0AF62}"/>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B787B83A-79F1-4BB0-8140-891CCFAB67BA}">
          <x14:formula1>
            <xm:f>listas!$C$2:$C$20</xm:f>
          </x14:formula1>
          <xm:sqref>AA15:AE15</xm:sqref>
        </x14:dataValidation>
        <x14:dataValidation type="list" allowBlank="1" showInputMessage="1" showErrorMessage="1" xr:uid="{EB412764-2E90-4F77-81AF-7576A960328E}">
          <x14:formula1>
            <xm:f>listas!$B$2:$B$8</xm:f>
          </x14:formula1>
          <xm:sqref>R15:X15</xm:sqref>
        </x14:dataValidation>
        <x14:dataValidation type="list" allowBlank="1" showInputMessage="1" showErrorMessage="1" xr:uid="{6C59F24E-FF3C-461D-B9D9-A885465A00B3}">
          <x14:formula1>
            <xm:f>listas!$A$2:$A$6</xm:f>
          </x14:formula1>
          <xm:sqref>C15:K15</xm:sqref>
        </x14:dataValidation>
        <x14:dataValidation type="list" allowBlank="1" showInputMessage="1" showErrorMessage="1" xr:uid="{C9341158-4F22-4294-98D6-702089180CCD}">
          <x14:formula1>
            <xm:f>listas!$D$2:$D$15</xm:f>
          </x14:formula1>
          <xm:sqref>C11:AE13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1" ma:contentTypeDescription="Crear nuevo documento." ma:contentTypeScope="" ma:versionID="488107cbb98b72bba25de7363afedc08">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c55d0115634544180c12a44972026e7"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725F5B-FF5C-430D-AB20-F37D6003DD67}">
  <ds:schemaRefs>
    <ds:schemaRef ds:uri="http://schemas.microsoft.com/sharepoint/v3/contenttype/forms"/>
  </ds:schemaRefs>
</ds:datastoreItem>
</file>

<file path=customXml/itemProps2.xml><?xml version="1.0" encoding="utf-8"?>
<ds:datastoreItem xmlns:ds="http://schemas.openxmlformats.org/officeDocument/2006/customXml" ds:itemID="{202E8B72-858C-4889-8960-E361352B4DBB}">
  <ds:schemaRefs>
    <ds:schemaRef ds:uri="bd95ef6b-5990-4b10-bd7a-7cb80e941752"/>
    <ds:schemaRef ds:uri="http://schemas.microsoft.com/office/2006/metadata/properties"/>
    <ds:schemaRef ds:uri="http://purl.org/dc/elements/1.1/"/>
    <ds:schemaRef ds:uri="http://www.w3.org/XML/1998/namespac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purl.org/dc/dcmitype/"/>
    <ds:schemaRef ds:uri="e4214a98-8106-43c1-876b-0a623317a76f"/>
    <ds:schemaRef ds:uri="8a310132-39d2-45f9-a9e7-d4e20b014621"/>
  </ds:schemaRefs>
</ds:datastoreItem>
</file>

<file path=customXml/itemProps3.xml><?xml version="1.0" encoding="utf-8"?>
<ds:datastoreItem xmlns:ds="http://schemas.openxmlformats.org/officeDocument/2006/customXml" ds:itemID="{123F5727-8BE0-45F2-A619-480327034C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10132-39d2-45f9-a9e7-d4e20b014621"/>
    <ds:schemaRef ds:uri="e4214a98-8106-43c1-876b-0a623317a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9</vt:i4>
      </vt:variant>
    </vt:vector>
  </HeadingPairs>
  <TitlesOfParts>
    <vt:vector size="34" baseType="lpstr">
      <vt:lpstr>Instructivo</vt:lpstr>
      <vt:lpstr>VIGENCIA</vt:lpstr>
      <vt:lpstr>CADENA DE VALOR</vt:lpstr>
      <vt:lpstr>META_1</vt:lpstr>
      <vt:lpstr>META_2</vt:lpstr>
      <vt:lpstr>META_3</vt:lpstr>
      <vt:lpstr>META_4</vt:lpstr>
      <vt:lpstr>META_5</vt:lpstr>
      <vt:lpstr>META_6</vt:lpstr>
      <vt:lpstr>META_7</vt:lpstr>
      <vt:lpstr>META_8</vt:lpstr>
      <vt:lpstr>Indicadores PA </vt:lpstr>
      <vt:lpstr>1. Indicadores PA MIPG</vt:lpstr>
      <vt:lpstr>2. Indicadores_PA_OCI</vt:lpstr>
      <vt:lpstr>3. Indicadores PA_TH</vt:lpstr>
      <vt:lpstr>4. Indicadores PA_Corporativa</vt:lpstr>
      <vt:lpstr>5. Indicadores PA_DAF</vt:lpstr>
      <vt:lpstr>Hoja1</vt:lpstr>
      <vt:lpstr>6. Indicadores PA_OAJ</vt:lpstr>
      <vt:lpstr>7. Indicadores_TI</vt:lpstr>
      <vt:lpstr>8. Indicadores PA_Contratación</vt:lpstr>
      <vt:lpstr>Territorialización PA</vt:lpstr>
      <vt:lpstr>Control de Cambios</vt:lpstr>
      <vt:lpstr>Indicadores PA_GC</vt:lpstr>
      <vt:lpstr>listas</vt:lpstr>
      <vt:lpstr>'Indicadores PA '!Área_de_impresión</vt:lpstr>
      <vt:lpstr>META_1!Área_de_impresión</vt:lpstr>
      <vt:lpstr>META_2!Área_de_impresión</vt:lpstr>
      <vt:lpstr>META_3!Área_de_impresión</vt:lpstr>
      <vt:lpstr>META_4!Área_de_impresión</vt:lpstr>
      <vt:lpstr>META_5!Área_de_impresión</vt:lpstr>
      <vt:lpstr>META_6!Área_de_impresión</vt:lpstr>
      <vt:lpstr>META_7!Área_de_impresión</vt:lpstr>
      <vt:lpstr>META_8!Área_de_impresión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fhinestroza</dc:creator>
  <cp:keywords/>
  <dc:description/>
  <cp:lastModifiedBy>Nelly García Báez</cp:lastModifiedBy>
  <cp:revision/>
  <cp:lastPrinted>2024-12-30T16:38:57Z</cp:lastPrinted>
  <dcterms:created xsi:type="dcterms:W3CDTF">2011-04-26T22:16:52Z</dcterms:created>
  <dcterms:modified xsi:type="dcterms:W3CDTF">2025-01-21T17:23:29Z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