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3.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4.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5.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6.bin" ContentType="application/vnd.openxmlformats-officedocument.spreadsheetml.customProperty"/>
  <Override PartName="/xl/drawings/drawing5.xml" ContentType="application/vnd.openxmlformats-officedocument.drawing+xml"/>
  <Override PartName="/xl/comments5.xml" ContentType="application/vnd.openxmlformats-officedocument.spreadsheetml.comments+xml"/>
  <Override PartName="/xl/customProperty7.bin" ContentType="application/vnd.openxmlformats-officedocument.spreadsheetml.customProperty"/>
  <Override PartName="/xl/comments6.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omments7.xml" ContentType="application/vnd.openxmlformats-officedocument.spreadsheetml.comments+xml"/>
  <Override PartName="/xl/customProperty10.bin" ContentType="application/vnd.openxmlformats-officedocument.spreadsheetml.customProperty"/>
  <Override PartName="/xl/drawings/drawing6.xml" ContentType="application/vnd.openxmlformats-officedocument.drawing+xml"/>
  <Override PartName="/xl/comments8.xml" ContentType="application/vnd.openxmlformats-officedocument.spreadsheetml.comments+xml"/>
  <Override PartName="/xl/customProperty1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codeName="ThisWorkbook" defaultThemeVersion="124226"/>
  <mc:AlternateContent xmlns:mc="http://schemas.openxmlformats.org/markup-compatibility/2006">
    <mc:Choice Requires="x15">
      <x15ac:absPath xmlns:x15ac="http://schemas.microsoft.com/office/spreadsheetml/2010/11/ac" url="D:\SECRETARIA DE LA MUJER\PAI\REPORTES\DICIEMBRE\"/>
    </mc:Choice>
  </mc:AlternateContent>
  <xr:revisionPtr revIDLastSave="0" documentId="13_ncr:1_{1AA35866-C509-43CE-AF44-D87FBA897F65}" xr6:coauthVersionLast="47" xr6:coauthVersionMax="47" xr10:uidLastSave="{00000000-0000-0000-0000-000000000000}"/>
  <bookViews>
    <workbookView xWindow="-120" yWindow="-120" windowWidth="29040" windowHeight="15720" activeTab="6" xr2:uid="{00000000-000D-0000-FFFF-FFFF00000000}"/>
  </bookViews>
  <sheets>
    <sheet name="Instructivo" sheetId="44" r:id="rId1"/>
    <sheet name="Meta1" sheetId="40" r:id="rId2"/>
    <sheet name="Meta 2" sheetId="45" r:id="rId3"/>
    <sheet name="Meta 3" sheetId="46" r:id="rId4"/>
    <sheet name="Meta 4" sheetId="47" r:id="rId5"/>
    <sheet name="Meta 5" sheetId="48" r:id="rId6"/>
    <sheet name="Indicadores PA" sheetId="36" r:id="rId7"/>
    <sheet name="Hoja1" sheetId="42" state="hidden" r:id="rId8"/>
    <sheet name="Territorialización PA" sheetId="37" r:id="rId9"/>
    <sheet name="Control de Cambios" sheetId="41" r:id="rId10"/>
    <sheet name="listas" sheetId="43" state="hidden" r:id="rId11"/>
  </sheets>
  <definedNames>
    <definedName name="_xlnm._FilterDatabase" localSheetId="6" hidden="1">'Indicadores PA'!$B$12:$AW$12</definedName>
    <definedName name="_xlnm.Print_Area" localSheetId="9">'Control de Cambios'!$A$1:$E$35</definedName>
    <definedName name="_xlnm.Print_Area" localSheetId="6">'Indicadores PA'!$B$1:$AW$28</definedName>
    <definedName name="_xlnm.Print_Area" localSheetId="2">'Meta 2'!$A$1:$AE$44</definedName>
    <definedName name="_xlnm.Print_Area" localSheetId="3">'Meta 3'!$A$1:$AE$46</definedName>
    <definedName name="_xlnm.Print_Area" localSheetId="4">'Meta 4'!$A$1:$AE$46</definedName>
    <definedName name="_xlnm.Print_Area" localSheetId="5">'Meta 5'!$A$1:$AE$42</definedName>
    <definedName name="_xlnm.Print_Area" localSheetId="1">Meta1!$A$1:$AE$42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45" l="1"/>
  <c r="AC23" i="40"/>
  <c r="AP32" i="37" l="1"/>
  <c r="AR32" i="37"/>
  <c r="AT32" i="37"/>
  <c r="AU32" i="37"/>
  <c r="AV32" i="37"/>
  <c r="AX12" i="37"/>
  <c r="AX11" i="37"/>
  <c r="K46" i="47"/>
  <c r="L46" i="47"/>
  <c r="M46" i="47"/>
  <c r="N46" i="47"/>
  <c r="O46" i="47"/>
  <c r="J46" i="47"/>
  <c r="K44" i="47"/>
  <c r="L44" i="47"/>
  <c r="M44" i="47"/>
  <c r="N44" i="47"/>
  <c r="O44" i="47"/>
  <c r="J44" i="47"/>
  <c r="K42" i="47"/>
  <c r="L42" i="47"/>
  <c r="M42" i="47"/>
  <c r="N42" i="47"/>
  <c r="O42" i="47"/>
  <c r="J42" i="47"/>
  <c r="O36" i="46"/>
  <c r="K42" i="46"/>
  <c r="L42" i="46"/>
  <c r="M42" i="46"/>
  <c r="N42" i="46"/>
  <c r="O42" i="46"/>
  <c r="J42" i="46"/>
  <c r="K44" i="46"/>
  <c r="L44" i="46"/>
  <c r="M44" i="46"/>
  <c r="N44" i="46"/>
  <c r="O44" i="46"/>
  <c r="J44" i="46"/>
  <c r="O46" i="46"/>
  <c r="N46" i="46"/>
  <c r="N36" i="47"/>
  <c r="N36" i="46"/>
  <c r="M24" i="36" l="1"/>
  <c r="M21" i="36"/>
  <c r="M36" i="47" l="1"/>
  <c r="P36" i="47" s="1"/>
  <c r="M36" i="46"/>
  <c r="P36" i="45" l="1"/>
  <c r="AR23" i="36" l="1"/>
  <c r="AQ20" i="36"/>
  <c r="AR20" i="36" s="1"/>
  <c r="AQ19" i="36" l="1"/>
  <c r="AR19" i="36" s="1"/>
  <c r="AR13" i="36"/>
  <c r="AM18" i="36" l="1"/>
  <c r="AM17" i="36"/>
  <c r="AM16" i="36"/>
  <c r="AM15" i="36"/>
  <c r="L36" i="46" l="1"/>
  <c r="AM14" i="36" s="1"/>
  <c r="AQ24" i="36"/>
  <c r="AR24" i="36" s="1"/>
  <c r="AQ22" i="36" l="1"/>
  <c r="AQ21" i="36"/>
  <c r="AR21" i="36" s="1"/>
  <c r="AQ16" i="36"/>
  <c r="AR16" i="36" s="1"/>
  <c r="AQ15" i="36"/>
  <c r="AR15" i="36" s="1"/>
  <c r="AK17" i="36" l="1"/>
  <c r="AQ17" i="36" s="1"/>
  <c r="AR17" i="36" s="1"/>
  <c r="AC24" i="45" l="1"/>
  <c r="AC22" i="45"/>
  <c r="AC24" i="40"/>
  <c r="AC22" i="40"/>
  <c r="Y22" i="36" l="1"/>
  <c r="M22" i="36" s="1"/>
  <c r="AR22" i="36" s="1"/>
  <c r="P43" i="45" l="1"/>
  <c r="P41" i="45"/>
  <c r="P42" i="48" l="1"/>
  <c r="P41" i="48"/>
  <c r="P36" i="48"/>
  <c r="P35" i="48"/>
  <c r="P30" i="48"/>
  <c r="AC25" i="48"/>
  <c r="AD25" i="48" s="1"/>
  <c r="N25" i="48"/>
  <c r="O25" i="48" s="1"/>
  <c r="AC24" i="48"/>
  <c r="M24" i="48"/>
  <c r="L24" i="48"/>
  <c r="K24" i="48"/>
  <c r="J24" i="48"/>
  <c r="I24" i="48"/>
  <c r="H24" i="48"/>
  <c r="G24" i="48"/>
  <c r="F24" i="48"/>
  <c r="E24" i="48"/>
  <c r="D24" i="48"/>
  <c r="C24" i="48"/>
  <c r="B24" i="48"/>
  <c r="AC23" i="48"/>
  <c r="N23" i="48"/>
  <c r="O23" i="48" s="1"/>
  <c r="AC22" i="48"/>
  <c r="N22" i="48"/>
  <c r="P46" i="47"/>
  <c r="P45" i="47"/>
  <c r="P44" i="47"/>
  <c r="P43" i="47"/>
  <c r="P42" i="47"/>
  <c r="P41" i="47"/>
  <c r="P35" i="47"/>
  <c r="P30" i="47"/>
  <c r="AC25" i="47"/>
  <c r="N25" i="47"/>
  <c r="O25" i="47" s="1"/>
  <c r="AC24" i="47"/>
  <c r="M24" i="47"/>
  <c r="L24" i="47"/>
  <c r="K24" i="47"/>
  <c r="J24" i="47"/>
  <c r="I24" i="47"/>
  <c r="H24" i="47"/>
  <c r="G24" i="47"/>
  <c r="F24" i="47"/>
  <c r="E24" i="47"/>
  <c r="D24" i="47"/>
  <c r="C24" i="47"/>
  <c r="B24" i="47"/>
  <c r="AC23" i="47"/>
  <c r="AD23" i="47" s="1"/>
  <c r="N23" i="47"/>
  <c r="O23" i="47" s="1"/>
  <c r="AC22" i="47"/>
  <c r="N22" i="47"/>
  <c r="P46" i="46"/>
  <c r="P45" i="46"/>
  <c r="P44" i="46"/>
  <c r="P43" i="46"/>
  <c r="P42" i="46"/>
  <c r="P41" i="46"/>
  <c r="P36" i="46"/>
  <c r="P35" i="46"/>
  <c r="P30" i="46"/>
  <c r="AC25" i="46"/>
  <c r="N25" i="46"/>
  <c r="O25" i="46" s="1"/>
  <c r="AC24" i="46"/>
  <c r="M24" i="46"/>
  <c r="L24" i="46"/>
  <c r="K24" i="46"/>
  <c r="J24" i="46"/>
  <c r="I24" i="46"/>
  <c r="H24" i="46"/>
  <c r="G24" i="46"/>
  <c r="F24" i="46"/>
  <c r="E24" i="46"/>
  <c r="D24" i="46"/>
  <c r="C24" i="46"/>
  <c r="B24" i="46"/>
  <c r="AC23" i="46"/>
  <c r="AF23" i="40" s="1"/>
  <c r="N23" i="46"/>
  <c r="O23" i="46" s="1"/>
  <c r="AC22" i="46"/>
  <c r="N22" i="46"/>
  <c r="P42" i="45"/>
  <c r="P44" i="45"/>
  <c r="P30" i="45"/>
  <c r="AC25" i="45"/>
  <c r="AD25" i="45" s="1"/>
  <c r="N25" i="45"/>
  <c r="O25" i="45" s="1"/>
  <c r="M24" i="45"/>
  <c r="L24" i="45"/>
  <c r="K24" i="45"/>
  <c r="J24" i="45"/>
  <c r="I24" i="45"/>
  <c r="H24" i="45"/>
  <c r="G24" i="45"/>
  <c r="F24" i="45"/>
  <c r="E24" i="45"/>
  <c r="D24" i="45"/>
  <c r="C24" i="45"/>
  <c r="B24" i="45"/>
  <c r="AD23" i="45"/>
  <c r="N23" i="45"/>
  <c r="O23" i="45" s="1"/>
  <c r="N22" i="45"/>
  <c r="N24" i="47" l="1"/>
  <c r="AE25" i="47"/>
  <c r="N24" i="48"/>
  <c r="AE23" i="48"/>
  <c r="AD23" i="48"/>
  <c r="AE25" i="48"/>
  <c r="AE23" i="47"/>
  <c r="AD25" i="47"/>
  <c r="N24" i="46"/>
  <c r="AE25" i="46"/>
  <c r="AE23" i="46"/>
  <c r="AD23" i="46"/>
  <c r="AD25" i="46"/>
  <c r="N24" i="45"/>
  <c r="AE23" i="45"/>
  <c r="AE25" i="45"/>
  <c r="M24" i="40" l="1"/>
  <c r="L24" i="40"/>
  <c r="K24" i="40"/>
  <c r="J24" i="40"/>
  <c r="I24" i="40"/>
  <c r="H24" i="40"/>
  <c r="G24" i="40"/>
  <c r="F24" i="40"/>
  <c r="E24" i="40"/>
  <c r="D24" i="40"/>
  <c r="C24" i="40"/>
  <c r="B24" i="40"/>
  <c r="AQ18" i="36" l="1"/>
  <c r="AR18" i="36" s="1"/>
  <c r="AQ14" i="36"/>
  <c r="AR14" i="36" s="1"/>
  <c r="N22" i="40"/>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R39" i="37"/>
  <c r="AY38" i="37"/>
  <c r="AX38" i="37"/>
  <c r="S38" i="37"/>
  <c r="R38" i="37"/>
  <c r="AY37" i="37"/>
  <c r="AY58" i="37" s="1"/>
  <c r="AX37" i="37"/>
  <c r="S37" i="37"/>
  <c r="R37" i="37"/>
  <c r="AW32" i="37"/>
  <c r="AS32" i="37"/>
  <c r="AQ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P35" i="40"/>
  <c r="N23" i="40"/>
  <c r="O23" i="40" s="1"/>
  <c r="T32" i="37"/>
  <c r="U32" i="37"/>
  <c r="V32" i="37"/>
  <c r="W32" i="37"/>
  <c r="X32" i="37"/>
  <c r="AZ32" i="37"/>
  <c r="BA32" i="37"/>
  <c r="BB32" i="37"/>
  <c r="BC32" i="37"/>
  <c r="BD32" i="37"/>
  <c r="BE32" i="37"/>
  <c r="AC25" i="40"/>
  <c r="AD23" i="40"/>
  <c r="N25" i="40"/>
  <c r="O25" i="40" s="1"/>
  <c r="N24" i="40"/>
  <c r="P42" i="40"/>
  <c r="P41" i="40"/>
  <c r="P36" i="40"/>
  <c r="P30" i="40"/>
  <c r="AX13" i="37"/>
  <c r="AX23" i="37"/>
  <c r="AX24" i="37"/>
  <c r="AX25" i="37"/>
  <c r="AX26" i="37"/>
  <c r="AX27" i="37"/>
  <c r="AX28" i="37"/>
  <c r="AX29" i="37"/>
  <c r="AX30" i="37"/>
  <c r="AX3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AX32" i="37" l="1"/>
  <c r="S32" i="37"/>
  <c r="AY32" i="37"/>
  <c r="R58" i="37"/>
  <c r="R32" i="37"/>
  <c r="AX58" i="37"/>
  <c r="S58" i="37"/>
  <c r="AE25" i="40"/>
  <c r="AD25" i="40"/>
  <c r="AE23"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57313</author>
  </authors>
  <commentList>
    <comment ref="K7" authorId="0" shapeId="0" xr:uid="{00000000-0006-0000-01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1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1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1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1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100-000006000000}">
      <text>
        <r>
          <rPr>
            <sz val="9"/>
            <color rgb="FF000000"/>
            <rFont val="Tahoma"/>
            <family val="2"/>
          </rPr>
          <t>En este campo se diligencia el nombre de la actividad del proyecto de inversión</t>
        </r>
      </text>
    </comment>
    <comment ref="A21" authorId="0" shapeId="0" xr:uid="{00000000-0006-0000-0100-000007000000}">
      <text>
        <r>
          <rPr>
            <sz val="9"/>
            <color rgb="FF000000"/>
            <rFont val="Tahoma"/>
            <family val="2"/>
          </rPr>
          <t>Valor de la reserva constituida al inicio de la vigencia</t>
        </r>
      </text>
    </comment>
    <comment ref="AD21" authorId="0" shapeId="0" xr:uid="{00000000-0006-0000-0100-000008000000}">
      <text>
        <r>
          <rPr>
            <sz val="9"/>
            <color rgb="FF000000"/>
            <rFont val="Tahoma"/>
            <family val="2"/>
          </rPr>
          <t>Ajustar las sumatorias en las formulas de compromisos y giros según el periodo según corresponda</t>
        </r>
      </text>
    </comment>
    <comment ref="A22" authorId="0" shapeId="0" xr:uid="{00000000-0006-0000-0100-000009000000}">
      <text>
        <r>
          <rPr>
            <sz val="9"/>
            <color rgb="FF000000"/>
            <rFont val="Tahoma"/>
            <family val="2"/>
          </rPr>
          <t>Programación de acuerdo de desempleo en la ejecución de giros para cada mes de la vigencia.</t>
        </r>
      </text>
    </comment>
    <comment ref="A23" authorId="0" shapeId="0" xr:uid="{00000000-0006-0000-0100-00000A000000}">
      <text>
        <r>
          <rPr>
            <sz val="9"/>
            <color rgb="FF000000"/>
            <rFont val="Tahoma"/>
            <family val="2"/>
          </rPr>
          <t>Liberaciones de reservas realizadas en cada mes de la vigencia.</t>
        </r>
      </text>
    </comment>
    <comment ref="AC23" authorId="3" shapeId="0" xr:uid="{117FD96E-5BA1-4DFA-830C-2E646D5F393D}">
      <text>
        <r>
          <rPr>
            <b/>
            <sz val="9"/>
            <color indexed="81"/>
            <rFont val="Tahoma"/>
            <family val="2"/>
          </rPr>
          <t>57313:</t>
        </r>
        <r>
          <rPr>
            <sz val="9"/>
            <color indexed="81"/>
            <rFont val="Tahoma"/>
            <family val="2"/>
          </rPr>
          <t xml:space="preserve">
$1.861.475.946</t>
        </r>
      </text>
    </comment>
    <comment ref="A24" authorId="0" shapeId="0" xr:uid="{00000000-0006-0000-0100-00000B000000}">
      <text>
        <r>
          <rPr>
            <sz val="9"/>
            <color rgb="FF000000"/>
            <rFont val="Tahoma"/>
            <family val="2"/>
          </rPr>
          <t>Reserva definitiva después de liberaciones.</t>
        </r>
      </text>
    </comment>
    <comment ref="A25" authorId="0" shapeId="0" xr:uid="{00000000-0006-0000-0100-00000C000000}">
      <text>
        <r>
          <rPr>
            <sz val="9"/>
            <color rgb="FF000000"/>
            <rFont val="Tahoma"/>
            <family val="2"/>
          </rPr>
          <t>Ejecución de los giros de la reserva para mes</t>
        </r>
      </text>
    </comment>
    <comment ref="A28" authorId="2" shapeId="0" xr:uid="{00000000-0006-0000-01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100-00000E000000}">
      <text>
        <r>
          <rPr>
            <sz val="9"/>
            <color rgb="FF000000"/>
            <rFont val="Tahoma"/>
            <family val="2"/>
          </rPr>
          <t>Se diligencia el rezago reportado al corte de diciembre de la vigencia anterior</t>
        </r>
      </text>
    </comment>
    <comment ref="A33" authorId="2" shapeId="0" xr:uid="{00000000-0006-0000-0100-00000F000000}">
      <text>
        <r>
          <rPr>
            <sz val="9"/>
            <color rgb="FF000000"/>
            <rFont val="Tahoma"/>
            <family val="2"/>
          </rPr>
          <t>En este campo se diligencia el nombre de la actividad del proyecto de inversión</t>
        </r>
      </text>
    </comment>
    <comment ref="B33" authorId="2" shapeId="0" xr:uid="{00000000-0006-0000-01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100-000011000000}">
      <text>
        <r>
          <rPr>
            <sz val="9"/>
            <color rgb="FF000000"/>
            <rFont val="Tahoma"/>
            <family val="2"/>
          </rPr>
          <t>Se diligencia la programación mensual de la actividad proyecto de inversión</t>
        </r>
      </text>
    </comment>
    <comment ref="A39" authorId="2" shapeId="0" xr:uid="{00000000-0006-0000-01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1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57313</author>
  </authors>
  <commentList>
    <comment ref="K7" authorId="0" shapeId="0" xr:uid="{00000000-0006-0000-02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2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2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2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2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200-000006000000}">
      <text>
        <r>
          <rPr>
            <sz val="9"/>
            <color rgb="FF000000"/>
            <rFont val="Tahoma"/>
            <family val="2"/>
          </rPr>
          <t>En este campo se diligencia el nombre de la actividad del proyecto de inversión</t>
        </r>
      </text>
    </comment>
    <comment ref="A21" authorId="0" shapeId="0" xr:uid="{00000000-0006-0000-0200-000007000000}">
      <text>
        <r>
          <rPr>
            <sz val="9"/>
            <color rgb="FF000000"/>
            <rFont val="Tahoma"/>
            <family val="2"/>
          </rPr>
          <t>Valor de la reserva constituida al inicio de la vigencia</t>
        </r>
      </text>
    </comment>
    <comment ref="AD21" authorId="0" shapeId="0" xr:uid="{00000000-0006-0000-0200-000008000000}">
      <text>
        <r>
          <rPr>
            <sz val="9"/>
            <color rgb="FF000000"/>
            <rFont val="Tahoma"/>
            <family val="2"/>
          </rPr>
          <t>Ajustar las sumatorias en las formulas de compromisos y giros según el periodo según corresponda</t>
        </r>
      </text>
    </comment>
    <comment ref="A22" authorId="0" shapeId="0" xr:uid="{00000000-0006-0000-0200-000009000000}">
      <text>
        <r>
          <rPr>
            <sz val="9"/>
            <color rgb="FF000000"/>
            <rFont val="Tahoma"/>
            <family val="2"/>
          </rPr>
          <t>Programación de acuerdo de desempleo en la ejecución de giros para cada mes de la vigencia.</t>
        </r>
      </text>
    </comment>
    <comment ref="A23" authorId="0" shapeId="0" xr:uid="{00000000-0006-0000-0200-00000A000000}">
      <text>
        <r>
          <rPr>
            <sz val="9"/>
            <color rgb="FF000000"/>
            <rFont val="Tahoma"/>
            <family val="2"/>
          </rPr>
          <t>Liberaciones de reservas realizadas en cada mes de la vigencia.</t>
        </r>
      </text>
    </comment>
    <comment ref="AC23" authorId="3" shapeId="0" xr:uid="{50FC6020-9B17-49F1-8B98-D96AEE875E3B}">
      <text>
        <r>
          <rPr>
            <b/>
            <sz val="9"/>
            <color indexed="81"/>
            <rFont val="Tahoma"/>
            <family val="2"/>
          </rPr>
          <t>57313:</t>
        </r>
        <r>
          <rPr>
            <sz val="9"/>
            <color indexed="81"/>
            <rFont val="Tahoma"/>
            <family val="2"/>
          </rPr>
          <t xml:space="preserve">
$228.695.379</t>
        </r>
      </text>
    </comment>
    <comment ref="A24" authorId="0" shapeId="0" xr:uid="{00000000-0006-0000-0200-00000B000000}">
      <text>
        <r>
          <rPr>
            <sz val="9"/>
            <color rgb="FF000000"/>
            <rFont val="Tahoma"/>
            <family val="2"/>
          </rPr>
          <t>Reserva definitiva después de liberaciones.</t>
        </r>
      </text>
    </comment>
    <comment ref="A25" authorId="0" shapeId="0" xr:uid="{00000000-0006-0000-0200-00000C000000}">
      <text>
        <r>
          <rPr>
            <sz val="9"/>
            <color rgb="FF000000"/>
            <rFont val="Tahoma"/>
            <family val="2"/>
          </rPr>
          <t>Ejecución de los giros de la reserva para mes</t>
        </r>
      </text>
    </comment>
    <comment ref="A28" authorId="2" shapeId="0" xr:uid="{00000000-0006-0000-02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200-00000E000000}">
      <text>
        <r>
          <rPr>
            <sz val="9"/>
            <color rgb="FF000000"/>
            <rFont val="Tahoma"/>
            <family val="2"/>
          </rPr>
          <t>Se diligencia el rezago reportado al corte de diciembre de la vigencia anterior</t>
        </r>
      </text>
    </comment>
    <comment ref="A33" authorId="2" shapeId="0" xr:uid="{00000000-0006-0000-0200-00000F000000}">
      <text>
        <r>
          <rPr>
            <sz val="9"/>
            <color rgb="FF000000"/>
            <rFont val="Tahoma"/>
            <family val="2"/>
          </rPr>
          <t>En este campo se diligencia el nombre de la actividad del proyecto de inversión</t>
        </r>
      </text>
    </comment>
    <comment ref="B33" authorId="2" shapeId="0" xr:uid="{00000000-0006-0000-02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200-000011000000}">
      <text>
        <r>
          <rPr>
            <sz val="9"/>
            <color rgb="FF000000"/>
            <rFont val="Tahoma"/>
            <family val="2"/>
          </rPr>
          <t>Se diligencia la programación mensual de la actividad proyecto de inversión</t>
        </r>
      </text>
    </comment>
    <comment ref="A39" authorId="2" shapeId="0" xr:uid="{00000000-0006-0000-02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2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3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3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3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3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3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300-000006000000}">
      <text>
        <r>
          <rPr>
            <sz val="9"/>
            <color rgb="FF000000"/>
            <rFont val="Tahoma"/>
            <family val="2"/>
          </rPr>
          <t>En este campo se diligencia el nombre de la actividad del proyecto de inversión</t>
        </r>
      </text>
    </comment>
    <comment ref="A21" authorId="0" shapeId="0" xr:uid="{00000000-0006-0000-0300-000007000000}">
      <text>
        <r>
          <rPr>
            <sz val="9"/>
            <color rgb="FF000000"/>
            <rFont val="Tahoma"/>
            <family val="2"/>
          </rPr>
          <t>Valor de la reserva constituida al inicio de la vigencia</t>
        </r>
      </text>
    </comment>
    <comment ref="AD21" authorId="0" shapeId="0" xr:uid="{00000000-0006-0000-0300-000008000000}">
      <text>
        <r>
          <rPr>
            <sz val="9"/>
            <color rgb="FF000000"/>
            <rFont val="Tahoma"/>
            <family val="2"/>
          </rPr>
          <t>Ajustar las sumatorias en las formulas de compromisos y giros según el periodo según corresponda</t>
        </r>
      </text>
    </comment>
    <comment ref="A22" authorId="0" shapeId="0" xr:uid="{00000000-0006-0000-0300-000009000000}">
      <text>
        <r>
          <rPr>
            <sz val="9"/>
            <color rgb="FF000000"/>
            <rFont val="Tahoma"/>
            <family val="2"/>
          </rPr>
          <t>Programación de acuerdo de desempleo en la ejecución de giros para cada mes de la vigencia.</t>
        </r>
      </text>
    </comment>
    <comment ref="A23" authorId="0" shapeId="0" xr:uid="{00000000-0006-0000-0300-00000A000000}">
      <text>
        <r>
          <rPr>
            <sz val="9"/>
            <color rgb="FF000000"/>
            <rFont val="Tahoma"/>
            <family val="2"/>
          </rPr>
          <t>Liberaciones de reservas realizadas en cada mes de la vigencia.</t>
        </r>
      </text>
    </comment>
    <comment ref="A24" authorId="0" shapeId="0" xr:uid="{00000000-0006-0000-0300-00000B000000}">
      <text>
        <r>
          <rPr>
            <sz val="9"/>
            <color rgb="FF000000"/>
            <rFont val="Tahoma"/>
            <family val="2"/>
          </rPr>
          <t>Reserva definitiva después de liberaciones.</t>
        </r>
      </text>
    </comment>
    <comment ref="A25" authorId="0" shapeId="0" xr:uid="{00000000-0006-0000-0300-00000C000000}">
      <text>
        <r>
          <rPr>
            <sz val="9"/>
            <color rgb="FF000000"/>
            <rFont val="Tahoma"/>
            <family val="2"/>
          </rPr>
          <t>Ejecución de los giros de la reserva para mes</t>
        </r>
      </text>
    </comment>
    <comment ref="A28" authorId="2" shapeId="0" xr:uid="{00000000-0006-0000-03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300-00000E000000}">
      <text>
        <r>
          <rPr>
            <sz val="9"/>
            <color rgb="FF000000"/>
            <rFont val="Tahoma"/>
            <family val="2"/>
          </rPr>
          <t>Se diligencia el rezago reportado al corte de diciembre de la vigencia anterior</t>
        </r>
      </text>
    </comment>
    <comment ref="A33" authorId="2" shapeId="0" xr:uid="{00000000-0006-0000-0300-00000F000000}">
      <text>
        <r>
          <rPr>
            <sz val="9"/>
            <color rgb="FF000000"/>
            <rFont val="Tahoma"/>
            <family val="2"/>
          </rPr>
          <t>En este campo se diligencia el nombre de la actividad del proyecto de inversión</t>
        </r>
      </text>
    </comment>
    <comment ref="B33" authorId="2" shapeId="0" xr:uid="{00000000-0006-0000-03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300-000011000000}">
      <text>
        <r>
          <rPr>
            <sz val="9"/>
            <color rgb="FF000000"/>
            <rFont val="Tahoma"/>
            <family val="2"/>
          </rPr>
          <t>Se diligencia la programación mensual de la actividad proyecto de inversión</t>
        </r>
      </text>
    </comment>
    <comment ref="A39" authorId="2" shapeId="0" xr:uid="{00000000-0006-0000-03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3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4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4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4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4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4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400-000006000000}">
      <text>
        <r>
          <rPr>
            <sz val="9"/>
            <color rgb="FF000000"/>
            <rFont val="Tahoma"/>
            <family val="2"/>
          </rPr>
          <t>En este campo se diligencia el nombre de la actividad del proyecto de inversión</t>
        </r>
      </text>
    </comment>
    <comment ref="A21" authorId="0" shapeId="0" xr:uid="{00000000-0006-0000-0400-000007000000}">
      <text>
        <r>
          <rPr>
            <sz val="9"/>
            <color rgb="FF000000"/>
            <rFont val="Tahoma"/>
            <family val="2"/>
          </rPr>
          <t>Valor de la reserva constituida al inicio de la vigencia</t>
        </r>
      </text>
    </comment>
    <comment ref="AD21" authorId="0" shapeId="0" xr:uid="{00000000-0006-0000-0400-000008000000}">
      <text>
        <r>
          <rPr>
            <sz val="9"/>
            <color rgb="FF000000"/>
            <rFont val="Tahoma"/>
            <family val="2"/>
          </rPr>
          <t>Ajustar las sumatorias en las formulas de compromisos y giros según el periodo según corresponda</t>
        </r>
      </text>
    </comment>
    <comment ref="A22" authorId="0" shapeId="0" xr:uid="{00000000-0006-0000-0400-000009000000}">
      <text>
        <r>
          <rPr>
            <sz val="9"/>
            <color rgb="FF000000"/>
            <rFont val="Tahoma"/>
            <family val="2"/>
          </rPr>
          <t>Programación de acuerdo de desempleo en la ejecución de giros para cada mes de la vigencia.</t>
        </r>
      </text>
    </comment>
    <comment ref="A23" authorId="0" shapeId="0" xr:uid="{00000000-0006-0000-0400-00000A000000}">
      <text>
        <r>
          <rPr>
            <sz val="9"/>
            <color rgb="FF000000"/>
            <rFont val="Tahoma"/>
            <family val="2"/>
          </rPr>
          <t>Liberaciones de reservas realizadas en cada mes de la vigencia.</t>
        </r>
      </text>
    </comment>
    <comment ref="A24" authorId="0" shapeId="0" xr:uid="{00000000-0006-0000-0400-00000B000000}">
      <text>
        <r>
          <rPr>
            <sz val="9"/>
            <color rgb="FF000000"/>
            <rFont val="Tahoma"/>
            <family val="2"/>
          </rPr>
          <t>Reserva definitiva después de liberaciones.</t>
        </r>
      </text>
    </comment>
    <comment ref="A25" authorId="0" shapeId="0" xr:uid="{00000000-0006-0000-0400-00000C000000}">
      <text>
        <r>
          <rPr>
            <sz val="9"/>
            <color rgb="FF000000"/>
            <rFont val="Tahoma"/>
            <family val="2"/>
          </rPr>
          <t>Ejecución de los giros de la reserva para mes</t>
        </r>
      </text>
    </comment>
    <comment ref="A28" authorId="2" shapeId="0" xr:uid="{00000000-0006-0000-04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400-00000E000000}">
      <text>
        <r>
          <rPr>
            <sz val="9"/>
            <color rgb="FF000000"/>
            <rFont val="Tahoma"/>
            <family val="2"/>
          </rPr>
          <t>Se diligencia el rezago reportado al corte de diciembre de la vigencia anterior</t>
        </r>
      </text>
    </comment>
    <comment ref="A33" authorId="2" shapeId="0" xr:uid="{00000000-0006-0000-0400-00000F000000}">
      <text>
        <r>
          <rPr>
            <sz val="9"/>
            <color rgb="FF000000"/>
            <rFont val="Tahoma"/>
            <family val="2"/>
          </rPr>
          <t>En este campo se diligencia el nombre de la actividad del proyecto de inversión</t>
        </r>
      </text>
    </comment>
    <comment ref="B33" authorId="2" shapeId="0" xr:uid="{00000000-0006-0000-04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400-000011000000}">
      <text>
        <r>
          <rPr>
            <sz val="9"/>
            <color rgb="FF000000"/>
            <rFont val="Tahoma"/>
            <family val="2"/>
          </rPr>
          <t>Se diligencia la programación mensual de la actividad proyecto de inversión</t>
        </r>
      </text>
    </comment>
    <comment ref="A39" authorId="2" shapeId="0" xr:uid="{00000000-0006-0000-04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4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LEGION</author>
    <author>Rocío López</author>
  </authors>
  <commentList>
    <comment ref="K7" authorId="0" shapeId="0" xr:uid="{00000000-0006-0000-0500-000001000000}">
      <text>
        <r>
          <rPr>
            <sz val="9"/>
            <color rgb="FF000000"/>
            <rFont val="Tahoma"/>
            <family val="2"/>
          </rPr>
          <t xml:space="preserve">En este campo se selecciona según aplique.
</t>
        </r>
        <r>
          <rPr>
            <sz val="9"/>
            <color rgb="FF000000"/>
            <rFont val="Tahoma"/>
            <family val="2"/>
          </rPr>
          <t xml:space="preserve">Programación: Corresponde al proceso de formulación del plan de acción, el cual se realiza una vez por vigencia. 
</t>
        </r>
        <r>
          <rPr>
            <sz val="9"/>
            <color rgb="FF000000"/>
            <rFont val="Tahoma"/>
            <family val="2"/>
          </rPr>
          <t xml:space="preserve">Actualización: Corresponde al proceso mediante el cual la gerencia del proyecto modifica o ajusta la información contenida en la formulación. 
</t>
        </r>
        <r>
          <rPr>
            <sz val="9"/>
            <color rgb="FF000000"/>
            <rFont val="Tahoma"/>
            <family val="2"/>
          </rPr>
          <t xml:space="preserve">Seguimiento: Corresponde al proceso de reporte de avance de las metas y actividades programadas. </t>
        </r>
      </text>
    </comment>
    <comment ref="A11" authorId="1" shapeId="0" xr:uid="{00000000-0006-0000-0500-000002000000}">
      <text>
        <r>
          <rPr>
            <sz val="9"/>
            <color rgb="FF000000"/>
            <rFont val="Tahoma"/>
            <family val="2"/>
          </rPr>
          <t xml:space="preserve">En este campo seleccionar de la lista desplegable el nombre del proyecto asignado y cargado en la ficha EBI de MGA.
</t>
        </r>
      </text>
    </comment>
    <comment ref="A15" authorId="0" shapeId="0" xr:uid="{00000000-0006-0000-0500-000003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L15" authorId="2" shapeId="0" xr:uid="{00000000-0006-0000-0500-000004000000}">
      <text>
        <r>
          <rPr>
            <sz val="9"/>
            <color rgb="FF000000"/>
            <rFont val="Tahoma"/>
            <family val="2"/>
          </rPr>
          <t xml:space="preserve">En este campo seleccionar de la lista desplegable el detalle de la estructura Plan de Desarrollo vigente, bajo la cual se encuentra articulado el proyecto de inversión </t>
        </r>
      </text>
    </comment>
    <comment ref="Y15" authorId="2" shapeId="0" xr:uid="{00000000-0006-0000-0500-000005000000}">
      <text>
        <r>
          <rPr>
            <sz val="9"/>
            <color rgb="FF000000"/>
            <rFont val="Tahoma"/>
            <family val="2"/>
          </rPr>
          <t xml:space="preserve">En este campo seleccionar de la lista desplegable la meta Plan de Desarrollo vigente, bajo la cual se encuentra articulado el proyecto de inversión </t>
        </r>
      </text>
    </comment>
    <comment ref="A17" authorId="2" shapeId="0" xr:uid="{00000000-0006-0000-0500-000006000000}">
      <text>
        <r>
          <rPr>
            <sz val="9"/>
            <color rgb="FF000000"/>
            <rFont val="Tahoma"/>
            <family val="2"/>
          </rPr>
          <t>En este campo se diligencia el nombre de la actividad del proyecto de inversión</t>
        </r>
      </text>
    </comment>
    <comment ref="A21" authorId="0" shapeId="0" xr:uid="{00000000-0006-0000-0500-000007000000}">
      <text>
        <r>
          <rPr>
            <sz val="9"/>
            <color rgb="FF000000"/>
            <rFont val="Tahoma"/>
            <family val="2"/>
          </rPr>
          <t>Valor de la reserva constituida al inicio de la vigencia</t>
        </r>
      </text>
    </comment>
    <comment ref="AD21" authorId="0" shapeId="0" xr:uid="{00000000-0006-0000-0500-000008000000}">
      <text>
        <r>
          <rPr>
            <sz val="9"/>
            <color rgb="FF000000"/>
            <rFont val="Tahoma"/>
            <family val="2"/>
          </rPr>
          <t>Ajustar las sumatorias en las formulas de compromisos y giros según el periodo según corresponda</t>
        </r>
      </text>
    </comment>
    <comment ref="A22" authorId="0" shapeId="0" xr:uid="{00000000-0006-0000-0500-000009000000}">
      <text>
        <r>
          <rPr>
            <sz val="9"/>
            <color rgb="FF000000"/>
            <rFont val="Tahoma"/>
            <family val="2"/>
          </rPr>
          <t>Programación de acuerdo de desempeño en la ejecución de giros para cada mes de la vigencia.</t>
        </r>
      </text>
    </comment>
    <comment ref="A23" authorId="0" shapeId="0" xr:uid="{00000000-0006-0000-0500-00000A000000}">
      <text>
        <r>
          <rPr>
            <sz val="9"/>
            <color rgb="FF000000"/>
            <rFont val="Tahoma"/>
            <family val="2"/>
          </rPr>
          <t>Liberaciones de reservas realizadas en cada mes de la vigencia.</t>
        </r>
      </text>
    </comment>
    <comment ref="A24" authorId="0" shapeId="0" xr:uid="{00000000-0006-0000-0500-00000B000000}">
      <text>
        <r>
          <rPr>
            <sz val="9"/>
            <color rgb="FF000000"/>
            <rFont val="Tahoma"/>
            <family val="2"/>
          </rPr>
          <t>Reserva definitiva después de liberaciones.</t>
        </r>
      </text>
    </comment>
    <comment ref="A25" authorId="0" shapeId="0" xr:uid="{00000000-0006-0000-0500-00000C000000}">
      <text>
        <r>
          <rPr>
            <sz val="9"/>
            <color rgb="FF000000"/>
            <rFont val="Tahoma"/>
            <family val="2"/>
          </rPr>
          <t>Ejecución de los giros de la reserva para mes</t>
        </r>
      </text>
    </comment>
    <comment ref="A28" authorId="2" shapeId="0" xr:uid="{00000000-0006-0000-0500-00000D000000}">
      <text>
        <r>
          <rPr>
            <sz val="9"/>
            <color rgb="FF000000"/>
            <rFont val="Tahoma"/>
            <family val="2"/>
          </rPr>
          <t>En este campo se diligencia el nombre de la actividad del proyecto que se reportó con rezago en su cumplimiento físico en la vigencia anterior</t>
        </r>
      </text>
    </comment>
    <comment ref="B28" authorId="2" shapeId="0" xr:uid="{00000000-0006-0000-0500-00000E000000}">
      <text>
        <r>
          <rPr>
            <sz val="9"/>
            <color rgb="FF000000"/>
            <rFont val="Tahoma"/>
            <family val="2"/>
          </rPr>
          <t>Se diligencia el rezago reportado al corte de diciembre de la vigencia anterior</t>
        </r>
      </text>
    </comment>
    <comment ref="A33" authorId="2" shapeId="0" xr:uid="{00000000-0006-0000-0500-00000F000000}">
      <text>
        <r>
          <rPr>
            <sz val="9"/>
            <color rgb="FF000000"/>
            <rFont val="Tahoma"/>
            <family val="2"/>
          </rPr>
          <t>En este campo se diligencia el nombre de la actividad del proyecto de inversión</t>
        </r>
      </text>
    </comment>
    <comment ref="B33" authorId="2" shapeId="0" xr:uid="{00000000-0006-0000-0500-000010000000}">
      <text>
        <r>
          <rPr>
            <sz val="9"/>
            <color rgb="FF000000"/>
            <rFont val="Tahoma"/>
            <family val="2"/>
          </rPr>
          <t xml:space="preserve">Valor porcentual asignado a la actividad dentro del plan de acción. Es necesario tener en cuenta que la sumatoria de las ponderaciones de las actividades de un plan de acción debe ser igual al 100%. </t>
        </r>
      </text>
    </comment>
    <comment ref="D33" authorId="2" shapeId="0" xr:uid="{00000000-0006-0000-0500-000011000000}">
      <text>
        <r>
          <rPr>
            <sz val="9"/>
            <color rgb="FF000000"/>
            <rFont val="Tahoma"/>
            <family val="2"/>
          </rPr>
          <t>Se diligencia la programación mensual de la actividad proyecto de inversión</t>
        </r>
      </text>
    </comment>
    <comment ref="A39" authorId="2" shapeId="0" xr:uid="{00000000-0006-0000-0500-000012000000}">
      <text>
        <r>
          <rPr>
            <sz val="9"/>
            <color rgb="FF000000"/>
            <rFont val="Tahoma"/>
            <family val="2"/>
          </rPr>
          <t>En este campo se diligencia el nombre de la tarea definida para la gestión de cumplimiento de la actividad del proyecto de inversión</t>
        </r>
      </text>
    </comment>
    <comment ref="B39" authorId="2" shapeId="0" xr:uid="{00000000-0006-0000-0500-000013000000}">
      <text>
        <r>
          <rPr>
            <sz val="9"/>
            <color rgb="FF000000"/>
            <rFont val="Tahoma"/>
            <family val="2"/>
          </rPr>
          <t>Valor porcentual asignado a la tarea dentro de la actividad, conocida también como ponderación vertical. Es necesario tener en cuenta que la sumatoria de las ponderaciones de las tareas debe ser igual a la ponderación total definida para la meta, por lo cual la sumatoria de todas las actividades definidas en el plan de acción debe ser igual al 100%.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S5" authorId="0" shapeId="0" xr:uid="{00000000-0006-0000-0600-000001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T5" authorId="1" shapeId="0" xr:uid="{00000000-0006-0000-0600-000002000000}">
      <text>
        <r>
          <rPr>
            <sz val="10"/>
            <color rgb="FF000000"/>
            <rFont val="Tahoma"/>
            <family val="2"/>
          </rPr>
          <t>En este campo se diligencia el link o la ruta donde se puede consultar las evidencias que soportan la ejecución reportada</t>
        </r>
      </text>
    </comment>
    <comment ref="AU5" authorId="0" shapeId="0" xr:uid="{00000000-0006-0000-0600-000003000000}">
      <text>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0" shapeId="0" xr:uid="{00000000-0006-0000-0600-000004000000}">
      <text>
        <r>
          <rPr>
            <sz val="10"/>
            <color rgb="FF000000"/>
            <rFont val="Tahoma"/>
            <family val="2"/>
          </rPr>
          <t>Relacionar el detalle del retraso, en coherencia con la programación de cada periodo. De presentarse esta situación es obligatorio diligenciar este campo.</t>
        </r>
      </text>
    </comment>
    <comment ref="AW5" authorId="0" shapeId="0" xr:uid="{00000000-0006-0000-0600-000005000000}">
      <text>
        <r>
          <rPr>
            <sz val="10"/>
            <color rgb="FF000000"/>
            <rFont val="Tahoma"/>
            <family val="2"/>
          </rPr>
          <t xml:space="preserve">Relacionar la descripción de las alternativas de solución </t>
        </r>
      </text>
    </comment>
    <comment ref="B9" authorId="2" shapeId="0" xr:uid="{00000000-0006-0000-0600-000006000000}">
      <text>
        <r>
          <rPr>
            <sz val="10"/>
            <color rgb="FF000000"/>
            <rFont val="Tahoma"/>
            <family val="2"/>
          </rPr>
          <t>Relacionar el producto PMR asociado</t>
        </r>
      </text>
    </comment>
    <comment ref="B10" authorId="2" shapeId="0" xr:uid="{00000000-0006-0000-0600-000007000000}">
      <text>
        <r>
          <rPr>
            <sz val="10"/>
            <color rgb="FF000000"/>
            <rFont val="Tahoma"/>
            <family val="2"/>
          </rPr>
          <t>Relacionar el objetivo estratégico asociado</t>
        </r>
      </text>
    </comment>
    <comment ref="B11" authorId="0" shapeId="0" xr:uid="{00000000-0006-0000-0600-000008000000}">
      <text>
        <r>
          <rPr>
            <sz val="10"/>
            <color rgb="FF000000"/>
            <rFont val="Tahoma"/>
            <family val="2"/>
          </rPr>
          <t xml:space="preserve">Seleccionar el nivel del indicador a reportar y relacionar el código asignado del indicador a medir según: SEGPLAN, PMR, número de tarea, etc.
</t>
        </r>
      </text>
    </comment>
    <comment ref="E11" authorId="0" shapeId="0" xr:uid="{00000000-0006-0000-0600-000009000000}">
      <text>
        <r>
          <rPr>
            <sz val="10"/>
            <color rgb="FF000000"/>
            <rFont val="Tahoma"/>
            <family val="2"/>
          </rPr>
          <t xml:space="preserve">Corresponde a la meta PDD o actividad del  proyecto articulada con el indicador de tarea a medir.
</t>
        </r>
        <r>
          <rPr>
            <sz val="10"/>
            <color rgb="FF000000"/>
            <rFont val="Tahoma"/>
            <family val="2"/>
          </rPr>
          <t>Así mismo, se podrá establecer la meta para los indicadores POA.</t>
        </r>
      </text>
    </comment>
    <comment ref="F11" authorId="0" shapeId="0" xr:uid="{00000000-0006-0000-0600-00000A000000}">
      <text>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G11" authorId="2" shapeId="0" xr:uid="{00000000-0006-0000-0600-00000B000000}">
      <text>
        <r>
          <rPr>
            <sz val="10"/>
            <color rgb="FF000000"/>
            <rFont val="Tahoma"/>
            <family val="2"/>
          </rPr>
          <t>Define la representación matemática del cálculo del indicador.</t>
        </r>
      </text>
    </comment>
    <comment ref="H11" authorId="0" shapeId="0" xr:uid="{00000000-0006-0000-0600-00000C000000}">
      <text>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I11" authorId="2" shapeId="0" xr:uid="{00000000-0006-0000-0600-00000D000000}">
      <text>
        <r>
          <rPr>
            <sz val="10"/>
            <color rgb="FF000000"/>
            <rFont val="Tahoma"/>
            <family val="2"/>
          </rPr>
          <t>Valor de la meta programada de acuerdo con el indicador formulado y el parámetro de referencia para determinar la magnitud</t>
        </r>
      </text>
    </comment>
    <comment ref="J11" authorId="2" shapeId="0" xr:uid="{00000000-0006-0000-0600-00000E000000}">
      <text>
        <r>
          <rPr>
            <sz val="10"/>
            <color rgb="FF000000"/>
            <rFont val="Tahoma"/>
            <family val="2"/>
          </rPr>
          <t xml:space="preserve">Parámetro de referencia para determinar la magnitud y el tipo de unidad del indicador.  </t>
        </r>
      </text>
    </comment>
    <comment ref="K11" authorId="0" shapeId="0" xr:uid="{00000000-0006-0000-0600-00000F000000}">
      <text>
        <r>
          <rPr>
            <sz val="10"/>
            <color rgb="FF000000"/>
            <rFont val="Tahoma"/>
            <family val="2"/>
          </rPr>
          <t>Describe los pasos o el proceso para calcular el indicador</t>
        </r>
      </text>
    </comment>
    <comment ref="L11" authorId="2" shapeId="0" xr:uid="{00000000-0006-0000-0600-000010000000}">
      <text>
        <r>
          <rPr>
            <sz val="10"/>
            <color rgb="FF000000"/>
            <rFont val="Tahoma"/>
            <family val="2"/>
          </rPr>
          <t xml:space="preserve">Dependencia responsable de la medición y reporte del indicador. </t>
        </r>
      </text>
    </comment>
    <comment ref="M11" authorId="2" shapeId="0" xr:uid="{00000000-0006-0000-0600-000011000000}">
      <text>
        <r>
          <rPr>
            <sz val="10"/>
            <color rgb="FF000000"/>
            <rFont val="Tahoma"/>
            <family val="2"/>
          </rPr>
          <t>Para los indicadores POA, únicamente diligenciar la vigencia a formular.</t>
        </r>
        <r>
          <rPr>
            <sz val="9"/>
            <color rgb="FF000000"/>
            <rFont val="Tahoma"/>
            <family val="2"/>
          </rPr>
          <t xml:space="preserve">
</t>
        </r>
      </text>
    </comment>
    <comment ref="Q11" authorId="0" shapeId="0" xr:uid="{00000000-0006-0000-0600-000012000000}">
      <text>
        <r>
          <rPr>
            <sz val="10"/>
            <color rgb="FF000000"/>
            <rFont val="Tahoma"/>
            <family val="2"/>
          </rPr>
          <t xml:space="preserve">Se debe establecer la periodicidad de la medicación del indicador y del reporte del seguimiento </t>
        </r>
      </text>
    </comment>
    <comment ref="R11" authorId="2" shapeId="0" xr:uid="{00000000-0006-0000-0600-000013000000}">
      <text>
        <r>
          <rPr>
            <sz val="10"/>
            <color rgb="FF000000"/>
            <rFont val="Tahoma"/>
            <family val="2"/>
          </rPr>
          <t>Se debe especificar cuáles serán los soportes que validan los resultados del indicador, así como la fuente o sistema de información del cual provienen los datos.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Rocío López</author>
    <author>LEGION</author>
  </authors>
  <commentList>
    <comment ref="A5" authorId="0" shapeId="0" xr:uid="{00000000-0006-0000-0800-000001000000}">
      <text>
        <r>
          <rPr>
            <sz val="10"/>
            <color indexed="81"/>
            <rFont val="Tahoma"/>
            <family val="2"/>
          </rPr>
          <t>En esta sección se diligencia la programación de la territorialización</t>
        </r>
      </text>
    </comment>
    <comment ref="AG5" authorId="0" shapeId="0" xr:uid="{00000000-0006-0000-0800-000002000000}">
      <text>
        <r>
          <rPr>
            <sz val="10"/>
            <color indexed="81"/>
            <rFont val="Tahoma"/>
            <family val="2"/>
          </rPr>
          <t>En esta sección se diligencia el avance mensual a la territorialización programada</t>
        </r>
      </text>
    </comment>
    <comment ref="A7" authorId="0" shapeId="0" xr:uid="{00000000-0006-0000-0800-000003000000}">
      <text>
        <r>
          <rPr>
            <sz val="9"/>
            <color indexed="81"/>
            <rFont val="Tahoma"/>
            <family val="2"/>
          </rPr>
          <t>Se diligencia el nombre del indicador o actividad a territorializar</t>
        </r>
      </text>
    </comment>
    <comment ref="B10" authorId="1" shapeId="0" xr:uid="{00000000-0006-0000-0800-000004000000}">
      <text>
        <r>
          <rPr>
            <sz val="9"/>
            <color indexed="81"/>
            <rFont val="Tahoma"/>
            <family val="2"/>
          </rPr>
          <t xml:space="preserve">En estos campos se debe relacionar la magnitud programada de manera mensual, para cada localidad.
</t>
        </r>
      </text>
    </comment>
    <comment ref="E10" authorId="1" shapeId="0" xr:uid="{00000000-0006-0000-0800-000005000000}">
      <text>
        <r>
          <rPr>
            <sz val="9"/>
            <color indexed="81"/>
            <rFont val="Tahoma"/>
            <family val="2"/>
          </rPr>
          <t xml:space="preserve">En estos campo se debe relacionar el presupuesto programado de manera trimestral, para cada localidad, por temas de reporte en el sistema SEGPLAN.
</t>
        </r>
      </text>
    </comment>
    <comment ref="AH10" authorId="1" shapeId="0" xr:uid="{00000000-0006-0000-0800-000006000000}">
      <text>
        <r>
          <rPr>
            <sz val="9"/>
            <color indexed="81"/>
            <rFont val="Tahoma"/>
            <family val="2"/>
          </rPr>
          <t>En este campo se debe relacionar la magnitud  ejecutada de manera mensual, para cada localidad.</t>
        </r>
      </text>
    </comment>
    <comment ref="AK10" authorId="1" shapeId="0" xr:uid="{00000000-0006-0000-0800-000007000000}">
      <text>
        <r>
          <rPr>
            <sz val="9"/>
            <color indexed="81"/>
            <rFont val="Tahoma"/>
            <family val="2"/>
          </rPr>
          <t>En este campo se debe relacionar el presupuesto  ejecutado de manera trimestral, para cada localidad, por temas de reporte en el sistema SEGPLAN.</t>
        </r>
        <r>
          <rPr>
            <b/>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900-000001000000}">
      <text>
        <r>
          <rPr>
            <sz val="9"/>
            <color indexed="81"/>
            <rFont val="Tahoma"/>
            <family val="2"/>
          </rPr>
          <t>Fecha en la que el cambio solicitado al plan de acción es aprobado</t>
        </r>
      </text>
    </comment>
    <comment ref="B7" authorId="0" shapeId="0" xr:uid="{00000000-0006-0000-0900-000002000000}">
      <text>
        <r>
          <rPr>
            <sz val="9"/>
            <color indexed="81"/>
            <rFont val="Tahoma"/>
            <family val="2"/>
          </rPr>
          <t>Descripción de los cambios realizados en la actialización que corresponda</t>
        </r>
      </text>
    </comment>
    <comment ref="C7" authorId="0" shapeId="0" xr:uid="{00000000-0006-0000-0900-000003000000}">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<sst xmlns="http://schemas.openxmlformats.org/spreadsheetml/2006/main" count="1568" uniqueCount="535">
  <si>
    <t>FORMULACIÓN Y SEGUIMIENTO PLAN DE ACCIÓN</t>
  </si>
  <si>
    <t>PESTAÑA - PA inversión</t>
  </si>
  <si>
    <t>ITEM</t>
  </si>
  <si>
    <t xml:space="preserve">DESCRIPCIÓN </t>
  </si>
  <si>
    <t>PERIODO REPORTADO</t>
  </si>
  <si>
    <t>En este campo se diligencia el mes al cual corresponde el reporte enviado.</t>
  </si>
  <si>
    <t>FECHA DE REPORTE</t>
  </si>
  <si>
    <t>En este campo se debe diligenciar la fecha en que es radicado ante la OAP el intrumento.</t>
  </si>
  <si>
    <t>TIPO DE REPORTE</t>
  </si>
  <si>
    <r>
      <rPr>
        <sz val="11"/>
        <color indexed="8"/>
        <rFont val="Arial"/>
        <family val="2"/>
      </rPr>
      <t>En este campo se selecciona según aplique.</t>
    </r>
    <r>
      <rPr>
        <b/>
        <sz val="11"/>
        <color indexed="8"/>
        <rFont val="Arial"/>
        <family val="2"/>
      </rPr>
      <t xml:space="preserve">
Programación: </t>
    </r>
    <r>
      <rPr>
        <sz val="11"/>
        <color indexed="8"/>
        <rFont val="Arial"/>
        <family val="2"/>
      </rPr>
      <t xml:space="preserve">Corresponde al proceso de formulación del plan de acción, el cual se realiza una vez por vigencia. </t>
    </r>
    <r>
      <rPr>
        <b/>
        <sz val="11"/>
        <color indexed="8"/>
        <rFont val="Arial"/>
        <family val="2"/>
      </rPr>
      <t xml:space="preserve">
Actualización: </t>
    </r>
    <r>
      <rPr>
        <sz val="11"/>
        <color indexed="8"/>
        <rFont val="Arial"/>
        <family val="2"/>
      </rPr>
      <t xml:space="preserve">Corresponde al proceso mediante el cual la gerencia del proyecto modifica o ajusta la información contenida en la formulación. 
</t>
    </r>
    <r>
      <rPr>
        <b/>
        <sz val="11"/>
        <color indexed="8"/>
        <rFont val="Arial"/>
        <family val="2"/>
      </rPr>
      <t xml:space="preserve">Seguimiento: </t>
    </r>
    <r>
      <rPr>
        <sz val="11"/>
        <color indexed="8"/>
        <rFont val="Arial"/>
        <family val="2"/>
      </rPr>
      <t xml:space="preserve">Corresponde al proceso de reporte de avance de las metas y actividades programadas. </t>
    </r>
  </si>
  <si>
    <t>NOMBRE DEL PROYECTO</t>
  </si>
  <si>
    <t>En este campo se diligencia el nombre del proyecto asignado y cargado en la ficha EBI de MGA.</t>
  </si>
  <si>
    <t>OBJETIVO ESTRATÉGICO</t>
  </si>
  <si>
    <t xml:space="preserve">En estos campos se debe diligenciar el detalle de la estructura Plan de Desarrollo vigente, bajo la cual se encuentra articulado el proyecto de inversión </t>
  </si>
  <si>
    <t>PROGRAMA</t>
  </si>
  <si>
    <t>META PDD</t>
  </si>
  <si>
    <t>En este campo se diligencia la meta Plan de Desarrollo vigente, bajo la cual se encuentra articulado el proyecto de inversión</t>
  </si>
  <si>
    <t>ACTIVIDAD MGA</t>
  </si>
  <si>
    <t>En este campo se diligencia el nombre de la actividad del proyecto de inversiónn</t>
  </si>
  <si>
    <t>RESERVA CONSTITUIDA</t>
  </si>
  <si>
    <t>Valor de la reserva constituida al inicio de la vigencia.</t>
  </si>
  <si>
    <t>LIBERACIONES</t>
  </si>
  <si>
    <t>Liberaciones de reservas realizadas en cada mes de la vigencia.</t>
  </si>
  <si>
    <t>RESERVA DEFINITIVA</t>
  </si>
  <si>
    <t>Reserva definitiva despues de liberaciones. Valor btenido despues de restar las liberaciones a los giros programados. (Formulado)</t>
  </si>
  <si>
    <t>GIROS</t>
  </si>
  <si>
    <t>Se diligencia la ejecución efectiva de los giros de la reserva para cada mes.</t>
  </si>
  <si>
    <t>PROGRAMACION DE COMPROMISOS</t>
  </si>
  <si>
    <t>Se diligencia la programación de compromisos correspondiente a cada actividad. Para este campo, los insumos son la programación del proyecto coincidente con la programación PAABS.</t>
  </si>
  <si>
    <t>COMPROMISOS</t>
  </si>
  <si>
    <t>Se diligencian los compromisos efectivamente ejecutados para cada atividad. Este dato debe coincidir con las ejecuciones de CRP en BOGDATA.</t>
  </si>
  <si>
    <t>PROGRAMACION DE GIROS</t>
  </si>
  <si>
    <t>Se diligencia la programación de giros correspondiente a cada actividad. Para este campo, los insumos son la programación del proyecto coincidente con el PAC.</t>
  </si>
  <si>
    <t>Se diligencia los giros efectivamente ejecutdos para cada actividad.  Este dato debe coincidir con las ejecuciones de CRP en BOGDATA.</t>
  </si>
  <si>
    <t>DESCRIPCIÓN DE LA ACTIVIDAD (Reserva)</t>
  </si>
  <si>
    <t>En este campo se diligencia el nombre de la actividad del proyecto que se reportó con rezago en su cumplimiento físico en la vigencia anterior.</t>
  </si>
  <si>
    <t>PROG.</t>
  </si>
  <si>
    <t>Se diligencia el rezago reportado al corte de diciembre de la vigencia anterior.</t>
  </si>
  <si>
    <t>AVANCE MENSUAL (Reservas)</t>
  </si>
  <si>
    <t>Se diligencia la programación mensaul para el cumplimiento del rezago de la actividad.</t>
  </si>
  <si>
    <t>DESCRIPCIÓN CUALITATIVA DEL AVANCE POR ACTIVIDAD (Reservas)</t>
  </si>
  <si>
    <t>Información correspondiente a reservas presupuestales.</t>
  </si>
  <si>
    <t>DESCRIPCIÓN CUALITATIVA  DE LA RESERVA PRESUPUESTAL (Reservas)</t>
  </si>
  <si>
    <t>Especificar las anulaciones, liberaciones, entre otros de la reserva presupuestal</t>
  </si>
  <si>
    <t>DESCRIPCIÓN DE LA ACTIVIDAD</t>
  </si>
  <si>
    <t>En este campo se diligencia el nombre de la actividad del proyecto de inversión. (Igual Actividad MGA)</t>
  </si>
  <si>
    <t>PONDERACIÓN ACTIVIDAD</t>
  </si>
  <si>
    <t>Valor porcentual asignado a la actividad dentro del plan de acción. Es necesario tener en cuenta que la sumatoria de las ponderaciones de las actividades de un plan de acción debe ser igual al 100%</t>
  </si>
  <si>
    <t>Programación</t>
  </si>
  <si>
    <t>Corresponde a las magnitudes que se mediran para cuantificar el bien o servicio, lo que se espera alcanzar en un periodo de tiempo a través de la ejecución o desempeño de las actividades.</t>
  </si>
  <si>
    <t>Ejecución</t>
  </si>
  <si>
    <t>Se diligencia la magnitud alcanzada durante el periodo reportado, a fin de cumplir la programación relizada para la actividad</t>
  </si>
  <si>
    <t>Avances y Logros Mensual (2.000 caracteres)</t>
  </si>
  <si>
    <t xml:space="preserve"> En este campo se deberá diligenciar lo relacionando a los logros y avances del mes en coherencia con lo registrado en el avance cuantitativo de la actividad (Columnas D a la O). Se recomienda dejar la información que se considere estratégica y de mayor relevancia.</t>
  </si>
  <si>
    <t>Avances y Logros Acumulado 
(2.000 caracteres)</t>
  </si>
  <si>
    <t>En este campo se deberá diligenciar lo relacionando a los logros y avances acumulados a la fecha del reporte en coherencia con lo registrado en el avance cuantitativo de la actividad (Columnas P).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</si>
  <si>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</si>
  <si>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</si>
  <si>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</si>
  <si>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 de forma acumulada e integrada. IMPORTANTE: Se debe diligenciar la descripción cualitativa de manera acumulada de manera ejecutiva, sin replicar toda la información mes a mes de los seguimientos.</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</si>
  <si>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</si>
  <si>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</si>
  <si>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Programación (Tareas)</t>
  </si>
  <si>
    <t>Corresponde a las magnitudes que se mediran para cuantificar la tarea, lo que se espera alcanzar en un periodo de tiempo a través de la ejecución o desempeño de las actividades.</t>
  </si>
  <si>
    <t>Ejecución (Tareas)</t>
  </si>
  <si>
    <t>Se diligencia la magnitud alcanzada durante el periodo reportado, a fin de cumplir la programación relizada para la tarea.</t>
  </si>
  <si>
    <t>Logros y beneficios y Retrasos y alternativas de solución (2.000 caracteres) (Tareas)</t>
  </si>
  <si>
    <t>Este campo debe contener: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</si>
  <si>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</si>
  <si>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pone el link o la ruta donde se puede consultar las evidencias que soportan la ejecución de las tareas.</t>
  </si>
  <si>
    <t>PESTAÑA - Indicadores PA</t>
  </si>
  <si>
    <t>PRODUCTO INSTITUCIONAL (PMR)</t>
  </si>
  <si>
    <t>Relacionar el producto PMR asociado</t>
  </si>
  <si>
    <t>OBJETIVO ESTRATEGICO</t>
  </si>
  <si>
    <t>NIVEL</t>
  </si>
  <si>
    <t>Seleccionar el nivel del indicador a reportar y relacionar el código asignado del indicador a medir segun: SEGPLAN, PMR, número de tarea, etc.</t>
  </si>
  <si>
    <t xml:space="preserve">META </t>
  </si>
  <si>
    <t>Corresponde a la meta PDD o actividad del  proyecto articulada con el indicador de tarea a medir.
Así mismo, se podrá establecer la meta para los indicadores POA.</t>
  </si>
  <si>
    <t>DESCRIPCIÓN DEL INDICADOR</t>
  </si>
  <si>
    <t>Detallar la expresión cualitativa del indicador.
Objeto + condición deseada del objeto (verbo conjugado) + elementos adicionales de contexto descriptivo</t>
  </si>
  <si>
    <t>FORMULA DEL INDICADOR</t>
  </si>
  <si>
    <t>Define la representación matemática del cálculo del indicador.</t>
  </si>
  <si>
    <t>TIPO DE ANUALIZACIÓN  (Según aplique)</t>
  </si>
  <si>
    <t>En coherencia con los mediciones establecidas por la SDH, Corresponde a:
Suma 
Creciente
Decreciente
Constante</t>
  </si>
  <si>
    <t xml:space="preserve">MAGNITUD CUATRIENIO
(Únicamente para indicadores PDD y PMR. 
Se debe diligenciar "A demanda" cuando aplique en los indicadores de tareas) </t>
  </si>
  <si>
    <t>Valor de la meta programada de acuerdo con el indicador formulado y el parámetro de referencia para determinar la magnitud</t>
  </si>
  <si>
    <t>UNIDAD DE MEDIDA</t>
  </si>
  <si>
    <t>Parámetro de referencia para determinar la magnitud y el tipo de unidad del indicador.  Ejemplo: Número de personas, Porcentaje de atenciones, etc.</t>
  </si>
  <si>
    <t xml:space="preserve">DESCRIPCIÓN DE LA MEDICIÓN </t>
  </si>
  <si>
    <t>Describe los pasos o el proceso para calcular el indicador. Esta descripción menciona los siguientes temas: • ¿Cómo es el procesamiento de los datos y cuál es la fuente de los mismos? • ¿En qué consiste el cálculo del indicador (si es una transformación de variables, cómo se debe realizar)? • De ser posible, una descripción de las variables utilizadas en el cálculo. or ejemplo: si el indicador es “Aulas con equipamientos para clases de TIC”, se debe definir qué se entiende por “equipamientos para clases de TIC”.</t>
  </si>
  <si>
    <t>RESPONSABLE DE LA MEDICIÓN</t>
  </si>
  <si>
    <t xml:space="preserve">Dependencia responsable de la medición y reporte del indicador. </t>
  </si>
  <si>
    <t>PROGRAMACIÓN ANUAL</t>
  </si>
  <si>
    <t>Se diligencia según la magnitud del cuatrenio, la prgramación esperada por vigencia para cumplir con el total esperado.</t>
  </si>
  <si>
    <t>PERIODICIDAD</t>
  </si>
  <si>
    <t>Define la temporalidad con la cual se reporta la información (mensual, bimestral, trimestral, semestral o anual).</t>
  </si>
  <si>
    <t>MEDIOS DE VERIFICACIÓN Y FUENTES DE INFORMACIÓN</t>
  </si>
  <si>
    <t>Se refiere a los soportes que validan los resultados del indicador, así como la fuente o sistema de información del cual provienen los datos</t>
  </si>
  <si>
    <t>PROGRAMACIÓN</t>
  </si>
  <si>
    <t>En este campo se debe relacionar la programación horizontal del desarrollo de las acciones de acuerdo a la medicición del indicador</t>
  </si>
  <si>
    <t>AVANCE</t>
  </si>
  <si>
    <t>En este campo se debe reportar el avance del desarrollo de acciones de acuerdo a la medición del indicador.
El avance cuantitativo debe tener relación con la meta programada</t>
  </si>
  <si>
    <t>TOTAL</t>
  </si>
  <si>
    <t>Este campo contiene dos columnas:
- MAGNITUD EJECUTADA: Correspondiente al avance acumulado de la meta a la fecha del reporte.
- % AVANCE: Formula que calcula el avance de la magnitud ejecutada a la fecha del reporte sobre la meta de la vigencia.</t>
  </si>
  <si>
    <t>DESCRIPCIÓN CUALITATIVA DEL AVANCE DEL PERIODO</t>
  </si>
  <si>
    <t>Los avances cualitativos no deben incluir siglas, deben ser claros, concisos y redactados en lenguaje claro, que permita la lectura de cualquier persona o grupo de valor.
Relacionar la descripción cualitativa del cumplimiento en coherencia con el avance del indicador.
De presentarse el mismo reporte (meta 1..n) indicarlo. ejemplo: avance reportado en proyecto XXX, actividad 1.</t>
  </si>
  <si>
    <t>EVIDENCIA DEL AVANCE DEL PERIODO</t>
  </si>
  <si>
    <t>En este campo se diligencia el link o la ruta donde se puede consultar las evidencias que soportan la ejecución reportada.</t>
  </si>
  <si>
    <t>DESCRIPCIÓN CUALITATIVA DEL AVANCE ACUMULADO</t>
  </si>
  <si>
    <t>Relacionar la descripción cualitativa del cumplimiento en coherencia con el avance del indicador.
De presentarse el mismo reporte (meta 1..n) indicarlo. ejemplo: avance reportado en proyecto XXX, actividad 1.
El avance cualitativo debe tener relación con el alcance de la actividad y las evidencias que soportan el cumplimiento
IMPORTANTE: Se debe diligenciar la descripción cualitativa de manera acumulada de manera ejecutiva, sin replicar toda la información mes a mes de los seguimientos.</t>
  </si>
  <si>
    <t>RETRASOS Y FACTORES LIMITANTES PARA EL CUMPLIMIENTO</t>
  </si>
  <si>
    <t>Relacionar el detalle del retraso, en coherencia con la programación de cada periodo. De presentarse esta situación es obligatorio diligenciar este campo.</t>
  </si>
  <si>
    <t>SOLUCIONES PROPUESTAS PARA RESOLVER LOS RETRASOS Y 
FACTORES LIMITANTES PARA EL CUMPLIMIENTO</t>
  </si>
  <si>
    <t xml:space="preserve">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</si>
  <si>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</si>
  <si>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</si>
  <si>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</si>
  <si>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MAGNITUD</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</si>
  <si>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</si>
  <si>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</si>
  <si>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</si>
  <si>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SECRETARÍA DISTRITAL DE LA MUJER</t>
  </si>
  <si>
    <t>Código: DE-FO-5</t>
  </si>
  <si>
    <t xml:space="preserve">DIRECCIONAMIENTO ESTRATEGICO </t>
  </si>
  <si>
    <t>Versión: 13</t>
  </si>
  <si>
    <t xml:space="preserve">FORMULACIÓN Y SEGUIMIENTO  PLAN DE ACCIÓN </t>
  </si>
  <si>
    <t>Fecha de Emisión: 28/06/2024</t>
  </si>
  <si>
    <t>Página 1 de 4</t>
  </si>
  <si>
    <t>DIC</t>
  </si>
  <si>
    <t>FORMULACION</t>
  </si>
  <si>
    <t>ACTUALIZACION</t>
  </si>
  <si>
    <t>X</t>
  </si>
  <si>
    <t>SEGUIMIENTO</t>
  </si>
  <si>
    <t>8210 - Consolidación de la Estrategia de Justicia de Género como mecanismo para promover los derechos de las mujeres a una vida libre de violencias en Bogotá D.C.</t>
  </si>
  <si>
    <t>1. Bogotá avanza en seguridad</t>
  </si>
  <si>
    <t>1.02. Cero tolerancia a las violencias contra las mujeres y basadas en género</t>
  </si>
  <si>
    <t>37. Asegurar que el 100% de los casos de representación jurídica ejercida por la SDMujer que requieran servicios de psicología forense y acompañamiento psicosocial, accedan a los mismos.</t>
  </si>
  <si>
    <t>Iniciar 3500 casos de representación jurídica asignados por el Comité Técnico de Representación Jurídica</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</si>
  <si>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</si>
  <si>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</si>
  <si>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</si>
  <si>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</si>
  <si>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</si>
  <si>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</si>
  <si>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</si>
  <si>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</si>
  <si>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</si>
  <si>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</si>
  <si>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</si>
  <si>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SEP</t>
  </si>
  <si>
    <t>OCT</t>
  </si>
  <si>
    <t>NOV</t>
  </si>
  <si>
    <t>AVANCE PERIODO</t>
  </si>
  <si>
    <t>AVANCE TOTAL</t>
  </si>
  <si>
    <t xml:space="preserve">REPORTE ACTIVIDADES VIGENCIA ANTERIOR - Pendientes de cumplir por contratos sin ejecutar a 31.DIC (Reservas Presupuestales) </t>
  </si>
  <si>
    <t>AVANCE MENSUAL</t>
  </si>
  <si>
    <t>DESCRIPCIÓN CUALITATIVA DEL AVANCE POR ACTIVIDAD
(Logros y beneficios, y retrasos y alternativas de solución (2.000 caracteres))</t>
  </si>
  <si>
    <t>DESCRIPCIÓN CUALITATIVA  DE LA RESERVA PRESUPUESTAL</t>
  </si>
  <si>
    <t>EXPLICACIÓN: Información correspondiente a reservas presupuestales.</t>
  </si>
  <si>
    <t>REPORTE ACTIVIDADES VIGENCIA (Ejecución vigencia)</t>
  </si>
  <si>
    <t>AVANCE DE LA ACTIVIDAD</t>
  </si>
  <si>
    <t>DESCRIPCIÓN CUALITATIVA DEL AVANCE POR ACTIVIDAD</t>
  </si>
  <si>
    <t xml:space="preserve">Se mantiene la articulación con Fiscalía General de la Nación, Personería y Procuraduría con miras a fortalecer y luchar en contra de los obstáculos que a diario se presentan en litigio.
En el mes de Julio se dio inicio a 120 representaciones, de las cuales 23 en procesos penales, 2 en familia y 95 en procesos administrativo.
En el mes de agosto se dio inicio a 17 representaciones, de las cuales 5 en procesos penales, 2 en procesos de familia y 10 en procesos administrativos. 
En el mes de septiembre se dio inicio a 53 representaciones, 43 en procesos administrativos, y 10 en procesos penales. 
En el mes de octubre se dio inició a 145 representaciones, 112 en materia administrativa, 32 en materia penal y 1 en materia familiar. 
En el mes de noviembre se dio inició a 117 representaciones, 98 en materia administrativa, y 9 en materia penal. 
En el mes de diciembre se dió inicio a 33 representaciones, 16 en materia administrativa y 17 en materia penal. 
Para un avance total de la meta por los meses de julio a diciembre de 485 representaciones.  </t>
  </si>
  <si>
    <t xml:space="preserve">En lo transcurrido para los meses de julio a diciembre de 2024 se dio inicio a 485 representaciones, de las cuales se discriminan de la siguiente forma 374 en procesos administrativos, 106 en procesos penales, y 5 en procesos de familia. 
Se cuenta con el equipo de abogadas de litigio para atender los casos que son por asignación directa (URI y Ruta Integral), así como con el equipo de litigio en procesos administrativos (Medidas de Protección) y en procesos penales.
</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</si>
  <si>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Al inicio del mes aún no se tiene opción de reportes para representación, por lo que se encuentra información de representaciones creadas en los reportes de atenciones y en los reportes de escalonamientos. Por lo tanto, la cifra de casos de representación es indicativa en el entendido que aún puede presentar cambio la información registrada. La cifra correcta se obtendrá una vez estabilizado el sistema. </t>
  </si>
  <si>
    <t xml:space="preserve">Las mujeres pueden acceder al servicio gratuito de representación jurídica, siempre que cumplan con los criterios establecidos, favoreciendo el acceso a la justicia y el restablecimiento de sus derechos o de sus familias en caso de feminicidio. 
</t>
  </si>
  <si>
    <t>REPORTE TAREAS VIGENCIA (Ejecución vigencia)</t>
  </si>
  <si>
    <t>PONDERACIÓN VERTICAL (Porcentual)</t>
  </si>
  <si>
    <t>CRITERIOS DE SEGUIMIENTO</t>
  </si>
  <si>
    <t>CRONOGRAMA %</t>
  </si>
  <si>
    <t>DESCRIPCIÓN CUALITATIVA DEL AVANCE POR TAREA</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</si>
  <si>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</si>
  <si>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</si>
  <si>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</si>
  <si>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</si>
  <si>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</si>
  <si>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</si>
  <si>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</si>
  <si>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</si>
  <si>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</si>
  <si>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</si>
  <si>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</si>
  <si>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</si>
  <si>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</si>
  <si>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</si>
  <si>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1.1. Iniciar la representación judicial y/o administrativa de casos nuevos</t>
  </si>
  <si>
    <t>Se mantiene la articulación con Fiscalía General de la Nación, Personería y Procuraduría con miras a fortalecer y luchar en contra de los obstáculos que a diario se presentan en litigio.
En el mes de julio se dio inicio a 120 Representaciones, de las cuales 23 en procesos penales, 2 en familia y 95 en procesos administrativos. En el mes de agosto se dio inicio a 17 Representaciones, de las cuales 5 en procesos penales, 2 en procesos de familia y 10 en procesos administrativos. 
En el mes de septiembre se dio inicio a 53 representaciones, 43 en procesos administrativos, y 10 en procesos penales. 
En el mes de octubre se dio inició a 145 representaciones, 112 en materia administrativa, 32 en materia penal y 1 en materia familiar. 
En el mes de noviembre se dio inició a 117 representaciones, 98 en materia administrativa, y 9 en materia penal. En el mes de diciembre se dió inicio a 33 representaciones, 16 en materia administrativa y 17 en materia penal. 
Para un avance total de la meta por los meses de julio a diciembre de 485 representaciones.</t>
  </si>
  <si>
    <t>https://secretariadistritald.sharepoint.com/:x:/s/InstrumentosdePlaneacin-SubsecretaraFCO/Edy1txj_vTNOm44X8nvspKgB-2TYVb0rjK1sj1WHnknS5A?e=Nv2Ecr</t>
  </si>
  <si>
    <t>*Incluir tantas filas sean necesarias</t>
  </si>
  <si>
    <t>Acompañar el 100% de los casos de representación jurídica que requieran el apoyo de psicología forense</t>
  </si>
  <si>
    <t>Se cuenta con el equipo de 2 peritos forenses y de 3 profesionales en psicología para acompañar en los casos que cuenten con la voluntariedad de la ciudadana. 
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
En el mes de septiembre se evidencia que se inició el acompañamiento psicosocial a 13 mujeres de las 53 que se encuentran en representación; así mismo, se evidencia la realización de seguimiento psicosocial a 5 mujeres que ya venían con proceso de acompañamiento psicosocial y que ahora están siendo representadas por el equipo de litigio.
En el mes de octubre de los 145 casos de representación 42 cuentan con acompañamiento psicosocial y 20 con seguimiento, de los cuales, 9 corresponden a acompañamientos iniciados antes de octubre de 2024. 
En el mes de noviembre de los 117 casos de representación 29 cuentan con acompañamiento psicosocial y 19 con seguimiento psicosocial, de los cuales, 9 corresponden a acompañamientos iniciados antes de noviembre de 2024. 
En el mes de diciembre, de los 33 casos de representación 9 cuentan con acompañamiento psicosocial y 12 con seguimiento psicosocial, de los cuales, 3 corresponden a acompañamientos iniciados antes de diciembre de 2024.</t>
  </si>
  <si>
    <t xml:space="preserve">En el periodo de julio a diciembre de los 485 casos de Representación se evidencia que en la atención de 224 mujeres se realizó contacto efectivo para iniciar y/o continuar con el proceso de acompañamiento psicosocial.
Se cuenta con el equipo de 2 peritos forenses y de 3 profesionales en psicología para acompañar en los casos que cuenten con la voluntariedad de la ciudadana. 
</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</si>
  <si>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</si>
  <si>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Las mujeres al recibir atención con abordaje psico jurídico, asistencia técnico legal y psico jurídica, para integrar de manera efectiva los hechos jurídicamente relevantes dentro del proceso penal desde el primer momento de abordaje de los casos conocidos por el sistema judicial, para facilitar el acceso oportuno y efectivo a la justicia con enfoque de género y derechos humanos de las mujeres, especialmente a través de la dinamización de los procedimientos del sector justicia.</t>
  </si>
  <si>
    <t>2.1  Casos de representación con inicio de acompañamiento Psicología Forense</t>
  </si>
  <si>
    <t>https://secretariadistritald.sharepoint.com/:x:/s/InstrumentosdePlaneacin-SubsecretaraFCO/ESVvrypJazhGjhEXDU-qYF0BniSAR1wDn_LP69Sc4ZvnDQ?e=zH1m0o</t>
  </si>
  <si>
    <t>2.2 Casos de representación con inicio acompañamiento Psicosocial</t>
  </si>
  <si>
    <t>En el mes de julio de los 120 casos de representación, se evidencia que en 58 se realizó contacto efectivo para iniciar y/o continuar con el proceso de acompañamiento psicosocial.
En el mes de agosto de los 17 casos de representación, se evidencia que se realizó contacto efectivo para iniciar y/o continuar con el proceso de acompañamiento psicosocial.
En el mes de septiembre se evidencia que se inició el acompañamiento psicosocial a 13 mujeres que se encuentran en representación; así mismo, se evidencia la realización de seguimiento psicosocial a 5 mujeres que ya venían con proceso de acompañamiento psicosocial y que ahora están siendo representadas por el equipo de litigio.
En el mes de octubre de los 145 casos de representación 42 cuentan con acompañamiento psicosocial y 20 con seguimiento, de los cuales, 9 corresponden a acompañamientos iniciados antes de octubre de 2024. 
Para el mes de noviembre, de los 117 casos de representación 29 cuentan con acompañamiento psicosocial y 19 con seguimiento psicosocial, de los cuales, 9 corresponden a acompañamientos iniciados antes de noviembre de 2024. 
Para el mes de diciembre, de los 33 casos de representación 9 cuentan con acompañamiento psicosocial y 12 con seguimiento psicosocial, de los cuales, 3 corresponden a acompañamientos iniciados antes de diciembre de 2024.</t>
  </si>
  <si>
    <t>https://secretariadistritald.sharepoint.com/:x:/s/InstrumentosdePlaneacin-SubsecretaraFCO/ESosc6185PdPnb6fq8_ahUgBizNUjr-ftUuzwuWEGFiPxA?e=n3k6CV</t>
  </si>
  <si>
    <t>x</t>
  </si>
  <si>
    <t>38. Aumentar a (22) espacios interinstitucionales los servicios jurídicos y psicosociales dirigidos a mujeres víctimas de violencia, fortaleciendo el modelo de ruta integral y la oferta de acompañamiento psico jurídico en los Centros de Atención de Fiscalía y URIs.</t>
  </si>
  <si>
    <t>Brindar a 40000 mujeres orientación y asesoría jurídica en los espacios con presencia de la SDMujer</t>
  </si>
  <si>
    <r>
      <t xml:space="preserve">Se cuenta con el equipo de abogadas de orientación y asesoría para atender a las mujeres que ingresan a alguna de las 5 URI, al CAF (Caivas y Capiv) y a las 7 Casas de Justicia con Ruta Integral o a las 8 Casas de Justicia con el modelo de atención tradicional.
En julio acudieron 112 personas al CAF para recibir atención jurídica, por primera vez a este espacio; 1185 personas a las casas de justicia específicamente, en Casas de justicia con ruta integral 795 y en casas modelo tradicional 390 y en relación con URI 255 personas.
En agosto acudieron 87 personas al CAF para recibir atención jurídica, por primera vez a este espacio; 650 personas a las casas de justicia específicamente, en Casas de justicia con ruta integral 482 y en casas modelo tradicional 168 y en relación con URI 27 personas.
En septiembre acudieron 97 personas al CAF para recibir atención jurídica, por primera vez a este espacio; 861 personas a las casas de justicia específicamente, en Casas de justicia con ruta integral 651 y en casas modelo tradicional 210 y en relación con URI 249 personas.
En octubre acudieron 169 personas al CAF para recibir atención jurídica, por primera vez a este espacio; 1020 personas a las casas de justicia específicamente, en Casas de justicia con ruta integral 774 y en casas modelo tradicional 246 y en relación con URI 281 personas.
En noviembre acudieron 120 personas al CAF para recibir atención jurídica, por primera vez a este espacio; 897 personas a las casas de justicia específicamente, en Casas de justicia con ruta integral 654 y en casas modelo tradicional 243 y en relación con URI 217 personas. En diciembre acudieron </t>
    </r>
    <r>
      <rPr>
        <sz val="11"/>
        <color rgb="FF007BB8"/>
        <rFont val="Arial"/>
        <family val="2"/>
      </rPr>
      <t>111</t>
    </r>
    <r>
      <rPr>
        <sz val="11"/>
        <rFont val="Arial"/>
        <family val="2"/>
      </rPr>
      <t xml:space="preserve"> personas al CAF para recibir atención jurídica, por primera vez a este espacio; 869 personas a las casas de justicia específicamente, en Casas de justicia con ruta integral </t>
    </r>
    <r>
      <rPr>
        <sz val="11"/>
        <color rgb="FF007BB8"/>
        <rFont val="Arial"/>
        <family val="2"/>
      </rPr>
      <t>597</t>
    </r>
    <r>
      <rPr>
        <sz val="11"/>
        <rFont val="Arial"/>
        <family val="2"/>
      </rPr>
      <t xml:space="preserve"> y en casas modelo tradicional </t>
    </r>
    <r>
      <rPr>
        <sz val="11"/>
        <color rgb="FF007BB8"/>
        <rFont val="Arial"/>
        <family val="2"/>
      </rPr>
      <t>272</t>
    </r>
    <r>
      <rPr>
        <sz val="11"/>
        <rFont val="Arial"/>
        <family val="2"/>
      </rPr>
      <t xml:space="preserve"> y en relación con URI </t>
    </r>
    <r>
      <rPr>
        <sz val="11"/>
        <color rgb="FF007BB8"/>
        <rFont val="Arial"/>
        <family val="2"/>
      </rPr>
      <t>214</t>
    </r>
    <r>
      <rPr>
        <sz val="11"/>
        <rFont val="Arial"/>
        <family val="2"/>
      </rPr>
      <t xml:space="preserve"> personas.</t>
    </r>
  </si>
  <si>
    <r>
      <t xml:space="preserve">Se cuenta con el equipo de abogadas de orientación y asesoría para atender a las mujeres que ingresan a alguna de las 5 URI, al CAF (Caivas y Capiv) y a las 7 casas de justicia con ruta integral o a las 8 casas de justicia con el modelo de atención tradicional.
En lo transcurrido de los meses de julio a diciembre acudieron </t>
    </r>
    <r>
      <rPr>
        <sz val="11"/>
        <color rgb="FF007BB8"/>
        <rFont val="Arial"/>
        <family val="2"/>
      </rPr>
      <t>696</t>
    </r>
    <r>
      <rPr>
        <sz val="11"/>
        <rFont val="Arial"/>
        <family val="2"/>
      </rPr>
      <t xml:space="preserve"> personas al CAF para recibir atención jurídica, por primera vez en este espacio;  5482 personas a las casas de justicia específicamente, en Casas de Justicia con Ruta Integral </t>
    </r>
    <r>
      <rPr>
        <sz val="11"/>
        <color rgb="FF007BB8"/>
        <rFont val="Arial"/>
        <family val="2"/>
      </rPr>
      <t>3953</t>
    </r>
    <r>
      <rPr>
        <sz val="11"/>
        <rFont val="Arial"/>
        <family val="2"/>
      </rPr>
      <t xml:space="preserve"> y en casas modelo tradicional </t>
    </r>
    <r>
      <rPr>
        <sz val="11"/>
        <color rgb="FF007BB8"/>
        <rFont val="Arial"/>
        <family val="2"/>
      </rPr>
      <t xml:space="preserve">1529 </t>
    </r>
    <r>
      <rPr>
        <sz val="11"/>
        <rFont val="Arial"/>
        <family val="2"/>
      </rPr>
      <t xml:space="preserve">y en relación con URI </t>
    </r>
    <r>
      <rPr>
        <sz val="11"/>
        <color rgb="FF007BB8"/>
        <rFont val="Arial"/>
        <family val="2"/>
      </rPr>
      <t>1243</t>
    </r>
    <r>
      <rPr>
        <sz val="11"/>
        <rFont val="Arial"/>
        <family val="2"/>
      </rPr>
      <t xml:space="preserve"> personas.</t>
    </r>
  </si>
  <si>
    <t xml:space="preserve">Las mujeres se benefician con poder acceder al servicio de orientación y asesoría jurídica con enfoque de género y de derecho de las mujeres; adicionalmente, en los casos que la mujer manifieste su voluntariedad y se cumpla con los criterios de la Resolución 314 de 2022, pueden acceder al escalonamiento del caso para contar con abogada de representación. </t>
  </si>
  <si>
    <t>3.1  Brindar los servicios de orientación y/o asesoría jurídica al 100% de las mujeres que demandan de estos servicios de la SDMujer en Centros de Atención de Fiscalía CAF</t>
  </si>
  <si>
    <t>En el mes de diciembre se atendieron por primera vez en CAF a 111 personas, para un total acumulado de julio a diciembre de 696. (No se cuentan duplicados)</t>
  </si>
  <si>
    <t>https://secretariadistritald.sharepoint.com/:x:/s/InstrumentosdePlaneacin-SubsecretaraFCO/EW_F7uFPf51GlnQIwo5ir3EB-WMnvsi_z8AyqHCidbEZTg?e=pZwd8n</t>
  </si>
  <si>
    <t>3.2  Brindar los servicios de orientación y/o asesoría jurídica al 100% de las mujeres que demandan de estos servicios de la SDMujer en Casas de Justicia</t>
  </si>
  <si>
    <t>En julio acudieron 1185 personas a las casas de justicia específicamente, en Casas de justicia con ruta integral 795 y en casas modelo tradicional 390. 
En agosto acudieron 650 personas a las casas de justicia específicamente, en Casas de justicia con ruta integral 482 y en casas modelo tradicional 168. 
En septiembre acudieron 861 personas a las casas de justicia específicamente, en Casas de justicia con ruta integral 651 y en casas modelo tradicional 210. 
En octubre acudieron 1020 personas a las casas de justicia específicamente, en Casas de justicia con ruta integral 774  y en casas modelo tradicional 246 . 
En noviembre acudieron 897 personas a las casas de justicia específicamente, en Casas de justicia con ruta integral 654  y en casas modelo tradicional 243 . En diciembre acudieron 869 personas a las casas de justicia específicamente, en Casas de justicia con ruta integral 597  y en casas modelo tradicional 272.</t>
  </si>
  <si>
    <t>https://secretariadistritald.sharepoint.com/:x:/s/InstrumentosdePlaneacin-SubsecretaraFCO/ETGr6E6npBNHn1inBwp1DBoBD5v_7aKLr-21QjUCl8T3Hw?e=OnOu23</t>
  </si>
  <si>
    <t>3.3 Brindar los servicios de orientación y/o asesoría jurídica al 100% de las mujeres que demandan de estos servicios de la SDMujer en URIs</t>
  </si>
  <si>
    <t>En el mes de diciembre se atendieron por primera vez en URI a 214 personas, para un total acumulado de julio a diciembre de 1243. (No se cuentan duplicados)</t>
  </si>
  <si>
    <t>https://secretariadistritald.sharepoint.com/:x:/s/InstrumentosdePlaneacin-SubsecretaraFCO/Eedq-bRx6XRPn1Wh1kyi_4oBCRJRpBYnN-7OEFNUg1Tg0A?e=QRNxJo</t>
  </si>
  <si>
    <t>Realizar a 15000 mujeres acompañamiento psicosocial en los espacios con presencia de la SDMujer</t>
  </si>
  <si>
    <t>Se cuenta con el equipo psicosocial para atender a las mujeres que ingresan a alguna de las 5 URI, al CAF (Caivas y Capiv) y a las 7 casas de justicia con ruta integral o a las 8 casas de justicia con el modelo de atención tradicional.
En julio  760 mujeres recibieron acompañamiento psicosocial en el marco de la estrategia de justicia de género en los espacios institucionales (No se cuentan duplicados)
En agosto 349 mujeres recibieron acompañamiento psicosocial en el marco de la estrategia de justicia de género en los espacios institucionales (No se cuentan duplicados) 
En septiembre 619 mujeres recibieron acompañamiento psicosocial en el marco de la estrategia de justicia de género en los espacios institucionales (No se cuentan duplicados) Para un total de 1728 mujeres con acompañamiento psicosocial.
En octubre 715 mujeres recibieron acompañamiento psicosocial en el marco de la estrategia de justicia de género en los espacios institucionales (No se cuentan duplicados) Para un total de 2443 mujeres con acompañamiento psicosocial.
En noviembre 620 mujeres recibieron acompañamiento psicosocial en el marco de la estrategia de justicia de género en los espacios institucionales (No se cuentan duplicados) Para un total de 3063 mujeres con acompañamiento psicosocial. 
En diciembre 540 mujeres recibieron acompañamiento psicosocial en el marco de la estrategia de justicia de género en los espacios institucionales (No se cuentan duplicados) Para un total de 3603 mujeres con acompañamiento psicosocial.</t>
  </si>
  <si>
    <t>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
En lo transcurrido de los meses de julio a diciembre 3603  mujeres recibieron acompañamiento psicosocial en el marco de la estrategia de justicia de género en los espacios institucionales.</t>
  </si>
  <si>
    <t>Las ciudadanas se benefician al contar con el acompañamiento psicosocial gratuito</t>
  </si>
  <si>
    <t>4.1 Brindar los servicios de acompañamiento psicosocial al 100% de las mujeres que demandan de estos servicios de la SDMujer en Centros de Atención de fiscalías</t>
  </si>
  <si>
    <t>En diciembre 43 mujeres recibieron acompañamiento psicosocial en CAF. (No se cuentan duplicados)</t>
  </si>
  <si>
    <t>https://secretariadistritald.sharepoint.com/:x:/s/InstrumentosdePlaneacin-SubsecretaraFCO/ESosc6185PdPnb6fq8_ahUgBizNUjr-ftUuzwuWEGFiPxA?e=pyoUmA</t>
  </si>
  <si>
    <t>4.2. Brindar los servicios de acompañamiento psicosocial al 100% de las mujeres que demandan de estos servicios de la SDMujer en Casas de justicia con ruta integral</t>
  </si>
  <si>
    <t xml:space="preserve">En diciembre 285 mujeres recibieron acompañamiento psicosocial en las Casas de Justicia . (No se cuentan duplicados). Específicamente, en Casas de Justicia con Ruta Integral 211  y en Casas Modelo Tradicional 74. </t>
  </si>
  <si>
    <t>4.3 Brindar los servicios de acompañamiento psicosocial al 100% de las mujeres que demandan de estos servicios de la SDMujer en URIs</t>
  </si>
  <si>
    <t>En diciembre fueron remitas desde la estrategia URI 212 mujeres para recibir acompañamiento psicosocial. ( No se cuentan duplicados)</t>
  </si>
  <si>
    <t>Gestionar 5000 activaciones de rutas y servicios de la oferta distrital para la atención integral a mujeres</t>
  </si>
  <si>
    <t xml:space="preserve">En el mes de julio desde el proceso de dinamización, a 231 mujeres se les activó ruta social, (una mujer puede tener mas de una activación de ruta), en el mes de agosto se activó la ruta a 152 mujeres, en el mes de septiembre a 271 mujeres, en el mes de octubre de 299 mujeres, en el mes de noviembre 269 y en el mes de diciembre 215 mujeres evidenciando la labor constante y pertinente de los equipos en la atención integral, real y efectiva a la ciudadanía. 
Así mismo, se registraron 678 seguimientos efectivos a 535 mujeres en julio, 324 seguimientos efectivos a 284 mujeres en agosto; 551 seguimientos efectivos a 427 mujeres en septiembre, 550 seguimientos efectivos a 460 mujeres en el mes de octubre, noviembre 482 seguimientos a  419 mujeres relacionados con el avance del trámite de la ruta social activada, diciembre 536 seguimientos a  448 mujeres relacionados con el avance del trámite de la ruta social activada 
Para un total de 1437 activaciones de ruta social y 3121 seguimientos efectivos. </t>
  </si>
  <si>
    <t xml:space="preserve">Se cuenta con el equipo de dinamizadoras para cada una de las 7 casas de justicia con ruta integral. Desde el proceso de dinamización, de julio a diciembre a 1437 mujeres se les activó ruta social, (una mujer puede tener mas de una activación de ruta) evidenciando la labor constante y pertinente de los equipos en la atención integral, real y efectiva a la ciudadanía. Así mismo, se registraron 3121 seguimientos efectivos. </t>
  </si>
  <si>
    <t xml:space="preserve">A la fecha se mantienen dificultades frente al registro, asociación de seguimientos y generación de reportes confiables frente a las atenciones realizadas, se continua presentando intermitencia  en el sistema SI-Misional 2.0. </t>
  </si>
  <si>
    <t xml:space="preserve">Las mujeres se benefician al contar con una orientación e impulso de las acciones para acceder a demás servicios de la oferta distrital en temas de carácter social, generando así una atención realmente integral, eficiente y efectiva para sus necesidades. </t>
  </si>
  <si>
    <t>5.1 Gestionar activaciones de rutas y servicios de la oferta distrital para la atención integral a mujeres</t>
  </si>
  <si>
    <t xml:space="preserve">Desde el proceso de dinamización, en el mes de diciembre a 215 mujeres se les activó ruta social, (una mujer puede tener mas de una activación de ruta) evidenciando la labor constante y pertinente de los equipos en la atención integral, real y efectiva a la ciudadanía. Así mismo, se registraron 536 seguimientos efectivos a 448 mujeres en relación al avance del trámite de la ruta social activada. </t>
  </si>
  <si>
    <t>Página 2 de 4</t>
  </si>
  <si>
    <t xml:space="preserve">PROGRAMACIÓN </t>
  </si>
  <si>
    <t>SOLUCIONES PROPUESTAS PARA RESOLVER LOS RETRASOS Y FACTORES LIMITANTES PARA EL CUMPLIMIENTO</t>
  </si>
  <si>
    <t>PRODUCTO INSTITUCIONAL (PMR):</t>
  </si>
  <si>
    <t>OBJETIVO ESTRATEGICO:</t>
  </si>
  <si>
    <t xml:space="preserve"> META</t>
  </si>
  <si>
    <t xml:space="preserve">MAGNITUD CUATRIENIO
(Únicamente para indicadores PDD y PMR. Se debe diligenciar "A demanda" cuando aplique en los indicadores de tareas) </t>
  </si>
  <si>
    <t>Meta PDD</t>
  </si>
  <si>
    <t>PMR</t>
  </si>
  <si>
    <t>Tarea</t>
  </si>
  <si>
    <t>MAGNITUD EJECUTADA</t>
  </si>
  <si>
    <t>AVANCE %</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</si>
  <si>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</si>
  <si>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Incremento en el número de espacios interinstitucionales con servicios jurídicos y psicosociales dirigido a mujeres mantenidos</t>
  </si>
  <si>
    <t>Número de espacios interinstitucionales con servicios jurídicos y psicosociales dirigido a mujeres mantenidos</t>
  </si>
  <si>
    <t>Creciente</t>
  </si>
  <si>
    <t>número</t>
  </si>
  <si>
    <t>Se reporta el número de espacios institucionales en los que tiene presencia la SDMujer prestando los servicios jurídicos y psicosociales en el marco de la estrategia de justicia de genero, bajo la Resolución 314 de 2022</t>
  </si>
  <si>
    <t>Subsecretaria Fortalecimiento de Capacidades y Oportunidades</t>
  </si>
  <si>
    <t>Trimestral</t>
  </si>
  <si>
    <t xml:space="preserve">A diciembre de 2024 se encuentran en operación 13 espacios establecidos por la Subsecretaría para la prestación de los servicios jurídicos y psicosociales de manera integral </t>
  </si>
  <si>
    <t>https://secretariadistritald.sharepoint.com/:b:/s/InstrumentosdePlaneacin-SubsecretaraFCO/EcUX_CsyOJdNnRG3SrsgFp4BrCnN1CIJwaYHtfeqRfRwhg?e=XTbZSo</t>
  </si>
  <si>
    <t xml:space="preserve">Los 13 espacios para prestar los servicios son: 7 Casas de Justicia con Ruta Integral, 5 URI´s que cuentan con las duplas y 1 Centro de Atención de la Fiscalía. Se incluye como evidencia presentación en donde se relacionan los espacios en donde contamos con el servicio psicosocial. </t>
  </si>
  <si>
    <t xml:space="preserve">No se presentan retrasos en el periodo. </t>
  </si>
  <si>
    <t>Número de mujeres atendidas con perspectiva de género y derechos de las mujeres a través de los espacios donde tiene presencia los equipos de la SFCO</t>
  </si>
  <si>
    <t>Sumatoria de mujeres (se eliminan duplicados de manera acumulada) que acudan a cualquiera de estos espacios.</t>
  </si>
  <si>
    <t>suma</t>
  </si>
  <si>
    <t>Se contabilizan las mujeres que acuden a estos espacios a recibir atención; solo se cuentan una vez en la vigencia, es decir que si la mujer acude por ejemplo en 3 ocasiones, no importa el punto de atención se entiende como una mujer que recibe los servicios.</t>
  </si>
  <si>
    <t>Coordinadoras Orientación y Asesoría jurídica</t>
  </si>
  <si>
    <t>Mensual</t>
  </si>
  <si>
    <t>Reportes simisional</t>
  </si>
  <si>
    <t>Se cuenta con el equipo de abogadas de orientación y asesoría para atender a las mujeres que ingresan a alguna de las 5 URI, al CAF (Caivas y Capiv) y a las 7 Casas de Justicia con Ruta Integral o a las 8 Casas de Justicia con el modelo de atención tradicional.
En diciembre acudieron 111 personas al CAF para recibir atención jurídica, por primera vez a este espacio; 869 personas a las casas de justicia específicamente, en Casas de justicia con ruta integral 597 y en casas modelo tradicional 272 y en relación con URI 214 personas.</t>
  </si>
  <si>
    <t>https://secretariadistritald.sharepoint.com/:x:/s/InstrumentosdePlaneacin-SubsecretaraFCO/ETGr6E6npBNHn1inBwp1DBoBD5v_7aKLr-21QjUCl8T3Hw?e=wXc4G1</t>
  </si>
  <si>
    <t xml:space="preserve">Se cuenta con el equipo de abogadas de orientación y asesoría para atender a las mujeres que ingresan a alguna de las 5 URI, al CAF (Caivas y Capiv) y a las 7 casas de justicia con ruta integral o a las 8 casas de justicia con el modelo de atención tradicional.
En lo transcurrido de los meses de julio a diciembre acudieron 696 personas al CAF para recibir atención jurídica, por primera vez en este espacio;  5482 personas a las casas de justicia específicamente, en Casas de Justicia con Ruta Integral 3953 y en casas modelo tradicional 1529 y en relación con URI 1243 personas.			</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</si>
  <si>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</si>
  <si>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Número de mujeres con atención psicosocial a través de los espacios donde tiene presencia los equipos de la SFCO</t>
  </si>
  <si>
    <t>Coordinadora Psicosocial</t>
  </si>
  <si>
    <t>Se cuenta con el equipo psicosocial para atender a las mujeres que ingresan a alguna de las 5 URI, al CAF (Caivas y Capiv) y a las 7 casas de justicia con ruta integral o a las 8 casas de justicia con el modelo de atención tradicional.
En diciembre 540 mujeres recibieron acompañamiento psicosocial en el marco de la estrategia de justicia de género en los espacios institucionales (No se cuentan duplicados) Para un total de 3603 mujeres con acompañamiento psicosocial.</t>
  </si>
  <si>
    <t xml:space="preserve">https://secretariadistritald.sharepoint.com/:x:/s/InstrumentosdePlaneacin-SubsecretaraFCO/EXAtpJRBdORLkpavPgTqIbIBge-AsID3KGlCkyuYdKtUrA?e=7OLLzP
</t>
  </si>
  <si>
    <t xml:space="preserve">En lo transcurrido de los meses de julio a diciembre 3603 mujeres recibieron acompañamiento psicosocial en el marco de la estrategia de justicia de género en los espacios institucionales.
Se cuenta con el equipo psicosocial para atender a las mujeres que ingresan a alguna de las 5 URI, al CAF (Caivas y Capiv) y a las 7 casas de justicia con ruta integral o a las 8 casas de justicia con el modelo de atención tradicional.  Se mantiene articulación con la Estrategia de Enlace Sofía para revisar los criterios de articulación y comunicación entre los dos Equipos, según los casos que se acompañan en las distintas estrategias.
</t>
  </si>
  <si>
    <t>Número de activaciones de rutas y servicios de la oferta distrital de las mujeres a través de los espacios donde tiene presencia los equipos de la SFCO</t>
  </si>
  <si>
    <t>Coordinadora Dinamizadoras</t>
  </si>
  <si>
    <t xml:space="preserve">En el mes de diciembre se activaron servicios a 215 mujeres, evidenciando la labor constante y pertinente de los equipos en la atención integral, real y efectiva a la ciudadanía.  Así mismo, se registraron 536 seguimientos efectivos a 448 mujeres en relación al avance del trámite de la ruta social activada. </t>
  </si>
  <si>
    <t>https://secretariadistritald.sharepoint.com/:x:/s/InstrumentosdePlaneacin-SubsecretaraFCO/EUbE_ygr8jRJnPGJtQFNuGgBbn4GpVhh5bsMzZyeHVJzdQ?e=HVvFth</t>
  </si>
  <si>
    <t xml:space="preserve">Asegurar que el 100% de los casos de representación jurídica ejercida por la SDMUJER que requieran servicios de psicología forense y acompañamiento psicosocial accedan a los mismos </t>
  </si>
  <si>
    <t>Relación entre casos en representación que requieren atención psicosocial con los casos que reciben el acompañamiento</t>
  </si>
  <si>
    <t>Casos con seguimiento psicosocial indican decisión de voluntad de mujer para el servicio psicosocial/ casos de representación que en seguimiento se evidencie articulación con atención psicosocial</t>
  </si>
  <si>
    <t xml:space="preserve">Constante </t>
  </si>
  <si>
    <t>Porcentaje</t>
  </si>
  <si>
    <t>Mide los casos de representación en los que se acepta y se brinda el acompañamiento psicosocial y/o de perito forense</t>
  </si>
  <si>
    <t>Coordinadoras litigio - Coordinadora Psicosocial</t>
  </si>
  <si>
    <t>Se cuenta con el equipo de 2 peritos forenses y de 3 profesionales en psicología para acompañar en los casos que cuenten con la voluntariedad de la ciudadana. 
En el mes de diciembre, de los 33 casos de representación 9 cuentan con acompañamiento psicosocial y 12 con seguimiento psicosocial, de los cuales, 3 corresponden a acompañamientos iniciados antes de diciembre de 2024.</t>
  </si>
  <si>
    <t xml:space="preserve">En el periodo de julio a diciembre de los 485 casos de Representación se evidencia que en la atención de 224 mujeres se realizó contacto efectivo para iniciar y/o continuar con el proceso de acompañamiento psicosocial.
Se cuenta con el equipo de 2 peritos forenses y de 3 profesionales en psicología para acompañar en los casos que cuenten con la voluntariedad de la ciudadana. </t>
  </si>
  <si>
    <t xml:space="preserve">A la fecha se mantienen dificultades frente al registro, asociación de seguimientos y generación de reportes confiables frente a las atenciones realizadas, se continua presentando intermitencia  en el sistema SI-Misional 2.0, demoras en la migración y parametrización de los servicios, profesionales y puntos de atención.  
			</t>
  </si>
  <si>
    <t>creciente</t>
  </si>
  <si>
    <t>Iniciar la representación judicial y/o administrativa de casos nuevos</t>
  </si>
  <si>
    <t>Casos con representación iniciada por el equipo de litigio de la sdmujer.</t>
  </si>
  <si>
    <t>Sumatoria de casos de representación registrados</t>
  </si>
  <si>
    <t>Suma</t>
  </si>
  <si>
    <t xml:space="preserve">Se contabilizan las atenciones reportadas como REPRESENTACIÓN en el simisional, mensualmente </t>
  </si>
  <si>
    <t>Coordinadoras litigio</t>
  </si>
  <si>
    <t xml:space="preserve">Se mantiene la articulación con Fiscalía General de la Nación, Personería y Procuraduría con miras a fortalecer y luchar en contra de los obstáculos que a diario se presentan en litigio.
En el mes de diciembre se dió inicio a 33 representaciones, 16 en materia administrativa y 17 en materia penal. </t>
  </si>
  <si>
    <t>https://secretariadistritald.sharepoint.com/:x:/s/InstrumentosdePlaneacin-SubsecretaraFCO/Edy1txj_vTNOm44X8nvspKgB-2TYVb0rjK1sj1WHnknS5A?e=zsCf5O</t>
  </si>
  <si>
    <t>En lo transcurrido para los meses de julio a diciembre de 2024 se dio inicio a 485 representaciones, de las cuales se discriminan de la siguiente forma 374 en procesos administrativos, 106 en procesos penales, y 5 en procesos de familia. 
Se cuenta con el equipo de abogadas de litigio para atender los casos que son por asignación directa (URI y Ruta Integral), así como con el equipo de litigio en procesos administrativos (Medidas de Protección) y en procesos penales.</t>
  </si>
  <si>
    <t>decreciente</t>
  </si>
  <si>
    <t>Inicio de casos de representación en procesos penales</t>
  </si>
  <si>
    <t>Casos iniciados de representación en procesos penales</t>
  </si>
  <si>
    <t>Sumatoria de casos iniciados en representación en procesos penales/ total de procesos penales asignados</t>
  </si>
  <si>
    <t>A demanda</t>
  </si>
  <si>
    <t>Sumatoria de casos de representación en procesos penales</t>
  </si>
  <si>
    <t xml:space="preserve">Del total de casos asignados para representar en procesos penales, se evidencia el inicio de representación de 17 casos. </t>
  </si>
  <si>
    <t>https://secretariadistritald.sharepoint.com/:x:/s/InstrumentosdePlaneacin-SubsecretaraFCO/Edy1txj_vTNOm44X8nvspKgB-2TYVb0rjK1sj1WHnknS5A?e=NHS3A2</t>
  </si>
  <si>
    <t>Del total de casos asignados para representar en procesos penales para los meses de julio a diciembre, se evidencia el inicio de representación de 106 en procesos penales .</t>
  </si>
  <si>
    <t>constante</t>
  </si>
  <si>
    <t>Inicio de casos de representación en procesos administrativos</t>
  </si>
  <si>
    <t>Casos de representación en procesos administrativos</t>
  </si>
  <si>
    <t>Sumatoria de casos de representación iniciados en procesos administrativos/ total de procesos administrativos asignados</t>
  </si>
  <si>
    <t>Sumatoria de casos de representación en procesos administrativos</t>
  </si>
  <si>
    <t>Del total de casos asignados para representar en procesos administrativos, se evidencia el inicio de representación de 16 casos .</t>
  </si>
  <si>
    <t>Del total de casos asignados para representar en procesos administrativos para los meses de julio a diciembre, se evidencia el inicio de representación de 374 en procesos administrativos.</t>
  </si>
  <si>
    <t>Realizar en cada uno de los espacios institucionales, el escalonamiento  de casos para una posible representación</t>
  </si>
  <si>
    <t>Casos escalonados por espacio institucional</t>
  </si>
  <si>
    <t>Sumatoria de casos de escalonados registrados</t>
  </si>
  <si>
    <t>Secretaría técnica comité de representación</t>
  </si>
  <si>
    <t>Para el mes de diciembre del 2024 fueron escalonados 36 casos a los cuales se les dio el siguiente tramite:
Asignaciones directas: 11 casos.
Asignaciones de URI: 7 casos
Asignaciones de Ruta integral: 4 casos
Asignaciones por comité (2 sesiones): 10 casos
Devoluciones: 2
Casos pendientes para el próximo comité: 8
De los casos escalonados 23 tenían alerta de feminicidio de acuerdo a lo reportado en simisional 2.0.</t>
  </si>
  <si>
    <t>https://secretariadistritald.sharepoint.com/:x:/s/InstrumentosdePlaneacin-SubsecretaraFCO/EWYKUhV79gREqWck5MHHAyoBMm1HuNpcHoHVTSTi2Ebyzg?e=PvftdQ</t>
  </si>
  <si>
    <t>Se lleva un avance total de la meta de 694 casos escalonados de acuerdo a los reportes de los meses de julio a noviembre .</t>
  </si>
  <si>
    <t>Casos asignados para representación por asignación directa de acuerdo con Res. 314 de 2022</t>
  </si>
  <si>
    <t xml:space="preserve">Casos asignados para representación por asignación directa </t>
  </si>
  <si>
    <t>Sumatoria de casos asignados por representación directa URI + Sumatoria de casos asignación directa Ruta Integral</t>
  </si>
  <si>
    <t>En el mes de diciembre se asignaron 57 caso de manera Directa</t>
  </si>
  <si>
    <t>Se registra una asignación de 233 casos de manera Directa de acuerdo a los reportes de lo meses de julio a noviembre.</t>
  </si>
  <si>
    <t xml:space="preserve">Participar en espacios de articulación intrainstitucional  e interinstitucional, en el marco de Justicia de Género. </t>
  </si>
  <si>
    <t>Espacios de articulación intrainstitucional  e interinstitucional, en el marco de Justicia de Género realizados</t>
  </si>
  <si>
    <t>(Número de comités + reuniones de articulación en los que se participa /Número de comités  + reuniones de espacios de articulación programados)*100</t>
  </si>
  <si>
    <t>Suma la participación en los Comité directivos de Justicia de Genero, mas reuniones de articulaciones con Fiscalía, Seguridad, en el marco de los convenios en relación con las solicitudes y/o programación de asistencia a estos espacios de articulación</t>
  </si>
  <si>
    <t>Coordinadoras espacios</t>
  </si>
  <si>
    <t>Se participó en una (1) reunión de articulación institucional:
05 de diciembre de 2024. Reunión de articulación interinstitucional con la Delegada Nacional de Género de la Procuraduría General de la Nación, cuyo objetivo fue el estudio de casos penales documentados por la SDMujer para la remoción de barreras e impulsos procesales. Se anexa acta y listado de asistencia.</t>
  </si>
  <si>
    <t>https://secretariadistritald.sharepoint.com/:b:/s/InstrumentosdePlaneacin-SubsecretaraFCO/ETpwGA5g_JdFux-6z2uVHSwB14k89i0euL1JFnxMst2hgA?e=Ay5Ijo</t>
  </si>
  <si>
    <t xml:space="preserve">En diciembre se realizó 1 espacio de articulación. </t>
  </si>
  <si>
    <t>Realizar las acciones para dinamizar los servicios en Casas de Justicia con Ruta Integral</t>
  </si>
  <si>
    <t>Acciones para dinamizar los servicios en Casas de Justicia con Ruta Integral</t>
  </si>
  <si>
    <t>Sumatoria acciones de articulación por espacio en Ruta integral</t>
  </si>
  <si>
    <t>Suma las acciones de articulación con diferentes actores, organizaciones y/o entidades de incidencia local en el territorio.</t>
  </si>
  <si>
    <t xml:space="preserve">Desde la dinamización de la ruta integral se realizaron 22 procesos de articulación en los territorios con el fin de identificar los actores, organizaciones y/o entidades de incidencia local, logrando el reconocimiento de la ruta integral en los distintos barrios y dando a conocer los servicios en las localidades de Ciudad Bolívar, Barrios Unidos, Suba, Bosa, Kennedy, Fontibón, y San Cristóbal. </t>
  </si>
  <si>
    <t>https://secretariadistritald.sharepoint.com/:f:/s/InstrumentosdePlaneacin-SubsecretaraFCO/EnSY_B9yaE1OoGWw_t56hn0BB5wajW0toUsmv2qJTZmKFw?e=9MFppF</t>
  </si>
  <si>
    <t xml:space="preserve">De julio a diciembre de 2024 se realizaron un total de 129 procesos de articulación. </t>
  </si>
  <si>
    <t>ELABORÓ</t>
  </si>
  <si>
    <t>Firma:</t>
  </si>
  <si>
    <t>APROBÓ (Según aplique Gerenta de proyecto, Líder técnica y responsable de proceso)</t>
  </si>
  <si>
    <t>REVISÓ OFICINA ASESORA DE PLANEACIÓN</t>
  </si>
  <si>
    <t xml:space="preserve">VoBo. </t>
  </si>
  <si>
    <t>Nombre: JULIANA CORTÉS GUERRA</t>
  </si>
  <si>
    <t>Nombre:</t>
  </si>
  <si>
    <t>Nombre: Lina Tatiana Carrillo Cruz</t>
  </si>
  <si>
    <t>Cargo: GERENTA PROYECTO DE INVERSIÓN</t>
  </si>
  <si>
    <t xml:space="preserve">Cargo: </t>
  </si>
  <si>
    <t>Cargo: Contratista Lideresa Técnica del Proyecto 8210</t>
  </si>
  <si>
    <t>Cargo: Jefe Oficina Asesora de Planeación</t>
  </si>
  <si>
    <t>Planes decreto 612</t>
  </si>
  <si>
    <t>Unidad de medida</t>
  </si>
  <si>
    <t>1. Plan Institucional de Archivos de la Entidad (PINAR)</t>
  </si>
  <si>
    <t>Número</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</si>
  <si>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</si>
  <si>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</si>
  <si>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</si>
  <si>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</si>
  <si>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</si>
  <si>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</si>
  <si>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</si>
  <si>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</si>
  <si>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</si>
  <si>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</si>
  <si>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</si>
  <si>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</si>
  <si>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</si>
  <si>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</si>
  <si>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</si>
  <si>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</si>
  <si>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SEGUIMIENTO </t>
  </si>
  <si>
    <t>FECHA DE REPORTE:</t>
  </si>
  <si>
    <t xml:space="preserve">07 de enero de 2025 </t>
  </si>
  <si>
    <t>INDICADOR / ACTIVIDAD:</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</si>
  <si>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</si>
  <si>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</si>
  <si>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</si>
  <si>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</si>
  <si>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</si>
  <si>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</si>
  <si>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</si>
  <si>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</si>
  <si>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</si>
  <si>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</si>
  <si>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</si>
  <si>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</si>
  <si>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</si>
  <si>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</si>
  <si>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</si>
  <si>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</si>
  <si>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</si>
  <si>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</si>
  <si>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hgh</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</si>
  <si>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</si>
  <si>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</si>
  <si>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</si>
  <si>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</si>
  <si>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</si>
  <si>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</si>
  <si>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</si>
  <si>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</si>
  <si>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</si>
  <si>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</si>
  <si>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</si>
  <si>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</si>
  <si>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</si>
  <si>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</si>
  <si>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</si>
  <si>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</si>
  <si>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</si>
  <si>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</si>
  <si>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</si>
  <si>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</si>
  <si>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</si>
  <si>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</si>
  <si>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Fecha de Emisión: 7/01/2025</t>
  </si>
  <si>
    <t>Página 4 de 4</t>
  </si>
  <si>
    <t>CONTROL DE CAMBIOS EN EL PLAN DE ACCIÓN</t>
  </si>
  <si>
    <t>Fecha de aprobación</t>
  </si>
  <si>
    <t>Cambio</t>
  </si>
  <si>
    <t>Justificación del cambio</t>
  </si>
  <si>
    <t>Se realiza reduccion de la meta: Iniciar 3500 casos de representación jurídica asignados por el Comité Técnico de Representación Jurídica.</t>
  </si>
  <si>
    <t>Se realiza reduccion de la meta:  Acompañar el 100% de los casos de representación jurídica que requiran el apoyo de psicología forense</t>
  </si>
  <si>
    <t>Se realiza reduccion de la meta: Gestionar 5000 activaciones de rutas y servicios de la oferta distrital para la atención integral a mujeres</t>
  </si>
  <si>
    <t>OBJETIVOS PDD</t>
  </si>
  <si>
    <t>METAS PDD</t>
  </si>
  <si>
    <t>PROYECTO</t>
  </si>
  <si>
    <t>Cod Producto</t>
  </si>
  <si>
    <t>Producto PMR</t>
  </si>
  <si>
    <t xml:space="preserve">TIPO DE ANUALIZACIÓN </t>
  </si>
  <si>
    <t>Mujeres</t>
  </si>
  <si>
    <t xml:space="preserve">Creciente </t>
  </si>
  <si>
    <t>Infancia (Menor de 12 años)</t>
  </si>
  <si>
    <t xml:space="preserve">Discapacidad </t>
  </si>
  <si>
    <r>
      <t>8221</t>
    </r>
    <r>
      <rPr>
        <sz val="11"/>
        <color rgb="FF000000"/>
        <rFont val="Calibri"/>
        <family val="2"/>
        <scheme val="minor"/>
      </rPr>
      <t xml:space="preserve"> - Ampliación de los servicios con enfoque diferencial para la atención a mujeres que ejercen actividades sexuales pagadas (ASP) en Bogotá D.C.</t>
    </r>
  </si>
  <si>
    <t>06</t>
  </si>
  <si>
    <t>Servicios de prevención, atención y acogida para el fortalecimiento del derecho de las mujeres a una vida libre de violencias</t>
  </si>
  <si>
    <t>Mujeres, hijos e hijas</t>
  </si>
  <si>
    <t>Decreciente</t>
  </si>
  <si>
    <t>Juventud (Entre 12 y 14 años)</t>
  </si>
  <si>
    <t>2. Bogotá confía en su bien-estar</t>
  </si>
  <si>
    <t>2.12. Bogotá cuida a su gente</t>
  </si>
  <si>
    <t>8222 - Fortalecimiento de los servicios y estrategias con enfoque diferencial en el sector público y privado que vinculen a la ciudadanía y a las mujeres en sus diferencias y diversidad en Bogotá D.C.</t>
  </si>
  <si>
    <t>07</t>
  </si>
  <si>
    <t>Servicio de información estadística en temas de género. Concertado SASP</t>
  </si>
  <si>
    <t>Intervenciones</t>
  </si>
  <si>
    <t>Juventud (Entre 15 y 28 años)</t>
  </si>
  <si>
    <t>3. Bogotá confia en su potencial</t>
  </si>
  <si>
    <t>3.17. Formación para el trabajo y acceso a oportunidades educativas</t>
  </si>
  <si>
    <t>39. Implementar en 6 casas refugio, los servicios con enfoque diferencial, brindando atención a mujeres víctimas de violencia y sus sistemas familiares dependientes. Entre otras, incluyendo una casa para mujeres de la ruralidad y campesinas y, un modelo intermedio.</t>
  </si>
  <si>
    <t>8207 - Implementación de una estrategia de comunicación para la promoción de los derechos de las mujeres, la prevención y atención de las violencias de género en Bogotá D.C.</t>
  </si>
  <si>
    <t>08</t>
  </si>
  <si>
    <t>Servicio de promoción de la garantía de derechos</t>
  </si>
  <si>
    <t>Consultas</t>
  </si>
  <si>
    <t>Adultez (Entre 29 y 59 años)</t>
  </si>
  <si>
    <t>5. Bogotá confía en su gobierno</t>
  </si>
  <si>
    <t>3.18. Ciencia, tecnología e innovación-CTel para desarrollar nuestro potencial y promover el de nuestros vecinos regionales</t>
  </si>
  <si>
    <t>41. 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</si>
  <si>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8225 - Mejoramiento del modelo de operación por procesos de la Secretaría Distrital de la Mujer en Bogotá D.C.</t>
  </si>
  <si>
    <t>09</t>
  </si>
  <si>
    <t>Servicio de educación informal</t>
  </si>
  <si>
    <t>Casas</t>
  </si>
  <si>
    <t>Mayores (Igual o superior a 60 años)</t>
  </si>
  <si>
    <t>3.20. Promoción del emprendimiento formal, equitativo e incluyente</t>
  </si>
  <si>
    <t>42. Implementar un modelo integral de prevención y atención de violencias contra las mujeres en el transporte público y en el espacio público peatonal para el encuentro, construyendo entornos seguros e incluyentes.</t>
  </si>
  <si>
    <t>8181 - Producción de Información sobre los derechos de las mujeres para potenciar la toma de decisiones en Bogotá D.C.</t>
  </si>
  <si>
    <t>10</t>
  </si>
  <si>
    <t xml:space="preserve">	Servicio de formación para la participación ciudadana y liderazgo político.</t>
  </si>
  <si>
    <t>Personas</t>
  </si>
  <si>
    <t>5.33. Fortalecimiento institucional para un gobierno confiable</t>
  </si>
  <si>
    <t>43. Aumentar a 2 unidades de operación la estrategia Casa de Todas, una sede física y una móvil.</t>
  </si>
  <si>
    <t>8232 - Implementación de estrategias para el empoderamiento económico de las mujeres en toda su diversidad en Bogotá D.C.</t>
  </si>
  <si>
    <t>11</t>
  </si>
  <si>
    <t>Servicio de coordinación del Sistema Distrital de Cuidado  y servicios complementarios.</t>
  </si>
  <si>
    <t>Atenciones</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</si>
  <si>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</si>
  <si>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8190 - Desarrollo de capacidades digitales para potenciar la inclusión social de las mujeres en zonas urbanas y rurales en Bogotá D.C.</t>
  </si>
  <si>
    <t>Orientaciones y asesorías</t>
  </si>
  <si>
    <t>104. Desarrollar 1 estrategia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</si>
  <si>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8205 - Fortalecimiento de la estrategia de acogida, atención y prevención de violencias contra las mujeres en el espacio público y privado en Bogotá D.C.</t>
  </si>
  <si>
    <t>Orientaciones</t>
  </si>
  <si>
    <t>105. Alcanzar 31 manzanas de cuidado en operación fortaleciendo los servicios actuales e implementando nuevas estrategias lideradas por la SDMujer, en el marco del Sistema Distrital de Cuidado.</t>
  </si>
  <si>
    <t>Estudios y/o investigaciones</t>
  </si>
  <si>
    <t>106. Mantener en funcionamiento el modelo de casas de igualdad de oportunidades para las mujeres en las 20 localidades, fortaleciendo la atención en los territorios urbanos y rurales.</t>
  </si>
  <si>
    <t>8200 - Implementación de las políticas públicas PPMYEG y PPASP para la garantía de los derechos de las mujeres, la transversalización del enfoque de género y la igualdad en Bogotá D.C.</t>
  </si>
  <si>
    <t>Contenidos</t>
  </si>
  <si>
    <t>107. Desarrollar 4 estrategias de empoderamiento para promover capacidades, liderazgos, participación, incidencia política y transformación de imaginarios culturales, que reproducen los estereotipos de género, en los territorios urbanos y rurales.</t>
  </si>
  <si>
    <t>8219 - Fortalecimiento a la implementación, seguimiento y coordinación del Sistema Distrital de Cuidado en Bogotá D.C.</t>
  </si>
  <si>
    <t>Casos nuevos</t>
  </si>
  <si>
    <t>108. Consolidar 1 estrategia de transversalización de la Política Pública de Mujeres y Equidad de Género (PPMYEG), en las 20 localidades, con actores territoriales para reducir las brechas de género.</t>
  </si>
  <si>
    <t>8223 - Implementación de estrategias de participación, territorialización y transversalización de la Política Pública de Mujeres y Equidad de Género a nivel local en Bogotá D.C</t>
  </si>
  <si>
    <t>Ciudadanos y ciudadanas</t>
  </si>
  <si>
    <t>192. Cualificar 9000 mujeres, en sus diferencias y diversidades, en herramientas para la autonomía económica.</t>
  </si>
  <si>
    <t>8198 - Implementación de la estrategia de transformación cultural de la Secretaría Distrital de la Mujer en Bogotá D.C.</t>
  </si>
  <si>
    <t>193. 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</si>
  <si>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194. Desarrollar 16 estudios y/o investigaciones del Observatorio de Mujeres y Equidad de Género - OMEG- que den cuenta de la situación de derechos de las mujeres, con datos diversificados para la toma de decisiones.</t>
  </si>
  <si>
    <t>355. Lograr al menos 92 puntos del índice de Gestión Pública Distrital.</t>
  </si>
  <si>
    <t>400. Formar 27.000 mujeres en habilidades digitales a través de los Centros de Inclusión Digital – CID, en zonas rurales y urbanas.</t>
  </si>
  <si>
    <t>432. Vincular a 9000 mujeres en estrategias de empoderamiento social y político que aportan a la promoción y garantía de sus derechos.</t>
  </si>
  <si>
    <t>INDICADORES PDD</t>
  </si>
  <si>
    <t>9. Número de mujeres formadas en los Centros de Inclusión Digital</t>
  </si>
  <si>
    <t>10. Porcentaje de avance en el diseño y acompañamiento de la estrategia de emprendimiento y empleabilidad para la autonomía económica de las mujeres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</si>
  <si>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</si>
  <si>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</si>
  <si>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</si>
  <si>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</si>
  <si>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39. Número de sectores que implementan acciones afirmativas con enfoque diferencial para desarrollar capacidades y promover los derechos de las mujeres en todas sus diversidades</t>
  </si>
  <si>
    <t>40. Política Pública de Mujeres y Equidad de Género implementada en articulación con los sectores responsables en su Plan de Acción</t>
  </si>
  <si>
    <t>41. Estrategia de transversalización implementada en los 15 sectores de la Administración Distrital</t>
  </si>
  <si>
    <t>54. Estrategia pedagógica para la valoración, la resignificación, el reconocimiento y la redistribución del trabajo de cuidado no remunerado implementada</t>
  </si>
  <si>
    <t>55. Porcentaje de avance en la definición técnica y coordinación para la implementación del sistema distrital de cuidado</t>
  </si>
  <si>
    <t>58. Estrategias de manzanas del cuidado y unidades móviles de servicios del cuidado implementadas</t>
  </si>
  <si>
    <t>324. Efectividad en la atención de la Línea Púrpura</t>
  </si>
  <si>
    <t>325. Número de Casas Refugio en operación</t>
  </si>
  <si>
    <t>326. Número de estrategias de comunicación y divulgación con enfoque de género, diferencial e interseccional diseñadas e implementadas</t>
  </si>
  <si>
    <t>327. Número de mujeres atendidas con perspectiva de género y derechos de las mujeres a través de Casas de Justicia y espacios de atención integral de la Fiscalía (CAPIV, CAIVAS)</t>
  </si>
  <si>
    <t>328. Número de URIs con estrategia de atención semi permanente para la protección de las mujeres víctimas de violencia y acceso a la justicia implementada</t>
  </si>
  <si>
    <t>329. Acciones estratégicas realizadas en el marco de los componentes del Sistema SOFIA</t>
  </si>
  <si>
    <t>487. Porcentaje de avance en la creación y fortalecimiento de infraestructura tecnológica del OMEG para la articulación con los sectores distritales</t>
  </si>
  <si>
    <t>489. Investigaciones realizadas</t>
  </si>
  <si>
    <t>431. Porcentaje de instancias con participación paritaria en el Distrito</t>
  </si>
  <si>
    <t>459. Número de mujeres vinculadas a procesos de formación para el desarrollo de capacidades de incidencia, liderazgo, empoderamiento y participación política de las mujeres</t>
  </si>
  <si>
    <t>461. Documento de lineamiento de presupuesto participativo sensible al género, formulado y adoptado</t>
  </si>
  <si>
    <t>567. Número de buenas prácticas de gestión administrativa y organizacionales implementadas</t>
  </si>
  <si>
    <t>Se realiza auumento de la meta:  Brindar a 40000 mujeres orientación y asesoría jurídica en los espacios con presencia de la SDMujer</t>
  </si>
  <si>
    <t>Se modifica la meta  por liberación de recursos en los contratos de prestación de servicios profesionales y de apoyo a la gestión, en valor de $27.263.200</t>
  </si>
  <si>
    <t>Se modifica la meta  por liberación de recursos en los contratos de prestación de servicios profesionales y de apoyo a la gestión, en valor de $28.049.200</t>
  </si>
  <si>
    <t>Se modifica la meta por liberación de recursos en los contratos de prestación de servicios profesionales y de apoyo a la gestión, en valor de $26.934.427</t>
  </si>
  <si>
    <t>Se realiza aumento de la meta:  Realizar a 15000 mujeres acompañamiento psicosocial en los espacios con presencia de la SDMujer</t>
  </si>
  <si>
    <t>Se modifica la meta por liberación de recursos en los contratos de prestación de servicios profesionales y de apoyo a la gestión, en valor de $35.264.670</t>
  </si>
  <si>
    <t>Se modifica la meta por liberación de recursos en los contratos de prestación de servicios profesionales y de apoyo a la gestión, en valor de $6.886.697</t>
  </si>
  <si>
    <t>Se cuenta con el equipo de 2 peritos forenses. Para el momento de la medición,  no se identifican registros por las peritos forenses en SIMISIONAL 2,0. Entre julio a diciembre se han realizado 77 actuaciones, así: 
1. Recepción de solicitudes: 8 en noviembre y 2 en diciembre para un total de 10. 
2. Evaluaciones: 4 en julio, 3 en agosto, 3 en septiembre, 5 en octubre, 8 en noviembre y 0 en diciembre para un total de 23. 
3. Conceptos: 1 en agosto, 2 en septiembre, 0 en octubre, 1 en noviembre y 1 en diciembre, para un total de 5.  
4. Preparaciones: 1 en agosto, 5 en septiembre, 2 en octubre, 1 en noviembre y 4 en diciembre, para un total de 13.
5. Citación o asistencia a audiencia: 1 en octubre, 3 en noviembre y 2 en diciembre, para un total de 6.
6. Reuniones con abogadas para asesoría :1 en octubre, 0 en noviembre y 1diciembre  para un total de 2. 
7. Articulación con equipo psicosocial: 1 en octubre, 3 en noviembre y 4 en diciembre, para un total de 8. 
8. Sugerencias de articulación desde los comités técnicos para la representación: 3 en noviembre.                                                                                                                                              9. Entrega de informes periciales: 7 en diciembre</t>
  </si>
  <si>
    <t>Nombre: Maria del Pilar Duarte Viviescas</t>
  </si>
  <si>
    <t>Cargo: Contratista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</si>
</sst>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41" formatCode="_-* #,##0_-;\-* #,##0_-;_-* &quot;-&quot;_-;_-@_-"/>
    <numFmt numFmtId="43" formatCode="_-* #,##0.00_-;\-* #,##0.00_-;_-* &quot;-&quot;??_-;_-@_-"/>
    <numFmt numFmtId="164" formatCode="#,##0\ &quot;€&quot;;\-#,##0\ &quot;€&quot;"/>
    <numFmt numFmtId="165" formatCode="_-* #,##0\ &quot;€&quot;_-;\-* #,##0\ &quot;€&quot;_-;_-* &quot;-&quot;\ &quot;€&quot;_-;_-@_-"/>
    <numFmt numFmtId="166" formatCode="_-* #,##0.00\ &quot;€&quot;_-;\-* #,##0.00\ &quot;€&quot;_-;_-* &quot;-&quot;??\ &quot;€&quot;_-;_-@_-"/>
    <numFmt numFmtId="167" formatCode="_-&quot;$&quot;* #,##0.00_-;\-&quot;$&quot;* #,##0.00_-;_-&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9" x14ac:knownFonts="1">
    <font>
      <sz val="11"/>
      <color theme="1"/>
      <name val="Calibri"/>
      <family val="2"/>
      <scheme val="minor"/>
    </font>
    <font>
      <sz val="11"/>
      <color indexed="8"/>
      <name val="Calibri"/>
      <family val="2"/>
    </font>
    <font>
      <sz val="10"/>
      <name val="Arial"/>
      <family val="2"/>
    </font>
    <font>
      <sz val="10"/>
      <name val="Arial Narrow"/>
      <family val="2"/>
    </font>
    <font>
      <sz val="10"/>
      <name val="Arial Narrow"/>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sz val="11"/>
      <color theme="1"/>
      <name val="Times New Roman"/>
      <family val="1"/>
    </font>
    <font>
      <b/>
      <sz val="11"/>
      <color theme="1"/>
      <name val="Times New Roman"/>
      <family val="1"/>
    </font>
    <font>
      <sz val="11"/>
      <color rgb="FF000000"/>
      <name val="Times New Roman"/>
      <family val="1"/>
    </font>
    <font>
      <sz val="10"/>
      <color indexed="81"/>
      <name val="Tahoma"/>
      <family val="2"/>
    </font>
    <font>
      <b/>
      <sz val="10"/>
      <color theme="1"/>
      <name val="Arial"/>
      <family val="2"/>
    </font>
    <font>
      <sz val="11"/>
      <color rgb="FF000000"/>
      <name val="Aptos Narrow"/>
      <family val="2"/>
    </font>
    <font>
      <sz val="11"/>
      <color rgb="FF000000"/>
      <name val="Calibri"/>
      <family val="2"/>
      <scheme val="minor"/>
    </font>
    <font>
      <sz val="11"/>
      <name val="Arial"/>
      <family val="2"/>
    </font>
    <font>
      <b/>
      <sz val="11"/>
      <name val="Arial"/>
      <family val="2"/>
    </font>
    <font>
      <b/>
      <sz val="12"/>
      <name val="Arial"/>
      <family val="2"/>
    </font>
    <font>
      <sz val="11"/>
      <color theme="1"/>
      <name val="Arial"/>
      <family val="2"/>
    </font>
    <font>
      <b/>
      <sz val="12"/>
      <color theme="1"/>
      <name val="Arial"/>
      <family val="2"/>
    </font>
    <font>
      <b/>
      <sz val="11"/>
      <color indexed="10"/>
      <name val="Arial"/>
      <family val="2"/>
    </font>
    <font>
      <b/>
      <sz val="18"/>
      <color theme="0" tint="-0.34998626667073579"/>
      <name val="Arial"/>
      <family val="2"/>
    </font>
    <font>
      <b/>
      <sz val="11"/>
      <color theme="0" tint="-0.34998626667073579"/>
      <name val="Arial"/>
      <family val="2"/>
    </font>
    <font>
      <b/>
      <sz val="11"/>
      <color theme="1"/>
      <name val="Arial"/>
      <family val="2"/>
    </font>
    <font>
      <b/>
      <i/>
      <sz val="11"/>
      <name val="Arial"/>
      <family val="2"/>
    </font>
    <font>
      <b/>
      <sz val="11"/>
      <color theme="0"/>
      <name val="Arial"/>
      <family val="2"/>
    </font>
    <font>
      <b/>
      <sz val="11"/>
      <color indexed="8"/>
      <name val="Arial"/>
      <family val="2"/>
    </font>
    <font>
      <sz val="11"/>
      <color indexed="8"/>
      <name val="Arial"/>
      <family val="2"/>
    </font>
    <font>
      <b/>
      <sz val="10"/>
      <name val="Arial"/>
      <family val="2"/>
    </font>
    <font>
      <sz val="10"/>
      <color rgb="FF000000"/>
      <name val="Arial"/>
      <family val="2"/>
    </font>
    <font>
      <sz val="9"/>
      <color rgb="FF000000"/>
      <name val="Tahoma"/>
      <family val="2"/>
    </font>
    <font>
      <sz val="10"/>
      <color rgb="FF000000"/>
      <name val="Tahoma"/>
      <family val="2"/>
    </font>
    <font>
      <sz val="10"/>
      <color theme="1"/>
      <name val="Arial"/>
      <family val="2"/>
    </font>
    <font>
      <strike/>
      <sz val="10"/>
      <color theme="1"/>
      <name val="Arial"/>
      <family val="2"/>
    </font>
    <font>
      <sz val="10"/>
      <color rgb="FFFF0000"/>
      <name val="Arial"/>
      <family val="2"/>
    </font>
    <font>
      <u/>
      <sz val="11"/>
      <color theme="10"/>
      <name val="Calibri"/>
      <family val="2"/>
      <scheme val="minor"/>
    </font>
    <font>
      <sz val="11"/>
      <color theme="0"/>
      <name val="Arial"/>
      <family val="2"/>
    </font>
    <font>
      <sz val="11"/>
      <color rgb="FF000000"/>
      <name val="Arial"/>
      <family val="2"/>
    </font>
    <font>
      <sz val="11"/>
      <color rgb="FF007BB8"/>
      <name val="Arial"/>
      <family val="2"/>
    </font>
  </fonts>
  <fills count="21">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bgColor indexed="64"/>
      </patternFill>
    </fill>
  </fills>
  <borders count="71">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36">
    <xf numFmtId="0" fontId="0" fillId="0" borderId="0"/>
    <xf numFmtId="0" fontId="7" fillId="3" borderId="62" applyNumberFormat="0" applyAlignment="0" applyProtection="0"/>
    <xf numFmtId="49" fontId="9" fillId="0" borderId="0" applyFill="0" applyBorder="0" applyProtection="0">
      <alignment horizontal="left" vertical="center"/>
    </xf>
    <xf numFmtId="0" fontId="10" fillId="4" borderId="63" applyNumberFormat="0" applyFont="0" applyFill="0" applyAlignment="0"/>
    <xf numFmtId="0" fontId="10" fillId="4" borderId="64" applyNumberFormat="0" applyFont="0" applyFill="0" applyAlignment="0"/>
    <xf numFmtId="0" fontId="12" fillId="5" borderId="0" applyNumberFormat="0" applyProtection="0">
      <alignment horizontal="left" wrapText="1" indent="4"/>
    </xf>
    <xf numFmtId="0" fontId="13" fillId="5" borderId="0" applyNumberFormat="0" applyProtection="0">
      <alignment horizontal="left" wrapText="1" indent="4"/>
    </xf>
    <xf numFmtId="0" fontId="11" fillId="6" borderId="0" applyNumberFormat="0" applyBorder="0" applyAlignment="0" applyProtection="0"/>
    <xf numFmtId="16" fontId="14" fillId="0" borderId="0" applyFont="0" applyFill="0" applyBorder="0" applyAlignment="0">
      <alignment horizontal="left"/>
    </xf>
    <xf numFmtId="0" fontId="15" fillId="7" borderId="0" applyNumberFormat="0" applyBorder="0" applyProtection="0">
      <alignment horizontal="center" vertical="center"/>
    </xf>
    <xf numFmtId="169" fontId="7" fillId="0" borderId="0" applyFont="0" applyFill="0" applyBorder="0" applyAlignment="0" applyProtection="0"/>
    <xf numFmtId="168" fontId="7" fillId="0" borderId="0" applyFont="0" applyFill="0" applyBorder="0" applyAlignment="0" applyProtection="0"/>
    <xf numFmtId="41" fontId="7" fillId="0" borderId="0" applyFont="0" applyFill="0" applyBorder="0" applyAlignment="0" applyProtection="0"/>
    <xf numFmtId="169" fontId="3" fillId="0" borderId="0" applyFont="0" applyFill="0" applyBorder="0" applyAlignment="0" applyProtection="0"/>
    <xf numFmtId="166" fontId="7"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171" fontId="2" fillId="0" borderId="0" applyFont="0" applyFill="0" applyBorder="0" applyAlignment="0" applyProtection="0"/>
    <xf numFmtId="170" fontId="7" fillId="0" borderId="0" applyFont="0" applyFill="0" applyBorder="0" applyAlignment="0" applyProtection="0"/>
    <xf numFmtId="167" fontId="1" fillId="0" borderId="0" applyFont="0" applyFill="0" applyBorder="0" applyAlignment="0" applyProtection="0"/>
    <xf numFmtId="164" fontId="10" fillId="0" borderId="0" applyFont="0" applyFill="0" applyBorder="0" applyAlignment="0" applyProtection="0"/>
    <xf numFmtId="0" fontId="16" fillId="8" borderId="0" applyNumberFormat="0" applyBorder="0" applyAlignment="0" applyProtection="0"/>
    <xf numFmtId="0" fontId="2" fillId="0" borderId="0"/>
    <xf numFmtId="0" fontId="2" fillId="0" borderId="0"/>
    <xf numFmtId="0" fontId="10" fillId="0" borderId="0"/>
    <xf numFmtId="0" fontId="4" fillId="0" borderId="0"/>
    <xf numFmtId="0" fontId="3" fillId="0" borderId="0"/>
    <xf numFmtId="0" fontId="2" fillId="0" borderId="0"/>
    <xf numFmtId="9" fontId="7"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3" fillId="0" borderId="0" applyFill="0" applyBorder="0">
      <alignment wrapText="1"/>
    </xf>
    <xf numFmtId="0" fontId="8" fillId="0" borderId="0"/>
    <xf numFmtId="0" fontId="17" fillId="5" borderId="0" applyNumberFormat="0" applyBorder="0" applyProtection="0">
      <alignment horizontal="left" indent="1"/>
    </xf>
    <xf numFmtId="0" fontId="45" fillId="0" borderId="0" applyNumberFormat="0" applyFill="0" applyBorder="0" applyAlignment="0" applyProtection="0"/>
    <xf numFmtId="0" fontId="45" fillId="0" borderId="0" applyNumberFormat="0" applyFill="0" applyBorder="0" applyAlignment="0" applyProtection="0"/>
  </cellStyleXfs>
  <cellXfs count="449">
    <xf numFmtId="0" fontId="0" fillId="0" borderId="0" xfId="0"/>
    <xf numFmtId="0" fontId="0" fillId="0" borderId="0" xfId="0" applyAlignment="1">
      <alignment vertical="center"/>
    </xf>
    <xf numFmtId="0" fontId="18" fillId="0" borderId="0" xfId="0" applyFont="1" applyAlignment="1">
      <alignment vertical="center"/>
    </xf>
    <xf numFmtId="0" fontId="20" fillId="0" borderId="6" xfId="0" applyFont="1" applyBorder="1" applyAlignment="1">
      <alignment vertical="center"/>
    </xf>
    <xf numFmtId="0" fontId="18" fillId="0" borderId="6" xfId="0" applyFont="1" applyBorder="1" applyAlignment="1">
      <alignment horizontal="left" vertical="center"/>
    </xf>
    <xf numFmtId="0" fontId="19" fillId="0" borderId="0" xfId="0" applyFont="1" applyAlignment="1">
      <alignment horizontal="left" vertical="center"/>
    </xf>
    <xf numFmtId="0" fontId="19" fillId="10" borderId="6" xfId="0" applyFont="1" applyFill="1" applyBorder="1" applyAlignment="1">
      <alignment vertical="center"/>
    </xf>
    <xf numFmtId="0" fontId="18" fillId="0" borderId="0" xfId="0" applyFont="1" applyAlignment="1">
      <alignment horizontal="left" vertical="center"/>
    </xf>
    <xf numFmtId="0" fontId="0" fillId="0" borderId="6" xfId="0" applyBorder="1"/>
    <xf numFmtId="0" fontId="22" fillId="18" borderId="58" xfId="0" applyFont="1" applyFill="1" applyBorder="1" applyAlignment="1">
      <alignment horizontal="center" vertical="center"/>
    </xf>
    <xf numFmtId="0" fontId="22" fillId="18" borderId="69" xfId="0" applyFont="1" applyFill="1" applyBorder="1" applyAlignment="1">
      <alignment horizontal="left"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0" fontId="23" fillId="0" borderId="6" xfId="0" applyFont="1" applyBorder="1"/>
    <xf numFmtId="0" fontId="0" fillId="0" borderId="12" xfId="0" applyBorder="1" applyAlignment="1">
      <alignment vertical="center"/>
    </xf>
    <xf numFmtId="0" fontId="28" fillId="0" borderId="0" xfId="0" applyFont="1" applyAlignment="1">
      <alignment vertical="center"/>
    </xf>
    <xf numFmtId="0" fontId="26" fillId="0" borderId="5" xfId="22" applyFont="1" applyBorder="1" applyAlignment="1">
      <alignment horizontal="center" vertical="center" wrapText="1"/>
    </xf>
    <xf numFmtId="0" fontId="26" fillId="9" borderId="65" xfId="22" applyFont="1" applyFill="1" applyBorder="1" applyAlignment="1">
      <alignment vertical="center" wrapText="1"/>
    </xf>
    <xf numFmtId="0" fontId="26" fillId="9" borderId="67" xfId="22" applyFont="1" applyFill="1" applyBorder="1" applyAlignment="1">
      <alignment vertical="center" wrapText="1"/>
    </xf>
    <xf numFmtId="0" fontId="26" fillId="9" borderId="68" xfId="22" applyFont="1" applyFill="1" applyBorder="1" applyAlignment="1">
      <alignment vertical="center" wrapText="1"/>
    </xf>
    <xf numFmtId="0" fontId="26" fillId="9" borderId="0" xfId="22" applyFont="1" applyFill="1" applyAlignment="1">
      <alignment vertical="center" wrapText="1"/>
    </xf>
    <xf numFmtId="0" fontId="30" fillId="9" borderId="0" xfId="22" applyFont="1" applyFill="1" applyAlignment="1">
      <alignment vertical="center" wrapText="1"/>
    </xf>
    <xf numFmtId="0" fontId="25" fillId="9" borderId="0" xfId="22" applyFont="1" applyFill="1" applyAlignment="1">
      <alignment vertical="center" wrapText="1"/>
    </xf>
    <xf numFmtId="0" fontId="25" fillId="9" borderId="2" xfId="22" applyFont="1" applyFill="1" applyBorder="1" applyAlignment="1">
      <alignment vertical="center" wrapText="1"/>
    </xf>
    <xf numFmtId="0" fontId="26" fillId="9" borderId="1" xfId="22" applyFont="1" applyFill="1" applyBorder="1" applyAlignment="1">
      <alignment vertical="center" wrapText="1"/>
    </xf>
    <xf numFmtId="0" fontId="26" fillId="0" borderId="1" xfId="22" applyFont="1" applyBorder="1" applyAlignment="1">
      <alignment vertical="center" wrapText="1"/>
    </xf>
    <xf numFmtId="0" fontId="26" fillId="0" borderId="0" xfId="22" applyFont="1" applyAlignment="1">
      <alignment vertical="center" wrapText="1"/>
    </xf>
    <xf numFmtId="0" fontId="26" fillId="0" borderId="0" xfId="22" applyFont="1" applyAlignment="1">
      <alignment horizontal="center"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28" fillId="0" borderId="0" xfId="0" applyFont="1" applyAlignment="1">
      <alignment horizontal="center" vertical="center"/>
    </xf>
    <xf numFmtId="0" fontId="30" fillId="0" borderId="0" xfId="22" applyFont="1" applyAlignment="1">
      <alignment vertical="center" wrapText="1"/>
    </xf>
    <xf numFmtId="0" fontId="25" fillId="0" borderId="0" xfId="22" applyFont="1" applyAlignment="1">
      <alignment vertical="center" wrapText="1"/>
    </xf>
    <xf numFmtId="0" fontId="25" fillId="0" borderId="2" xfId="22" applyFont="1" applyBorder="1" applyAlignment="1">
      <alignment vertical="center" wrapText="1"/>
    </xf>
    <xf numFmtId="0" fontId="26" fillId="0" borderId="2" xfId="22" applyFont="1" applyBorder="1" applyAlignment="1">
      <alignment horizontal="center" vertical="center" wrapText="1"/>
    </xf>
    <xf numFmtId="0" fontId="26" fillId="9" borderId="1" xfId="22" applyFont="1" applyFill="1" applyBorder="1" applyAlignment="1">
      <alignment horizontal="center" vertical="center" wrapText="1"/>
    </xf>
    <xf numFmtId="0" fontId="26" fillId="9" borderId="66" xfId="22" applyFont="1" applyFill="1" applyBorder="1" applyAlignment="1">
      <alignment horizontal="center" vertical="center" wrapText="1"/>
    </xf>
    <xf numFmtId="0" fontId="34" fillId="9" borderId="0" xfId="22" applyFont="1" applyFill="1" applyAlignment="1">
      <alignment horizontal="center" vertical="center" wrapText="1"/>
    </xf>
    <xf numFmtId="0" fontId="26" fillId="9" borderId="0" xfId="22" applyFont="1" applyFill="1" applyAlignment="1">
      <alignment horizontal="center" vertical="center" wrapText="1"/>
    </xf>
    <xf numFmtId="0" fontId="34" fillId="0" borderId="0" xfId="22" applyFont="1" applyAlignment="1">
      <alignment horizontal="center" vertical="center" wrapText="1"/>
    </xf>
    <xf numFmtId="0" fontId="26" fillId="2" borderId="0" xfId="22" applyFont="1" applyFill="1" applyAlignment="1">
      <alignment vertical="center" wrapText="1"/>
    </xf>
    <xf numFmtId="0" fontId="28" fillId="9" borderId="1" xfId="0" applyFont="1" applyFill="1" applyBorder="1" applyAlignment="1">
      <alignment vertical="center"/>
    </xf>
    <xf numFmtId="0" fontId="28" fillId="9" borderId="0" xfId="0" applyFont="1" applyFill="1" applyAlignment="1">
      <alignment vertical="center"/>
    </xf>
    <xf numFmtId="0" fontId="28" fillId="9" borderId="2" xfId="0" applyFont="1" applyFill="1" applyBorder="1" applyAlignment="1">
      <alignment vertical="center"/>
    </xf>
    <xf numFmtId="174" fontId="28" fillId="0" borderId="0" xfId="0" applyNumberFormat="1" applyFont="1" applyAlignment="1">
      <alignment vertical="center"/>
    </xf>
    <xf numFmtId="0" fontId="26" fillId="13" borderId="18" xfId="22" applyFont="1" applyFill="1" applyBorder="1" applyAlignment="1">
      <alignment horizontal="center" vertical="center" wrapText="1"/>
    </xf>
    <xf numFmtId="0" fontId="26" fillId="13" borderId="24" xfId="22" applyFont="1" applyFill="1" applyBorder="1" applyAlignment="1">
      <alignment horizontal="center" vertical="center" wrapText="1"/>
    </xf>
    <xf numFmtId="0" fontId="26" fillId="13" borderId="25" xfId="22" applyFont="1" applyFill="1" applyBorder="1" applyAlignment="1">
      <alignment horizontal="center" vertical="center" wrapText="1"/>
    </xf>
    <xf numFmtId="0" fontId="26" fillId="13" borderId="26" xfId="22" applyFont="1" applyFill="1" applyBorder="1" applyAlignment="1">
      <alignment horizontal="center" vertical="center" wrapText="1"/>
    </xf>
    <xf numFmtId="0" fontId="26" fillId="12" borderId="0" xfId="22" applyFont="1" applyFill="1" applyAlignment="1">
      <alignment vertical="center" wrapText="1"/>
    </xf>
    <xf numFmtId="0" fontId="26" fillId="13" borderId="19" xfId="22" applyFont="1" applyFill="1" applyBorder="1" applyAlignment="1">
      <alignment horizontal="center" vertical="center" wrapText="1"/>
    </xf>
    <xf numFmtId="0" fontId="26" fillId="13" borderId="31" xfId="22" applyFont="1" applyFill="1" applyBorder="1" applyAlignment="1">
      <alignment horizontal="center" vertical="center" wrapText="1"/>
    </xf>
    <xf numFmtId="174" fontId="28" fillId="0" borderId="0" xfId="14" applyNumberFormat="1" applyFont="1" applyBorder="1" applyAlignment="1">
      <alignment vertical="center"/>
    </xf>
    <xf numFmtId="0" fontId="26" fillId="13" borderId="20" xfId="22" applyFont="1" applyFill="1" applyBorder="1" applyAlignment="1">
      <alignment vertical="center" wrapText="1"/>
    </xf>
    <xf numFmtId="172" fontId="28" fillId="0" borderId="14" xfId="10" applyNumberFormat="1" applyFont="1" applyBorder="1" applyAlignment="1">
      <alignment vertical="center"/>
    </xf>
    <xf numFmtId="172" fontId="28" fillId="0" borderId="4" xfId="10" applyNumberFormat="1" applyFont="1" applyBorder="1" applyAlignment="1">
      <alignment vertical="center"/>
    </xf>
    <xf numFmtId="172" fontId="28" fillId="0" borderId="15" xfId="10" applyNumberFormat="1" applyFont="1" applyBorder="1" applyAlignment="1">
      <alignment vertical="center"/>
    </xf>
    <xf numFmtId="172" fontId="28" fillId="0" borderId="20" xfId="10" applyNumberFormat="1" applyFont="1" applyBorder="1" applyAlignment="1">
      <alignment vertical="center"/>
    </xf>
    <xf numFmtId="172" fontId="28" fillId="0" borderId="21" xfId="10" applyNumberFormat="1" applyFont="1" applyBorder="1" applyAlignment="1">
      <alignment vertical="center"/>
    </xf>
    <xf numFmtId="172" fontId="28" fillId="0" borderId="22" xfId="10" applyNumberFormat="1" applyFont="1" applyBorder="1" applyAlignment="1">
      <alignment vertical="center"/>
    </xf>
    <xf numFmtId="0" fontId="26" fillId="13" borderId="13" xfId="22" applyFont="1" applyFill="1" applyBorder="1" applyAlignment="1">
      <alignment vertical="center" wrapText="1"/>
    </xf>
    <xf numFmtId="172" fontId="28" fillId="0" borderId="13" xfId="10" applyNumberFormat="1" applyFont="1" applyBorder="1" applyAlignment="1">
      <alignment vertical="center"/>
    </xf>
    <xf numFmtId="172" fontId="28" fillId="0" borderId="6" xfId="10" applyNumberFormat="1" applyFont="1" applyBorder="1" applyAlignment="1">
      <alignment vertical="center"/>
    </xf>
    <xf numFmtId="9" fontId="28" fillId="0" borderId="12" xfId="28" applyFont="1" applyBorder="1" applyAlignment="1">
      <alignment vertical="center"/>
    </xf>
    <xf numFmtId="9" fontId="28" fillId="0" borderId="16" xfId="28" applyFont="1" applyBorder="1" applyAlignment="1">
      <alignment vertical="center"/>
    </xf>
    <xf numFmtId="172" fontId="28" fillId="0" borderId="12" xfId="10" applyNumberFormat="1" applyFont="1" applyBorder="1" applyAlignment="1">
      <alignment vertical="center"/>
    </xf>
    <xf numFmtId="172" fontId="28" fillId="0" borderId="16" xfId="10" applyNumberFormat="1" applyFont="1" applyBorder="1" applyAlignment="1">
      <alignment vertical="center"/>
    </xf>
    <xf numFmtId="0" fontId="26" fillId="13" borderId="23" xfId="22" applyFont="1" applyFill="1" applyBorder="1" applyAlignment="1">
      <alignment vertical="center" wrapText="1"/>
    </xf>
    <xf numFmtId="172" fontId="28" fillId="0" borderId="23" xfId="10" applyNumberFormat="1" applyFont="1" applyBorder="1" applyAlignment="1">
      <alignment vertical="center"/>
    </xf>
    <xf numFmtId="172" fontId="28" fillId="0" borderId="5" xfId="10" applyNumberFormat="1" applyFont="1" applyBorder="1" applyAlignment="1">
      <alignment vertical="center"/>
    </xf>
    <xf numFmtId="172" fontId="28" fillId="0" borderId="27" xfId="10" applyNumberFormat="1" applyFont="1" applyBorder="1" applyAlignment="1">
      <alignment vertical="center"/>
    </xf>
    <xf numFmtId="9" fontId="28" fillId="0" borderId="28" xfId="28" applyFont="1" applyBorder="1" applyAlignment="1">
      <alignment vertical="center"/>
    </xf>
    <xf numFmtId="0" fontId="28" fillId="0" borderId="0" xfId="0" applyFont="1"/>
    <xf numFmtId="0" fontId="26" fillId="13" borderId="6" xfId="22" applyFont="1" applyFill="1" applyBorder="1" applyAlignment="1">
      <alignment horizontal="center" vertical="center" wrapText="1"/>
    </xf>
    <xf numFmtId="0" fontId="25" fillId="0" borderId="23" xfId="22" applyFont="1" applyBorder="1" applyAlignment="1">
      <alignment horizontal="left" vertical="center" wrapText="1"/>
    </xf>
    <xf numFmtId="168" fontId="26" fillId="0" borderId="5" xfId="11" applyFont="1" applyFill="1" applyBorder="1" applyAlignment="1" applyProtection="1">
      <alignment horizontal="center" vertical="center" wrapText="1"/>
    </xf>
    <xf numFmtId="0" fontId="25" fillId="0" borderId="1" xfId="22" applyFont="1" applyBorder="1" applyAlignment="1">
      <alignment horizontal="left" vertical="center" wrapText="1"/>
    </xf>
    <xf numFmtId="3" fontId="26" fillId="0" borderId="0" xfId="22" applyNumberFormat="1" applyFont="1" applyAlignment="1">
      <alignment horizontal="center" vertical="center" wrapText="1"/>
    </xf>
    <xf numFmtId="168" fontId="26" fillId="0" borderId="0" xfId="11" applyFont="1" applyFill="1" applyBorder="1" applyAlignment="1" applyProtection="1">
      <alignment horizontal="center" vertical="center" wrapText="1"/>
    </xf>
    <xf numFmtId="165" fontId="28" fillId="0" borderId="0" xfId="15" applyFont="1" applyAlignment="1">
      <alignment vertical="center"/>
    </xf>
    <xf numFmtId="0" fontId="26" fillId="0" borderId="3" xfId="22" applyFont="1" applyBorder="1" applyAlignment="1">
      <alignment horizontal="center" vertical="center" wrapText="1"/>
    </xf>
    <xf numFmtId="0" fontId="26" fillId="0" borderId="4" xfId="22" applyFont="1" applyBorder="1" applyAlignment="1">
      <alignment horizontal="left" vertical="center" wrapText="1"/>
    </xf>
    <xf numFmtId="169" fontId="26" fillId="0" borderId="3" xfId="10" applyFont="1" applyFill="1" applyBorder="1" applyAlignment="1" applyProtection="1">
      <alignment horizontal="center" vertical="center" wrapText="1"/>
    </xf>
    <xf numFmtId="0" fontId="26" fillId="10" borderId="5" xfId="22" applyFont="1" applyFill="1" applyBorder="1" applyAlignment="1">
      <alignment horizontal="left" vertical="center" wrapText="1"/>
    </xf>
    <xf numFmtId="173" fontId="26" fillId="10" borderId="5" xfId="28" applyNumberFormat="1" applyFont="1" applyFill="1" applyBorder="1" applyAlignment="1" applyProtection="1">
      <alignment vertical="center" wrapText="1"/>
    </xf>
    <xf numFmtId="165" fontId="33" fillId="0" borderId="0" xfId="15" applyFont="1" applyAlignment="1">
      <alignment vertical="center"/>
    </xf>
    <xf numFmtId="0" fontId="26" fillId="0" borderId="6" xfId="22" applyFont="1" applyBorder="1" applyAlignment="1">
      <alignment horizontal="left" vertical="center" wrapText="1"/>
    </xf>
    <xf numFmtId="9" fontId="25" fillId="0" borderId="6" xfId="29" applyFont="1" applyFill="1" applyBorder="1" applyAlignment="1" applyProtection="1">
      <alignment horizontal="center" vertical="center" wrapText="1"/>
      <protection locked="0"/>
    </xf>
    <xf numFmtId="9" fontId="26" fillId="0" borderId="6" xfId="22" applyNumberFormat="1" applyFont="1" applyBorder="1" applyAlignment="1">
      <alignment horizontal="center" vertical="center" wrapText="1"/>
    </xf>
    <xf numFmtId="0" fontId="33" fillId="0" borderId="0" xfId="0" applyFont="1" applyAlignment="1">
      <alignment vertical="center"/>
    </xf>
    <xf numFmtId="0" fontId="26" fillId="10" borderId="6" xfId="22" applyFont="1" applyFill="1" applyBorder="1" applyAlignment="1">
      <alignment horizontal="left" vertical="center" wrapText="1"/>
    </xf>
    <xf numFmtId="9" fontId="25" fillId="10" borderId="6" xfId="28" applyFont="1" applyFill="1" applyBorder="1" applyAlignment="1" applyProtection="1">
      <alignment horizontal="center" vertical="center" wrapText="1"/>
      <protection locked="0"/>
    </xf>
    <xf numFmtId="0" fontId="28" fillId="0" borderId="0" xfId="0" applyFont="1" applyAlignment="1">
      <alignment horizontal="left" vertical="center"/>
    </xf>
    <xf numFmtId="0" fontId="33" fillId="14" borderId="6" xfId="0" applyFont="1" applyFill="1" applyBorder="1" applyAlignment="1">
      <alignment horizontal="left" vertical="center"/>
    </xf>
    <xf numFmtId="0" fontId="33" fillId="14" borderId="6" xfId="0" applyFont="1" applyFill="1" applyBorder="1" applyAlignment="1">
      <alignment horizontal="center" vertical="center"/>
    </xf>
    <xf numFmtId="0" fontId="33" fillId="0" borderId="6" xfId="0" applyFont="1" applyBorder="1" applyAlignment="1">
      <alignment horizontal="left" vertical="center"/>
    </xf>
    <xf numFmtId="0" fontId="28" fillId="0" borderId="3" xfId="0" applyFont="1" applyBorder="1" applyAlignment="1">
      <alignment horizontal="left" vertical="center"/>
    </xf>
    <xf numFmtId="0" fontId="36" fillId="0" borderId="3" xfId="0" applyFont="1" applyBorder="1" applyAlignment="1">
      <alignment horizontal="left" vertical="center" wrapText="1"/>
    </xf>
    <xf numFmtId="0" fontId="28" fillId="0" borderId="6" xfId="0" applyFont="1" applyBorder="1" applyAlignment="1">
      <alignment vertical="center" wrapText="1"/>
    </xf>
    <xf numFmtId="0" fontId="28" fillId="0" borderId="4" xfId="0" applyFont="1" applyBorder="1" applyAlignment="1">
      <alignment vertical="center" wrapText="1"/>
    </xf>
    <xf numFmtId="0" fontId="33" fillId="16" borderId="6" xfId="0" applyFont="1" applyFill="1" applyBorder="1" applyAlignment="1">
      <alignment horizontal="left" vertical="center"/>
    </xf>
    <xf numFmtId="0" fontId="28" fillId="16" borderId="4" xfId="0" applyFont="1" applyFill="1" applyBorder="1" applyAlignment="1">
      <alignment vertical="center" wrapText="1"/>
    </xf>
    <xf numFmtId="0" fontId="28" fillId="0" borderId="4" xfId="0" applyFont="1" applyBorder="1" applyAlignment="1">
      <alignment horizontal="left" vertical="center" wrapText="1"/>
    </xf>
    <xf numFmtId="0" fontId="28" fillId="16" borderId="4" xfId="0" applyFont="1" applyFill="1" applyBorder="1" applyAlignment="1">
      <alignment horizontal="left" vertical="center" wrapText="1"/>
    </xf>
    <xf numFmtId="0" fontId="33" fillId="0" borderId="6" xfId="0" applyFont="1" applyBorder="1" applyAlignment="1">
      <alignment horizontal="left" vertical="center" wrapText="1"/>
    </xf>
    <xf numFmtId="0" fontId="33" fillId="16" borderId="6" xfId="0" applyFont="1" applyFill="1" applyBorder="1" applyAlignment="1">
      <alignment horizontal="left" vertical="center" wrapText="1"/>
    </xf>
    <xf numFmtId="0" fontId="33" fillId="0" borderId="6" xfId="0" applyFont="1" applyBorder="1" applyAlignment="1">
      <alignment vertical="center" wrapText="1"/>
    </xf>
    <xf numFmtId="0" fontId="28" fillId="0" borderId="6" xfId="0" applyFont="1" applyBorder="1" applyAlignment="1">
      <alignment horizontal="left" vertical="center" wrapText="1"/>
    </xf>
    <xf numFmtId="0" fontId="25" fillId="9" borderId="6" xfId="0" applyFont="1" applyFill="1" applyBorder="1" applyAlignment="1">
      <alignment horizontal="left" vertical="center" wrapText="1"/>
    </xf>
    <xf numFmtId="0" fontId="33" fillId="10"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8" fillId="0" borderId="6" xfId="0" applyFont="1" applyBorder="1" applyAlignment="1">
      <alignment horizontal="center" vertical="center"/>
    </xf>
    <xf numFmtId="0" fontId="28" fillId="0" borderId="29" xfId="0" applyFont="1" applyBorder="1" applyAlignment="1">
      <alignment horizontal="center" vertical="center"/>
    </xf>
    <xf numFmtId="0" fontId="33" fillId="10" borderId="29" xfId="0" applyFont="1" applyFill="1" applyBorder="1" applyAlignment="1">
      <alignment vertical="center"/>
    </xf>
    <xf numFmtId="0" fontId="33" fillId="10" borderId="7" xfId="0" applyFont="1" applyFill="1" applyBorder="1" applyAlignment="1">
      <alignment vertical="center"/>
    </xf>
    <xf numFmtId="0" fontId="33" fillId="10" borderId="8" xfId="0" applyFont="1" applyFill="1" applyBorder="1" applyAlignment="1">
      <alignment vertical="center"/>
    </xf>
    <xf numFmtId="0" fontId="28" fillId="0" borderId="30" xfId="0" applyFont="1" applyBorder="1" applyAlignment="1">
      <alignment horizontal="center" vertical="center"/>
    </xf>
    <xf numFmtId="0" fontId="33" fillId="10" borderId="30" xfId="0" applyFont="1" applyFill="1" applyBorder="1" applyAlignment="1">
      <alignment vertical="center"/>
    </xf>
    <xf numFmtId="0" fontId="33" fillId="10" borderId="0" xfId="0" applyFont="1" applyFill="1" applyAlignment="1">
      <alignment vertical="center"/>
    </xf>
    <xf numFmtId="0" fontId="33" fillId="10" borderId="9" xfId="0" applyFont="1" applyFill="1" applyBorder="1" applyAlignment="1">
      <alignment vertical="center"/>
    </xf>
    <xf numFmtId="0" fontId="28" fillId="0" borderId="15" xfId="0" applyFont="1" applyBorder="1" applyAlignment="1">
      <alignment horizontal="center" vertical="center"/>
    </xf>
    <xf numFmtId="0" fontId="33" fillId="10" borderId="15" xfId="0" applyFont="1" applyFill="1" applyBorder="1" applyAlignment="1">
      <alignment vertical="center"/>
    </xf>
    <xf numFmtId="0" fontId="33" fillId="10" borderId="10" xfId="0" applyFont="1" applyFill="1" applyBorder="1" applyAlignment="1">
      <alignment vertical="center"/>
    </xf>
    <xf numFmtId="0" fontId="33" fillId="10" borderId="11" xfId="0" applyFont="1" applyFill="1" applyBorder="1" applyAlignment="1">
      <alignment vertical="center"/>
    </xf>
    <xf numFmtId="0" fontId="26" fillId="10" borderId="3" xfId="0" applyFont="1" applyFill="1" applyBorder="1" applyAlignment="1">
      <alignment horizontal="center" vertical="center" wrapText="1"/>
    </xf>
    <xf numFmtId="9" fontId="33" fillId="10" borderId="6" xfId="28" applyFont="1" applyFill="1" applyBorder="1" applyAlignment="1">
      <alignment horizontal="center" vertical="center" wrapText="1"/>
    </xf>
    <xf numFmtId="9" fontId="28" fillId="0" borderId="0" xfId="28" applyFont="1" applyAlignment="1">
      <alignment vertical="center"/>
    </xf>
    <xf numFmtId="0" fontId="26" fillId="13" borderId="6" xfId="0" applyFont="1" applyFill="1" applyBorder="1" applyAlignment="1">
      <alignment horizontal="left" vertical="center" wrapText="1"/>
    </xf>
    <xf numFmtId="0" fontId="26" fillId="13" borderId="6" xfId="0" applyFont="1" applyFill="1" applyBorder="1" applyAlignment="1">
      <alignment vertical="center" wrapText="1"/>
    </xf>
    <xf numFmtId="0" fontId="37" fillId="9" borderId="0" xfId="0" applyFont="1" applyFill="1" applyAlignment="1">
      <alignment vertical="center"/>
    </xf>
    <xf numFmtId="0" fontId="37" fillId="9" borderId="0" xfId="0" applyFont="1" applyFill="1" applyAlignment="1">
      <alignment horizontal="center" vertical="center"/>
    </xf>
    <xf numFmtId="0" fontId="26" fillId="10" borderId="12" xfId="0" applyFont="1" applyFill="1" applyBorder="1" applyAlignment="1">
      <alignment horizontal="center" vertical="center" wrapText="1"/>
    </xf>
    <xf numFmtId="0" fontId="38" fillId="10" borderId="17" xfId="0" applyFont="1" applyFill="1" applyBorder="1" applyAlignment="1">
      <alignment horizontal="center" vertical="center" wrapText="1"/>
    </xf>
    <xf numFmtId="0" fontId="38" fillId="10" borderId="4" xfId="0" applyFont="1" applyFill="1" applyBorder="1" applyAlignment="1">
      <alignment horizontal="center" vertical="center" wrapText="1"/>
    </xf>
    <xf numFmtId="49" fontId="26" fillId="10" borderId="3" xfId="0" applyNumberFormat="1" applyFont="1" applyFill="1" applyBorder="1" applyAlignment="1">
      <alignment horizontal="center" vertical="center" wrapText="1"/>
    </xf>
    <xf numFmtId="0" fontId="38" fillId="10" borderId="3" xfId="0" applyFont="1" applyFill="1" applyBorder="1" applyAlignment="1">
      <alignment horizontal="center" vertical="center" wrapText="1"/>
    </xf>
    <xf numFmtId="49" fontId="38" fillId="10" borderId="3" xfId="0" applyNumberFormat="1" applyFont="1" applyFill="1" applyBorder="1" applyAlignment="1">
      <alignment horizontal="center" vertical="center" wrapText="1"/>
    </xf>
    <xf numFmtId="0" fontId="37" fillId="0" borderId="6" xfId="0" applyFont="1" applyBorder="1" applyAlignment="1">
      <alignment vertical="center"/>
    </xf>
    <xf numFmtId="176" fontId="37" fillId="0" borderId="6" xfId="14" applyNumberFormat="1" applyFont="1" applyBorder="1" applyAlignment="1">
      <alignment vertical="center"/>
    </xf>
    <xf numFmtId="0" fontId="37" fillId="12" borderId="6" xfId="0" applyFont="1" applyFill="1" applyBorder="1" applyAlignment="1">
      <alignment horizontal="center" vertical="center"/>
    </xf>
    <xf numFmtId="175" fontId="36" fillId="11" borderId="6" xfId="15" applyNumberFormat="1" applyFont="1" applyFill="1" applyBorder="1" applyAlignment="1">
      <alignment horizontal="center" vertical="center"/>
    </xf>
    <xf numFmtId="175" fontId="36" fillId="0" borderId="6" xfId="15" applyNumberFormat="1" applyFont="1" applyFill="1" applyBorder="1" applyAlignment="1">
      <alignment horizontal="center" vertical="center"/>
    </xf>
    <xf numFmtId="0" fontId="36" fillId="0" borderId="6" xfId="0" applyFont="1" applyBorder="1" applyAlignment="1">
      <alignment vertical="center"/>
    </xf>
    <xf numFmtId="0" fontId="36" fillId="0" borderId="6" xfId="0" applyFont="1" applyBorder="1" applyAlignment="1">
      <alignment vertical="center" wrapText="1"/>
    </xf>
    <xf numFmtId="0" fontId="36" fillId="11" borderId="6" xfId="0" applyFont="1" applyFill="1" applyBorder="1" applyAlignment="1">
      <alignment horizontal="left" vertical="center"/>
    </xf>
    <xf numFmtId="0" fontId="36" fillId="11" borderId="6" xfId="0" applyFont="1" applyFill="1" applyBorder="1" applyAlignment="1">
      <alignment horizontal="center" vertical="center"/>
    </xf>
    <xf numFmtId="176" fontId="36" fillId="11" borderId="6" xfId="14" applyNumberFormat="1" applyFont="1" applyFill="1" applyBorder="1" applyAlignment="1">
      <alignment horizontal="center" vertical="center"/>
    </xf>
    <xf numFmtId="0" fontId="36" fillId="12" borderId="6" xfId="0" applyFont="1" applyFill="1" applyBorder="1" applyAlignment="1">
      <alignment horizontal="center" vertical="center"/>
    </xf>
    <xf numFmtId="175" fontId="36" fillId="11" borderId="6" xfId="0" applyNumberFormat="1" applyFont="1" applyFill="1" applyBorder="1" applyAlignment="1">
      <alignment horizontal="center" vertical="center"/>
    </xf>
    <xf numFmtId="0" fontId="27" fillId="0" borderId="22" xfId="0" applyFont="1" applyBorder="1" applyAlignment="1">
      <alignment horizontal="left" vertical="center" wrapText="1"/>
    </xf>
    <xf numFmtId="0" fontId="27" fillId="0" borderId="16" xfId="0" applyFont="1" applyBorder="1" applyAlignment="1">
      <alignment horizontal="left" vertical="center" wrapText="1"/>
    </xf>
    <xf numFmtId="0" fontId="29" fillId="0" borderId="28" xfId="0" applyFont="1" applyBorder="1" applyAlignment="1">
      <alignment horizontal="left" vertical="center" wrapText="1"/>
    </xf>
    <xf numFmtId="0" fontId="26" fillId="13" borderId="23" xfId="22" applyFont="1" applyFill="1" applyBorder="1" applyAlignment="1">
      <alignment horizontal="center" vertical="center" wrapText="1"/>
    </xf>
    <xf numFmtId="0" fontId="26" fillId="13" borderId="5" xfId="22" applyFont="1" applyFill="1" applyBorder="1" applyAlignment="1">
      <alignment horizontal="center" vertical="center" wrapText="1"/>
    </xf>
    <xf numFmtId="0" fontId="28" fillId="0" borderId="13" xfId="0" applyFont="1" applyBorder="1"/>
    <xf numFmtId="0" fontId="28" fillId="0" borderId="6" xfId="0" applyFont="1" applyBorder="1"/>
    <xf numFmtId="0" fontId="28" fillId="0" borderId="23" xfId="0" applyFont="1" applyBorder="1"/>
    <xf numFmtId="0" fontId="28" fillId="0" borderId="5" xfId="0" applyFont="1" applyBorder="1"/>
    <xf numFmtId="0" fontId="25" fillId="0" borderId="0" xfId="0" applyFont="1" applyAlignment="1">
      <alignment vertical="center"/>
    </xf>
    <xf numFmtId="0" fontId="25" fillId="0" borderId="0" xfId="22" applyFont="1" applyAlignment="1">
      <alignment horizontal="center" vertical="center" wrapText="1"/>
    </xf>
    <xf numFmtId="0" fontId="25" fillId="0" borderId="2" xfId="22" applyFont="1" applyBorder="1" applyAlignment="1">
      <alignment horizontal="center" vertical="center" wrapText="1"/>
    </xf>
    <xf numFmtId="165" fontId="25" fillId="0" borderId="0" xfId="15" applyFont="1" applyAlignment="1">
      <alignment vertical="center"/>
    </xf>
    <xf numFmtId="9" fontId="25" fillId="10" borderId="5" xfId="30" applyFont="1" applyFill="1" applyBorder="1" applyAlignment="1" applyProtection="1">
      <alignment vertical="center" wrapText="1"/>
    </xf>
    <xf numFmtId="9" fontId="26" fillId="0" borderId="3" xfId="22" applyNumberFormat="1" applyFont="1" applyBorder="1" applyAlignment="1">
      <alignment horizontal="center" vertical="center" wrapText="1"/>
    </xf>
    <xf numFmtId="0" fontId="39" fillId="0" borderId="6" xfId="0" applyFont="1" applyBorder="1" applyAlignment="1">
      <alignment vertical="center" wrapText="1"/>
    </xf>
    <xf numFmtId="0" fontId="42" fillId="0" borderId="6" xfId="0" applyFont="1" applyBorder="1" applyAlignment="1">
      <alignment vertical="center" wrapText="1"/>
    </xf>
    <xf numFmtId="0" fontId="42" fillId="0" borderId="6" xfId="0" applyFont="1" applyBorder="1" applyAlignment="1">
      <alignment horizontal="center" vertical="center"/>
    </xf>
    <xf numFmtId="0" fontId="42" fillId="0" borderId="12" xfId="0" applyFont="1" applyBorder="1" applyAlignment="1">
      <alignment horizontal="center" vertical="center"/>
    </xf>
    <xf numFmtId="0" fontId="42" fillId="0" borderId="6" xfId="0" applyFont="1" applyBorder="1" applyAlignment="1">
      <alignment horizontal="center" vertical="center" wrapText="1"/>
    </xf>
    <xf numFmtId="168" fontId="42" fillId="0" borderId="6" xfId="11" applyFont="1" applyBorder="1" applyAlignment="1">
      <alignment horizontal="center" vertical="center" wrapText="1"/>
    </xf>
    <xf numFmtId="0" fontId="42" fillId="0" borderId="6" xfId="0" applyFont="1" applyBorder="1" applyAlignment="1">
      <alignment vertical="center"/>
    </xf>
    <xf numFmtId="9" fontId="42" fillId="0" borderId="6" xfId="28" applyFont="1" applyBorder="1" applyAlignment="1">
      <alignment vertical="center"/>
    </xf>
    <xf numFmtId="0" fontId="42" fillId="0" borderId="0" xfId="0" applyFont="1"/>
    <xf numFmtId="0" fontId="42" fillId="0" borderId="0" xfId="0" applyFont="1" applyAlignment="1">
      <alignment vertical="center"/>
    </xf>
    <xf numFmtId="0" fontId="43" fillId="0" borderId="6" xfId="0" applyFont="1" applyBorder="1" applyAlignment="1">
      <alignment horizontal="center" vertical="center"/>
    </xf>
    <xf numFmtId="0" fontId="2" fillId="0" borderId="3" xfId="22" applyBorder="1" applyAlignment="1">
      <alignment horizontal="center" vertical="center" wrapText="1"/>
    </xf>
    <xf numFmtId="0" fontId="44" fillId="0" borderId="6" xfId="0" applyFont="1" applyBorder="1" applyAlignment="1">
      <alignment vertical="center" wrapText="1"/>
    </xf>
    <xf numFmtId="9" fontId="42" fillId="0" borderId="6" xfId="0" applyNumberFormat="1" applyFont="1" applyBorder="1" applyAlignment="1">
      <alignment horizontal="center" vertical="center"/>
    </xf>
    <xf numFmtId="9" fontId="42" fillId="0" borderId="6" xfId="0" applyNumberFormat="1" applyFont="1" applyBorder="1" applyAlignment="1">
      <alignment vertical="center"/>
    </xf>
    <xf numFmtId="1" fontId="26" fillId="10" borderId="5" xfId="28" applyNumberFormat="1" applyFont="1" applyFill="1" applyBorder="1" applyAlignment="1" applyProtection="1">
      <alignment horizontal="center" vertical="center" wrapText="1"/>
    </xf>
    <xf numFmtId="173" fontId="26" fillId="10" borderId="5" xfId="28" applyNumberFormat="1" applyFont="1" applyFill="1" applyBorder="1" applyAlignment="1" applyProtection="1">
      <alignment horizontal="center" vertical="center" wrapText="1"/>
    </xf>
    <xf numFmtId="1" fontId="26" fillId="10" borderId="6" xfId="28" applyNumberFormat="1" applyFont="1" applyFill="1" applyBorder="1" applyAlignment="1" applyProtection="1">
      <alignment horizontal="center" vertical="center" wrapText="1"/>
      <protection locked="0"/>
    </xf>
    <xf numFmtId="0" fontId="46" fillId="0" borderId="0" xfId="0" applyFont="1" applyAlignment="1">
      <alignment vertical="center"/>
    </xf>
    <xf numFmtId="9" fontId="42" fillId="0" borderId="6" xfId="28" applyFont="1" applyBorder="1" applyAlignment="1">
      <alignment vertical="center" wrapText="1"/>
    </xf>
    <xf numFmtId="0" fontId="42" fillId="0" borderId="6" xfId="28" applyNumberFormat="1" applyFont="1" applyBorder="1" applyAlignment="1">
      <alignment vertical="center" wrapText="1"/>
    </xf>
    <xf numFmtId="0" fontId="45" fillId="0" borderId="6" xfId="34" applyNumberFormat="1" applyBorder="1" applyAlignment="1">
      <alignment vertical="center" wrapText="1"/>
    </xf>
    <xf numFmtId="9" fontId="45" fillId="0" borderId="6" xfId="34" applyNumberFormat="1" applyBorder="1" applyAlignment="1">
      <alignment vertical="center" wrapText="1"/>
    </xf>
    <xf numFmtId="9" fontId="42" fillId="0" borderId="6" xfId="28" applyFont="1" applyFill="1" applyBorder="1" applyAlignment="1">
      <alignment vertical="center"/>
    </xf>
    <xf numFmtId="43" fontId="28" fillId="0" borderId="0" xfId="0" applyNumberFormat="1" applyFont="1"/>
    <xf numFmtId="0" fontId="26" fillId="10" borderId="5" xfId="28" applyNumberFormat="1" applyFont="1" applyFill="1" applyBorder="1" applyAlignment="1" applyProtection="1">
      <alignment horizontal="center" vertical="center" wrapText="1"/>
    </xf>
    <xf numFmtId="0" fontId="39" fillId="9" borderId="6" xfId="0" applyFont="1" applyFill="1" applyBorder="1" applyAlignment="1">
      <alignment vertical="center" wrapText="1"/>
    </xf>
    <xf numFmtId="9" fontId="42" fillId="0" borderId="6" xfId="28" applyFont="1" applyBorder="1" applyAlignment="1">
      <alignment horizontal="left" vertical="center" wrapText="1"/>
    </xf>
    <xf numFmtId="1" fontId="42" fillId="0" borderId="6" xfId="0" applyNumberFormat="1" applyFont="1" applyBorder="1" applyAlignment="1">
      <alignment vertical="center"/>
    </xf>
    <xf numFmtId="9" fontId="42" fillId="9" borderId="6" xfId="28" applyFont="1" applyFill="1" applyBorder="1" applyAlignment="1">
      <alignment vertical="center" wrapText="1"/>
    </xf>
    <xf numFmtId="0" fontId="28" fillId="20" borderId="12" xfId="0" applyFont="1" applyFill="1" applyBorder="1" applyAlignment="1">
      <alignment horizontal="justify" vertical="top"/>
    </xf>
    <xf numFmtId="16" fontId="28" fillId="20" borderId="14" xfId="0" applyNumberFormat="1" applyFont="1" applyFill="1" applyBorder="1" applyAlignment="1">
      <alignment horizontal="center" vertical="center"/>
    </xf>
    <xf numFmtId="172" fontId="47" fillId="0" borderId="21" xfId="0" applyNumberFormat="1" applyFont="1" applyBorder="1" applyAlignment="1">
      <alignment vertical="center"/>
    </xf>
    <xf numFmtId="172" fontId="47" fillId="0" borderId="43" xfId="0" applyNumberFormat="1" applyFont="1" applyBorder="1" applyAlignment="1">
      <alignment vertical="center"/>
    </xf>
    <xf numFmtId="172" fontId="47" fillId="0" borderId="4" xfId="0" applyNumberFormat="1" applyFont="1" applyBorder="1" applyAlignment="1">
      <alignment vertical="center"/>
    </xf>
    <xf numFmtId="172" fontId="47" fillId="0" borderId="11" xfId="0" applyNumberFormat="1" applyFont="1" applyBorder="1" applyAlignment="1">
      <alignment vertical="center"/>
    </xf>
    <xf numFmtId="172" fontId="47" fillId="0" borderId="19" xfId="0" applyNumberFormat="1" applyFont="1" applyBorder="1" applyAlignment="1">
      <alignment vertical="center"/>
    </xf>
    <xf numFmtId="172" fontId="47" fillId="0" borderId="46" xfId="0" applyNumberFormat="1" applyFont="1" applyBorder="1" applyAlignment="1">
      <alignment vertical="center"/>
    </xf>
    <xf numFmtId="1" fontId="26" fillId="10" borderId="5" xfId="28" applyNumberFormat="1" applyFont="1" applyFill="1" applyBorder="1" applyAlignment="1" applyProtection="1">
      <alignment vertical="center" wrapText="1"/>
    </xf>
    <xf numFmtId="10" fontId="25" fillId="0" borderId="6" xfId="29" applyNumberFormat="1" applyFont="1" applyFill="1" applyBorder="1" applyAlignment="1" applyProtection="1">
      <alignment horizontal="center" vertical="center" wrapText="1"/>
      <protection locked="0"/>
    </xf>
    <xf numFmtId="172" fontId="26" fillId="0" borderId="3" xfId="10" applyNumberFormat="1" applyFont="1" applyFill="1" applyBorder="1" applyAlignment="1" applyProtection="1">
      <alignment horizontal="center" vertical="center" wrapText="1"/>
    </xf>
    <xf numFmtId="0" fontId="45" fillId="0" borderId="6" xfId="34" applyBorder="1" applyAlignment="1">
      <alignment vertical="center" wrapText="1"/>
    </xf>
    <xf numFmtId="0" fontId="45" fillId="0" borderId="0" xfId="35"/>
    <xf numFmtId="9" fontId="45" fillId="0" borderId="6" xfId="35" applyNumberFormat="1" applyBorder="1" applyAlignment="1">
      <alignment vertical="center" wrapText="1"/>
    </xf>
    <xf numFmtId="169" fontId="26" fillId="0" borderId="3" xfId="10" applyFont="1" applyFill="1" applyBorder="1" applyAlignment="1" applyProtection="1">
      <alignment vertical="center" wrapText="1"/>
    </xf>
    <xf numFmtId="0" fontId="26" fillId="10" borderId="5" xfId="28" applyNumberFormat="1" applyFont="1" applyFill="1" applyBorder="1" applyAlignment="1">
      <alignment horizontal="center" vertical="center" wrapText="1"/>
    </xf>
    <xf numFmtId="1" fontId="26" fillId="10" borderId="5" xfId="28" applyNumberFormat="1" applyFont="1" applyFill="1" applyBorder="1" applyAlignment="1">
      <alignment vertical="center" wrapText="1"/>
    </xf>
    <xf numFmtId="172" fontId="28" fillId="0" borderId="21" xfId="10" applyNumberFormat="1" applyFont="1" applyFill="1" applyBorder="1" applyAlignment="1">
      <alignment vertical="center"/>
    </xf>
    <xf numFmtId="172" fontId="28" fillId="0" borderId="5" xfId="10" applyNumberFormat="1" applyFont="1" applyFill="1" applyBorder="1" applyAlignment="1">
      <alignment vertical="center"/>
    </xf>
    <xf numFmtId="172" fontId="28" fillId="0" borderId="6" xfId="10" applyNumberFormat="1" applyFont="1" applyFill="1" applyBorder="1" applyAlignment="1">
      <alignment vertical="center"/>
    </xf>
    <xf numFmtId="0" fontId="25" fillId="9" borderId="12" xfId="0" applyFont="1" applyFill="1" applyBorder="1" applyAlignment="1">
      <alignment horizontal="left" vertical="center" wrapText="1"/>
    </xf>
    <xf numFmtId="0" fontId="25" fillId="9" borderId="39" xfId="0" applyFont="1" applyFill="1" applyBorder="1" applyAlignment="1">
      <alignment horizontal="left" vertical="center" wrapText="1"/>
    </xf>
    <xf numFmtId="0" fontId="35" fillId="17" borderId="12" xfId="0" applyFont="1" applyFill="1" applyBorder="1" applyAlignment="1">
      <alignment horizontal="center" vertical="center"/>
    </xf>
    <xf numFmtId="0" fontId="35" fillId="17" borderId="39" xfId="0" applyFont="1" applyFill="1" applyBorder="1" applyAlignment="1">
      <alignment horizontal="center" vertical="center"/>
    </xf>
    <xf numFmtId="0" fontId="33" fillId="15" borderId="12" xfId="0" applyFont="1" applyFill="1" applyBorder="1" applyAlignment="1">
      <alignment horizontal="left" vertical="center" wrapText="1"/>
    </xf>
    <xf numFmtId="0" fontId="33" fillId="15" borderId="39" xfId="0" applyFont="1" applyFill="1" applyBorder="1" applyAlignment="1">
      <alignment horizontal="left" vertical="center" wrapText="1"/>
    </xf>
    <xf numFmtId="0" fontId="33" fillId="19" borderId="12" xfId="0" applyFont="1" applyFill="1" applyBorder="1" applyAlignment="1">
      <alignment horizontal="center" vertical="center"/>
    </xf>
    <xf numFmtId="0" fontId="33" fillId="19" borderId="39" xfId="0" applyFont="1" applyFill="1" applyBorder="1" applyAlignment="1">
      <alignment horizontal="center" vertical="center"/>
    </xf>
    <xf numFmtId="9" fontId="45" fillId="0" borderId="29" xfId="34" applyNumberFormat="1" applyBorder="1" applyAlignment="1">
      <alignment horizontal="center" vertical="center" wrapText="1"/>
    </xf>
    <xf numFmtId="9" fontId="25" fillId="0" borderId="7" xfId="22" applyNumberFormat="1" applyFont="1" applyBorder="1" applyAlignment="1">
      <alignment horizontal="center" vertical="center" wrapText="1"/>
    </xf>
    <xf numFmtId="9" fontId="25" fillId="0" borderId="59" xfId="22" applyNumberFormat="1" applyFont="1" applyBorder="1" applyAlignment="1">
      <alignment horizontal="center" vertical="center" wrapText="1"/>
    </xf>
    <xf numFmtId="9" fontId="25" fillId="0" borderId="15" xfId="22" applyNumberFormat="1" applyFont="1" applyBorder="1" applyAlignment="1">
      <alignment horizontal="center" vertical="center" wrapText="1"/>
    </xf>
    <xf numFmtId="9" fontId="25" fillId="0" borderId="10" xfId="22" applyNumberFormat="1" applyFont="1" applyBorder="1" applyAlignment="1">
      <alignment horizontal="center" vertical="center" wrapText="1"/>
    </xf>
    <xf numFmtId="9" fontId="25" fillId="0" borderId="60" xfId="22" applyNumberFormat="1" applyFont="1" applyBorder="1" applyAlignment="1">
      <alignment horizontal="center" vertical="center" wrapText="1"/>
    </xf>
    <xf numFmtId="9" fontId="25" fillId="0" borderId="29" xfId="22" applyNumberFormat="1" applyFont="1" applyBorder="1" applyAlignment="1">
      <alignment horizontal="left" vertical="center" wrapText="1"/>
    </xf>
    <xf numFmtId="9" fontId="25" fillId="0" borderId="7" xfId="22" applyNumberFormat="1" applyFont="1" applyBorder="1" applyAlignment="1">
      <alignment horizontal="left" vertical="center" wrapText="1"/>
    </xf>
    <xf numFmtId="9" fontId="25" fillId="0" borderId="8" xfId="22" applyNumberFormat="1" applyFont="1" applyBorder="1" applyAlignment="1">
      <alignment horizontal="left" vertical="center" wrapText="1"/>
    </xf>
    <xf numFmtId="9" fontId="25" fillId="0" borderId="15" xfId="22" applyNumberFormat="1" applyFont="1" applyBorder="1" applyAlignment="1">
      <alignment horizontal="left" vertical="center" wrapText="1"/>
    </xf>
    <xf numFmtId="9" fontId="25" fillId="0" borderId="10" xfId="22" applyNumberFormat="1" applyFont="1" applyBorder="1" applyAlignment="1">
      <alignment horizontal="left" vertical="center" wrapText="1"/>
    </xf>
    <xf numFmtId="9" fontId="25" fillId="0" borderId="11" xfId="22" applyNumberFormat="1" applyFont="1" applyBorder="1" applyAlignment="1">
      <alignment horizontal="left" vertical="center" wrapText="1"/>
    </xf>
    <xf numFmtId="0" fontId="26" fillId="0" borderId="58" xfId="22" applyFont="1" applyBorder="1" applyAlignment="1">
      <alignment horizontal="center" vertical="center" wrapText="1"/>
    </xf>
    <xf numFmtId="0" fontId="26" fillId="0" borderId="18" xfId="22" applyFont="1" applyBorder="1" applyAlignment="1">
      <alignment horizontal="center" vertical="center" wrapText="1"/>
    </xf>
    <xf numFmtId="9" fontId="26" fillId="0" borderId="3" xfId="22" applyNumberFormat="1" applyFont="1" applyBorder="1" applyAlignment="1">
      <alignment horizontal="center" vertical="center" wrapText="1"/>
    </xf>
    <xf numFmtId="0" fontId="26" fillId="0" borderId="19" xfId="22" applyFont="1" applyBorder="1" applyAlignment="1">
      <alignment horizontal="center" vertical="center" wrapText="1"/>
    </xf>
    <xf numFmtId="0" fontId="26" fillId="13" borderId="20" xfId="22" applyFont="1" applyFill="1" applyBorder="1" applyAlignment="1">
      <alignment horizontal="center" vertical="center" wrapText="1"/>
    </xf>
    <xf numFmtId="0" fontId="26" fillId="13" borderId="13" xfId="22" applyFont="1" applyFill="1" applyBorder="1" applyAlignment="1">
      <alignment horizontal="center" vertical="center" wrapText="1"/>
    </xf>
    <xf numFmtId="0" fontId="26" fillId="13" borderId="21" xfId="22" applyFont="1" applyFill="1" applyBorder="1" applyAlignment="1">
      <alignment horizontal="center" vertical="center" wrapText="1"/>
    </xf>
    <xf numFmtId="0" fontId="26" fillId="13" borderId="6" xfId="22" applyFont="1" applyFill="1" applyBorder="1" applyAlignment="1">
      <alignment horizontal="center" vertical="center" wrapText="1"/>
    </xf>
    <xf numFmtId="2" fontId="25" fillId="0" borderId="13" xfId="22" applyNumberFormat="1" applyFont="1" applyBorder="1" applyAlignment="1">
      <alignment vertical="center" wrapText="1"/>
    </xf>
    <xf numFmtId="9" fontId="25" fillId="0" borderId="6" xfId="28" applyFont="1" applyBorder="1" applyAlignment="1">
      <alignment horizontal="center" vertical="center" wrapText="1"/>
    </xf>
    <xf numFmtId="0" fontId="26" fillId="0" borderId="35" xfId="22" applyFont="1" applyBorder="1" applyAlignment="1">
      <alignment horizontal="center" vertical="center" wrapText="1"/>
    </xf>
    <xf numFmtId="0" fontId="26" fillId="0" borderId="36" xfId="22" applyFont="1" applyBorder="1" applyAlignment="1">
      <alignment horizontal="center" vertical="center" wrapText="1"/>
    </xf>
    <xf numFmtId="0" fontId="26" fillId="0" borderId="37" xfId="22" applyFont="1" applyBorder="1" applyAlignment="1">
      <alignment horizontal="center" vertical="center" wrapText="1"/>
    </xf>
    <xf numFmtId="0" fontId="26" fillId="13" borderId="12" xfId="22" applyFont="1" applyFill="1" applyBorder="1" applyAlignment="1">
      <alignment horizontal="center" vertical="center" wrapText="1"/>
    </xf>
    <xf numFmtId="0" fontId="26" fillId="13" borderId="38" xfId="22" applyFont="1" applyFill="1" applyBorder="1" applyAlignment="1">
      <alignment horizontal="center" vertical="center" wrapText="1"/>
    </xf>
    <xf numFmtId="0" fontId="26" fillId="13" borderId="39" xfId="22" applyFont="1" applyFill="1" applyBorder="1" applyAlignment="1">
      <alignment horizontal="center" vertical="center" wrapText="1"/>
    </xf>
    <xf numFmtId="0" fontId="26" fillId="13" borderId="40" xfId="22" applyFont="1" applyFill="1" applyBorder="1" applyAlignment="1">
      <alignment horizontal="center" vertical="center" wrapText="1"/>
    </xf>
    <xf numFmtId="0" fontId="26" fillId="13" borderId="4" xfId="22" applyFont="1" applyFill="1" applyBorder="1" applyAlignment="1">
      <alignment horizontal="center" vertical="center" wrapText="1"/>
    </xf>
    <xf numFmtId="0" fontId="26" fillId="13" borderId="41" xfId="22" applyFont="1" applyFill="1" applyBorder="1" applyAlignment="1">
      <alignment horizontal="center" vertical="center" wrapText="1"/>
    </xf>
    <xf numFmtId="0" fontId="26" fillId="13" borderId="42" xfId="22" applyFont="1" applyFill="1" applyBorder="1" applyAlignment="1">
      <alignment horizontal="center" vertical="center" wrapText="1"/>
    </xf>
    <xf numFmtId="0" fontId="26" fillId="13" borderId="43" xfId="22" applyFont="1" applyFill="1" applyBorder="1" applyAlignment="1">
      <alignment horizontal="center" vertical="center" wrapText="1"/>
    </xf>
    <xf numFmtId="9" fontId="25" fillId="0" borderId="29" xfId="30" applyFont="1" applyFill="1" applyBorder="1" applyAlignment="1" applyProtection="1">
      <alignment horizontal="left" vertical="center" wrapText="1"/>
    </xf>
    <xf numFmtId="9" fontId="25" fillId="0" borderId="7" xfId="30" applyFont="1" applyFill="1" applyBorder="1" applyAlignment="1" applyProtection="1">
      <alignment horizontal="left" vertical="center" wrapText="1"/>
    </xf>
    <xf numFmtId="9" fontId="25" fillId="0" borderId="8" xfId="30" applyFont="1" applyFill="1" applyBorder="1" applyAlignment="1" applyProtection="1">
      <alignment horizontal="left" vertical="center" wrapText="1"/>
    </xf>
    <xf numFmtId="9" fontId="25" fillId="0" borderId="44" xfId="30" applyFont="1" applyFill="1" applyBorder="1" applyAlignment="1" applyProtection="1">
      <alignment horizontal="left" vertical="center" wrapText="1"/>
    </xf>
    <xf numFmtId="9" fontId="25" fillId="0" borderId="45" xfId="30" applyFont="1" applyFill="1" applyBorder="1" applyAlignment="1" applyProtection="1">
      <alignment horizontal="left" vertical="center" wrapText="1"/>
    </xf>
    <xf numFmtId="9" fontId="25" fillId="0" borderId="46" xfId="30" applyFont="1" applyFill="1" applyBorder="1" applyAlignment="1" applyProtection="1">
      <alignment horizontal="left" vertical="center" wrapText="1"/>
    </xf>
    <xf numFmtId="9" fontId="25" fillId="9" borderId="6" xfId="30" applyFont="1" applyFill="1" applyBorder="1" applyAlignment="1" applyProtection="1">
      <alignment horizontal="left" vertical="center" wrapText="1"/>
    </xf>
    <xf numFmtId="9" fontId="25" fillId="9" borderId="5" xfId="30" applyFont="1" applyFill="1" applyBorder="1" applyAlignment="1" applyProtection="1">
      <alignment horizontal="left" vertical="center" wrapText="1"/>
    </xf>
    <xf numFmtId="9" fontId="25" fillId="0" borderId="6" xfId="30" applyFont="1" applyFill="1" applyBorder="1" applyAlignment="1" applyProtection="1">
      <alignment horizontal="left" vertical="center" wrapText="1"/>
    </xf>
    <xf numFmtId="9" fontId="25" fillId="0" borderId="5" xfId="30" applyFont="1" applyFill="1" applyBorder="1" applyAlignment="1" applyProtection="1">
      <alignment horizontal="left" vertical="center" wrapText="1"/>
    </xf>
    <xf numFmtId="9" fontId="25" fillId="0" borderId="16" xfId="30" applyFont="1" applyFill="1" applyBorder="1" applyAlignment="1" applyProtection="1">
      <alignment horizontal="left" vertical="center" wrapText="1"/>
    </xf>
    <xf numFmtId="9" fontId="25" fillId="0" borderId="28" xfId="30" applyFont="1" applyFill="1" applyBorder="1" applyAlignment="1" applyProtection="1">
      <alignment horizontal="left" vertical="center" wrapText="1"/>
    </xf>
    <xf numFmtId="0" fontId="26" fillId="13" borderId="22" xfId="22" applyFont="1" applyFill="1" applyBorder="1" applyAlignment="1">
      <alignment horizontal="center" vertical="center" wrapText="1"/>
    </xf>
    <xf numFmtId="0" fontId="26" fillId="13" borderId="52" xfId="22" applyFont="1" applyFill="1" applyBorder="1" applyAlignment="1">
      <alignment horizontal="center" vertical="center" wrapText="1"/>
    </xf>
    <xf numFmtId="0" fontId="26" fillId="9" borderId="20" xfId="22" applyFont="1" applyFill="1" applyBorder="1" applyAlignment="1">
      <alignment horizontal="center" vertical="center" wrapText="1"/>
    </xf>
    <xf numFmtId="0" fontId="26" fillId="9" borderId="21" xfId="22" applyFont="1" applyFill="1" applyBorder="1" applyAlignment="1">
      <alignment horizontal="center" vertical="center" wrapText="1"/>
    </xf>
    <xf numFmtId="0" fontId="26" fillId="9" borderId="22" xfId="22" applyFont="1" applyFill="1" applyBorder="1" applyAlignment="1">
      <alignment horizontal="center" vertical="center" wrapText="1"/>
    </xf>
    <xf numFmtId="0" fontId="26" fillId="13" borderId="16" xfId="22" applyFont="1" applyFill="1" applyBorder="1" applyAlignment="1">
      <alignment horizontal="center" vertical="center" wrapText="1"/>
    </xf>
    <xf numFmtId="0" fontId="25" fillId="13" borderId="6" xfId="22" applyFont="1" applyFill="1" applyBorder="1" applyAlignment="1">
      <alignment horizontal="center" vertical="center" wrapText="1"/>
    </xf>
    <xf numFmtId="0" fontId="26" fillId="13" borderId="35" xfId="22" applyFont="1" applyFill="1" applyBorder="1" applyAlignment="1">
      <alignment horizontal="left" vertical="center" wrapText="1"/>
    </xf>
    <xf numFmtId="0" fontId="26" fillId="13" borderId="37" xfId="22" applyFont="1" applyFill="1" applyBorder="1" applyAlignment="1">
      <alignment horizontal="left" vertical="center" wrapText="1"/>
    </xf>
    <xf numFmtId="0" fontId="26" fillId="13" borderId="1" xfId="22" applyFont="1" applyFill="1" applyBorder="1" applyAlignment="1">
      <alignment horizontal="left" vertical="center" wrapText="1"/>
    </xf>
    <xf numFmtId="0" fontId="26" fillId="13" borderId="2" xfId="22" applyFont="1" applyFill="1" applyBorder="1" applyAlignment="1">
      <alignment horizontal="left" vertical="center" wrapText="1"/>
    </xf>
    <xf numFmtId="0" fontId="26" fillId="13" borderId="47" xfId="22" applyFont="1" applyFill="1" applyBorder="1" applyAlignment="1">
      <alignment horizontal="left" vertical="center" wrapText="1"/>
    </xf>
    <xf numFmtId="0" fontId="26" fillId="13" borderId="48" xfId="22" applyFont="1" applyFill="1" applyBorder="1" applyAlignment="1">
      <alignment horizontal="left" vertical="center" wrapText="1"/>
    </xf>
    <xf numFmtId="0" fontId="26" fillId="13" borderId="36" xfId="22" applyFont="1" applyFill="1" applyBorder="1" applyAlignment="1">
      <alignment horizontal="left" vertical="center" wrapText="1"/>
    </xf>
    <xf numFmtId="0" fontId="26" fillId="13" borderId="0" xfId="22" applyFont="1" applyFill="1" applyAlignment="1">
      <alignment horizontal="left" vertical="center" wrapText="1"/>
    </xf>
    <xf numFmtId="0" fontId="26" fillId="13" borderId="45" xfId="22" applyFont="1" applyFill="1" applyBorder="1" applyAlignment="1">
      <alignment horizontal="left" vertical="center" wrapText="1"/>
    </xf>
    <xf numFmtId="0" fontId="26" fillId="13" borderId="32" xfId="22" applyFont="1" applyFill="1" applyBorder="1" applyAlignment="1">
      <alignment horizontal="left" vertical="center" wrapText="1"/>
    </xf>
    <xf numFmtId="0" fontId="26" fillId="13" borderId="34" xfId="22" applyFont="1" applyFill="1" applyBorder="1" applyAlignment="1">
      <alignment horizontal="left" vertical="center" wrapText="1"/>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6" fillId="0" borderId="1" xfId="22" applyFont="1" applyBorder="1" applyAlignment="1">
      <alignment horizontal="center" vertical="center" wrapText="1"/>
    </xf>
    <xf numFmtId="0" fontId="26" fillId="0" borderId="0" xfId="22" applyFont="1" applyAlignment="1">
      <alignment horizontal="center" vertical="center" wrapText="1"/>
    </xf>
    <xf numFmtId="0" fontId="26" fillId="0" borderId="2" xfId="22" applyFont="1" applyBorder="1" applyAlignment="1">
      <alignment horizontal="center" vertical="center" wrapText="1"/>
    </xf>
    <xf numFmtId="0" fontId="26" fillId="0" borderId="47" xfId="22" applyFont="1" applyBorder="1" applyAlignment="1">
      <alignment horizontal="center" vertical="center" wrapText="1"/>
    </xf>
    <xf numFmtId="0" fontId="26" fillId="0" borderId="45" xfId="22" applyFont="1" applyBorder="1" applyAlignment="1">
      <alignment horizontal="center" vertical="center" wrapText="1"/>
    </xf>
    <xf numFmtId="0" fontId="26" fillId="0" borderId="48" xfId="22" applyFont="1" applyBorder="1" applyAlignment="1">
      <alignment horizontal="center" vertical="center" wrapText="1"/>
    </xf>
    <xf numFmtId="0" fontId="34" fillId="0" borderId="32"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3" fillId="0" borderId="49" xfId="0" applyFont="1" applyBorder="1" applyAlignment="1">
      <alignment horizontal="center" vertical="center" wrapText="1"/>
    </xf>
    <xf numFmtId="0" fontId="33" fillId="0" borderId="50" xfId="0" applyFont="1" applyBorder="1" applyAlignment="1">
      <alignment horizontal="center" vertical="center" wrapText="1"/>
    </xf>
    <xf numFmtId="0" fontId="28" fillId="0" borderId="53" xfId="0" applyFont="1" applyBorder="1" applyAlignment="1">
      <alignment horizontal="center" vertical="center"/>
    </xf>
    <xf numFmtId="0" fontId="28" fillId="0" borderId="54" xfId="0" applyFont="1" applyBorder="1" applyAlignment="1">
      <alignment horizontal="center" vertical="center"/>
    </xf>
    <xf numFmtId="0" fontId="33" fillId="0" borderId="53" xfId="0" applyFont="1" applyBorder="1" applyAlignment="1">
      <alignment horizontal="center" vertical="center" wrapText="1"/>
    </xf>
    <xf numFmtId="0" fontId="33" fillId="0" borderId="54" xfId="0" applyFont="1" applyBorder="1" applyAlignment="1">
      <alignment horizontal="center" vertical="center" wrapText="1"/>
    </xf>
    <xf numFmtId="14" fontId="32" fillId="0" borderId="35" xfId="0" applyNumberFormat="1" applyFont="1" applyBorder="1" applyAlignment="1">
      <alignment horizontal="center" vertical="center"/>
    </xf>
    <xf numFmtId="0" fontId="32" fillId="0" borderId="37"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26" fillId="13" borderId="32" xfId="22" applyFont="1" applyFill="1" applyBorder="1" applyAlignment="1">
      <alignment horizontal="center" vertical="center" wrapText="1"/>
    </xf>
    <xf numFmtId="0" fontId="26" fillId="13" borderId="34" xfId="22" applyFont="1" applyFill="1" applyBorder="1" applyAlignment="1">
      <alignment horizontal="center" vertical="center" wrapText="1"/>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7" xfId="0" applyFont="1" applyBorder="1" applyAlignment="1">
      <alignment horizontal="center" vertical="center"/>
    </xf>
    <xf numFmtId="0" fontId="33" fillId="0" borderId="51" xfId="0" applyFont="1" applyBorder="1" applyAlignment="1">
      <alignment horizontal="center" vertical="center" wrapText="1"/>
    </xf>
    <xf numFmtId="0" fontId="33" fillId="0" borderId="52" xfId="0" applyFont="1" applyBorder="1" applyAlignment="1">
      <alignment horizontal="center" vertical="center" wrapText="1"/>
    </xf>
    <xf numFmtId="0" fontId="25" fillId="0" borderId="35" xfId="22" applyFont="1" applyBorder="1" applyAlignment="1">
      <alignment horizontal="center" vertical="center" wrapText="1"/>
    </xf>
    <xf numFmtId="0" fontId="25" fillId="0" borderId="1" xfId="22" applyFont="1" applyBorder="1" applyAlignment="1">
      <alignment horizontal="center" vertical="center" wrapText="1"/>
    </xf>
    <xf numFmtId="0" fontId="25" fillId="0" borderId="47" xfId="22" applyFont="1" applyBorder="1" applyAlignment="1">
      <alignment horizontal="center" vertical="center" wrapText="1"/>
    </xf>
    <xf numFmtId="0" fontId="26" fillId="0" borderId="24" xfId="22" applyFont="1" applyBorder="1" applyAlignment="1">
      <alignment horizontal="center" vertical="center"/>
    </xf>
    <xf numFmtId="0" fontId="26" fillId="0" borderId="25" xfId="22" applyFont="1" applyBorder="1" applyAlignment="1">
      <alignment horizontal="center" vertical="center"/>
    </xf>
    <xf numFmtId="0" fontId="26" fillId="0" borderId="26" xfId="22" applyFont="1" applyBorder="1" applyAlignment="1">
      <alignment horizontal="center" vertical="center"/>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6" fillId="0" borderId="23" xfId="22" applyFont="1" applyBorder="1" applyAlignment="1">
      <alignment horizontal="center" vertical="center" wrapText="1"/>
    </xf>
    <xf numFmtId="0" fontId="26" fillId="0" borderId="5" xfId="22" applyFont="1" applyBorder="1" applyAlignment="1">
      <alignment horizontal="center" vertical="center" wrapText="1"/>
    </xf>
    <xf numFmtId="0" fontId="26" fillId="0" borderId="28" xfId="22" applyFont="1" applyBorder="1" applyAlignment="1">
      <alignment horizontal="center"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9" fillId="0" borderId="32" xfId="0" applyFont="1" applyBorder="1" applyAlignment="1">
      <alignment horizontal="left" vertical="center" wrapText="1"/>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6" fillId="0" borderId="32" xfId="22" applyFont="1" applyBorder="1" applyAlignment="1">
      <alignment horizontal="center" vertical="center" wrapText="1"/>
    </xf>
    <xf numFmtId="0" fontId="26" fillId="0" borderId="33" xfId="22" applyFont="1" applyBorder="1" applyAlignment="1">
      <alignment horizontal="center" vertical="center" wrapText="1"/>
    </xf>
    <xf numFmtId="0" fontId="26" fillId="0" borderId="34" xfId="22" applyFont="1" applyBorder="1" applyAlignment="1">
      <alignment horizontal="center" vertical="center" wrapText="1"/>
    </xf>
    <xf numFmtId="0" fontId="25" fillId="0" borderId="5" xfId="22" applyFont="1" applyBorder="1" applyAlignment="1">
      <alignment horizontal="center" vertical="center" wrapText="1"/>
    </xf>
    <xf numFmtId="0" fontId="25" fillId="0" borderId="28" xfId="22" applyFont="1" applyBorder="1" applyAlignment="1">
      <alignment horizontal="center" vertical="center" wrapText="1"/>
    </xf>
    <xf numFmtId="0" fontId="26" fillId="13" borderId="47" xfId="22" applyFont="1" applyFill="1" applyBorder="1" applyAlignment="1">
      <alignment horizontal="center" vertical="center" wrapText="1"/>
    </xf>
    <xf numFmtId="0" fontId="26" fillId="13" borderId="45" xfId="22" applyFont="1" applyFill="1" applyBorder="1" applyAlignment="1">
      <alignment horizontal="center" vertical="center" wrapText="1"/>
    </xf>
    <xf numFmtId="0" fontId="26" fillId="13" borderId="48" xfId="22" applyFont="1" applyFill="1" applyBorder="1" applyAlignment="1">
      <alignment horizontal="center" vertical="center" wrapText="1"/>
    </xf>
    <xf numFmtId="0" fontId="26" fillId="13" borderId="33" xfId="22" applyFont="1" applyFill="1" applyBorder="1" applyAlignment="1">
      <alignment horizontal="center" vertical="center" wrapText="1"/>
    </xf>
    <xf numFmtId="0" fontId="26"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6" fillId="0" borderId="26" xfId="22" applyFont="1" applyBorder="1" applyAlignment="1">
      <alignment horizontal="center" vertical="center" wrapText="1"/>
    </xf>
    <xf numFmtId="3" fontId="26" fillId="0" borderId="5" xfId="22" applyNumberFormat="1" applyFont="1" applyBorder="1" applyAlignment="1">
      <alignment horizontal="center" vertical="center" wrapText="1"/>
    </xf>
    <xf numFmtId="0" fontId="26" fillId="9" borderId="45" xfId="22" applyFont="1" applyFill="1" applyBorder="1" applyAlignment="1">
      <alignment horizontal="left" vertical="center" wrapText="1"/>
    </xf>
    <xf numFmtId="9" fontId="25" fillId="0" borderId="6" xfId="30" applyFont="1" applyFill="1" applyBorder="1" applyAlignment="1" applyProtection="1">
      <alignment horizontal="center" vertical="center" wrapText="1"/>
    </xf>
    <xf numFmtId="9" fontId="25" fillId="0" borderId="16" xfId="30" applyFont="1" applyFill="1" applyBorder="1" applyAlignment="1" applyProtection="1">
      <alignment horizontal="center" vertical="center" wrapText="1"/>
    </xf>
    <xf numFmtId="9" fontId="25" fillId="0" borderId="5" xfId="30" applyFont="1" applyFill="1" applyBorder="1" applyAlignment="1" applyProtection="1">
      <alignment horizontal="center" vertical="center" wrapText="1"/>
    </xf>
    <xf numFmtId="9" fontId="25" fillId="0" borderId="28" xfId="30" applyFont="1" applyFill="1" applyBorder="1" applyAlignment="1" applyProtection="1">
      <alignment horizontal="center" vertical="center" wrapText="1"/>
    </xf>
    <xf numFmtId="9" fontId="25" fillId="9" borderId="29" xfId="30" applyFont="1" applyFill="1" applyBorder="1" applyAlignment="1" applyProtection="1">
      <alignment horizontal="left" vertical="center" wrapText="1"/>
    </xf>
    <xf numFmtId="9" fontId="25" fillId="9" borderId="7" xfId="30" applyFont="1" applyFill="1" applyBorder="1" applyAlignment="1" applyProtection="1">
      <alignment horizontal="left" vertical="center" wrapText="1"/>
    </xf>
    <xf numFmtId="9" fontId="25" fillId="9" borderId="8" xfId="30" applyFont="1" applyFill="1" applyBorder="1" applyAlignment="1" applyProtection="1">
      <alignment horizontal="left" vertical="center" wrapText="1"/>
    </xf>
    <xf numFmtId="9" fontId="25" fillId="9" borderId="44" xfId="30" applyFont="1" applyFill="1" applyBorder="1" applyAlignment="1" applyProtection="1">
      <alignment horizontal="left" vertical="center" wrapText="1"/>
    </xf>
    <xf numFmtId="9" fontId="25" fillId="9" borderId="45" xfId="30" applyFont="1" applyFill="1" applyBorder="1" applyAlignment="1" applyProtection="1">
      <alignment horizontal="left" vertical="center" wrapText="1"/>
    </xf>
    <xf numFmtId="9" fontId="25" fillId="9" borderId="46" xfId="30" applyFont="1" applyFill="1" applyBorder="1" applyAlignment="1" applyProtection="1">
      <alignment horizontal="left" vertical="center" wrapText="1"/>
    </xf>
    <xf numFmtId="9" fontId="25" fillId="9" borderId="29" xfId="22" applyNumberFormat="1" applyFont="1" applyFill="1" applyBorder="1" applyAlignment="1">
      <alignment horizontal="left" vertical="center" wrapText="1"/>
    </xf>
    <xf numFmtId="9" fontId="25" fillId="9" borderId="7" xfId="22" applyNumberFormat="1" applyFont="1" applyFill="1" applyBorder="1" applyAlignment="1">
      <alignment horizontal="left" vertical="center" wrapText="1"/>
    </xf>
    <xf numFmtId="9" fontId="25" fillId="9" borderId="8" xfId="22" applyNumberFormat="1" applyFont="1" applyFill="1" applyBorder="1" applyAlignment="1">
      <alignment horizontal="left" vertical="center" wrapText="1"/>
    </xf>
    <xf numFmtId="9" fontId="25" fillId="9" borderId="15" xfId="22" applyNumberFormat="1" applyFont="1" applyFill="1" applyBorder="1" applyAlignment="1">
      <alignment horizontal="left" vertical="center" wrapText="1"/>
    </xf>
    <xf numFmtId="9" fontId="25" fillId="9" borderId="10" xfId="22" applyNumberFormat="1" applyFont="1" applyFill="1" applyBorder="1" applyAlignment="1">
      <alignment horizontal="left" vertical="center" wrapText="1"/>
    </xf>
    <xf numFmtId="9" fontId="25" fillId="9" borderId="11" xfId="22" applyNumberFormat="1" applyFont="1" applyFill="1" applyBorder="1" applyAlignment="1">
      <alignment horizontal="left" vertical="center" wrapText="1"/>
    </xf>
    <xf numFmtId="9" fontId="45" fillId="0" borderId="29" xfId="35" applyNumberFormat="1" applyBorder="1" applyAlignment="1">
      <alignment horizontal="center" vertical="center" wrapText="1"/>
    </xf>
    <xf numFmtId="9" fontId="45" fillId="0" borderId="7" xfId="35" applyNumberFormat="1" applyBorder="1" applyAlignment="1">
      <alignment horizontal="center" vertical="center" wrapText="1"/>
    </xf>
    <xf numFmtId="9" fontId="45" fillId="0" borderId="59" xfId="35" applyNumberFormat="1" applyBorder="1" applyAlignment="1">
      <alignment horizontal="center" vertical="center" wrapText="1"/>
    </xf>
    <xf numFmtId="9" fontId="45" fillId="0" borderId="15" xfId="35" applyNumberFormat="1" applyBorder="1" applyAlignment="1">
      <alignment horizontal="center" vertical="center" wrapText="1"/>
    </xf>
    <xf numFmtId="9" fontId="45" fillId="0" borderId="10" xfId="35" applyNumberFormat="1" applyBorder="1" applyAlignment="1">
      <alignment horizontal="center" vertical="center" wrapText="1"/>
    </xf>
    <xf numFmtId="9" fontId="45" fillId="0" borderId="60" xfId="35" applyNumberFormat="1" applyBorder="1" applyAlignment="1">
      <alignment horizontal="center" vertical="center" wrapText="1"/>
    </xf>
    <xf numFmtId="0" fontId="28" fillId="9" borderId="49" xfId="0" applyFont="1" applyFill="1" applyBorder="1" applyAlignment="1">
      <alignment horizontal="center" vertical="center"/>
    </xf>
    <xf numFmtId="0" fontId="28" fillId="9" borderId="50" xfId="0" applyFont="1" applyFill="1" applyBorder="1" applyAlignment="1">
      <alignment horizontal="center" vertical="center"/>
    </xf>
    <xf numFmtId="0" fontId="26" fillId="0" borderId="43" xfId="0" applyFont="1" applyBorder="1" applyAlignment="1">
      <alignment horizontal="left" vertical="center" wrapText="1"/>
    </xf>
    <xf numFmtId="0" fontId="26" fillId="0" borderId="21" xfId="0" applyFont="1" applyBorder="1" applyAlignment="1">
      <alignment horizontal="left" vertical="center" wrapText="1"/>
    </xf>
    <xf numFmtId="0" fontId="27" fillId="0" borderId="70" xfId="0" applyFont="1" applyBorder="1" applyAlignment="1">
      <alignment horizontal="left" vertical="center" wrapText="1"/>
    </xf>
    <xf numFmtId="0" fontId="33" fillId="0" borderId="6" xfId="0" applyFont="1" applyBorder="1" applyAlignment="1">
      <alignment horizontal="left" vertical="center" wrapText="1"/>
    </xf>
    <xf numFmtId="0" fontId="33" fillId="0" borderId="15"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29"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6" fillId="9" borderId="6" xfId="22" applyFont="1" applyFill="1" applyBorder="1" applyAlignment="1">
      <alignment horizontal="left" vertical="center" wrapText="1"/>
    </xf>
    <xf numFmtId="0" fontId="33" fillId="12" borderId="6" xfId="22" applyFont="1" applyFill="1" applyBorder="1" applyAlignment="1">
      <alignment horizontal="center" vertical="center" wrapText="1"/>
    </xf>
    <xf numFmtId="0" fontId="26" fillId="12" borderId="6" xfId="22" applyFont="1" applyFill="1" applyBorder="1" applyAlignment="1">
      <alignment horizontal="center" vertical="center" wrapText="1"/>
    </xf>
    <xf numFmtId="0" fontId="33" fillId="10" borderId="29" xfId="0" applyFont="1" applyFill="1" applyBorder="1" applyAlignment="1">
      <alignment horizontal="center" vertical="center"/>
    </xf>
    <xf numFmtId="0" fontId="33" fillId="10" borderId="7"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0" xfId="0" applyFont="1" applyFill="1" applyBorder="1" applyAlignment="1">
      <alignment horizontal="center" vertical="center"/>
    </xf>
    <xf numFmtId="0" fontId="33" fillId="10" borderId="0" xfId="0" applyFont="1" applyFill="1" applyAlignment="1">
      <alignment horizontal="center" vertical="center"/>
    </xf>
    <xf numFmtId="0" fontId="33" fillId="10" borderId="9" xfId="0" applyFont="1" applyFill="1" applyBorder="1" applyAlignment="1">
      <alignment horizontal="center" vertical="center"/>
    </xf>
    <xf numFmtId="0" fontId="33" fillId="10" borderId="15" xfId="0" applyFont="1" applyFill="1" applyBorder="1" applyAlignment="1">
      <alignment horizontal="center" vertical="center"/>
    </xf>
    <xf numFmtId="0" fontId="33" fillId="10" borderId="10"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3"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12" xfId="0" applyFont="1" applyFill="1" applyBorder="1" applyAlignment="1">
      <alignment horizontal="center" vertical="center"/>
    </xf>
    <xf numFmtId="0" fontId="33" fillId="10" borderId="38" xfId="0" applyFont="1" applyFill="1" applyBorder="1" applyAlignment="1">
      <alignment horizontal="center" vertical="center"/>
    </xf>
    <xf numFmtId="0" fontId="33" fillId="10" borderId="39" xfId="0" applyFont="1" applyFill="1" applyBorder="1" applyAlignment="1">
      <alignment horizontal="center" vertical="center"/>
    </xf>
    <xf numFmtId="0" fontId="33" fillId="10" borderId="6" xfId="0" applyFont="1" applyFill="1" applyBorder="1" applyAlignment="1">
      <alignment horizontal="center" vertical="center" wrapText="1"/>
    </xf>
    <xf numFmtId="0" fontId="33" fillId="10" borderId="12" xfId="0" applyFont="1" applyFill="1" applyBorder="1" applyAlignment="1">
      <alignment horizontal="center" vertical="center" wrapText="1"/>
    </xf>
    <xf numFmtId="0" fontId="33" fillId="10" borderId="38" xfId="0" applyFont="1" applyFill="1" applyBorder="1" applyAlignment="1">
      <alignment horizontal="center" vertical="center" wrapText="1"/>
    </xf>
    <xf numFmtId="0" fontId="28" fillId="0" borderId="6" xfId="0" applyFont="1" applyBorder="1" applyAlignment="1">
      <alignment horizontal="left" vertical="center"/>
    </xf>
    <xf numFmtId="0" fontId="28" fillId="0" borderId="12" xfId="0" applyFont="1" applyBorder="1" applyAlignment="1">
      <alignment horizontal="left" vertical="center"/>
    </xf>
    <xf numFmtId="0" fontId="28" fillId="0" borderId="38" xfId="0" applyFont="1" applyBorder="1" applyAlignment="1">
      <alignment horizontal="left" vertical="center"/>
    </xf>
    <xf numFmtId="0" fontId="28" fillId="0" borderId="10" xfId="0" applyFont="1" applyBorder="1" applyAlignment="1">
      <alignment horizontal="left" vertical="center"/>
    </xf>
    <xf numFmtId="0" fontId="28" fillId="0" borderId="39" xfId="0" applyFont="1" applyBorder="1" applyAlignment="1">
      <alignment horizontal="left" vertical="center"/>
    </xf>
    <xf numFmtId="0" fontId="33" fillId="10" borderId="39" xfId="0" applyFont="1" applyFill="1" applyBorder="1" applyAlignment="1">
      <alignment horizontal="center" vertical="center" wrapText="1"/>
    </xf>
    <xf numFmtId="0" fontId="28" fillId="10" borderId="3" xfId="0" applyFont="1" applyFill="1" applyBorder="1" applyAlignment="1">
      <alignment horizontal="center" vertical="center" wrapText="1"/>
    </xf>
    <xf numFmtId="0" fontId="28" fillId="10" borderId="17"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33" fillId="0" borderId="29" xfId="0" applyFont="1" applyBorder="1" applyAlignment="1">
      <alignment vertical="center" wrapText="1"/>
    </xf>
    <xf numFmtId="0" fontId="33" fillId="0" borderId="7" xfId="0" applyFont="1" applyBorder="1" applyAlignment="1">
      <alignment vertical="center" wrapText="1"/>
    </xf>
    <xf numFmtId="0" fontId="33" fillId="0" borderId="8" xfId="0" applyFont="1" applyBorder="1" applyAlignment="1">
      <alignment vertical="center" wrapText="1"/>
    </xf>
    <xf numFmtId="0" fontId="33" fillId="0" borderId="6" xfId="0" applyFont="1" applyBorder="1" applyAlignment="1">
      <alignment horizontal="center" vertical="center"/>
    </xf>
    <xf numFmtId="0" fontId="26" fillId="0" borderId="6" xfId="0" applyFont="1" applyBorder="1" applyAlignment="1">
      <alignment vertical="center" wrapText="1"/>
    </xf>
    <xf numFmtId="0" fontId="36" fillId="13" borderId="4" xfId="0" applyFont="1" applyFill="1" applyBorder="1" applyAlignment="1">
      <alignment horizontal="center" vertical="center"/>
    </xf>
    <xf numFmtId="0" fontId="36" fillId="13" borderId="6" xfId="0" applyFont="1" applyFill="1" applyBorder="1" applyAlignment="1">
      <alignment horizontal="center" vertical="center"/>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0" borderId="12"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6" fillId="0" borderId="6" xfId="0" applyFont="1" applyBorder="1" applyAlignment="1">
      <alignment horizontal="center" vertical="center"/>
    </xf>
    <xf numFmtId="0" fontId="26" fillId="10" borderId="38"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8" fillId="0" borderId="27" xfId="0" applyFont="1" applyBorder="1" applyAlignment="1">
      <alignment horizontal="center"/>
    </xf>
    <xf numFmtId="0" fontId="28" fillId="0" borderId="61" xfId="0" applyFont="1" applyBorder="1" applyAlignment="1">
      <alignment horizontal="center"/>
    </xf>
    <xf numFmtId="0" fontId="28" fillId="0" borderId="54" xfId="0" applyFont="1" applyBorder="1" applyAlignment="1">
      <alignment horizontal="center"/>
    </xf>
    <xf numFmtId="0" fontId="26" fillId="13" borderId="49" xfId="22" applyFont="1" applyFill="1" applyBorder="1" applyAlignment="1">
      <alignment horizontal="center" vertical="center" wrapText="1"/>
    </xf>
    <xf numFmtId="0" fontId="26" fillId="13" borderId="50" xfId="22" applyFont="1" applyFill="1" applyBorder="1" applyAlignment="1">
      <alignment horizontal="center" vertical="center" wrapText="1"/>
    </xf>
    <xf numFmtId="0" fontId="28" fillId="0" borderId="12" xfId="0" applyFont="1" applyBorder="1" applyAlignment="1">
      <alignment horizontal="center"/>
    </xf>
    <xf numFmtId="0" fontId="28" fillId="0" borderId="38" xfId="0" applyFont="1" applyBorder="1" applyAlignment="1">
      <alignment horizontal="center"/>
    </xf>
    <xf numFmtId="0" fontId="28" fillId="0" borderId="52" xfId="0" applyFont="1" applyBorder="1" applyAlignment="1">
      <alignment horizontal="center"/>
    </xf>
    <xf numFmtId="0" fontId="28" fillId="20" borderId="12" xfId="0" applyFont="1" applyFill="1" applyBorder="1" applyAlignment="1">
      <alignment horizontal="justify" vertical="top"/>
    </xf>
    <xf numFmtId="0" fontId="28" fillId="20" borderId="38" xfId="0" applyFont="1" applyFill="1" applyBorder="1" applyAlignment="1">
      <alignment horizontal="justify" vertical="top"/>
    </xf>
    <xf numFmtId="0" fontId="28" fillId="20" borderId="52" xfId="0" applyFont="1" applyFill="1" applyBorder="1" applyAlignment="1">
      <alignment horizontal="justify" vertical="top"/>
    </xf>
    <xf numFmtId="0" fontId="25" fillId="0" borderId="20" xfId="22" applyFont="1" applyBorder="1" applyAlignment="1">
      <alignment horizontal="center" vertical="center" wrapText="1"/>
    </xf>
    <xf numFmtId="0" fontId="25" fillId="0" borderId="13" xfId="22" applyFont="1" applyBorder="1" applyAlignment="1">
      <alignment horizontal="center" vertical="center" wrapText="1"/>
    </xf>
    <xf numFmtId="0" fontId="25" fillId="0" borderId="23" xfId="22" applyFont="1" applyBorder="1" applyAlignment="1">
      <alignment horizontal="center" vertical="center" wrapText="1"/>
    </xf>
    <xf numFmtId="0" fontId="26" fillId="0" borderId="21" xfId="22" applyFont="1" applyBorder="1" applyAlignment="1">
      <alignment horizontal="center" vertical="center"/>
    </xf>
    <xf numFmtId="0" fontId="26" fillId="0" borderId="6" xfId="22" applyFont="1" applyBorder="1" applyAlignment="1">
      <alignment horizontal="center" vertical="center"/>
    </xf>
    <xf numFmtId="0" fontId="26" fillId="0" borderId="6" xfId="22" applyFont="1" applyBorder="1" applyAlignment="1">
      <alignment horizontal="center" vertical="center" wrapText="1"/>
    </xf>
    <xf numFmtId="0" fontId="26" fillId="13" borderId="5" xfId="22" applyFont="1" applyFill="1" applyBorder="1" applyAlignment="1">
      <alignment horizontal="center" vertical="center" wrapText="1"/>
    </xf>
    <xf numFmtId="0" fontId="26" fillId="13" borderId="28" xfId="22" applyFont="1" applyFill="1" applyBorder="1" applyAlignment="1">
      <alignment horizontal="center" vertical="center" wrapText="1"/>
    </xf>
  </cellXfs>
  <cellStyles count="36">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Hyperlink" xfId="35" xr:uid="{00000000-000B-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1" defaultTableStyle="TableStyleMedium9" defaultPivotStyle="PivotStyleLight16">
    <tableStyle name="Invisible" pivot="0" table="0" count="0" xr9:uid="{88F1DF23-3FC4-49C5-B858-E14021A44DD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B5C1539-DC85-4996-B718-AEA4CE28B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08109D4-38C1-4F17-9969-0CE163BFF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4560AC76-1CB7-432D-8FA7-A2BED7432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893E68F-FBE9-4E23-AEA6-EA3227897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secretariadistritald.sharepoint.com/:x:/s/InstrumentosdePlaneacin-SubsecretaraFCO/Edy1txj_vTNOm44X8nvspKgB-2TYVb0rjK1sj1WHnknS5A?e=Nv2Ecr"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2.xml"/><Relationship Id="rId2" Type="http://schemas.openxmlformats.org/officeDocument/2006/relationships/hyperlink" Target="https://secretariadistritald.sharepoint.com/:x:/s/InstrumentosdePlaneacin-SubsecretaraFCO/ESosc6185PdPnb6fq8_ahUgBizNUjr-ftUuzwuWEGFiPxA?e=n3k6CV" TargetMode="External"/><Relationship Id="rId1" Type="http://schemas.openxmlformats.org/officeDocument/2006/relationships/hyperlink" Target="https://secretariadistritald.sharepoint.com/:x:/s/InstrumentosdePlaneacin-SubsecretaraFCO/ESVvrypJazhGjhEXDU-qYF0BniSAR1wDn_LP69Sc4ZvnDQ?e=zH1m0o"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hyperlink" Target="https://secretariadistritald.sharepoint.com/:x:/s/InstrumentosdePlaneacin-SubsecretaraFCO/EW_F7uFPf51GlnQIwo5ir3EB-WMnvsi_z8AyqHCidbEZTg?e=pZwd8n" TargetMode="External"/><Relationship Id="rId7" Type="http://schemas.openxmlformats.org/officeDocument/2006/relationships/vmlDrawing" Target="../drawings/vmlDrawing3.vml"/><Relationship Id="rId2" Type="http://schemas.openxmlformats.org/officeDocument/2006/relationships/hyperlink" Target="https://secretariadistritald.sharepoint.com/:x:/s/InstrumentosdePlaneacin-SubsecretaraFCO/ETGr6E6npBNHn1inBwp1DBoBD5v_7aKLr-21QjUCl8T3Hw?e=OnOu23" TargetMode="External"/><Relationship Id="rId1" Type="http://schemas.openxmlformats.org/officeDocument/2006/relationships/hyperlink" Target="https://secretariadistritald.sharepoint.com/:x:/s/InstrumentosdePlaneacin-SubsecretaraFCO/Eedq-bRx6XRPn1Wh1kyi_4oBCRJRpBYnN-7OEFNUg1Tg0A?e=QRNxJo" TargetMode="External"/><Relationship Id="rId6" Type="http://schemas.openxmlformats.org/officeDocument/2006/relationships/drawing" Target="../drawings/drawing3.xml"/><Relationship Id="rId5" Type="http://schemas.openxmlformats.org/officeDocument/2006/relationships/customProperty" Target="../customProperty4.bin"/><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5.bin"/><Relationship Id="rId3" Type="http://schemas.openxmlformats.org/officeDocument/2006/relationships/hyperlink" Target="https://secretariadistritald.sharepoint.com/:x:/s/InstrumentosdePlaneacin-SubsecretaraFCO/EXAtpJRBdORLkpavPgTqIbIBge-AsID3KGlCkyuYdKtUrA?e=dLnflI" TargetMode="External"/><Relationship Id="rId7" Type="http://schemas.openxmlformats.org/officeDocument/2006/relationships/printerSettings" Target="../printerSettings/printerSettings5.bin"/><Relationship Id="rId2" Type="http://schemas.openxmlformats.org/officeDocument/2006/relationships/hyperlink" Target="https://secretariadistritald.sharepoint.com/:x:/s/InstrumentosdePlaneacin-SubsecretaraFCO/EXAtpJRBdORLkpavPgTqIbIBge-AsID3KGlCkyuYdKtUrA?e=dLnflI" TargetMode="External"/><Relationship Id="rId1" Type="http://schemas.openxmlformats.org/officeDocument/2006/relationships/hyperlink" Target="https://secretariadistritald.sharepoint.com/:x:/s/InstrumentosdePlaneacin-SubsecretaraFCO/EXAtpJRBdORLkpavPgTqIbIBge-AsID3KGlCkyuYdKtUrA?e=dLnflI" TargetMode="External"/><Relationship Id="rId6" Type="http://schemas.openxmlformats.org/officeDocument/2006/relationships/hyperlink" Target="https://secretariadistritald.sharepoint.com/:x:/s/InstrumentosdePlaneacin-SubsecretaraFCO/ESosc6185PdPnb6fq8_ahUgBizNUjr-ftUuzwuWEGFiPxA?e=pyoUmA" TargetMode="External"/><Relationship Id="rId11" Type="http://schemas.openxmlformats.org/officeDocument/2006/relationships/comments" Target="../comments4.xml"/><Relationship Id="rId5" Type="http://schemas.openxmlformats.org/officeDocument/2006/relationships/hyperlink" Target="https://secretariadistritald.sharepoint.com/:x:/s/InstrumentosdePlaneacin-SubsecretaraFCO/ESosc6185PdPnb6fq8_ahUgBizNUjr-ftUuzwuWEGFiPxA?e=pyoUmA" TargetMode="External"/><Relationship Id="rId10" Type="http://schemas.openxmlformats.org/officeDocument/2006/relationships/vmlDrawing" Target="../drawings/vmlDrawing4.vml"/><Relationship Id="rId4" Type="http://schemas.openxmlformats.org/officeDocument/2006/relationships/hyperlink" Target="https://secretariadistritald.sharepoint.com/:x:/s/InstrumentosdePlaneacin-SubsecretaraFCO/ESosc6185PdPnb6fq8_ahUgBizNUjr-ftUuzwuWEGFiPxA?e=pyoUmA" TargetMode="External"/><Relationship Id="rId9"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comments" Target="../comments5.xml"/><Relationship Id="rId2" Type="http://schemas.openxmlformats.org/officeDocument/2006/relationships/hyperlink" Target="https://secretariadistritald.sharepoint.com/:x:/s/InstrumentosdePlaneacin-SubsecretaraFCO/ESosc6185PdPnb6fq8_ahUgBizNUjr-ftUuzwuWEGFiPxA?e=pyoUmA" TargetMode="External"/><Relationship Id="rId1" Type="http://schemas.openxmlformats.org/officeDocument/2006/relationships/hyperlink" Target="https://secretariadistritald.sharepoint.com/:x:/s/InstrumentosdePlaneacin-SubsecretaraFCO/EUbE_ygr8jRJnPGJtQFNuGgBbn4GpVhh5bsMzZyeHVJzdQ?e=Txwgbq" TargetMode="External"/><Relationship Id="rId6" Type="http://schemas.openxmlformats.org/officeDocument/2006/relationships/vmlDrawing" Target="../drawings/vmlDrawing5.vml"/><Relationship Id="rId5" Type="http://schemas.openxmlformats.org/officeDocument/2006/relationships/drawing" Target="../drawings/drawing5.xml"/><Relationship Id="rId4" Type="http://schemas.openxmlformats.org/officeDocument/2006/relationships/customProperty" Target="../customProperty6.bin"/></Relationships>
</file>

<file path=xl/worksheets/_rels/sheet7.xml.rels><?xml version="1.0" encoding="UTF-8" standalone="yes"?>
<Relationships xmlns="http://schemas.openxmlformats.org/package/2006/relationships"><Relationship Id="rId8" Type="http://schemas.openxmlformats.org/officeDocument/2006/relationships/hyperlink" Target="https://secretariadistritald.sharepoint.com/:f:/s/InstrumentosdePlaneacin-SubsecretaraFCO/EnSY_B9yaE1OoGWw_t56hn0BB5wajW0toUsmv2qJTZmKFw?e=9MFppF" TargetMode="External"/><Relationship Id="rId13" Type="http://schemas.openxmlformats.org/officeDocument/2006/relationships/printerSettings" Target="../printerSettings/printerSettings7.bin"/><Relationship Id="rId3" Type="http://schemas.openxmlformats.org/officeDocument/2006/relationships/hyperlink" Target="https://secretariadistritald.sharepoint.com/:x:/s/InstrumentosdePlaneacin-SubsecretaraFCO/ETGr6E6npBNHn1inBwp1DBoBD5v_7aKLr-21QjUCl8T3Hw?e=wXc4G1" TargetMode="External"/><Relationship Id="rId7" Type="http://schemas.openxmlformats.org/officeDocument/2006/relationships/hyperlink" Target="https://secretariadistritald.sharepoint.com/:x:/s/InstrumentosdePlaneacin-SubsecretaraFCO/Edy1txj_vTNOm44X8nvspKgB-2TYVb0rjK1sj1WHnknS5A?e=NHS3A2" TargetMode="External"/><Relationship Id="rId12" Type="http://schemas.openxmlformats.org/officeDocument/2006/relationships/hyperlink" Target="https://secretariadistritald.sharepoint.com/:x:/s/InstrumentosdePlaneacin-SubsecretaraFCO/ESosc6185PdPnb6fq8_ahUgBizNUjr-ftUuzwuWEGFiPxA?e=pyoUmA" TargetMode="External"/><Relationship Id="rId2" Type="http://schemas.openxmlformats.org/officeDocument/2006/relationships/hyperlink" Target="https://secretariadistritald.sharepoint.com/:x:/s/InstrumentosdePlaneacin-SubsecretaraFCO/EXAtpJRBdORLkpavPgTqIbIBge-AsID3KGlCkyuYdKtUrA?e=7OLLzP%0a" TargetMode="External"/><Relationship Id="rId16" Type="http://schemas.openxmlformats.org/officeDocument/2006/relationships/comments" Target="../comments6.xml"/><Relationship Id="rId1" Type="http://schemas.openxmlformats.org/officeDocument/2006/relationships/hyperlink" Target="../../:b:/s/InstrumentosdePlaneacin-SubsecretaraFCO/EcUX_CsyOJdNnRG3SrsgFp4BrCnN1CIJwaYHtfeqRfRwhg" TargetMode="External"/><Relationship Id="rId6" Type="http://schemas.openxmlformats.org/officeDocument/2006/relationships/hyperlink" Target="https://secretariadistritald.sharepoint.com/:x:/s/InstrumentosdePlaneacin-SubsecretaraFCO/Edy1txj_vTNOm44X8nvspKgB-2TYVb0rjK1sj1WHnknS5A?e=NHS3A2" TargetMode="External"/><Relationship Id="rId11" Type="http://schemas.openxmlformats.org/officeDocument/2006/relationships/hyperlink" Target="https://secretariadistritald.sharepoint.com/:x:/s/InstrumentosdePlaneacin-SubsecretaraFCO/EWYKUhV79gREqWck5MHHAyoBMm1HuNpcHoHVTSTi2Ebyzg?e=PvftdQ" TargetMode="External"/><Relationship Id="rId5" Type="http://schemas.openxmlformats.org/officeDocument/2006/relationships/hyperlink" Target="https://secretariadistritald.sharepoint.com/:x:/s/InstrumentosdePlaneacin-SubsecretaraFCO/Edy1txj_vTNOm44X8nvspKgB-2TYVb0rjK1sj1WHnknS5A?e=zsCf5O" TargetMode="External"/><Relationship Id="rId15" Type="http://schemas.openxmlformats.org/officeDocument/2006/relationships/vmlDrawing" Target="../drawings/vmlDrawing6.vml"/><Relationship Id="rId10" Type="http://schemas.openxmlformats.org/officeDocument/2006/relationships/hyperlink" Target="https://secretariadistritald.sharepoint.com/:x:/s/InstrumentosdePlaneacin-SubsecretaraFCO/EWYKUhV79gREqWck5MHHAyoBMm1HuNpcHoHVTSTi2Ebyzg?e=PvftdQ" TargetMode="External"/><Relationship Id="rId4" Type="http://schemas.openxmlformats.org/officeDocument/2006/relationships/hyperlink" Target="https://secretariadistritald.sharepoint.com/:x:/s/InstrumentosdePlaneacin-SubsecretaraFCO/EUbE_ygr8jRJnPGJtQFNuGgBbn4GpVhh5bsMzZyeHVJzdQ?e=HVvFth" TargetMode="External"/><Relationship Id="rId9" Type="http://schemas.openxmlformats.org/officeDocument/2006/relationships/hyperlink" Target="https://secretariadistritald.sharepoint.com/:b:/s/InstrumentosdePlaneacin-SubsecretaraFCO/ETpwGA5g_JdFux-6z2uVHSwB14k89i0euL1JFnxMst2hgA?e=Ay5Ijo" TargetMode="External"/><Relationship Id="rId14" Type="http://schemas.openxmlformats.org/officeDocument/2006/relationships/customProperty" Target="../customProperty7.bin"/></Relationships>
</file>

<file path=xl/worksheets/_rels/sheet8.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0.bin"/><Relationship Id="rId1" Type="http://schemas.openxmlformats.org/officeDocument/2006/relationships/printerSettings" Target="../printerSettings/printerSettings9.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theme="6" tint="0.39997558519241921"/>
    <pageSetUpPr fitToPage="1"/>
  </sheetPr>
  <dimension ref="A1:B74"/>
  <sheetViews>
    <sheetView topLeftCell="A65" zoomScale="90" zoomScaleNormal="90" workbookViewId="0">
      <selection activeCell="B42" sqref="B42"/>
    </sheetView>
  </sheetViews>
  <sheetFormatPr baseColWidth="10" defaultColWidth="10.42578125" defaultRowHeight="14.25" x14ac:dyDescent="0.25"/>
  <cols>
    <col min="1" max="1" width="72" style="92" bestFit="1" customWidth="1"/>
    <col min="2" max="2" width="78.42578125" style="92" customWidth="1"/>
    <col min="3" max="3" width="10.42578125" style="92"/>
    <col min="4" max="4" width="31.140625" style="92" customWidth="1"/>
    <col min="5" max="5" width="70.140625" style="92" customWidth="1"/>
    <col min="6" max="6" width="17.42578125" style="92" customWidth="1"/>
    <col min="7" max="8" width="21.42578125" style="92" customWidth="1"/>
    <col min="9" max="9" width="19.42578125" style="92" customWidth="1"/>
    <col min="10" max="10" width="42" style="92" customWidth="1"/>
    <col min="11" max="256" width="10.42578125" style="92"/>
    <col min="257" max="257" width="72" style="92" bestFit="1" customWidth="1"/>
    <col min="258" max="258" width="78.42578125" style="92" customWidth="1"/>
    <col min="259" max="259" width="10.42578125" style="92"/>
    <col min="260" max="260" width="31.140625" style="92" customWidth="1"/>
    <col min="261" max="261" width="70.140625" style="92" customWidth="1"/>
    <col min="262" max="262" width="17.42578125" style="92" customWidth="1"/>
    <col min="263" max="264" width="21.42578125" style="92" customWidth="1"/>
    <col min="265" max="265" width="19.42578125" style="92" customWidth="1"/>
    <col min="266" max="266" width="42" style="92" customWidth="1"/>
    <col min="267" max="512" width="10.42578125" style="92"/>
    <col min="513" max="513" width="72" style="92" bestFit="1" customWidth="1"/>
    <col min="514" max="514" width="78.42578125" style="92" customWidth="1"/>
    <col min="515" max="515" width="10.42578125" style="92"/>
    <col min="516" max="516" width="31.140625" style="92" customWidth="1"/>
    <col min="517" max="517" width="70.140625" style="92" customWidth="1"/>
    <col min="518" max="518" width="17.42578125" style="92" customWidth="1"/>
    <col min="519" max="520" width="21.42578125" style="92" customWidth="1"/>
    <col min="521" max="521" width="19.42578125" style="92" customWidth="1"/>
    <col min="522" max="522" width="42" style="92" customWidth="1"/>
    <col min="523" max="768" width="10.42578125" style="92"/>
    <col min="769" max="769" width="72" style="92" bestFit="1" customWidth="1"/>
    <col min="770" max="770" width="78.42578125" style="92" customWidth="1"/>
    <col min="771" max="771" width="10.42578125" style="92"/>
    <col min="772" max="772" width="31.140625" style="92" customWidth="1"/>
    <col min="773" max="773" width="70.140625" style="92" customWidth="1"/>
    <col min="774" max="774" width="17.42578125" style="92" customWidth="1"/>
    <col min="775" max="776" width="21.42578125" style="92" customWidth="1"/>
    <col min="777" max="777" width="19.42578125" style="92" customWidth="1"/>
    <col min="778" max="778" width="42" style="92" customWidth="1"/>
    <col min="779" max="1024" width="10.42578125" style="92"/>
    <col min="1025" max="1025" width="72" style="92" bestFit="1" customWidth="1"/>
    <col min="1026" max="1026" width="78.42578125" style="92" customWidth="1"/>
    <col min="1027" max="1027" width="10.42578125" style="92"/>
    <col min="1028" max="1028" width="31.140625" style="92" customWidth="1"/>
    <col min="1029" max="1029" width="70.140625" style="92" customWidth="1"/>
    <col min="1030" max="1030" width="17.42578125" style="92" customWidth="1"/>
    <col min="1031" max="1032" width="21.42578125" style="92" customWidth="1"/>
    <col min="1033" max="1033" width="19.42578125" style="92" customWidth="1"/>
    <col min="1034" max="1034" width="42" style="92" customWidth="1"/>
    <col min="1035" max="1280" width="10.42578125" style="92"/>
    <col min="1281" max="1281" width="72" style="92" bestFit="1" customWidth="1"/>
    <col min="1282" max="1282" width="78.42578125" style="92" customWidth="1"/>
    <col min="1283" max="1283" width="10.42578125" style="92"/>
    <col min="1284" max="1284" width="31.140625" style="92" customWidth="1"/>
    <col min="1285" max="1285" width="70.140625" style="92" customWidth="1"/>
    <col min="1286" max="1286" width="17.42578125" style="92" customWidth="1"/>
    <col min="1287" max="1288" width="21.42578125" style="92" customWidth="1"/>
    <col min="1289" max="1289" width="19.42578125" style="92" customWidth="1"/>
    <col min="1290" max="1290" width="42" style="92" customWidth="1"/>
    <col min="1291" max="1536" width="10.42578125" style="92"/>
    <col min="1537" max="1537" width="72" style="92" bestFit="1" customWidth="1"/>
    <col min="1538" max="1538" width="78.42578125" style="92" customWidth="1"/>
    <col min="1539" max="1539" width="10.42578125" style="92"/>
    <col min="1540" max="1540" width="31.140625" style="92" customWidth="1"/>
    <col min="1541" max="1541" width="70.140625" style="92" customWidth="1"/>
    <col min="1542" max="1542" width="17.42578125" style="92" customWidth="1"/>
    <col min="1543" max="1544" width="21.42578125" style="92" customWidth="1"/>
    <col min="1545" max="1545" width="19.42578125" style="92" customWidth="1"/>
    <col min="1546" max="1546" width="42" style="92" customWidth="1"/>
    <col min="1547" max="1792" width="10.42578125" style="92"/>
    <col min="1793" max="1793" width="72" style="92" bestFit="1" customWidth="1"/>
    <col min="1794" max="1794" width="78.42578125" style="92" customWidth="1"/>
    <col min="1795" max="1795" width="10.42578125" style="92"/>
    <col min="1796" max="1796" width="31.140625" style="92" customWidth="1"/>
    <col min="1797" max="1797" width="70.140625" style="92" customWidth="1"/>
    <col min="1798" max="1798" width="17.42578125" style="92" customWidth="1"/>
    <col min="1799" max="1800" width="21.42578125" style="92" customWidth="1"/>
    <col min="1801" max="1801" width="19.42578125" style="92" customWidth="1"/>
    <col min="1802" max="1802" width="42" style="92" customWidth="1"/>
    <col min="1803" max="2048" width="10.42578125" style="92"/>
    <col min="2049" max="2049" width="72" style="92" bestFit="1" customWidth="1"/>
    <col min="2050" max="2050" width="78.42578125" style="92" customWidth="1"/>
    <col min="2051" max="2051" width="10.42578125" style="92"/>
    <col min="2052" max="2052" width="31.140625" style="92" customWidth="1"/>
    <col min="2053" max="2053" width="70.140625" style="92" customWidth="1"/>
    <col min="2054" max="2054" width="17.42578125" style="92" customWidth="1"/>
    <col min="2055" max="2056" width="21.42578125" style="92" customWidth="1"/>
    <col min="2057" max="2057" width="19.42578125" style="92" customWidth="1"/>
    <col min="2058" max="2058" width="42" style="92" customWidth="1"/>
    <col min="2059" max="2304" width="10.42578125" style="92"/>
    <col min="2305" max="2305" width="72" style="92" bestFit="1" customWidth="1"/>
    <col min="2306" max="2306" width="78.42578125" style="92" customWidth="1"/>
    <col min="2307" max="2307" width="10.42578125" style="92"/>
    <col min="2308" max="2308" width="31.140625" style="92" customWidth="1"/>
    <col min="2309" max="2309" width="70.140625" style="92" customWidth="1"/>
    <col min="2310" max="2310" width="17.42578125" style="92" customWidth="1"/>
    <col min="2311" max="2312" width="21.42578125" style="92" customWidth="1"/>
    <col min="2313" max="2313" width="19.42578125" style="92" customWidth="1"/>
    <col min="2314" max="2314" width="42" style="92" customWidth="1"/>
    <col min="2315" max="2560" width="10.42578125" style="92"/>
    <col min="2561" max="2561" width="72" style="92" bestFit="1" customWidth="1"/>
    <col min="2562" max="2562" width="78.42578125" style="92" customWidth="1"/>
    <col min="2563" max="2563" width="10.42578125" style="92"/>
    <col min="2564" max="2564" width="31.140625" style="92" customWidth="1"/>
    <col min="2565" max="2565" width="70.140625" style="92" customWidth="1"/>
    <col min="2566" max="2566" width="17.42578125" style="92" customWidth="1"/>
    <col min="2567" max="2568" width="21.42578125" style="92" customWidth="1"/>
    <col min="2569" max="2569" width="19.42578125" style="92" customWidth="1"/>
    <col min="2570" max="2570" width="42" style="92" customWidth="1"/>
    <col min="2571" max="2816" width="10.42578125" style="92"/>
    <col min="2817" max="2817" width="72" style="92" bestFit="1" customWidth="1"/>
    <col min="2818" max="2818" width="78.42578125" style="92" customWidth="1"/>
    <col min="2819" max="2819" width="10.42578125" style="92"/>
    <col min="2820" max="2820" width="31.140625" style="92" customWidth="1"/>
    <col min="2821" max="2821" width="70.140625" style="92" customWidth="1"/>
    <col min="2822" max="2822" width="17.42578125" style="92" customWidth="1"/>
    <col min="2823" max="2824" width="21.42578125" style="92" customWidth="1"/>
    <col min="2825" max="2825" width="19.42578125" style="92" customWidth="1"/>
    <col min="2826" max="2826" width="42" style="92" customWidth="1"/>
    <col min="2827" max="3072" width="10.42578125" style="92"/>
    <col min="3073" max="3073" width="72" style="92" bestFit="1" customWidth="1"/>
    <col min="3074" max="3074" width="78.42578125" style="92" customWidth="1"/>
    <col min="3075" max="3075" width="10.42578125" style="92"/>
    <col min="3076" max="3076" width="31.140625" style="92" customWidth="1"/>
    <col min="3077" max="3077" width="70.140625" style="92" customWidth="1"/>
    <col min="3078" max="3078" width="17.42578125" style="92" customWidth="1"/>
    <col min="3079" max="3080" width="21.42578125" style="92" customWidth="1"/>
    <col min="3081" max="3081" width="19.42578125" style="92" customWidth="1"/>
    <col min="3082" max="3082" width="42" style="92" customWidth="1"/>
    <col min="3083" max="3328" width="10.42578125" style="92"/>
    <col min="3329" max="3329" width="72" style="92" bestFit="1" customWidth="1"/>
    <col min="3330" max="3330" width="78.42578125" style="92" customWidth="1"/>
    <col min="3331" max="3331" width="10.42578125" style="92"/>
    <col min="3332" max="3332" width="31.140625" style="92" customWidth="1"/>
    <col min="3333" max="3333" width="70.140625" style="92" customWidth="1"/>
    <col min="3334" max="3334" width="17.42578125" style="92" customWidth="1"/>
    <col min="3335" max="3336" width="21.42578125" style="92" customWidth="1"/>
    <col min="3337" max="3337" width="19.42578125" style="92" customWidth="1"/>
    <col min="3338" max="3338" width="42" style="92" customWidth="1"/>
    <col min="3339" max="3584" width="10.42578125" style="92"/>
    <col min="3585" max="3585" width="72" style="92" bestFit="1" customWidth="1"/>
    <col min="3586" max="3586" width="78.42578125" style="92" customWidth="1"/>
    <col min="3587" max="3587" width="10.42578125" style="92"/>
    <col min="3588" max="3588" width="31.140625" style="92" customWidth="1"/>
    <col min="3589" max="3589" width="70.140625" style="92" customWidth="1"/>
    <col min="3590" max="3590" width="17.42578125" style="92" customWidth="1"/>
    <col min="3591" max="3592" width="21.42578125" style="92" customWidth="1"/>
    <col min="3593" max="3593" width="19.42578125" style="92" customWidth="1"/>
    <col min="3594" max="3594" width="42" style="92" customWidth="1"/>
    <col min="3595" max="3840" width="10.42578125" style="92"/>
    <col min="3841" max="3841" width="72" style="92" bestFit="1" customWidth="1"/>
    <col min="3842" max="3842" width="78.42578125" style="92" customWidth="1"/>
    <col min="3843" max="3843" width="10.42578125" style="92"/>
    <col min="3844" max="3844" width="31.140625" style="92" customWidth="1"/>
    <col min="3845" max="3845" width="70.140625" style="92" customWidth="1"/>
    <col min="3846" max="3846" width="17.42578125" style="92" customWidth="1"/>
    <col min="3847" max="3848" width="21.42578125" style="92" customWidth="1"/>
    <col min="3849" max="3849" width="19.42578125" style="92" customWidth="1"/>
    <col min="3850" max="3850" width="42" style="92" customWidth="1"/>
    <col min="3851" max="4096" width="10.42578125" style="92"/>
    <col min="4097" max="4097" width="72" style="92" bestFit="1" customWidth="1"/>
    <col min="4098" max="4098" width="78.42578125" style="92" customWidth="1"/>
    <col min="4099" max="4099" width="10.42578125" style="92"/>
    <col min="4100" max="4100" width="31.140625" style="92" customWidth="1"/>
    <col min="4101" max="4101" width="70.140625" style="92" customWidth="1"/>
    <col min="4102" max="4102" width="17.42578125" style="92" customWidth="1"/>
    <col min="4103" max="4104" width="21.42578125" style="92" customWidth="1"/>
    <col min="4105" max="4105" width="19.42578125" style="92" customWidth="1"/>
    <col min="4106" max="4106" width="42" style="92" customWidth="1"/>
    <col min="4107" max="4352" width="10.42578125" style="92"/>
    <col min="4353" max="4353" width="72" style="92" bestFit="1" customWidth="1"/>
    <col min="4354" max="4354" width="78.42578125" style="92" customWidth="1"/>
    <col min="4355" max="4355" width="10.42578125" style="92"/>
    <col min="4356" max="4356" width="31.140625" style="92" customWidth="1"/>
    <col min="4357" max="4357" width="70.140625" style="92" customWidth="1"/>
    <col min="4358" max="4358" width="17.42578125" style="92" customWidth="1"/>
    <col min="4359" max="4360" width="21.42578125" style="92" customWidth="1"/>
    <col min="4361" max="4361" width="19.42578125" style="92" customWidth="1"/>
    <col min="4362" max="4362" width="42" style="92" customWidth="1"/>
    <col min="4363" max="4608" width="10.42578125" style="92"/>
    <col min="4609" max="4609" width="72" style="92" bestFit="1" customWidth="1"/>
    <col min="4610" max="4610" width="78.42578125" style="92" customWidth="1"/>
    <col min="4611" max="4611" width="10.42578125" style="92"/>
    <col min="4612" max="4612" width="31.140625" style="92" customWidth="1"/>
    <col min="4613" max="4613" width="70.140625" style="92" customWidth="1"/>
    <col min="4614" max="4614" width="17.42578125" style="92" customWidth="1"/>
    <col min="4615" max="4616" width="21.42578125" style="92" customWidth="1"/>
    <col min="4617" max="4617" width="19.42578125" style="92" customWidth="1"/>
    <col min="4618" max="4618" width="42" style="92" customWidth="1"/>
    <col min="4619" max="4864" width="10.42578125" style="92"/>
    <col min="4865" max="4865" width="72" style="92" bestFit="1" customWidth="1"/>
    <col min="4866" max="4866" width="78.42578125" style="92" customWidth="1"/>
    <col min="4867" max="4867" width="10.42578125" style="92"/>
    <col min="4868" max="4868" width="31.140625" style="92" customWidth="1"/>
    <col min="4869" max="4869" width="70.140625" style="92" customWidth="1"/>
    <col min="4870" max="4870" width="17.42578125" style="92" customWidth="1"/>
    <col min="4871" max="4872" width="21.42578125" style="92" customWidth="1"/>
    <col min="4873" max="4873" width="19.42578125" style="92" customWidth="1"/>
    <col min="4874" max="4874" width="42" style="92" customWidth="1"/>
    <col min="4875" max="5120" width="10.42578125" style="92"/>
    <col min="5121" max="5121" width="72" style="92" bestFit="1" customWidth="1"/>
    <col min="5122" max="5122" width="78.42578125" style="92" customWidth="1"/>
    <col min="5123" max="5123" width="10.42578125" style="92"/>
    <col min="5124" max="5124" width="31.140625" style="92" customWidth="1"/>
    <col min="5125" max="5125" width="70.140625" style="92" customWidth="1"/>
    <col min="5126" max="5126" width="17.42578125" style="92" customWidth="1"/>
    <col min="5127" max="5128" width="21.42578125" style="92" customWidth="1"/>
    <col min="5129" max="5129" width="19.42578125" style="92" customWidth="1"/>
    <col min="5130" max="5130" width="42" style="92" customWidth="1"/>
    <col min="5131" max="5376" width="10.42578125" style="92"/>
    <col min="5377" max="5377" width="72" style="92" bestFit="1" customWidth="1"/>
    <col min="5378" max="5378" width="78.42578125" style="92" customWidth="1"/>
    <col min="5379" max="5379" width="10.42578125" style="92"/>
    <col min="5380" max="5380" width="31.140625" style="92" customWidth="1"/>
    <col min="5381" max="5381" width="70.140625" style="92" customWidth="1"/>
    <col min="5382" max="5382" width="17.42578125" style="92" customWidth="1"/>
    <col min="5383" max="5384" width="21.42578125" style="92" customWidth="1"/>
    <col min="5385" max="5385" width="19.42578125" style="92" customWidth="1"/>
    <col min="5386" max="5386" width="42" style="92" customWidth="1"/>
    <col min="5387" max="5632" width="10.42578125" style="92"/>
    <col min="5633" max="5633" width="72" style="92" bestFit="1" customWidth="1"/>
    <col min="5634" max="5634" width="78.42578125" style="92" customWidth="1"/>
    <col min="5635" max="5635" width="10.42578125" style="92"/>
    <col min="5636" max="5636" width="31.140625" style="92" customWidth="1"/>
    <col min="5637" max="5637" width="70.140625" style="92" customWidth="1"/>
    <col min="5638" max="5638" width="17.42578125" style="92" customWidth="1"/>
    <col min="5639" max="5640" width="21.42578125" style="92" customWidth="1"/>
    <col min="5641" max="5641" width="19.42578125" style="92" customWidth="1"/>
    <col min="5642" max="5642" width="42" style="92" customWidth="1"/>
    <col min="5643" max="5888" width="10.42578125" style="92"/>
    <col min="5889" max="5889" width="72" style="92" bestFit="1" customWidth="1"/>
    <col min="5890" max="5890" width="78.42578125" style="92" customWidth="1"/>
    <col min="5891" max="5891" width="10.42578125" style="92"/>
    <col min="5892" max="5892" width="31.140625" style="92" customWidth="1"/>
    <col min="5893" max="5893" width="70.140625" style="92" customWidth="1"/>
    <col min="5894" max="5894" width="17.42578125" style="92" customWidth="1"/>
    <col min="5895" max="5896" width="21.42578125" style="92" customWidth="1"/>
    <col min="5897" max="5897" width="19.42578125" style="92" customWidth="1"/>
    <col min="5898" max="5898" width="42" style="92" customWidth="1"/>
    <col min="5899" max="6144" width="10.42578125" style="92"/>
    <col min="6145" max="6145" width="72" style="92" bestFit="1" customWidth="1"/>
    <col min="6146" max="6146" width="78.42578125" style="92" customWidth="1"/>
    <col min="6147" max="6147" width="10.42578125" style="92"/>
    <col min="6148" max="6148" width="31.140625" style="92" customWidth="1"/>
    <col min="6149" max="6149" width="70.140625" style="92" customWidth="1"/>
    <col min="6150" max="6150" width="17.42578125" style="92" customWidth="1"/>
    <col min="6151" max="6152" width="21.42578125" style="92" customWidth="1"/>
    <col min="6153" max="6153" width="19.42578125" style="92" customWidth="1"/>
    <col min="6154" max="6154" width="42" style="92" customWidth="1"/>
    <col min="6155" max="6400" width="10.42578125" style="92"/>
    <col min="6401" max="6401" width="72" style="92" bestFit="1" customWidth="1"/>
    <col min="6402" max="6402" width="78.42578125" style="92" customWidth="1"/>
    <col min="6403" max="6403" width="10.42578125" style="92"/>
    <col min="6404" max="6404" width="31.140625" style="92" customWidth="1"/>
    <col min="6405" max="6405" width="70.140625" style="92" customWidth="1"/>
    <col min="6406" max="6406" width="17.42578125" style="92" customWidth="1"/>
    <col min="6407" max="6408" width="21.42578125" style="92" customWidth="1"/>
    <col min="6409" max="6409" width="19.42578125" style="92" customWidth="1"/>
    <col min="6410" max="6410" width="42" style="92" customWidth="1"/>
    <col min="6411" max="6656" width="10.42578125" style="92"/>
    <col min="6657" max="6657" width="72" style="92" bestFit="1" customWidth="1"/>
    <col min="6658" max="6658" width="78.42578125" style="92" customWidth="1"/>
    <col min="6659" max="6659" width="10.42578125" style="92"/>
    <col min="6660" max="6660" width="31.140625" style="92" customWidth="1"/>
    <col min="6661" max="6661" width="70.140625" style="92" customWidth="1"/>
    <col min="6662" max="6662" width="17.42578125" style="92" customWidth="1"/>
    <col min="6663" max="6664" width="21.42578125" style="92" customWidth="1"/>
    <col min="6665" max="6665" width="19.42578125" style="92" customWidth="1"/>
    <col min="6666" max="6666" width="42" style="92" customWidth="1"/>
    <col min="6667" max="6912" width="10.42578125" style="92"/>
    <col min="6913" max="6913" width="72" style="92" bestFit="1" customWidth="1"/>
    <col min="6914" max="6914" width="78.42578125" style="92" customWidth="1"/>
    <col min="6915" max="6915" width="10.42578125" style="92"/>
    <col min="6916" max="6916" width="31.140625" style="92" customWidth="1"/>
    <col min="6917" max="6917" width="70.140625" style="92" customWidth="1"/>
    <col min="6918" max="6918" width="17.42578125" style="92" customWidth="1"/>
    <col min="6919" max="6920" width="21.42578125" style="92" customWidth="1"/>
    <col min="6921" max="6921" width="19.42578125" style="92" customWidth="1"/>
    <col min="6922" max="6922" width="42" style="92" customWidth="1"/>
    <col min="6923" max="7168" width="10.42578125" style="92"/>
    <col min="7169" max="7169" width="72" style="92" bestFit="1" customWidth="1"/>
    <col min="7170" max="7170" width="78.42578125" style="92" customWidth="1"/>
    <col min="7171" max="7171" width="10.42578125" style="92"/>
    <col min="7172" max="7172" width="31.140625" style="92" customWidth="1"/>
    <col min="7173" max="7173" width="70.140625" style="92" customWidth="1"/>
    <col min="7174" max="7174" width="17.42578125" style="92" customWidth="1"/>
    <col min="7175" max="7176" width="21.42578125" style="92" customWidth="1"/>
    <col min="7177" max="7177" width="19.42578125" style="92" customWidth="1"/>
    <col min="7178" max="7178" width="42" style="92" customWidth="1"/>
    <col min="7179" max="7424" width="10.42578125" style="92"/>
    <col min="7425" max="7425" width="72" style="92" bestFit="1" customWidth="1"/>
    <col min="7426" max="7426" width="78.42578125" style="92" customWidth="1"/>
    <col min="7427" max="7427" width="10.42578125" style="92"/>
    <col min="7428" max="7428" width="31.140625" style="92" customWidth="1"/>
    <col min="7429" max="7429" width="70.140625" style="92" customWidth="1"/>
    <col min="7430" max="7430" width="17.42578125" style="92" customWidth="1"/>
    <col min="7431" max="7432" width="21.42578125" style="92" customWidth="1"/>
    <col min="7433" max="7433" width="19.42578125" style="92" customWidth="1"/>
    <col min="7434" max="7434" width="42" style="92" customWidth="1"/>
    <col min="7435" max="7680" width="10.42578125" style="92"/>
    <col min="7681" max="7681" width="72" style="92" bestFit="1" customWidth="1"/>
    <col min="7682" max="7682" width="78.42578125" style="92" customWidth="1"/>
    <col min="7683" max="7683" width="10.42578125" style="92"/>
    <col min="7684" max="7684" width="31.140625" style="92" customWidth="1"/>
    <col min="7685" max="7685" width="70.140625" style="92" customWidth="1"/>
    <col min="7686" max="7686" width="17.42578125" style="92" customWidth="1"/>
    <col min="7687" max="7688" width="21.42578125" style="92" customWidth="1"/>
    <col min="7689" max="7689" width="19.42578125" style="92" customWidth="1"/>
    <col min="7690" max="7690" width="42" style="92" customWidth="1"/>
    <col min="7691" max="7936" width="10.42578125" style="92"/>
    <col min="7937" max="7937" width="72" style="92" bestFit="1" customWidth="1"/>
    <col min="7938" max="7938" width="78.42578125" style="92" customWidth="1"/>
    <col min="7939" max="7939" width="10.42578125" style="92"/>
    <col min="7940" max="7940" width="31.140625" style="92" customWidth="1"/>
    <col min="7941" max="7941" width="70.140625" style="92" customWidth="1"/>
    <col min="7942" max="7942" width="17.42578125" style="92" customWidth="1"/>
    <col min="7943" max="7944" width="21.42578125" style="92" customWidth="1"/>
    <col min="7945" max="7945" width="19.42578125" style="92" customWidth="1"/>
    <col min="7946" max="7946" width="42" style="92" customWidth="1"/>
    <col min="7947" max="8192" width="10.42578125" style="92"/>
    <col min="8193" max="8193" width="72" style="92" bestFit="1" customWidth="1"/>
    <col min="8194" max="8194" width="78.42578125" style="92" customWidth="1"/>
    <col min="8195" max="8195" width="10.42578125" style="92"/>
    <col min="8196" max="8196" width="31.140625" style="92" customWidth="1"/>
    <col min="8197" max="8197" width="70.140625" style="92" customWidth="1"/>
    <col min="8198" max="8198" width="17.42578125" style="92" customWidth="1"/>
    <col min="8199" max="8200" width="21.42578125" style="92" customWidth="1"/>
    <col min="8201" max="8201" width="19.42578125" style="92" customWidth="1"/>
    <col min="8202" max="8202" width="42" style="92" customWidth="1"/>
    <col min="8203" max="8448" width="10.42578125" style="92"/>
    <col min="8449" max="8449" width="72" style="92" bestFit="1" customWidth="1"/>
    <col min="8450" max="8450" width="78.42578125" style="92" customWidth="1"/>
    <col min="8451" max="8451" width="10.42578125" style="92"/>
    <col min="8452" max="8452" width="31.140625" style="92" customWidth="1"/>
    <col min="8453" max="8453" width="70.140625" style="92" customWidth="1"/>
    <col min="8454" max="8454" width="17.42578125" style="92" customWidth="1"/>
    <col min="8455" max="8456" width="21.42578125" style="92" customWidth="1"/>
    <col min="8457" max="8457" width="19.42578125" style="92" customWidth="1"/>
    <col min="8458" max="8458" width="42" style="92" customWidth="1"/>
    <col min="8459" max="8704" width="10.42578125" style="92"/>
    <col min="8705" max="8705" width="72" style="92" bestFit="1" customWidth="1"/>
    <col min="8706" max="8706" width="78.42578125" style="92" customWidth="1"/>
    <col min="8707" max="8707" width="10.42578125" style="92"/>
    <col min="8708" max="8708" width="31.140625" style="92" customWidth="1"/>
    <col min="8709" max="8709" width="70.140625" style="92" customWidth="1"/>
    <col min="8710" max="8710" width="17.42578125" style="92" customWidth="1"/>
    <col min="8711" max="8712" width="21.42578125" style="92" customWidth="1"/>
    <col min="8713" max="8713" width="19.42578125" style="92" customWidth="1"/>
    <col min="8714" max="8714" width="42" style="92" customWidth="1"/>
    <col min="8715" max="8960" width="10.42578125" style="92"/>
    <col min="8961" max="8961" width="72" style="92" bestFit="1" customWidth="1"/>
    <col min="8962" max="8962" width="78.42578125" style="92" customWidth="1"/>
    <col min="8963" max="8963" width="10.42578125" style="92"/>
    <col min="8964" max="8964" width="31.140625" style="92" customWidth="1"/>
    <col min="8965" max="8965" width="70.140625" style="92" customWidth="1"/>
    <col min="8966" max="8966" width="17.42578125" style="92" customWidth="1"/>
    <col min="8967" max="8968" width="21.42578125" style="92" customWidth="1"/>
    <col min="8969" max="8969" width="19.42578125" style="92" customWidth="1"/>
    <col min="8970" max="8970" width="42" style="92" customWidth="1"/>
    <col min="8971" max="9216" width="10.42578125" style="92"/>
    <col min="9217" max="9217" width="72" style="92" bestFit="1" customWidth="1"/>
    <col min="9218" max="9218" width="78.42578125" style="92" customWidth="1"/>
    <col min="9219" max="9219" width="10.42578125" style="92"/>
    <col min="9220" max="9220" width="31.140625" style="92" customWidth="1"/>
    <col min="9221" max="9221" width="70.140625" style="92" customWidth="1"/>
    <col min="9222" max="9222" width="17.42578125" style="92" customWidth="1"/>
    <col min="9223" max="9224" width="21.42578125" style="92" customWidth="1"/>
    <col min="9225" max="9225" width="19.42578125" style="92" customWidth="1"/>
    <col min="9226" max="9226" width="42" style="92" customWidth="1"/>
    <col min="9227" max="9472" width="10.42578125" style="92"/>
    <col min="9473" max="9473" width="72" style="92" bestFit="1" customWidth="1"/>
    <col min="9474" max="9474" width="78.42578125" style="92" customWidth="1"/>
    <col min="9475" max="9475" width="10.42578125" style="92"/>
    <col min="9476" max="9476" width="31.140625" style="92" customWidth="1"/>
    <col min="9477" max="9477" width="70.140625" style="92" customWidth="1"/>
    <col min="9478" max="9478" width="17.42578125" style="92" customWidth="1"/>
    <col min="9479" max="9480" width="21.42578125" style="92" customWidth="1"/>
    <col min="9481" max="9481" width="19.42578125" style="92" customWidth="1"/>
    <col min="9482" max="9482" width="42" style="92" customWidth="1"/>
    <col min="9483" max="9728" width="10.42578125" style="92"/>
    <col min="9729" max="9729" width="72" style="92" bestFit="1" customWidth="1"/>
    <col min="9730" max="9730" width="78.42578125" style="92" customWidth="1"/>
    <col min="9731" max="9731" width="10.42578125" style="92"/>
    <col min="9732" max="9732" width="31.140625" style="92" customWidth="1"/>
    <col min="9733" max="9733" width="70.140625" style="92" customWidth="1"/>
    <col min="9734" max="9734" width="17.42578125" style="92" customWidth="1"/>
    <col min="9735" max="9736" width="21.42578125" style="92" customWidth="1"/>
    <col min="9737" max="9737" width="19.42578125" style="92" customWidth="1"/>
    <col min="9738" max="9738" width="42" style="92" customWidth="1"/>
    <col min="9739" max="9984" width="10.42578125" style="92"/>
    <col min="9985" max="9985" width="72" style="92" bestFit="1" customWidth="1"/>
    <col min="9986" max="9986" width="78.42578125" style="92" customWidth="1"/>
    <col min="9987" max="9987" width="10.42578125" style="92"/>
    <col min="9988" max="9988" width="31.140625" style="92" customWidth="1"/>
    <col min="9989" max="9989" width="70.140625" style="92" customWidth="1"/>
    <col min="9990" max="9990" width="17.42578125" style="92" customWidth="1"/>
    <col min="9991" max="9992" width="21.42578125" style="92" customWidth="1"/>
    <col min="9993" max="9993" width="19.42578125" style="92" customWidth="1"/>
    <col min="9994" max="9994" width="42" style="92" customWidth="1"/>
    <col min="9995" max="10240" width="10.42578125" style="92"/>
    <col min="10241" max="10241" width="72" style="92" bestFit="1" customWidth="1"/>
    <col min="10242" max="10242" width="78.42578125" style="92" customWidth="1"/>
    <col min="10243" max="10243" width="10.42578125" style="92"/>
    <col min="10244" max="10244" width="31.140625" style="92" customWidth="1"/>
    <col min="10245" max="10245" width="70.140625" style="92" customWidth="1"/>
    <col min="10246" max="10246" width="17.42578125" style="92" customWidth="1"/>
    <col min="10247" max="10248" width="21.42578125" style="92" customWidth="1"/>
    <col min="10249" max="10249" width="19.42578125" style="92" customWidth="1"/>
    <col min="10250" max="10250" width="42" style="92" customWidth="1"/>
    <col min="10251" max="10496" width="10.42578125" style="92"/>
    <col min="10497" max="10497" width="72" style="92" bestFit="1" customWidth="1"/>
    <col min="10498" max="10498" width="78.42578125" style="92" customWidth="1"/>
    <col min="10499" max="10499" width="10.42578125" style="92"/>
    <col min="10500" max="10500" width="31.140625" style="92" customWidth="1"/>
    <col min="10501" max="10501" width="70.140625" style="92" customWidth="1"/>
    <col min="10502" max="10502" width="17.42578125" style="92" customWidth="1"/>
    <col min="10503" max="10504" width="21.42578125" style="92" customWidth="1"/>
    <col min="10505" max="10505" width="19.42578125" style="92" customWidth="1"/>
    <col min="10506" max="10506" width="42" style="92" customWidth="1"/>
    <col min="10507" max="10752" width="10.42578125" style="92"/>
    <col min="10753" max="10753" width="72" style="92" bestFit="1" customWidth="1"/>
    <col min="10754" max="10754" width="78.42578125" style="92" customWidth="1"/>
    <col min="10755" max="10755" width="10.42578125" style="92"/>
    <col min="10756" max="10756" width="31.140625" style="92" customWidth="1"/>
    <col min="10757" max="10757" width="70.140625" style="92" customWidth="1"/>
    <col min="10758" max="10758" width="17.42578125" style="92" customWidth="1"/>
    <col min="10759" max="10760" width="21.42578125" style="92" customWidth="1"/>
    <col min="10761" max="10761" width="19.42578125" style="92" customWidth="1"/>
    <col min="10762" max="10762" width="42" style="92" customWidth="1"/>
    <col min="10763" max="11008" width="10.42578125" style="92"/>
    <col min="11009" max="11009" width="72" style="92" bestFit="1" customWidth="1"/>
    <col min="11010" max="11010" width="78.42578125" style="92" customWidth="1"/>
    <col min="11011" max="11011" width="10.42578125" style="92"/>
    <col min="11012" max="11012" width="31.140625" style="92" customWidth="1"/>
    <col min="11013" max="11013" width="70.140625" style="92" customWidth="1"/>
    <col min="11014" max="11014" width="17.42578125" style="92" customWidth="1"/>
    <col min="11015" max="11016" width="21.42578125" style="92" customWidth="1"/>
    <col min="11017" max="11017" width="19.42578125" style="92" customWidth="1"/>
    <col min="11018" max="11018" width="42" style="92" customWidth="1"/>
    <col min="11019" max="11264" width="10.42578125" style="92"/>
    <col min="11265" max="11265" width="72" style="92" bestFit="1" customWidth="1"/>
    <col min="11266" max="11266" width="78.42578125" style="92" customWidth="1"/>
    <col min="11267" max="11267" width="10.42578125" style="92"/>
    <col min="11268" max="11268" width="31.140625" style="92" customWidth="1"/>
    <col min="11269" max="11269" width="70.140625" style="92" customWidth="1"/>
    <col min="11270" max="11270" width="17.42578125" style="92" customWidth="1"/>
    <col min="11271" max="11272" width="21.42578125" style="92" customWidth="1"/>
    <col min="11273" max="11273" width="19.42578125" style="92" customWidth="1"/>
    <col min="11274" max="11274" width="42" style="92" customWidth="1"/>
    <col min="11275" max="11520" width="10.42578125" style="92"/>
    <col min="11521" max="11521" width="72" style="92" bestFit="1" customWidth="1"/>
    <col min="11522" max="11522" width="78.42578125" style="92" customWidth="1"/>
    <col min="11523" max="11523" width="10.42578125" style="92"/>
    <col min="11524" max="11524" width="31.140625" style="92" customWidth="1"/>
    <col min="11525" max="11525" width="70.140625" style="92" customWidth="1"/>
    <col min="11526" max="11526" width="17.42578125" style="92" customWidth="1"/>
    <col min="11527" max="11528" width="21.42578125" style="92" customWidth="1"/>
    <col min="11529" max="11529" width="19.42578125" style="92" customWidth="1"/>
    <col min="11530" max="11530" width="42" style="92" customWidth="1"/>
    <col min="11531" max="11776" width="10.42578125" style="92"/>
    <col min="11777" max="11777" width="72" style="92" bestFit="1" customWidth="1"/>
    <col min="11778" max="11778" width="78.42578125" style="92" customWidth="1"/>
    <col min="11779" max="11779" width="10.42578125" style="92"/>
    <col min="11780" max="11780" width="31.140625" style="92" customWidth="1"/>
    <col min="11781" max="11781" width="70.140625" style="92" customWidth="1"/>
    <col min="11782" max="11782" width="17.42578125" style="92" customWidth="1"/>
    <col min="11783" max="11784" width="21.42578125" style="92" customWidth="1"/>
    <col min="11785" max="11785" width="19.42578125" style="92" customWidth="1"/>
    <col min="11786" max="11786" width="42" style="92" customWidth="1"/>
    <col min="11787" max="12032" width="10.42578125" style="92"/>
    <col min="12033" max="12033" width="72" style="92" bestFit="1" customWidth="1"/>
    <col min="12034" max="12034" width="78.42578125" style="92" customWidth="1"/>
    <col min="12035" max="12035" width="10.42578125" style="92"/>
    <col min="12036" max="12036" width="31.140625" style="92" customWidth="1"/>
    <col min="12037" max="12037" width="70.140625" style="92" customWidth="1"/>
    <col min="12038" max="12038" width="17.42578125" style="92" customWidth="1"/>
    <col min="12039" max="12040" width="21.42578125" style="92" customWidth="1"/>
    <col min="12041" max="12041" width="19.42578125" style="92" customWidth="1"/>
    <col min="12042" max="12042" width="42" style="92" customWidth="1"/>
    <col min="12043" max="12288" width="10.42578125" style="92"/>
    <col min="12289" max="12289" width="72" style="92" bestFit="1" customWidth="1"/>
    <col min="12290" max="12290" width="78.42578125" style="92" customWidth="1"/>
    <col min="12291" max="12291" width="10.42578125" style="92"/>
    <col min="12292" max="12292" width="31.140625" style="92" customWidth="1"/>
    <col min="12293" max="12293" width="70.140625" style="92" customWidth="1"/>
    <col min="12294" max="12294" width="17.42578125" style="92" customWidth="1"/>
    <col min="12295" max="12296" width="21.42578125" style="92" customWidth="1"/>
    <col min="12297" max="12297" width="19.42578125" style="92" customWidth="1"/>
    <col min="12298" max="12298" width="42" style="92" customWidth="1"/>
    <col min="12299" max="12544" width="10.42578125" style="92"/>
    <col min="12545" max="12545" width="72" style="92" bestFit="1" customWidth="1"/>
    <col min="12546" max="12546" width="78.42578125" style="92" customWidth="1"/>
    <col min="12547" max="12547" width="10.42578125" style="92"/>
    <col min="12548" max="12548" width="31.140625" style="92" customWidth="1"/>
    <col min="12549" max="12549" width="70.140625" style="92" customWidth="1"/>
    <col min="12550" max="12550" width="17.42578125" style="92" customWidth="1"/>
    <col min="12551" max="12552" width="21.42578125" style="92" customWidth="1"/>
    <col min="12553" max="12553" width="19.42578125" style="92" customWidth="1"/>
    <col min="12554" max="12554" width="42" style="92" customWidth="1"/>
    <col min="12555" max="12800" width="10.42578125" style="92"/>
    <col min="12801" max="12801" width="72" style="92" bestFit="1" customWidth="1"/>
    <col min="12802" max="12802" width="78.42578125" style="92" customWidth="1"/>
    <col min="12803" max="12803" width="10.42578125" style="92"/>
    <col min="12804" max="12804" width="31.140625" style="92" customWidth="1"/>
    <col min="12805" max="12805" width="70.140625" style="92" customWidth="1"/>
    <col min="12806" max="12806" width="17.42578125" style="92" customWidth="1"/>
    <col min="12807" max="12808" width="21.42578125" style="92" customWidth="1"/>
    <col min="12809" max="12809" width="19.42578125" style="92" customWidth="1"/>
    <col min="12810" max="12810" width="42" style="92" customWidth="1"/>
    <col min="12811" max="13056" width="10.42578125" style="92"/>
    <col min="13057" max="13057" width="72" style="92" bestFit="1" customWidth="1"/>
    <col min="13058" max="13058" width="78.42578125" style="92" customWidth="1"/>
    <col min="13059" max="13059" width="10.42578125" style="92"/>
    <col min="13060" max="13060" width="31.140625" style="92" customWidth="1"/>
    <col min="13061" max="13061" width="70.140625" style="92" customWidth="1"/>
    <col min="13062" max="13062" width="17.42578125" style="92" customWidth="1"/>
    <col min="13063" max="13064" width="21.42578125" style="92" customWidth="1"/>
    <col min="13065" max="13065" width="19.42578125" style="92" customWidth="1"/>
    <col min="13066" max="13066" width="42" style="92" customWidth="1"/>
    <col min="13067" max="13312" width="10.42578125" style="92"/>
    <col min="13313" max="13313" width="72" style="92" bestFit="1" customWidth="1"/>
    <col min="13314" max="13314" width="78.42578125" style="92" customWidth="1"/>
    <col min="13315" max="13315" width="10.42578125" style="92"/>
    <col min="13316" max="13316" width="31.140625" style="92" customWidth="1"/>
    <col min="13317" max="13317" width="70.140625" style="92" customWidth="1"/>
    <col min="13318" max="13318" width="17.42578125" style="92" customWidth="1"/>
    <col min="13319" max="13320" width="21.42578125" style="92" customWidth="1"/>
    <col min="13321" max="13321" width="19.42578125" style="92" customWidth="1"/>
    <col min="13322" max="13322" width="42" style="92" customWidth="1"/>
    <col min="13323" max="13568" width="10.42578125" style="92"/>
    <col min="13569" max="13569" width="72" style="92" bestFit="1" customWidth="1"/>
    <col min="13570" max="13570" width="78.42578125" style="92" customWidth="1"/>
    <col min="13571" max="13571" width="10.42578125" style="92"/>
    <col min="13572" max="13572" width="31.140625" style="92" customWidth="1"/>
    <col min="13573" max="13573" width="70.140625" style="92" customWidth="1"/>
    <col min="13574" max="13574" width="17.42578125" style="92" customWidth="1"/>
    <col min="13575" max="13576" width="21.42578125" style="92" customWidth="1"/>
    <col min="13577" max="13577" width="19.42578125" style="92" customWidth="1"/>
    <col min="13578" max="13578" width="42" style="92" customWidth="1"/>
    <col min="13579" max="13824" width="10.42578125" style="92"/>
    <col min="13825" max="13825" width="72" style="92" bestFit="1" customWidth="1"/>
    <col min="13826" max="13826" width="78.42578125" style="92" customWidth="1"/>
    <col min="13827" max="13827" width="10.42578125" style="92"/>
    <col min="13828" max="13828" width="31.140625" style="92" customWidth="1"/>
    <col min="13829" max="13829" width="70.140625" style="92" customWidth="1"/>
    <col min="13830" max="13830" width="17.42578125" style="92" customWidth="1"/>
    <col min="13831" max="13832" width="21.42578125" style="92" customWidth="1"/>
    <col min="13833" max="13833" width="19.42578125" style="92" customWidth="1"/>
    <col min="13834" max="13834" width="42" style="92" customWidth="1"/>
    <col min="13835" max="14080" width="10.42578125" style="92"/>
    <col min="14081" max="14081" width="72" style="92" bestFit="1" customWidth="1"/>
    <col min="14082" max="14082" width="78.42578125" style="92" customWidth="1"/>
    <col min="14083" max="14083" width="10.42578125" style="92"/>
    <col min="14084" max="14084" width="31.140625" style="92" customWidth="1"/>
    <col min="14085" max="14085" width="70.140625" style="92" customWidth="1"/>
    <col min="14086" max="14086" width="17.42578125" style="92" customWidth="1"/>
    <col min="14087" max="14088" width="21.42578125" style="92" customWidth="1"/>
    <col min="14089" max="14089" width="19.42578125" style="92" customWidth="1"/>
    <col min="14090" max="14090" width="42" style="92" customWidth="1"/>
    <col min="14091" max="14336" width="10.42578125" style="92"/>
    <col min="14337" max="14337" width="72" style="92" bestFit="1" customWidth="1"/>
    <col min="14338" max="14338" width="78.42578125" style="92" customWidth="1"/>
    <col min="14339" max="14339" width="10.42578125" style="92"/>
    <col min="14340" max="14340" width="31.140625" style="92" customWidth="1"/>
    <col min="14341" max="14341" width="70.140625" style="92" customWidth="1"/>
    <col min="14342" max="14342" width="17.42578125" style="92" customWidth="1"/>
    <col min="14343" max="14344" width="21.42578125" style="92" customWidth="1"/>
    <col min="14345" max="14345" width="19.42578125" style="92" customWidth="1"/>
    <col min="14346" max="14346" width="42" style="92" customWidth="1"/>
    <col min="14347" max="14592" width="10.42578125" style="92"/>
    <col min="14593" max="14593" width="72" style="92" bestFit="1" customWidth="1"/>
    <col min="14594" max="14594" width="78.42578125" style="92" customWidth="1"/>
    <col min="14595" max="14595" width="10.42578125" style="92"/>
    <col min="14596" max="14596" width="31.140625" style="92" customWidth="1"/>
    <col min="14597" max="14597" width="70.140625" style="92" customWidth="1"/>
    <col min="14598" max="14598" width="17.42578125" style="92" customWidth="1"/>
    <col min="14599" max="14600" width="21.42578125" style="92" customWidth="1"/>
    <col min="14601" max="14601" width="19.42578125" style="92" customWidth="1"/>
    <col min="14602" max="14602" width="42" style="92" customWidth="1"/>
    <col min="14603" max="14848" width="10.42578125" style="92"/>
    <col min="14849" max="14849" width="72" style="92" bestFit="1" customWidth="1"/>
    <col min="14850" max="14850" width="78.42578125" style="92" customWidth="1"/>
    <col min="14851" max="14851" width="10.42578125" style="92"/>
    <col min="14852" max="14852" width="31.140625" style="92" customWidth="1"/>
    <col min="14853" max="14853" width="70.140625" style="92" customWidth="1"/>
    <col min="14854" max="14854" width="17.42578125" style="92" customWidth="1"/>
    <col min="14855" max="14856" width="21.42578125" style="92" customWidth="1"/>
    <col min="14857" max="14857" width="19.42578125" style="92" customWidth="1"/>
    <col min="14858" max="14858" width="42" style="92" customWidth="1"/>
    <col min="14859" max="15104" width="10.42578125" style="92"/>
    <col min="15105" max="15105" width="72" style="92" bestFit="1" customWidth="1"/>
    <col min="15106" max="15106" width="78.42578125" style="92" customWidth="1"/>
    <col min="15107" max="15107" width="10.42578125" style="92"/>
    <col min="15108" max="15108" width="31.140625" style="92" customWidth="1"/>
    <col min="15109" max="15109" width="70.140625" style="92" customWidth="1"/>
    <col min="15110" max="15110" width="17.42578125" style="92" customWidth="1"/>
    <col min="15111" max="15112" width="21.42578125" style="92" customWidth="1"/>
    <col min="15113" max="15113" width="19.42578125" style="92" customWidth="1"/>
    <col min="15114" max="15114" width="42" style="92" customWidth="1"/>
    <col min="15115" max="15360" width="10.42578125" style="92"/>
    <col min="15361" max="15361" width="72" style="92" bestFit="1" customWidth="1"/>
    <col min="15362" max="15362" width="78.42578125" style="92" customWidth="1"/>
    <col min="15363" max="15363" width="10.42578125" style="92"/>
    <col min="15364" max="15364" width="31.140625" style="92" customWidth="1"/>
    <col min="15365" max="15365" width="70.140625" style="92" customWidth="1"/>
    <col min="15366" max="15366" width="17.42578125" style="92" customWidth="1"/>
    <col min="15367" max="15368" width="21.42578125" style="92" customWidth="1"/>
    <col min="15369" max="15369" width="19.42578125" style="92" customWidth="1"/>
    <col min="15370" max="15370" width="42" style="92" customWidth="1"/>
    <col min="15371" max="15616" width="10.42578125" style="92"/>
    <col min="15617" max="15617" width="72" style="92" bestFit="1" customWidth="1"/>
    <col min="15618" max="15618" width="78.42578125" style="92" customWidth="1"/>
    <col min="15619" max="15619" width="10.42578125" style="92"/>
    <col min="15620" max="15620" width="31.140625" style="92" customWidth="1"/>
    <col min="15621" max="15621" width="70.140625" style="92" customWidth="1"/>
    <col min="15622" max="15622" width="17.42578125" style="92" customWidth="1"/>
    <col min="15623" max="15624" width="21.42578125" style="92" customWidth="1"/>
    <col min="15625" max="15625" width="19.42578125" style="92" customWidth="1"/>
    <col min="15626" max="15626" width="42" style="92" customWidth="1"/>
    <col min="15627" max="15872" width="10.42578125" style="92"/>
    <col min="15873" max="15873" width="72" style="92" bestFit="1" customWidth="1"/>
    <col min="15874" max="15874" width="78.42578125" style="92" customWidth="1"/>
    <col min="15875" max="15875" width="10.42578125" style="92"/>
    <col min="15876" max="15876" width="31.140625" style="92" customWidth="1"/>
    <col min="15877" max="15877" width="70.140625" style="92" customWidth="1"/>
    <col min="15878" max="15878" width="17.42578125" style="92" customWidth="1"/>
    <col min="15879" max="15880" width="21.42578125" style="92" customWidth="1"/>
    <col min="15881" max="15881" width="19.42578125" style="92" customWidth="1"/>
    <col min="15882" max="15882" width="42" style="92" customWidth="1"/>
    <col min="15883" max="16128" width="10.42578125" style="92"/>
    <col min="16129" max="16129" width="72" style="92" bestFit="1" customWidth="1"/>
    <col min="16130" max="16130" width="78.42578125" style="92" customWidth="1"/>
    <col min="16131" max="16131" width="10.42578125" style="92"/>
    <col min="16132" max="16132" width="31.140625" style="92" customWidth="1"/>
    <col min="16133" max="16133" width="70.140625" style="92" customWidth="1"/>
    <col min="16134" max="16134" width="17.42578125" style="92" customWidth="1"/>
    <col min="16135" max="16136" width="21.42578125" style="92" customWidth="1"/>
    <col min="16137" max="16137" width="19.42578125" style="92" customWidth="1"/>
    <col min="16138" max="16138" width="42" style="92" customWidth="1"/>
    <col min="16139" max="16384" width="10.42578125" style="92"/>
  </cols>
  <sheetData>
    <row r="1" spans="1:2" ht="25.5" customHeight="1" x14ac:dyDescent="0.25">
      <c r="A1" s="216" t="s">
        <v>0</v>
      </c>
      <c r="B1" s="217"/>
    </row>
    <row r="2" spans="1:2" ht="25.5" customHeight="1" x14ac:dyDescent="0.25">
      <c r="A2" s="218" t="s">
        <v>1</v>
      </c>
      <c r="B2" s="219"/>
    </row>
    <row r="3" spans="1:2" ht="15" x14ac:dyDescent="0.25">
      <c r="A3" s="93" t="s">
        <v>2</v>
      </c>
      <c r="B3" s="94" t="s">
        <v>3</v>
      </c>
    </row>
    <row r="4" spans="1:2" ht="15" x14ac:dyDescent="0.25">
      <c r="A4" s="95" t="s">
        <v>4</v>
      </c>
      <c r="B4" s="96" t="s">
        <v>5</v>
      </c>
    </row>
    <row r="5" spans="1:2" ht="15" x14ac:dyDescent="0.25">
      <c r="A5" s="95" t="s">
        <v>6</v>
      </c>
      <c r="B5" s="96" t="s">
        <v>7</v>
      </c>
    </row>
    <row r="6" spans="1:2" ht="103.5" x14ac:dyDescent="0.25">
      <c r="A6" s="95" t="s">
        <v>8</v>
      </c>
      <c r="B6" s="97" t="s">
        <v>9</v>
      </c>
    </row>
    <row r="7" spans="1:2" ht="40.5" customHeight="1" x14ac:dyDescent="0.25">
      <c r="A7" s="95" t="s">
        <v>10</v>
      </c>
      <c r="B7" s="98" t="s">
        <v>11</v>
      </c>
    </row>
    <row r="8" spans="1:2" ht="29.25" customHeight="1" x14ac:dyDescent="0.25">
      <c r="A8" s="95" t="s">
        <v>12</v>
      </c>
      <c r="B8" s="98" t="s">
        <v>13</v>
      </c>
    </row>
    <row r="9" spans="1:2" ht="38.25" customHeight="1" x14ac:dyDescent="0.25">
      <c r="A9" s="95" t="s">
        <v>14</v>
      </c>
      <c r="B9" s="98" t="s">
        <v>13</v>
      </c>
    </row>
    <row r="10" spans="1:2" ht="28.5" x14ac:dyDescent="0.25">
      <c r="A10" s="95" t="s">
        <v>15</v>
      </c>
      <c r="B10" s="99" t="s">
        <v>16</v>
      </c>
    </row>
    <row r="11" spans="1:2" ht="15" x14ac:dyDescent="0.25">
      <c r="A11" s="95" t="s">
        <v>17</v>
      </c>
      <c r="B11" s="99" t="s">
        <v>18</v>
      </c>
    </row>
    <row r="12" spans="1:2" ht="8.25" customHeight="1" x14ac:dyDescent="0.25">
      <c r="A12" s="100"/>
      <c r="B12" s="101"/>
    </row>
    <row r="13" spans="1:2" ht="15" x14ac:dyDescent="0.25">
      <c r="A13" s="95" t="s">
        <v>19</v>
      </c>
      <c r="B13" s="102" t="s">
        <v>20</v>
      </c>
    </row>
    <row r="14" spans="1:2" ht="15" x14ac:dyDescent="0.25">
      <c r="A14" s="95" t="s">
        <v>21</v>
      </c>
      <c r="B14" s="102" t="s">
        <v>22</v>
      </c>
    </row>
    <row r="15" spans="1:2" ht="28.5" x14ac:dyDescent="0.25">
      <c r="A15" s="95" t="s">
        <v>23</v>
      </c>
      <c r="B15" s="102" t="s">
        <v>24</v>
      </c>
    </row>
    <row r="16" spans="1:2" ht="15" x14ac:dyDescent="0.25">
      <c r="A16" s="95" t="s">
        <v>25</v>
      </c>
      <c r="B16" s="102" t="s">
        <v>26</v>
      </c>
    </row>
    <row r="17" spans="1:2" ht="8.25" customHeight="1" x14ac:dyDescent="0.25">
      <c r="A17" s="100"/>
      <c r="B17" s="103"/>
    </row>
    <row r="18" spans="1:2" ht="42.75" x14ac:dyDescent="0.25">
      <c r="A18" s="95" t="s">
        <v>27</v>
      </c>
      <c r="B18" s="102" t="s">
        <v>28</v>
      </c>
    </row>
    <row r="19" spans="1:2" ht="28.5" x14ac:dyDescent="0.25">
      <c r="A19" s="95" t="s">
        <v>29</v>
      </c>
      <c r="B19" s="102" t="s">
        <v>30</v>
      </c>
    </row>
    <row r="20" spans="1:2" ht="42.75" x14ac:dyDescent="0.25">
      <c r="A20" s="95" t="s">
        <v>31</v>
      </c>
      <c r="B20" s="102" t="s">
        <v>32</v>
      </c>
    </row>
    <row r="21" spans="1:2" ht="28.5" x14ac:dyDescent="0.25">
      <c r="A21" s="95" t="s">
        <v>25</v>
      </c>
      <c r="B21" s="102" t="s">
        <v>33</v>
      </c>
    </row>
    <row r="22" spans="1:2" ht="8.25" customHeight="1" x14ac:dyDescent="0.25">
      <c r="A22" s="100"/>
      <c r="B22" s="103"/>
    </row>
    <row r="23" spans="1:2" ht="31.5" customHeight="1" x14ac:dyDescent="0.25">
      <c r="A23" s="95" t="s">
        <v>34</v>
      </c>
      <c r="B23" s="102" t="s">
        <v>35</v>
      </c>
    </row>
    <row r="24" spans="1:2" ht="15" x14ac:dyDescent="0.25">
      <c r="A24" s="95" t="s">
        <v>36</v>
      </c>
      <c r="B24" s="102" t="s">
        <v>37</v>
      </c>
    </row>
    <row r="25" spans="1:2" ht="20.25" customHeight="1" x14ac:dyDescent="0.25">
      <c r="A25" s="95" t="s">
        <v>38</v>
      </c>
      <c r="B25" s="102" t="s">
        <v>39</v>
      </c>
    </row>
    <row r="26" spans="1:2" ht="29.25" customHeight="1" x14ac:dyDescent="0.25">
      <c r="A26" s="95" t="s">
        <v>40</v>
      </c>
      <c r="B26" s="102" t="s">
        <v>41</v>
      </c>
    </row>
    <row r="27" spans="1:2" ht="21" customHeight="1" x14ac:dyDescent="0.25">
      <c r="A27" s="95" t="s">
        <v>42</v>
      </c>
      <c r="B27" s="102" t="s">
        <v>43</v>
      </c>
    </row>
    <row r="28" spans="1:2" ht="8.25" customHeight="1" x14ac:dyDescent="0.25">
      <c r="A28" s="100"/>
      <c r="B28" s="103"/>
    </row>
    <row r="29" spans="1:2" ht="28.5" x14ac:dyDescent="0.25">
      <c r="A29" s="95" t="s">
        <v>44</v>
      </c>
      <c r="B29" s="102" t="s">
        <v>45</v>
      </c>
    </row>
    <row r="30" spans="1:2" ht="42.75" x14ac:dyDescent="0.25">
      <c r="A30" s="95" t="s">
        <v>46</v>
      </c>
      <c r="B30" s="102" t="s">
        <v>47</v>
      </c>
    </row>
    <row r="31" spans="1:2" ht="42.75" x14ac:dyDescent="0.25">
      <c r="A31" s="95" t="s">
        <v>48</v>
      </c>
      <c r="B31" s="102" t="s">
        <v>49</v>
      </c>
    </row>
    <row r="32" spans="1:2" ht="28.5" x14ac:dyDescent="0.25">
      <c r="A32" s="95" t="s">
        <v>50</v>
      </c>
      <c r="B32" s="102" t="s">
        <v>51</v>
      </c>
    </row>
    <row r="33" spans="1:2" ht="57" x14ac:dyDescent="0.25">
      <c r="A33" s="95" t="s">
        <v>52</v>
      </c>
      <c r="B33" s="102" t="s">
        <v>53</v>
      </c>
    </row>
    <row r="34" spans="1:2" ht="85.5" customHeight="1" x14ac:dyDescent="0.25">
      <c r="A34" s="104" t="s">
        <v>54</v>
      </c>
      <c r="B34" s="102" t="s">
        <v>55</v>
      </c>
    </row>
    <row r="35" spans="1:2" ht="81.75" customHeight="1" x14ac:dyDescent="0.25">
      <c r="A35" s="104" t="s">
        <v>56</v>
      </c>
      <c r="B35" s="102" t="s">
        <v>57</v>
      </c>
    </row>
    <row r="36" spans="1:2" ht="54" customHeight="1" x14ac:dyDescent="0.25">
      <c r="A36" s="104" t="s">
        <v>58</v>
      </c>
      <c r="B36" s="102" t="s">
        <v>59</v>
      </c>
    </row>
    <row r="37" spans="1:2" ht="8.25" customHeight="1" x14ac:dyDescent="0.25">
      <c r="A37" s="105"/>
      <c r="B37" s="103"/>
    </row>
    <row r="38" spans="1:2" ht="71.25" x14ac:dyDescent="0.25">
      <c r="A38" s="104" t="s">
        <v>60</v>
      </c>
      <c r="B38" s="102" t="s">
        <v>61</v>
      </c>
    </row>
    <row r="39" spans="1:2" ht="42.75" x14ac:dyDescent="0.25">
      <c r="A39" s="104" t="s">
        <v>62</v>
      </c>
      <c r="B39" s="102" t="s">
        <v>63</v>
      </c>
    </row>
    <row r="40" spans="1:2" ht="28.5" x14ac:dyDescent="0.25">
      <c r="A40" s="104" t="s">
        <v>64</v>
      </c>
      <c r="B40" s="102" t="s">
        <v>65</v>
      </c>
    </row>
    <row r="41" spans="1:2" ht="71.25" x14ac:dyDescent="0.25">
      <c r="A41" s="104" t="s">
        <v>66</v>
      </c>
      <c r="B41" s="102" t="s">
        <v>67</v>
      </c>
    </row>
    <row r="42" spans="1:2" ht="28.5" x14ac:dyDescent="0.25">
      <c r="A42" s="95" t="s">
        <v>68</v>
      </c>
      <c r="B42" s="102" t="s">
        <v>69</v>
      </c>
    </row>
    <row r="43" spans="1:2" ht="15" x14ac:dyDescent="0.25">
      <c r="A43" s="104"/>
      <c r="B43" s="106"/>
    </row>
    <row r="44" spans="1:2" ht="25.5" customHeight="1" x14ac:dyDescent="0.25">
      <c r="A44" s="218" t="s">
        <v>70</v>
      </c>
      <c r="B44" s="219"/>
    </row>
    <row r="45" spans="1:2" ht="15" x14ac:dyDescent="0.25">
      <c r="A45" s="93" t="s">
        <v>2</v>
      </c>
      <c r="B45" s="94" t="s">
        <v>3</v>
      </c>
    </row>
    <row r="46" spans="1:2" ht="15" x14ac:dyDescent="0.25">
      <c r="A46" s="95" t="s">
        <v>6</v>
      </c>
      <c r="B46" s="96" t="s">
        <v>7</v>
      </c>
    </row>
    <row r="47" spans="1:2" ht="103.5" x14ac:dyDescent="0.25">
      <c r="A47" s="95" t="s">
        <v>8</v>
      </c>
      <c r="B47" s="97" t="s">
        <v>9</v>
      </c>
    </row>
    <row r="48" spans="1:2" ht="15" x14ac:dyDescent="0.25">
      <c r="A48" s="95" t="s">
        <v>71</v>
      </c>
      <c r="B48" s="107" t="s">
        <v>72</v>
      </c>
    </row>
    <row r="49" spans="1:2" ht="37.5" customHeight="1" x14ac:dyDescent="0.25">
      <c r="A49" s="95" t="s">
        <v>73</v>
      </c>
      <c r="B49" s="107" t="s">
        <v>13</v>
      </c>
    </row>
    <row r="50" spans="1:2" ht="28.5" x14ac:dyDescent="0.25">
      <c r="A50" s="95" t="s">
        <v>74</v>
      </c>
      <c r="B50" s="107" t="s">
        <v>75</v>
      </c>
    </row>
    <row r="51" spans="1:2" ht="42.75" x14ac:dyDescent="0.25">
      <c r="A51" s="95" t="s">
        <v>76</v>
      </c>
      <c r="B51" s="108" t="s">
        <v>77</v>
      </c>
    </row>
    <row r="52" spans="1:2" ht="42.75" x14ac:dyDescent="0.25">
      <c r="A52" s="95" t="s">
        <v>78</v>
      </c>
      <c r="B52" s="108" t="s">
        <v>79</v>
      </c>
    </row>
    <row r="53" spans="1:2" ht="15" x14ac:dyDescent="0.25">
      <c r="A53" s="95" t="s">
        <v>80</v>
      </c>
      <c r="B53" s="108" t="s">
        <v>81</v>
      </c>
    </row>
    <row r="54" spans="1:2" ht="71.25" x14ac:dyDescent="0.25">
      <c r="A54" s="95" t="s">
        <v>82</v>
      </c>
      <c r="B54" s="108" t="s">
        <v>83</v>
      </c>
    </row>
    <row r="55" spans="1:2" ht="60" x14ac:dyDescent="0.25">
      <c r="A55" s="104" t="s">
        <v>84</v>
      </c>
      <c r="B55" s="108" t="s">
        <v>85</v>
      </c>
    </row>
    <row r="56" spans="1:2" ht="28.5" x14ac:dyDescent="0.25">
      <c r="A56" s="95" t="s">
        <v>86</v>
      </c>
      <c r="B56" s="108" t="s">
        <v>87</v>
      </c>
    </row>
    <row r="57" spans="1:2" ht="99.75" x14ac:dyDescent="0.25">
      <c r="A57" s="95" t="s">
        <v>88</v>
      </c>
      <c r="B57" s="108" t="s">
        <v>89</v>
      </c>
    </row>
    <row r="58" spans="1:2" ht="15" x14ac:dyDescent="0.25">
      <c r="A58" s="95" t="s">
        <v>90</v>
      </c>
      <c r="B58" s="108" t="s">
        <v>91</v>
      </c>
    </row>
    <row r="59" spans="1:2" ht="28.5" x14ac:dyDescent="0.25">
      <c r="A59" s="95" t="s">
        <v>92</v>
      </c>
      <c r="B59" s="108" t="s">
        <v>93</v>
      </c>
    </row>
    <row r="60" spans="1:2" ht="28.5" x14ac:dyDescent="0.25">
      <c r="A60" s="95" t="s">
        <v>94</v>
      </c>
      <c r="B60" s="108" t="s">
        <v>95</v>
      </c>
    </row>
    <row r="61" spans="1:2" ht="28.5" x14ac:dyDescent="0.25">
      <c r="A61" s="95" t="s">
        <v>96</v>
      </c>
      <c r="B61" s="108" t="s">
        <v>97</v>
      </c>
    </row>
    <row r="62" spans="1:2" ht="28.5" x14ac:dyDescent="0.25">
      <c r="A62" s="95" t="s">
        <v>98</v>
      </c>
      <c r="B62" s="108" t="s">
        <v>99</v>
      </c>
    </row>
    <row r="63" spans="1:2" ht="42.75" x14ac:dyDescent="0.25">
      <c r="A63" s="95" t="s">
        <v>100</v>
      </c>
      <c r="B63" s="108" t="s">
        <v>101</v>
      </c>
    </row>
    <row r="64" spans="1:2" ht="79.5" customHeight="1" x14ac:dyDescent="0.25">
      <c r="A64" s="95" t="s">
        <v>102</v>
      </c>
      <c r="B64" s="108" t="s">
        <v>103</v>
      </c>
    </row>
    <row r="65" spans="1:2" ht="114" x14ac:dyDescent="0.25">
      <c r="A65" s="95" t="s">
        <v>104</v>
      </c>
      <c r="B65" s="108" t="s">
        <v>105</v>
      </c>
    </row>
    <row r="66" spans="1:2" ht="28.5" x14ac:dyDescent="0.25">
      <c r="A66" s="95" t="s">
        <v>106</v>
      </c>
      <c r="B66" s="108" t="s">
        <v>107</v>
      </c>
    </row>
    <row r="67" spans="1:2" ht="171" x14ac:dyDescent="0.25">
      <c r="A67" s="95" t="s">
        <v>108</v>
      </c>
      <c r="B67" s="108" t="s">
        <v>109</v>
      </c>
    </row>
    <row r="68" spans="1:2" ht="28.5" x14ac:dyDescent="0.25">
      <c r="A68" s="95" t="s">
        <v>110</v>
      </c>
      <c r="B68" s="108" t="s">
        <v>111</v>
      </c>
    </row>
    <row r="69" spans="1:2" ht="30" x14ac:dyDescent="0.25">
      <c r="A69" s="104" t="s">
        <v>112</v>
      </c>
      <c r="B69" s="108" t="s">
        <v>113</v>
      </c>
    </row>
    <row r="70" spans="1:2" ht="25.5" customHeight="1" x14ac:dyDescent="0.25">
      <c r="A70" s="218" t="s">
        <v>114</v>
      </c>
      <c r="B70" s="219"/>
    </row>
    <row r="71" spans="1:2" ht="15" x14ac:dyDescent="0.25">
      <c r="A71" s="220" t="s">
        <v>115</v>
      </c>
      <c r="B71" s="221"/>
    </row>
    <row r="72" spans="1:2" ht="72" customHeight="1" x14ac:dyDescent="0.25">
      <c r="A72" s="214" t="s">
        <v>116</v>
      </c>
      <c r="B72" s="215"/>
    </row>
    <row r="73" spans="1:2" ht="28.5" x14ac:dyDescent="0.25">
      <c r="A73" s="95" t="s">
        <v>117</v>
      </c>
      <c r="B73" s="108" t="s">
        <v>118</v>
      </c>
    </row>
    <row r="74" spans="1:2" ht="42.75" x14ac:dyDescent="0.25">
      <c r="A74" s="104" t="s">
        <v>119</v>
      </c>
      <c r="B74" s="108" t="s">
        <v>120</v>
      </c>
    </row>
  </sheetData>
  <mergeCells count="6">
    <mergeCell ref="A72:B72"/>
    <mergeCell ref="A1:B1"/>
    <mergeCell ref="A2:B2"/>
    <mergeCell ref="A44:B44"/>
    <mergeCell ref="A70:B70"/>
    <mergeCell ref="A71:B71"/>
  </mergeCells>
  <pageMargins left="0.25" right="0.25" top="0.75" bottom="0.75" header="0.3" footer="0.3"/>
  <pageSetup scale="25"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6"/>
    <pageSetUpPr fitToPage="1"/>
  </sheetPr>
  <dimension ref="A1:AO43"/>
  <sheetViews>
    <sheetView showGridLines="0" view="pageBreakPreview" topLeftCell="A23" zoomScale="60" zoomScaleNormal="70" workbookViewId="0">
      <selection activeCell="I21" sqref="I21"/>
    </sheetView>
  </sheetViews>
  <sheetFormatPr baseColWidth="10" defaultColWidth="10.42578125" defaultRowHeight="14.25" x14ac:dyDescent="0.25"/>
  <cols>
    <col min="1" max="1" width="38.42578125" style="15" customWidth="1"/>
    <col min="2" max="15" width="20.42578125" style="15" customWidth="1"/>
    <col min="16" max="16" width="32.42578125" style="15" customWidth="1"/>
    <col min="17" max="27" width="18.140625" style="15" customWidth="1"/>
    <col min="28" max="28" width="22.42578125" style="15" customWidth="1"/>
    <col min="29" max="29" width="19" style="15" customWidth="1"/>
    <col min="30" max="30" width="19.42578125" style="15" customWidth="1"/>
    <col min="31" max="31" width="20.42578125" style="15" customWidth="1"/>
    <col min="32" max="32" width="22.42578125" style="15" customWidth="1"/>
    <col min="33" max="33" width="18.42578125" style="15" bestFit="1" customWidth="1"/>
    <col min="34" max="34" width="8.42578125" style="15" customWidth="1"/>
    <col min="35" max="35" width="18.42578125" style="15" bestFit="1" customWidth="1"/>
    <col min="36" max="36" width="5.42578125" style="15" customWidth="1"/>
    <col min="37" max="37" width="18.42578125" style="15" bestFit="1" customWidth="1"/>
    <col min="38" max="38" width="4.42578125" style="15" customWidth="1"/>
    <col min="39" max="39" width="23" style="15" bestFit="1" customWidth="1"/>
    <col min="40" max="40" width="10.42578125" style="15"/>
    <col min="41" max="41" width="18.42578125" style="15" bestFit="1" customWidth="1"/>
    <col min="42" max="42" width="16.140625" style="15" customWidth="1"/>
    <col min="43" max="16384" width="10.42578125" style="15"/>
  </cols>
  <sheetData>
    <row r="1" spans="1:31" ht="32.25" customHeight="1" thickBot="1" x14ac:dyDescent="0.3">
      <c r="A1" s="315"/>
      <c r="B1" s="318" t="s">
        <v>121</v>
      </c>
      <c r="C1" s="319"/>
      <c r="D1" s="319"/>
      <c r="E1" s="319"/>
      <c r="F1" s="319"/>
      <c r="G1" s="319"/>
      <c r="H1" s="319"/>
      <c r="I1" s="319"/>
      <c r="J1" s="319"/>
      <c r="K1" s="319"/>
      <c r="L1" s="319"/>
      <c r="M1" s="319"/>
      <c r="N1" s="319"/>
      <c r="O1" s="319"/>
      <c r="P1" s="319"/>
      <c r="Q1" s="319"/>
      <c r="R1" s="319"/>
      <c r="S1" s="319"/>
      <c r="T1" s="319"/>
      <c r="U1" s="319"/>
      <c r="V1" s="319"/>
      <c r="W1" s="319"/>
      <c r="X1" s="319"/>
      <c r="Y1" s="319"/>
      <c r="Z1" s="319"/>
      <c r="AA1" s="320"/>
      <c r="AB1" s="327" t="s">
        <v>122</v>
      </c>
      <c r="AC1" s="328"/>
      <c r="AD1" s="328"/>
      <c r="AE1" s="329"/>
    </row>
    <row r="2" spans="1:31" ht="30.75" customHeight="1" thickBot="1" x14ac:dyDescent="0.3">
      <c r="A2" s="316"/>
      <c r="B2" s="318" t="s">
        <v>123</v>
      </c>
      <c r="C2" s="319"/>
      <c r="D2" s="319"/>
      <c r="E2" s="319"/>
      <c r="F2" s="319"/>
      <c r="G2" s="319"/>
      <c r="H2" s="319"/>
      <c r="I2" s="319"/>
      <c r="J2" s="319"/>
      <c r="K2" s="319"/>
      <c r="L2" s="319"/>
      <c r="M2" s="319"/>
      <c r="N2" s="319"/>
      <c r="O2" s="319"/>
      <c r="P2" s="319"/>
      <c r="Q2" s="319"/>
      <c r="R2" s="319"/>
      <c r="S2" s="319"/>
      <c r="T2" s="319"/>
      <c r="U2" s="319"/>
      <c r="V2" s="319"/>
      <c r="W2" s="319"/>
      <c r="X2" s="319"/>
      <c r="Y2" s="319"/>
      <c r="Z2" s="319"/>
      <c r="AA2" s="320"/>
      <c r="AB2" s="327" t="s">
        <v>124</v>
      </c>
      <c r="AC2" s="328"/>
      <c r="AD2" s="328"/>
      <c r="AE2" s="329"/>
    </row>
    <row r="3" spans="1:31" ht="24" customHeight="1" thickBot="1" x14ac:dyDescent="0.3">
      <c r="A3" s="316"/>
      <c r="B3" s="321" t="s">
        <v>125</v>
      </c>
      <c r="C3" s="322"/>
      <c r="D3" s="322"/>
      <c r="E3" s="322"/>
      <c r="F3" s="322"/>
      <c r="G3" s="322"/>
      <c r="H3" s="322"/>
      <c r="I3" s="322"/>
      <c r="J3" s="322"/>
      <c r="K3" s="322"/>
      <c r="L3" s="322"/>
      <c r="M3" s="322"/>
      <c r="N3" s="322"/>
      <c r="O3" s="322"/>
      <c r="P3" s="322"/>
      <c r="Q3" s="322"/>
      <c r="R3" s="322"/>
      <c r="S3" s="322"/>
      <c r="T3" s="322"/>
      <c r="U3" s="322"/>
      <c r="V3" s="322"/>
      <c r="W3" s="322"/>
      <c r="X3" s="322"/>
      <c r="Y3" s="322"/>
      <c r="Z3" s="322"/>
      <c r="AA3" s="323"/>
      <c r="AB3" s="327" t="s">
        <v>126</v>
      </c>
      <c r="AC3" s="328"/>
      <c r="AD3" s="328"/>
      <c r="AE3" s="329"/>
    </row>
    <row r="4" spans="1:31" ht="21.75" customHeight="1" thickBot="1" x14ac:dyDescent="0.3">
      <c r="A4" s="317"/>
      <c r="B4" s="324"/>
      <c r="C4" s="325"/>
      <c r="D4" s="325"/>
      <c r="E4" s="325"/>
      <c r="F4" s="325"/>
      <c r="G4" s="325"/>
      <c r="H4" s="325"/>
      <c r="I4" s="325"/>
      <c r="J4" s="325"/>
      <c r="K4" s="325"/>
      <c r="L4" s="325"/>
      <c r="M4" s="325"/>
      <c r="N4" s="325"/>
      <c r="O4" s="325"/>
      <c r="P4" s="325"/>
      <c r="Q4" s="325"/>
      <c r="R4" s="325"/>
      <c r="S4" s="325"/>
      <c r="T4" s="325"/>
      <c r="U4" s="325"/>
      <c r="V4" s="325"/>
      <c r="W4" s="325"/>
      <c r="X4" s="325"/>
      <c r="Y4" s="325"/>
      <c r="Z4" s="325"/>
      <c r="AA4" s="326"/>
      <c r="AB4" s="330" t="s">
        <v>127</v>
      </c>
      <c r="AC4" s="331"/>
      <c r="AD4" s="331"/>
      <c r="AE4" s="33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4" t="s">
        <v>4</v>
      </c>
      <c r="B7" s="275"/>
      <c r="C7" s="310" t="s">
        <v>128</v>
      </c>
      <c r="D7" s="274" t="s">
        <v>6</v>
      </c>
      <c r="E7" s="280"/>
      <c r="F7" s="280"/>
      <c r="G7" s="280"/>
      <c r="H7" s="275"/>
      <c r="I7" s="302">
        <v>45664</v>
      </c>
      <c r="J7" s="303"/>
      <c r="K7" s="274" t="s">
        <v>8</v>
      </c>
      <c r="L7" s="275"/>
      <c r="M7" s="296" t="s">
        <v>129</v>
      </c>
      <c r="N7" s="297"/>
      <c r="O7" s="285"/>
      <c r="P7" s="286"/>
      <c r="Q7" s="20"/>
      <c r="R7" s="20"/>
      <c r="S7" s="20"/>
      <c r="T7" s="20"/>
      <c r="U7" s="20"/>
      <c r="V7" s="20"/>
      <c r="W7" s="20"/>
      <c r="X7" s="20"/>
      <c r="Y7" s="20"/>
      <c r="Z7" s="21"/>
      <c r="AA7" s="20"/>
      <c r="AB7" s="20"/>
      <c r="AD7" s="22"/>
      <c r="AE7" s="23"/>
    </row>
    <row r="8" spans="1:31" ht="15.75" thickBot="1" x14ac:dyDescent="0.3">
      <c r="A8" s="276"/>
      <c r="B8" s="277"/>
      <c r="C8" s="311"/>
      <c r="D8" s="276"/>
      <c r="E8" s="281"/>
      <c r="F8" s="281"/>
      <c r="G8" s="281"/>
      <c r="H8" s="277"/>
      <c r="I8" s="304"/>
      <c r="J8" s="305"/>
      <c r="K8" s="276"/>
      <c r="L8" s="277"/>
      <c r="M8" s="313" t="s">
        <v>130</v>
      </c>
      <c r="N8" s="314"/>
      <c r="O8" s="298" t="s">
        <v>131</v>
      </c>
      <c r="P8" s="299"/>
      <c r="Q8" s="20"/>
      <c r="R8" s="20"/>
      <c r="S8" s="20"/>
      <c r="T8" s="20"/>
      <c r="U8" s="20"/>
      <c r="V8" s="20"/>
      <c r="W8" s="20"/>
      <c r="X8" s="20"/>
      <c r="Y8" s="20"/>
      <c r="Z8" s="21"/>
      <c r="AA8" s="20"/>
      <c r="AB8" s="20"/>
      <c r="AD8" s="22"/>
      <c r="AE8" s="23"/>
    </row>
    <row r="9" spans="1:31" ht="15.75" thickBot="1" x14ac:dyDescent="0.3">
      <c r="A9" s="278"/>
      <c r="B9" s="279"/>
      <c r="C9" s="312"/>
      <c r="D9" s="278"/>
      <c r="E9" s="282"/>
      <c r="F9" s="282"/>
      <c r="G9" s="282"/>
      <c r="H9" s="279"/>
      <c r="I9" s="306"/>
      <c r="J9" s="307"/>
      <c r="K9" s="278"/>
      <c r="L9" s="279"/>
      <c r="M9" s="300" t="s">
        <v>132</v>
      </c>
      <c r="N9" s="301"/>
      <c r="O9" s="298" t="s">
        <v>131</v>
      </c>
      <c r="P9" s="29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4" t="s">
        <v>10</v>
      </c>
      <c r="B11" s="275"/>
      <c r="C11" s="244" t="s">
        <v>133</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6"/>
    </row>
    <row r="12" spans="1:31" ht="15" customHeight="1" x14ac:dyDescent="0.25">
      <c r="A12" s="276"/>
      <c r="B12" s="277"/>
      <c r="C12" s="287"/>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9"/>
    </row>
    <row r="13" spans="1:31" ht="15" customHeight="1" thickBot="1" x14ac:dyDescent="0.3">
      <c r="A13" s="278"/>
      <c r="B13" s="279"/>
      <c r="C13" s="290"/>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83" t="s">
        <v>12</v>
      </c>
      <c r="B15" s="284"/>
      <c r="C15" s="293" t="s">
        <v>134</v>
      </c>
      <c r="D15" s="294"/>
      <c r="E15" s="294"/>
      <c r="F15" s="294"/>
      <c r="G15" s="294"/>
      <c r="H15" s="294"/>
      <c r="I15" s="294"/>
      <c r="J15" s="294"/>
      <c r="K15" s="295"/>
      <c r="L15" s="308" t="s">
        <v>14</v>
      </c>
      <c r="M15" s="341"/>
      <c r="N15" s="341"/>
      <c r="O15" s="341"/>
      <c r="P15" s="341"/>
      <c r="Q15" s="309"/>
      <c r="R15" s="342" t="s">
        <v>135</v>
      </c>
      <c r="S15" s="343"/>
      <c r="T15" s="343"/>
      <c r="U15" s="343"/>
      <c r="V15" s="343"/>
      <c r="W15" s="343"/>
      <c r="X15" s="344"/>
      <c r="Y15" s="308" t="s">
        <v>15</v>
      </c>
      <c r="Z15" s="309"/>
      <c r="AA15" s="333" t="s">
        <v>136</v>
      </c>
      <c r="AB15" s="334"/>
      <c r="AC15" s="334"/>
      <c r="AD15" s="334"/>
      <c r="AE15" s="335"/>
    </row>
    <row r="16" spans="1:31" ht="9" customHeight="1" thickBot="1" x14ac:dyDescent="0.3">
      <c r="A16" s="24"/>
      <c r="B16" s="20"/>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D16" s="22"/>
      <c r="AE16" s="23"/>
    </row>
    <row r="17" spans="1:33" s="40" customFormat="1" ht="37.5" customHeight="1" thickBot="1" x14ac:dyDescent="0.3">
      <c r="A17" s="283" t="s">
        <v>17</v>
      </c>
      <c r="B17" s="284"/>
      <c r="C17" s="333" t="s">
        <v>137</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308" t="s">
        <v>138</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09"/>
      <c r="AF19" s="44"/>
    </row>
    <row r="20" spans="1:33" ht="32.25" customHeight="1" thickBot="1" x14ac:dyDescent="0.3">
      <c r="A20" s="45" t="s">
        <v>19</v>
      </c>
      <c r="B20" s="338" t="s">
        <v>139</v>
      </c>
      <c r="C20" s="339"/>
      <c r="D20" s="339"/>
      <c r="E20" s="339"/>
      <c r="F20" s="339"/>
      <c r="G20" s="339"/>
      <c r="H20" s="339"/>
      <c r="I20" s="339"/>
      <c r="J20" s="339"/>
      <c r="K20" s="339"/>
      <c r="L20" s="339"/>
      <c r="M20" s="339"/>
      <c r="N20" s="339"/>
      <c r="O20" s="340"/>
      <c r="P20" s="308" t="s">
        <v>140</v>
      </c>
      <c r="Q20" s="341"/>
      <c r="R20" s="341"/>
      <c r="S20" s="341"/>
      <c r="T20" s="341"/>
      <c r="U20" s="341"/>
      <c r="V20" s="341"/>
      <c r="W20" s="341"/>
      <c r="X20" s="341"/>
      <c r="Y20" s="341"/>
      <c r="Z20" s="341"/>
      <c r="AA20" s="341"/>
      <c r="AB20" s="341"/>
      <c r="AC20" s="341"/>
      <c r="AD20" s="341"/>
      <c r="AE20" s="30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25" customHeight="1" thickBot="1" x14ac:dyDescent="0.3">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1860840067</v>
      </c>
      <c r="Y22" s="58">
        <v>31423133</v>
      </c>
      <c r="AA22" s="58"/>
      <c r="AB22" s="58">
        <v>-27263200</v>
      </c>
      <c r="AC22" s="211">
        <f>SUM(Q22:AB22)</f>
        <v>1865000000</v>
      </c>
      <c r="AE22" s="59"/>
      <c r="AF22" s="52"/>
    </row>
    <row r="23" spans="1:33" ht="32.25" customHeight="1" thickBot="1" x14ac:dyDescent="0.3">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62">
        <v>1705654333</v>
      </c>
      <c r="Y23" s="62">
        <v>149932733</v>
      </c>
      <c r="Z23" s="58">
        <v>23800000</v>
      </c>
      <c r="AA23" s="62">
        <v>13501956</v>
      </c>
      <c r="AB23" s="62">
        <v>86310325</v>
      </c>
      <c r="AC23" s="211">
        <f>SUM(X23:AB23)-86369268-31354133</f>
        <v>1861475946</v>
      </c>
      <c r="AD23" s="62" t="e">
        <f>AC23/SUM(Q22:V22)</f>
        <v>#DIV/0!</v>
      </c>
      <c r="AE23" s="64">
        <f>AC23/AC22</f>
        <v>0.99811042680965145</v>
      </c>
      <c r="AF23" s="52">
        <f>+AC23+'Meta 2'!AC23+'Meta 3'!AC23+'Meta 4'!AC23+'Meta 5'!AC23</f>
        <v>4284877445</v>
      </c>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362072000</v>
      </c>
      <c r="Z24" s="62">
        <v>382225333</v>
      </c>
      <c r="AA24" s="62">
        <v>385172000</v>
      </c>
      <c r="AB24" s="62">
        <v>735530667</v>
      </c>
      <c r="AC24" s="211">
        <f t="shared" ref="AC24" si="1">SUM(Q24:AB24)</f>
        <v>1865000000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244516533</v>
      </c>
      <c r="Z25" s="69">
        <v>343674267</v>
      </c>
      <c r="AA25" s="69">
        <v>398099490</v>
      </c>
      <c r="AB25" s="69">
        <v>788366791</v>
      </c>
      <c r="AC25" s="212">
        <f>SUM(Q25:AB25)</f>
        <v>1774657081</v>
      </c>
      <c r="AD25" s="69" t="e">
        <f>AC25/SUM(Q24:V24)</f>
        <v>#DIV/0!</v>
      </c>
      <c r="AE25" s="71">
        <f>AC25/AC24</f>
        <v>0.95155875656836464</v>
      </c>
      <c r="AF25" s="52"/>
    </row>
    <row r="26" spans="1:33" s="72" customFormat="1" ht="16.5" customHeight="1" thickBot="1" x14ac:dyDescent="0.25">
      <c r="AF26" s="52"/>
    </row>
    <row r="27" spans="1:33" ht="34.5" customHeight="1" x14ac:dyDescent="0.25">
      <c r="A27" s="269" t="s">
        <v>154</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1"/>
      <c r="AF27" s="44"/>
    </row>
    <row r="28" spans="1:33" ht="15" customHeight="1" x14ac:dyDescent="0.25">
      <c r="A28" s="239" t="s">
        <v>34</v>
      </c>
      <c r="B28" s="241" t="s">
        <v>36</v>
      </c>
      <c r="C28" s="241"/>
      <c r="D28" s="241" t="s">
        <v>155</v>
      </c>
      <c r="E28" s="241"/>
      <c r="F28" s="241"/>
      <c r="G28" s="241"/>
      <c r="H28" s="241"/>
      <c r="I28" s="241"/>
      <c r="J28" s="241"/>
      <c r="K28" s="241"/>
      <c r="L28" s="241"/>
      <c r="M28" s="241"/>
      <c r="N28" s="241"/>
      <c r="O28" s="241"/>
      <c r="P28" s="241" t="s">
        <v>102</v>
      </c>
      <c r="Q28" s="241" t="s">
        <v>156</v>
      </c>
      <c r="R28" s="241"/>
      <c r="S28" s="241"/>
      <c r="T28" s="241"/>
      <c r="U28" s="241"/>
      <c r="V28" s="241"/>
      <c r="W28" s="241"/>
      <c r="X28" s="241"/>
      <c r="Y28" s="241" t="s">
        <v>157</v>
      </c>
      <c r="Z28" s="241"/>
      <c r="AA28" s="241"/>
      <c r="AB28" s="241"/>
      <c r="AC28" s="241"/>
      <c r="AD28" s="241"/>
      <c r="AE28" s="272"/>
    </row>
    <row r="29" spans="1:33" ht="27" customHeight="1" x14ac:dyDescent="0.25">
      <c r="A29" s="239"/>
      <c r="B29" s="241"/>
      <c r="C29" s="241"/>
      <c r="D29" s="73" t="s">
        <v>141</v>
      </c>
      <c r="E29" s="73" t="s">
        <v>142</v>
      </c>
      <c r="F29" s="73" t="s">
        <v>143</v>
      </c>
      <c r="G29" s="73" t="s">
        <v>144</v>
      </c>
      <c r="H29" s="73" t="s">
        <v>145</v>
      </c>
      <c r="I29" s="73" t="s">
        <v>146</v>
      </c>
      <c r="J29" s="73" t="s">
        <v>147</v>
      </c>
      <c r="K29" s="73" t="s">
        <v>148</v>
      </c>
      <c r="L29" s="73" t="s">
        <v>149</v>
      </c>
      <c r="M29" s="73" t="s">
        <v>150</v>
      </c>
      <c r="N29" s="73" t="s">
        <v>151</v>
      </c>
      <c r="O29" s="73" t="s">
        <v>128</v>
      </c>
      <c r="P29" s="241"/>
      <c r="Q29" s="241"/>
      <c r="R29" s="241"/>
      <c r="S29" s="241"/>
      <c r="T29" s="241"/>
      <c r="U29" s="241"/>
      <c r="V29" s="241"/>
      <c r="W29" s="241"/>
      <c r="X29" s="241"/>
      <c r="Y29" s="241"/>
      <c r="Z29" s="241"/>
      <c r="AA29" s="241"/>
      <c r="AB29" s="241"/>
      <c r="AC29" s="241"/>
      <c r="AD29" s="241"/>
      <c r="AE29" s="272"/>
    </row>
    <row r="30" spans="1:33" ht="42" customHeight="1" thickBot="1" x14ac:dyDescent="0.3">
      <c r="A30" s="74"/>
      <c r="B30" s="345"/>
      <c r="C30" s="345"/>
      <c r="D30" s="16"/>
      <c r="E30" s="16"/>
      <c r="F30" s="16"/>
      <c r="G30" s="16"/>
      <c r="H30" s="16"/>
      <c r="I30" s="16"/>
      <c r="J30" s="16"/>
      <c r="K30" s="16"/>
      <c r="L30" s="16"/>
      <c r="M30" s="16"/>
      <c r="N30" s="16"/>
      <c r="O30" s="16"/>
      <c r="P30" s="75">
        <f>SUM(D30:O30)</f>
        <v>0</v>
      </c>
      <c r="Q30" s="336" t="s">
        <v>158</v>
      </c>
      <c r="R30" s="336"/>
      <c r="S30" s="336"/>
      <c r="T30" s="336"/>
      <c r="U30" s="336"/>
      <c r="V30" s="336"/>
      <c r="W30" s="336"/>
      <c r="X30" s="336"/>
      <c r="Y30" s="336" t="s">
        <v>43</v>
      </c>
      <c r="Z30" s="336"/>
      <c r="AA30" s="336"/>
      <c r="AB30" s="336"/>
      <c r="AC30" s="336"/>
      <c r="AD30" s="336"/>
      <c r="AE30" s="33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44" t="s">
        <v>159</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6"/>
      <c r="AF32" s="158"/>
      <c r="AG32" s="158"/>
    </row>
    <row r="33" spans="1:41" ht="23.25" customHeight="1" x14ac:dyDescent="0.25">
      <c r="A33" s="239" t="s">
        <v>44</v>
      </c>
      <c r="B33" s="241" t="s">
        <v>46</v>
      </c>
      <c r="C33" s="241" t="s">
        <v>36</v>
      </c>
      <c r="D33" s="241" t="s">
        <v>160</v>
      </c>
      <c r="E33" s="241"/>
      <c r="F33" s="241"/>
      <c r="G33" s="241"/>
      <c r="H33" s="241"/>
      <c r="I33" s="241"/>
      <c r="J33" s="241"/>
      <c r="K33" s="241"/>
      <c r="L33" s="241"/>
      <c r="M33" s="241"/>
      <c r="N33" s="241"/>
      <c r="O33" s="241"/>
      <c r="P33" s="241"/>
      <c r="Q33" s="241" t="s">
        <v>161</v>
      </c>
      <c r="R33" s="241"/>
      <c r="S33" s="241"/>
      <c r="T33" s="241"/>
      <c r="U33" s="241"/>
      <c r="V33" s="241"/>
      <c r="W33" s="241"/>
      <c r="X33" s="241"/>
      <c r="Y33" s="241"/>
      <c r="Z33" s="241"/>
      <c r="AA33" s="241"/>
      <c r="AB33" s="241"/>
      <c r="AC33" s="241"/>
      <c r="AD33" s="241"/>
      <c r="AE33" s="272"/>
      <c r="AF33" s="158"/>
      <c r="AG33" s="161"/>
      <c r="AH33" s="79"/>
      <c r="AI33" s="79"/>
      <c r="AJ33" s="79"/>
      <c r="AK33" s="79"/>
      <c r="AL33" s="79"/>
      <c r="AM33" s="79"/>
      <c r="AN33" s="79"/>
      <c r="AO33" s="79"/>
    </row>
    <row r="34" spans="1:41" ht="27" customHeight="1" x14ac:dyDescent="0.25">
      <c r="A34" s="239"/>
      <c r="B34" s="241"/>
      <c r="C34" s="273"/>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247" t="s">
        <v>52</v>
      </c>
      <c r="R34" s="248"/>
      <c r="S34" s="248"/>
      <c r="T34" s="249"/>
      <c r="U34" s="241" t="s">
        <v>54</v>
      </c>
      <c r="V34" s="241"/>
      <c r="W34" s="241"/>
      <c r="X34" s="241"/>
      <c r="Y34" s="241" t="s">
        <v>56</v>
      </c>
      <c r="Z34" s="241"/>
      <c r="AA34" s="241"/>
      <c r="AB34" s="241"/>
      <c r="AC34" s="241" t="s">
        <v>58</v>
      </c>
      <c r="AD34" s="241"/>
      <c r="AE34" s="272"/>
      <c r="AF34" s="158"/>
      <c r="AG34" s="161"/>
      <c r="AH34" s="79"/>
      <c r="AI34" s="79"/>
      <c r="AJ34" s="79"/>
      <c r="AK34" s="79"/>
      <c r="AL34" s="79"/>
      <c r="AM34" s="79"/>
      <c r="AN34" s="79"/>
      <c r="AO34" s="79"/>
    </row>
    <row r="35" spans="1:41" ht="66.75" customHeight="1" x14ac:dyDescent="0.25">
      <c r="A35" s="234" t="s">
        <v>137</v>
      </c>
      <c r="B35" s="236">
        <v>0.2</v>
      </c>
      <c r="C35" s="81" t="s">
        <v>48</v>
      </c>
      <c r="D35" s="80"/>
      <c r="E35" s="80"/>
      <c r="F35" s="80"/>
      <c r="G35" s="80"/>
      <c r="H35" s="80"/>
      <c r="I35" s="80"/>
      <c r="J35" s="80">
        <v>50</v>
      </c>
      <c r="K35" s="80">
        <v>100</v>
      </c>
      <c r="L35" s="80">
        <v>100</v>
      </c>
      <c r="M35" s="80">
        <v>100</v>
      </c>
      <c r="N35" s="80">
        <v>100</v>
      </c>
      <c r="O35" s="80">
        <v>50</v>
      </c>
      <c r="P35" s="208">
        <f>SUM(D35:O35)</f>
        <v>500</v>
      </c>
      <c r="Q35" s="255" t="s">
        <v>162</v>
      </c>
      <c r="R35" s="256"/>
      <c r="S35" s="256"/>
      <c r="T35" s="257"/>
      <c r="U35" s="261" t="s">
        <v>163</v>
      </c>
      <c r="V35" s="261"/>
      <c r="W35" s="261"/>
      <c r="X35" s="261"/>
      <c r="Y35" s="263" t="s">
        <v>164</v>
      </c>
      <c r="Z35" s="263"/>
      <c r="AA35" s="263"/>
      <c r="AB35" s="263"/>
      <c r="AC35" s="263" t="s">
        <v>165</v>
      </c>
      <c r="AD35" s="263"/>
      <c r="AE35" s="265"/>
      <c r="AF35" s="158"/>
      <c r="AG35" s="161"/>
      <c r="AH35" s="79"/>
      <c r="AI35" s="79"/>
      <c r="AJ35" s="79"/>
      <c r="AK35" s="79"/>
      <c r="AL35" s="79"/>
      <c r="AM35" s="79"/>
      <c r="AN35" s="79"/>
      <c r="AO35" s="79"/>
    </row>
    <row r="36" spans="1:41" ht="215.25" customHeight="1" thickBot="1" x14ac:dyDescent="0.3">
      <c r="A36" s="235"/>
      <c r="B36" s="237"/>
      <c r="C36" s="83" t="s">
        <v>50</v>
      </c>
      <c r="D36" s="162"/>
      <c r="E36" s="162"/>
      <c r="F36" s="162"/>
      <c r="G36" s="84"/>
      <c r="H36" s="84"/>
      <c r="I36" s="84"/>
      <c r="J36" s="179">
        <v>120</v>
      </c>
      <c r="K36" s="179">
        <v>17</v>
      </c>
      <c r="L36" s="179">
        <v>53</v>
      </c>
      <c r="M36" s="179">
        <v>145</v>
      </c>
      <c r="N36" s="179">
        <v>117</v>
      </c>
      <c r="O36" s="179">
        <v>33</v>
      </c>
      <c r="P36" s="179">
        <f>SUM(D36:O36)</f>
        <v>485</v>
      </c>
      <c r="Q36" s="258"/>
      <c r="R36" s="259"/>
      <c r="S36" s="259"/>
      <c r="T36" s="260"/>
      <c r="U36" s="262"/>
      <c r="V36" s="262"/>
      <c r="W36" s="262"/>
      <c r="X36" s="262"/>
      <c r="Y36" s="264"/>
      <c r="Z36" s="264"/>
      <c r="AA36" s="264"/>
      <c r="AB36" s="264"/>
      <c r="AC36" s="264"/>
      <c r="AD36" s="264"/>
      <c r="AE36" s="266"/>
      <c r="AF36" s="158"/>
      <c r="AG36" s="161"/>
      <c r="AH36" s="79"/>
      <c r="AI36" s="79"/>
      <c r="AJ36" s="79"/>
      <c r="AK36" s="79"/>
      <c r="AL36" s="79"/>
      <c r="AM36" s="79"/>
      <c r="AN36" s="79"/>
      <c r="AO36" s="79"/>
    </row>
    <row r="37" spans="1:41" s="72" customFormat="1" ht="17.25" customHeight="1" thickBot="1" x14ac:dyDescent="0.25">
      <c r="P37" s="188"/>
    </row>
    <row r="38" spans="1:41" ht="45" customHeight="1" thickBot="1" x14ac:dyDescent="0.3">
      <c r="A38" s="244" t="s">
        <v>166</v>
      </c>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G38" s="79"/>
      <c r="AH38" s="79"/>
      <c r="AI38" s="79"/>
      <c r="AJ38" s="79"/>
      <c r="AK38" s="79"/>
      <c r="AL38" s="79"/>
      <c r="AM38" s="79"/>
      <c r="AN38" s="79"/>
      <c r="AO38" s="79"/>
    </row>
    <row r="39" spans="1:41" ht="26.25" customHeight="1" x14ac:dyDescent="0.25">
      <c r="A39" s="238" t="s">
        <v>60</v>
      </c>
      <c r="B39" s="240" t="s">
        <v>167</v>
      </c>
      <c r="C39" s="250" t="s">
        <v>168</v>
      </c>
      <c r="D39" s="252" t="s">
        <v>169</v>
      </c>
      <c r="E39" s="253"/>
      <c r="F39" s="253"/>
      <c r="G39" s="253"/>
      <c r="H39" s="253"/>
      <c r="I39" s="253"/>
      <c r="J39" s="253"/>
      <c r="K39" s="253"/>
      <c r="L39" s="253"/>
      <c r="M39" s="253"/>
      <c r="N39" s="253"/>
      <c r="O39" s="253"/>
      <c r="P39" s="254"/>
      <c r="Q39" s="240" t="s">
        <v>170</v>
      </c>
      <c r="R39" s="240"/>
      <c r="S39" s="240"/>
      <c r="T39" s="240"/>
      <c r="U39" s="240"/>
      <c r="V39" s="240"/>
      <c r="W39" s="240"/>
      <c r="X39" s="240"/>
      <c r="Y39" s="240"/>
      <c r="Z39" s="240"/>
      <c r="AA39" s="240"/>
      <c r="AB39" s="240"/>
      <c r="AC39" s="240"/>
      <c r="AD39" s="240"/>
      <c r="AE39" s="267"/>
      <c r="AG39" s="79"/>
      <c r="AH39" s="79"/>
      <c r="AI39" s="79"/>
      <c r="AJ39" s="79"/>
      <c r="AK39" s="79"/>
      <c r="AL39" s="79"/>
      <c r="AM39" s="79"/>
      <c r="AN39" s="79"/>
      <c r="AO39" s="79"/>
    </row>
    <row r="40" spans="1:41" ht="26.25" customHeight="1" x14ac:dyDescent="0.25">
      <c r="A40" s="239"/>
      <c r="B40" s="241"/>
      <c r="C40" s="251"/>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247" t="s">
        <v>184</v>
      </c>
      <c r="R40" s="248"/>
      <c r="S40" s="248"/>
      <c r="T40" s="248"/>
      <c r="U40" s="248"/>
      <c r="V40" s="248"/>
      <c r="W40" s="248"/>
      <c r="X40" s="249"/>
      <c r="Y40" s="247" t="s">
        <v>68</v>
      </c>
      <c r="Z40" s="248"/>
      <c r="AA40" s="248"/>
      <c r="AB40" s="248"/>
      <c r="AC40" s="248"/>
      <c r="AD40" s="248"/>
      <c r="AE40" s="268"/>
      <c r="AG40" s="85"/>
      <c r="AH40" s="85"/>
      <c r="AI40" s="85"/>
      <c r="AJ40" s="85"/>
      <c r="AK40" s="85"/>
      <c r="AL40" s="85"/>
      <c r="AM40" s="85"/>
      <c r="AN40" s="85"/>
      <c r="AO40" s="85"/>
    </row>
    <row r="41" spans="1:41" ht="45.75" customHeight="1" x14ac:dyDescent="0.25">
      <c r="A41" s="242" t="s">
        <v>185</v>
      </c>
      <c r="B41" s="243">
        <v>0.2</v>
      </c>
      <c r="C41" s="86" t="s">
        <v>48</v>
      </c>
      <c r="D41" s="87"/>
      <c r="E41" s="87"/>
      <c r="F41" s="87"/>
      <c r="G41" s="87"/>
      <c r="H41" s="87"/>
      <c r="I41" s="87"/>
      <c r="J41" s="203">
        <v>0.16666666666666669</v>
      </c>
      <c r="K41" s="203">
        <v>0.16666666666666669</v>
      </c>
      <c r="L41" s="203">
        <v>0.16666666666666669</v>
      </c>
      <c r="M41" s="203">
        <v>0.16666666666666669</v>
      </c>
      <c r="N41" s="203">
        <v>0.16666666666666669</v>
      </c>
      <c r="O41" s="203">
        <v>0.16666666666666669</v>
      </c>
      <c r="P41" s="88">
        <f t="shared" ref="P41:P42" si="2">SUM(D41:O41)</f>
        <v>1.0000000000000002</v>
      </c>
      <c r="Q41" s="228" t="s">
        <v>186</v>
      </c>
      <c r="R41" s="229"/>
      <c r="S41" s="229"/>
      <c r="T41" s="229"/>
      <c r="U41" s="229"/>
      <c r="V41" s="229"/>
      <c r="W41" s="229"/>
      <c r="X41" s="230"/>
      <c r="Y41" s="222" t="s">
        <v>187</v>
      </c>
      <c r="Z41" s="223"/>
      <c r="AA41" s="223"/>
      <c r="AB41" s="223"/>
      <c r="AC41" s="223"/>
      <c r="AD41" s="223"/>
      <c r="AE41" s="224"/>
      <c r="AG41" s="89"/>
      <c r="AH41" s="89"/>
      <c r="AI41" s="89"/>
      <c r="AJ41" s="89"/>
      <c r="AK41" s="89"/>
      <c r="AL41" s="89"/>
      <c r="AM41" s="89"/>
      <c r="AN41" s="89"/>
      <c r="AO41" s="89"/>
    </row>
    <row r="42" spans="1:41" ht="126" customHeight="1" x14ac:dyDescent="0.25">
      <c r="A42" s="242"/>
      <c r="B42" s="243"/>
      <c r="C42" s="90" t="s">
        <v>50</v>
      </c>
      <c r="D42" s="91"/>
      <c r="E42" s="91"/>
      <c r="F42" s="91"/>
      <c r="G42" s="91"/>
      <c r="H42" s="91"/>
      <c r="I42" s="91"/>
      <c r="J42" s="91">
        <v>0.16669999999999999</v>
      </c>
      <c r="K42" s="91">
        <v>0.16669999999999999</v>
      </c>
      <c r="L42" s="91">
        <v>0.16669999999999999</v>
      </c>
      <c r="M42" s="91">
        <v>0.16669999999999999</v>
      </c>
      <c r="N42" s="91">
        <v>0.16669999999999999</v>
      </c>
      <c r="O42" s="91">
        <v>0.16669999999999999</v>
      </c>
      <c r="P42" s="88">
        <f t="shared" si="2"/>
        <v>1.0002</v>
      </c>
      <c r="Q42" s="231"/>
      <c r="R42" s="232"/>
      <c r="S42" s="232"/>
      <c r="T42" s="232"/>
      <c r="U42" s="232"/>
      <c r="V42" s="232"/>
      <c r="W42" s="232"/>
      <c r="X42" s="233"/>
      <c r="Y42" s="225"/>
      <c r="Z42" s="226"/>
      <c r="AA42" s="226"/>
      <c r="AB42" s="226"/>
      <c r="AC42" s="226"/>
      <c r="AD42" s="226"/>
      <c r="AE42" s="227"/>
    </row>
    <row r="43" spans="1:41" ht="15" customHeight="1" x14ac:dyDescent="0.25">
      <c r="A43" s="15" t="s">
        <v>188</v>
      </c>
    </row>
  </sheetData>
  <mergeCells count="71">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Q39:AE39"/>
    <mergeCell ref="Y40:AE40"/>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Y41:AE42"/>
    <mergeCell ref="Q41:X42"/>
    <mergeCell ref="A35:A36"/>
    <mergeCell ref="B35:B36"/>
    <mergeCell ref="A39:A40"/>
    <mergeCell ref="B39:B40"/>
    <mergeCell ref="A41:A42"/>
    <mergeCell ref="B41:B42"/>
    <mergeCell ref="A38:AE38"/>
    <mergeCell ref="Q40:X40"/>
    <mergeCell ref="C39:C40"/>
    <mergeCell ref="D39:P39"/>
    <mergeCell ref="Q35:T36"/>
    <mergeCell ref="U35:X36"/>
    <mergeCell ref="Y35:AB36"/>
    <mergeCell ref="AC35:AE36"/>
  </mergeCells>
  <dataValidations count="3">
    <dataValidation type="textLength" operator="lessThanOrEqual" allowBlank="1" showInputMessage="1" showErrorMessage="1" errorTitle="Máximo 2.000 caracteres" error="Máximo 2.000 caracteres" sqref="AC35 Q35 Y35 Q41" xr:uid="{00000000-0002-0000-0100-000000000000}">
      <formula1>2000</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list" allowBlank="1" showInputMessage="1" showErrorMessage="1" sqref="C7:C9" xr:uid="{00000000-0002-0000-0100-000002000000}">
      <formula1>$B$21:$M$21</formula1>
    </dataValidation>
  </dataValidations>
  <hyperlinks>
    <hyperlink ref="Y41" r:id="rId1" xr:uid="{C5927A3F-C5DC-4F74-8EFC-6078E45CE551}"/>
  </hyperlinks>
  <pageMargins left="0.25" right="0.25" top="0.75" bottom="0.75" header="0.3" footer="0.3"/>
  <pageSetup scale="20" orientation="landscape" r:id="rId2"/>
  <customProperties>
    <customPr name="_pios_id" r:id="rId3"/>
  </customProperties>
  <drawing r:id="rId4"/>
  <legacyDrawing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listas!$D$2:$D$15</xm:f>
          </x14:formula1>
          <xm:sqref>C11:AE13</xm:sqref>
        </x14:dataValidation>
        <x14:dataValidation type="list" allowBlank="1" showInputMessage="1" showErrorMessage="1" xr:uid="{00000000-0002-0000-0100-000004000000}">
          <x14:formula1>
            <xm:f>listas!$A$2:$A$6</xm:f>
          </x14:formula1>
          <xm:sqref>C15:K15</xm:sqref>
        </x14:dataValidation>
        <x14:dataValidation type="list" allowBlank="1" showInputMessage="1" showErrorMessage="1" xr:uid="{00000000-0002-0000-0100-000005000000}">
          <x14:formula1>
            <xm:f>listas!$B$2:$B$8</xm:f>
          </x14:formula1>
          <xm:sqref>R15:X15</xm:sqref>
        </x14:dataValidation>
        <x14:dataValidation type="list" allowBlank="1" showInputMessage="1" showErrorMessage="1" xr:uid="{00000000-0002-0000-0100-000006000000}">
          <x14:formula1>
            <xm:f>listas!$C$2:$C$20</xm:f>
          </x14:formula1>
          <xm:sqref>AA15:AE15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pageSetUpPr fitToPage="1"/>
  </sheetPr>
  <dimension ref="A1:AO46"/>
  <sheetViews>
    <sheetView showGridLines="0" view="pageBreakPreview" topLeftCell="Q35" zoomScale="60" zoomScaleNormal="70" workbookViewId="0">
      <selection activeCell="AL42" sqref="AL42"/>
    </sheetView>
  </sheetViews>
  <sheetFormatPr baseColWidth="10" defaultColWidth="10.42578125" defaultRowHeight="14.25" x14ac:dyDescent="0.25"/>
  <cols>
    <col min="1" max="1" width="38.42578125" style="15" customWidth="1"/>
    <col min="2" max="15" width="20.42578125" style="15" customWidth="1"/>
    <col min="16" max="16" width="32.42578125" style="15" customWidth="1"/>
    <col min="17" max="27" width="18.140625" style="15" customWidth="1"/>
    <col min="28" max="28" width="21.42578125" style="15" customWidth="1"/>
    <col min="29" max="29" width="19" style="15" customWidth="1"/>
    <col min="30" max="30" width="19.42578125" style="15" customWidth="1"/>
    <col min="31" max="31" width="20.42578125" style="15" customWidth="1"/>
    <col min="32" max="32" width="22.42578125" style="15" customWidth="1"/>
    <col min="33" max="33" width="18.42578125" style="15" bestFit="1" customWidth="1"/>
    <col min="34" max="34" width="8.42578125" style="15" customWidth="1"/>
    <col min="35" max="35" width="18.42578125" style="15" bestFit="1" customWidth="1"/>
    <col min="36" max="36" width="5.42578125" style="15" customWidth="1"/>
    <col min="37" max="37" width="18.42578125" style="15" bestFit="1" customWidth="1"/>
    <col min="38" max="38" width="4.42578125" style="15" customWidth="1"/>
    <col min="39" max="39" width="23" style="15" bestFit="1" customWidth="1"/>
    <col min="40" max="40" width="10.42578125" style="15"/>
    <col min="41" max="41" width="18.42578125" style="15" bestFit="1" customWidth="1"/>
    <col min="42" max="42" width="16.140625" style="15" customWidth="1"/>
    <col min="43" max="16384" width="10.42578125" style="15"/>
  </cols>
  <sheetData>
    <row r="1" spans="1:31" ht="32.25" customHeight="1" thickBot="1" x14ac:dyDescent="0.3">
      <c r="A1" s="315"/>
      <c r="B1" s="318" t="s">
        <v>121</v>
      </c>
      <c r="C1" s="319"/>
      <c r="D1" s="319"/>
      <c r="E1" s="319"/>
      <c r="F1" s="319"/>
      <c r="G1" s="319"/>
      <c r="H1" s="319"/>
      <c r="I1" s="319"/>
      <c r="J1" s="319"/>
      <c r="K1" s="319"/>
      <c r="L1" s="319"/>
      <c r="M1" s="319"/>
      <c r="N1" s="319"/>
      <c r="O1" s="319"/>
      <c r="P1" s="319"/>
      <c r="Q1" s="319"/>
      <c r="R1" s="319"/>
      <c r="S1" s="319"/>
      <c r="T1" s="319"/>
      <c r="U1" s="319"/>
      <c r="V1" s="319"/>
      <c r="W1" s="319"/>
      <c r="X1" s="319"/>
      <c r="Y1" s="319"/>
      <c r="Z1" s="319"/>
      <c r="AA1" s="320"/>
      <c r="AB1" s="327" t="s">
        <v>122</v>
      </c>
      <c r="AC1" s="328"/>
      <c r="AD1" s="328"/>
      <c r="AE1" s="329"/>
    </row>
    <row r="2" spans="1:31" ht="30.75" customHeight="1" thickBot="1" x14ac:dyDescent="0.3">
      <c r="A2" s="316"/>
      <c r="B2" s="318" t="s">
        <v>123</v>
      </c>
      <c r="C2" s="319"/>
      <c r="D2" s="319"/>
      <c r="E2" s="319"/>
      <c r="F2" s="319"/>
      <c r="G2" s="319"/>
      <c r="H2" s="319"/>
      <c r="I2" s="319"/>
      <c r="J2" s="319"/>
      <c r="K2" s="319"/>
      <c r="L2" s="319"/>
      <c r="M2" s="319"/>
      <c r="N2" s="319"/>
      <c r="O2" s="319"/>
      <c r="P2" s="319"/>
      <c r="Q2" s="319"/>
      <c r="R2" s="319"/>
      <c r="S2" s="319"/>
      <c r="T2" s="319"/>
      <c r="U2" s="319"/>
      <c r="V2" s="319"/>
      <c r="W2" s="319"/>
      <c r="X2" s="319"/>
      <c r="Y2" s="319"/>
      <c r="Z2" s="319"/>
      <c r="AA2" s="320"/>
      <c r="AB2" s="327" t="s">
        <v>124</v>
      </c>
      <c r="AC2" s="328"/>
      <c r="AD2" s="328"/>
      <c r="AE2" s="329"/>
    </row>
    <row r="3" spans="1:31" ht="24" customHeight="1" thickBot="1" x14ac:dyDescent="0.3">
      <c r="A3" s="316"/>
      <c r="B3" s="321" t="s">
        <v>125</v>
      </c>
      <c r="C3" s="322"/>
      <c r="D3" s="322"/>
      <c r="E3" s="322"/>
      <c r="F3" s="322"/>
      <c r="G3" s="322"/>
      <c r="H3" s="322"/>
      <c r="I3" s="322"/>
      <c r="J3" s="322"/>
      <c r="K3" s="322"/>
      <c r="L3" s="322"/>
      <c r="M3" s="322"/>
      <c r="N3" s="322"/>
      <c r="O3" s="322"/>
      <c r="P3" s="322"/>
      <c r="Q3" s="322"/>
      <c r="R3" s="322"/>
      <c r="S3" s="322"/>
      <c r="T3" s="322"/>
      <c r="U3" s="322"/>
      <c r="V3" s="322"/>
      <c r="W3" s="322"/>
      <c r="X3" s="322"/>
      <c r="Y3" s="322"/>
      <c r="Z3" s="322"/>
      <c r="AA3" s="323"/>
      <c r="AB3" s="327" t="s">
        <v>126</v>
      </c>
      <c r="AC3" s="328"/>
      <c r="AD3" s="328"/>
      <c r="AE3" s="329"/>
    </row>
    <row r="4" spans="1:31" ht="21.75" customHeight="1" thickBot="1" x14ac:dyDescent="0.3">
      <c r="A4" s="317"/>
      <c r="B4" s="324"/>
      <c r="C4" s="325"/>
      <c r="D4" s="325"/>
      <c r="E4" s="325"/>
      <c r="F4" s="325"/>
      <c r="G4" s="325"/>
      <c r="H4" s="325"/>
      <c r="I4" s="325"/>
      <c r="J4" s="325"/>
      <c r="K4" s="325"/>
      <c r="L4" s="325"/>
      <c r="M4" s="325"/>
      <c r="N4" s="325"/>
      <c r="O4" s="325"/>
      <c r="P4" s="325"/>
      <c r="Q4" s="325"/>
      <c r="R4" s="325"/>
      <c r="S4" s="325"/>
      <c r="T4" s="325"/>
      <c r="U4" s="325"/>
      <c r="V4" s="325"/>
      <c r="W4" s="325"/>
      <c r="X4" s="325"/>
      <c r="Y4" s="325"/>
      <c r="Z4" s="325"/>
      <c r="AA4" s="326"/>
      <c r="AB4" s="330" t="s">
        <v>127</v>
      </c>
      <c r="AC4" s="331"/>
      <c r="AD4" s="331"/>
      <c r="AE4" s="33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4" t="s">
        <v>4</v>
      </c>
      <c r="B7" s="275"/>
      <c r="C7" s="310" t="s">
        <v>128</v>
      </c>
      <c r="D7" s="274" t="s">
        <v>6</v>
      </c>
      <c r="E7" s="280"/>
      <c r="F7" s="280"/>
      <c r="G7" s="280"/>
      <c r="H7" s="275"/>
      <c r="I7" s="302">
        <v>45664</v>
      </c>
      <c r="J7" s="303"/>
      <c r="K7" s="274" t="s">
        <v>8</v>
      </c>
      <c r="L7" s="275"/>
      <c r="M7" s="296" t="s">
        <v>129</v>
      </c>
      <c r="N7" s="297"/>
      <c r="O7" s="285"/>
      <c r="P7" s="286"/>
      <c r="Q7" s="20"/>
      <c r="R7" s="20"/>
      <c r="S7" s="20"/>
      <c r="T7" s="20"/>
      <c r="U7" s="20"/>
      <c r="V7" s="20"/>
      <c r="W7" s="20"/>
      <c r="X7" s="20"/>
      <c r="Y7" s="20"/>
      <c r="Z7" s="21"/>
      <c r="AA7" s="20"/>
      <c r="AB7" s="20"/>
      <c r="AD7" s="22"/>
      <c r="AE7" s="23"/>
    </row>
    <row r="8" spans="1:31" ht="15.75" thickBot="1" x14ac:dyDescent="0.3">
      <c r="A8" s="276"/>
      <c r="B8" s="277"/>
      <c r="C8" s="311"/>
      <c r="D8" s="276"/>
      <c r="E8" s="281"/>
      <c r="F8" s="281"/>
      <c r="G8" s="281"/>
      <c r="H8" s="277"/>
      <c r="I8" s="304"/>
      <c r="J8" s="305"/>
      <c r="K8" s="276"/>
      <c r="L8" s="277"/>
      <c r="M8" s="313" t="s">
        <v>130</v>
      </c>
      <c r="N8" s="314"/>
      <c r="O8" s="298" t="s">
        <v>131</v>
      </c>
      <c r="P8" s="299"/>
      <c r="Q8" s="20"/>
      <c r="R8" s="20"/>
      <c r="S8" s="20"/>
      <c r="T8" s="20"/>
      <c r="U8" s="20"/>
      <c r="V8" s="20"/>
      <c r="W8" s="20"/>
      <c r="X8" s="20"/>
      <c r="Y8" s="20"/>
      <c r="Z8" s="21"/>
      <c r="AA8" s="20"/>
      <c r="AB8" s="20"/>
      <c r="AD8" s="22"/>
      <c r="AE8" s="23"/>
    </row>
    <row r="9" spans="1:31" ht="15.75" thickBot="1" x14ac:dyDescent="0.3">
      <c r="A9" s="278"/>
      <c r="B9" s="279"/>
      <c r="C9" s="312"/>
      <c r="D9" s="278"/>
      <c r="E9" s="282"/>
      <c r="F9" s="282"/>
      <c r="G9" s="282"/>
      <c r="H9" s="279"/>
      <c r="I9" s="306"/>
      <c r="J9" s="307"/>
      <c r="K9" s="278"/>
      <c r="L9" s="279"/>
      <c r="M9" s="300" t="s">
        <v>132</v>
      </c>
      <c r="N9" s="301"/>
      <c r="O9" s="298" t="s">
        <v>131</v>
      </c>
      <c r="P9" s="29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4" t="s">
        <v>10</v>
      </c>
      <c r="B11" s="275"/>
      <c r="C11" s="244" t="s">
        <v>133</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6"/>
    </row>
    <row r="12" spans="1:31" ht="15" customHeight="1" x14ac:dyDescent="0.25">
      <c r="A12" s="276"/>
      <c r="B12" s="277"/>
      <c r="C12" s="287"/>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9"/>
    </row>
    <row r="13" spans="1:31" ht="15" customHeight="1" thickBot="1" x14ac:dyDescent="0.3">
      <c r="A13" s="278"/>
      <c r="B13" s="279"/>
      <c r="C13" s="290"/>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51.75" customHeight="1" thickBot="1" x14ac:dyDescent="0.3">
      <c r="A15" s="283" t="s">
        <v>12</v>
      </c>
      <c r="B15" s="284"/>
      <c r="C15" s="293" t="s">
        <v>134</v>
      </c>
      <c r="D15" s="294"/>
      <c r="E15" s="294"/>
      <c r="F15" s="294"/>
      <c r="G15" s="294"/>
      <c r="H15" s="294"/>
      <c r="I15" s="294"/>
      <c r="J15" s="294"/>
      <c r="K15" s="295"/>
      <c r="L15" s="308" t="s">
        <v>14</v>
      </c>
      <c r="M15" s="341"/>
      <c r="N15" s="341"/>
      <c r="O15" s="341"/>
      <c r="P15" s="341"/>
      <c r="Q15" s="309"/>
      <c r="R15" s="342" t="s">
        <v>135</v>
      </c>
      <c r="S15" s="343"/>
      <c r="T15" s="343"/>
      <c r="U15" s="343"/>
      <c r="V15" s="343"/>
      <c r="W15" s="343"/>
      <c r="X15" s="344"/>
      <c r="Y15" s="308" t="s">
        <v>15</v>
      </c>
      <c r="Z15" s="309"/>
      <c r="AA15" s="333" t="s">
        <v>136</v>
      </c>
      <c r="AB15" s="334"/>
      <c r="AC15" s="334"/>
      <c r="AD15" s="334"/>
      <c r="AE15" s="335"/>
    </row>
    <row r="16" spans="1:31" ht="9" customHeight="1" thickBot="1" x14ac:dyDescent="0.3">
      <c r="A16" s="24"/>
      <c r="B16" s="20"/>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D16" s="22"/>
      <c r="AE16" s="23"/>
    </row>
    <row r="17" spans="1:33" s="40" customFormat="1" ht="37.5" customHeight="1" thickBot="1" x14ac:dyDescent="0.3">
      <c r="A17" s="283" t="s">
        <v>17</v>
      </c>
      <c r="B17" s="284"/>
      <c r="C17" s="333" t="s">
        <v>189</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308" t="s">
        <v>138</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09"/>
      <c r="AF19" s="44"/>
    </row>
    <row r="20" spans="1:33" ht="32.25" customHeight="1" thickBot="1" x14ac:dyDescent="0.3">
      <c r="A20" s="45" t="s">
        <v>19</v>
      </c>
      <c r="B20" s="338" t="s">
        <v>139</v>
      </c>
      <c r="C20" s="339"/>
      <c r="D20" s="339"/>
      <c r="E20" s="339"/>
      <c r="F20" s="339"/>
      <c r="G20" s="339"/>
      <c r="H20" s="339"/>
      <c r="I20" s="339"/>
      <c r="J20" s="339"/>
      <c r="K20" s="339"/>
      <c r="L20" s="339"/>
      <c r="M20" s="339"/>
      <c r="N20" s="339"/>
      <c r="O20" s="340"/>
      <c r="P20" s="308" t="s">
        <v>140</v>
      </c>
      <c r="Q20" s="341"/>
      <c r="R20" s="341"/>
      <c r="S20" s="341"/>
      <c r="T20" s="341"/>
      <c r="U20" s="341"/>
      <c r="V20" s="341"/>
      <c r="W20" s="341"/>
      <c r="X20" s="341"/>
      <c r="Y20" s="341"/>
      <c r="Z20" s="341"/>
      <c r="AA20" s="341"/>
      <c r="AB20" s="341"/>
      <c r="AC20" s="341"/>
      <c r="AD20" s="341"/>
      <c r="AE20" s="30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25" customHeight="1" thickBot="1" x14ac:dyDescent="0.3">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235322533</v>
      </c>
      <c r="Y22" s="58">
        <v>21726667</v>
      </c>
      <c r="Z22" s="58"/>
      <c r="AA22" s="58"/>
      <c r="AB22" s="58">
        <v>-28049200</v>
      </c>
      <c r="AC22" s="211">
        <f>SUM(Q22:AB22)</f>
        <v>229000000</v>
      </c>
      <c r="AE22" s="59"/>
      <c r="AF22" s="52"/>
    </row>
    <row r="23" spans="1:33" ht="32.25" customHeight="1" thickBot="1" x14ac:dyDescent="0.3">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36500000</v>
      </c>
      <c r="X23" s="62">
        <v>109340000</v>
      </c>
      <c r="Y23" s="62">
        <v>111209200</v>
      </c>
      <c r="Z23" s="62"/>
      <c r="AA23" s="62">
        <v>1038612</v>
      </c>
      <c r="AB23" s="62">
        <v>796900</v>
      </c>
      <c r="AC23" s="211">
        <f>SUM(Q23:AB23)-4545433-25643900</f>
        <v>228695379</v>
      </c>
      <c r="AD23" s="62" t="e">
        <f>AC23/SUM(Q22:V22)</f>
        <v>#DIV/0!</v>
      </c>
      <c r="AE23" s="64">
        <f>AC23/AC22</f>
        <v>0.99866977729257644</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39596533</v>
      </c>
      <c r="Z24" s="62">
        <v>50430667</v>
      </c>
      <c r="AA24" s="62">
        <v>55674000</v>
      </c>
      <c r="AB24" s="62">
        <v>83298800</v>
      </c>
      <c r="AC24" s="211">
        <f t="shared" ref="AC24" si="1">SUM(Q24:AB24)</f>
        <v>229000000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17887567</v>
      </c>
      <c r="Z25" s="69">
        <v>41950300</v>
      </c>
      <c r="AA25" s="69">
        <v>54467612</v>
      </c>
      <c r="AB25" s="69">
        <v>111246900</v>
      </c>
      <c r="AC25" s="212">
        <f>SUM(Q25:AB25)</f>
        <v>225552379</v>
      </c>
      <c r="AD25" s="69" t="e">
        <f>AC25/SUM(Q24:V24)</f>
        <v>#DIV/0!</v>
      </c>
      <c r="AE25" s="71">
        <f>AC25/AC24</f>
        <v>0.98494488646288214</v>
      </c>
      <c r="AF25" s="52"/>
    </row>
    <row r="26" spans="1:33" s="72" customFormat="1" ht="16.5" customHeight="1" thickBot="1" x14ac:dyDescent="0.25"/>
    <row r="27" spans="1:33" ht="34.5" customHeight="1" x14ac:dyDescent="0.25">
      <c r="A27" s="269" t="s">
        <v>154</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1"/>
    </row>
    <row r="28" spans="1:33" ht="15" customHeight="1" x14ac:dyDescent="0.25">
      <c r="A28" s="239" t="s">
        <v>34</v>
      </c>
      <c r="B28" s="241" t="s">
        <v>36</v>
      </c>
      <c r="C28" s="241"/>
      <c r="D28" s="241" t="s">
        <v>155</v>
      </c>
      <c r="E28" s="241"/>
      <c r="F28" s="241"/>
      <c r="G28" s="241"/>
      <c r="H28" s="241"/>
      <c r="I28" s="241"/>
      <c r="J28" s="241"/>
      <c r="K28" s="241"/>
      <c r="L28" s="241"/>
      <c r="M28" s="241"/>
      <c r="N28" s="241"/>
      <c r="O28" s="241"/>
      <c r="P28" s="241" t="s">
        <v>102</v>
      </c>
      <c r="Q28" s="241" t="s">
        <v>156</v>
      </c>
      <c r="R28" s="241"/>
      <c r="S28" s="241"/>
      <c r="T28" s="241"/>
      <c r="U28" s="241"/>
      <c r="V28" s="241"/>
      <c r="W28" s="241"/>
      <c r="X28" s="241"/>
      <c r="Y28" s="241" t="s">
        <v>157</v>
      </c>
      <c r="Z28" s="241"/>
      <c r="AA28" s="241"/>
      <c r="AB28" s="241"/>
      <c r="AC28" s="241"/>
      <c r="AD28" s="241"/>
      <c r="AE28" s="272"/>
    </row>
    <row r="29" spans="1:33" ht="27" customHeight="1" x14ac:dyDescent="0.25">
      <c r="A29" s="239"/>
      <c r="B29" s="241"/>
      <c r="C29" s="241"/>
      <c r="D29" s="73" t="s">
        <v>141</v>
      </c>
      <c r="E29" s="73" t="s">
        <v>142</v>
      </c>
      <c r="F29" s="73" t="s">
        <v>143</v>
      </c>
      <c r="G29" s="73" t="s">
        <v>144</v>
      </c>
      <c r="H29" s="73" t="s">
        <v>145</v>
      </c>
      <c r="I29" s="73" t="s">
        <v>146</v>
      </c>
      <c r="J29" s="73" t="s">
        <v>147</v>
      </c>
      <c r="K29" s="73" t="s">
        <v>148</v>
      </c>
      <c r="L29" s="73" t="s">
        <v>149</v>
      </c>
      <c r="M29" s="73" t="s">
        <v>150</v>
      </c>
      <c r="N29" s="73" t="s">
        <v>151</v>
      </c>
      <c r="O29" s="73" t="s">
        <v>128</v>
      </c>
      <c r="P29" s="241"/>
      <c r="Q29" s="241"/>
      <c r="R29" s="241"/>
      <c r="S29" s="241"/>
      <c r="T29" s="241"/>
      <c r="U29" s="241"/>
      <c r="V29" s="241"/>
      <c r="W29" s="241"/>
      <c r="X29" s="241"/>
      <c r="Y29" s="241"/>
      <c r="Z29" s="241"/>
      <c r="AA29" s="241"/>
      <c r="AB29" s="241"/>
      <c r="AC29" s="241"/>
      <c r="AD29" s="241"/>
      <c r="AE29" s="272"/>
    </row>
    <row r="30" spans="1:33" ht="42" customHeight="1" thickBot="1" x14ac:dyDescent="0.3">
      <c r="A30" s="74"/>
      <c r="B30" s="345"/>
      <c r="C30" s="345"/>
      <c r="D30" s="16"/>
      <c r="E30" s="16"/>
      <c r="F30" s="16"/>
      <c r="G30" s="16"/>
      <c r="H30" s="16"/>
      <c r="I30" s="16"/>
      <c r="J30" s="16"/>
      <c r="K30" s="16"/>
      <c r="L30" s="16"/>
      <c r="M30" s="16"/>
      <c r="N30" s="16"/>
      <c r="O30" s="16"/>
      <c r="P30" s="75">
        <f>SUM(D30:O30)</f>
        <v>0</v>
      </c>
      <c r="Q30" s="336" t="s">
        <v>158</v>
      </c>
      <c r="R30" s="336"/>
      <c r="S30" s="336"/>
      <c r="T30" s="336"/>
      <c r="U30" s="336"/>
      <c r="V30" s="336"/>
      <c r="W30" s="336"/>
      <c r="X30" s="336"/>
      <c r="Y30" s="336" t="s">
        <v>43</v>
      </c>
      <c r="Z30" s="336"/>
      <c r="AA30" s="336"/>
      <c r="AB30" s="336"/>
      <c r="AC30" s="336"/>
      <c r="AD30" s="336"/>
      <c r="AE30" s="33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44" t="s">
        <v>159</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6"/>
      <c r="AF32" s="158"/>
      <c r="AG32" s="158"/>
    </row>
    <row r="33" spans="1:41" ht="23.25" customHeight="1" x14ac:dyDescent="0.25">
      <c r="A33" s="239" t="s">
        <v>44</v>
      </c>
      <c r="B33" s="241" t="s">
        <v>46</v>
      </c>
      <c r="C33" s="241" t="s">
        <v>36</v>
      </c>
      <c r="D33" s="241" t="s">
        <v>160</v>
      </c>
      <c r="E33" s="241"/>
      <c r="F33" s="241"/>
      <c r="G33" s="241"/>
      <c r="H33" s="241"/>
      <c r="I33" s="241"/>
      <c r="J33" s="241"/>
      <c r="K33" s="241"/>
      <c r="L33" s="241"/>
      <c r="M33" s="241"/>
      <c r="N33" s="241"/>
      <c r="O33" s="241"/>
      <c r="P33" s="241"/>
      <c r="Q33" s="241" t="s">
        <v>161</v>
      </c>
      <c r="R33" s="241"/>
      <c r="S33" s="241"/>
      <c r="T33" s="241"/>
      <c r="U33" s="241"/>
      <c r="V33" s="241"/>
      <c r="W33" s="241"/>
      <c r="X33" s="241"/>
      <c r="Y33" s="241"/>
      <c r="Z33" s="241"/>
      <c r="AA33" s="241"/>
      <c r="AB33" s="241"/>
      <c r="AC33" s="241"/>
      <c r="AD33" s="241"/>
      <c r="AE33" s="272"/>
      <c r="AF33" s="158"/>
      <c r="AG33" s="161"/>
      <c r="AH33" s="79"/>
      <c r="AI33" s="79"/>
      <c r="AJ33" s="79"/>
      <c r="AK33" s="79"/>
      <c r="AL33" s="79"/>
      <c r="AM33" s="79"/>
      <c r="AN33" s="79"/>
      <c r="AO33" s="79"/>
    </row>
    <row r="34" spans="1:41" ht="27" customHeight="1" x14ac:dyDescent="0.25">
      <c r="A34" s="239"/>
      <c r="B34" s="241"/>
      <c r="C34" s="273"/>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247" t="s">
        <v>52</v>
      </c>
      <c r="R34" s="248"/>
      <c r="S34" s="248"/>
      <c r="T34" s="249"/>
      <c r="U34" s="241" t="s">
        <v>54</v>
      </c>
      <c r="V34" s="241"/>
      <c r="W34" s="241"/>
      <c r="X34" s="241"/>
      <c r="Y34" s="241" t="s">
        <v>56</v>
      </c>
      <c r="Z34" s="241"/>
      <c r="AA34" s="241"/>
      <c r="AB34" s="241"/>
      <c r="AC34" s="241" t="s">
        <v>58</v>
      </c>
      <c r="AD34" s="241"/>
      <c r="AE34" s="272"/>
      <c r="AF34" s="158"/>
      <c r="AG34" s="161"/>
      <c r="AH34" s="79"/>
      <c r="AI34" s="79"/>
      <c r="AJ34" s="79"/>
      <c r="AK34" s="79"/>
      <c r="AL34" s="79"/>
      <c r="AM34" s="79"/>
      <c r="AN34" s="79"/>
      <c r="AO34" s="79"/>
    </row>
    <row r="35" spans="1:41" ht="95.45" customHeight="1" x14ac:dyDescent="0.25">
      <c r="A35" s="234" t="s">
        <v>189</v>
      </c>
      <c r="B35" s="236">
        <v>0.2</v>
      </c>
      <c r="C35" s="81" t="s">
        <v>48</v>
      </c>
      <c r="D35" s="80"/>
      <c r="E35" s="80"/>
      <c r="F35" s="80"/>
      <c r="G35" s="80"/>
      <c r="H35" s="80"/>
      <c r="I35" s="80"/>
      <c r="J35" s="163">
        <v>1</v>
      </c>
      <c r="K35" s="163">
        <v>1</v>
      </c>
      <c r="L35" s="163">
        <v>1</v>
      </c>
      <c r="M35" s="163">
        <v>1</v>
      </c>
      <c r="N35" s="163">
        <v>1</v>
      </c>
      <c r="O35" s="163">
        <v>1</v>
      </c>
      <c r="P35" s="163">
        <v>1</v>
      </c>
      <c r="Q35" s="255" t="s">
        <v>190</v>
      </c>
      <c r="R35" s="256"/>
      <c r="S35" s="256"/>
      <c r="T35" s="257"/>
      <c r="U35" s="255" t="s">
        <v>191</v>
      </c>
      <c r="V35" s="256"/>
      <c r="W35" s="256"/>
      <c r="X35" s="257"/>
      <c r="Y35" s="263" t="s">
        <v>192</v>
      </c>
      <c r="Z35" s="263"/>
      <c r="AA35" s="263"/>
      <c r="AB35" s="263"/>
      <c r="AC35" s="347" t="s">
        <v>193</v>
      </c>
      <c r="AD35" s="347"/>
      <c r="AE35" s="348"/>
      <c r="AF35" s="158"/>
      <c r="AG35" s="161"/>
      <c r="AH35" s="79"/>
      <c r="AI35" s="79"/>
      <c r="AJ35" s="79"/>
      <c r="AK35" s="79"/>
      <c r="AL35" s="79"/>
      <c r="AM35" s="79"/>
      <c r="AN35" s="79"/>
      <c r="AO35" s="79"/>
    </row>
    <row r="36" spans="1:41" ht="95.45" customHeight="1" x14ac:dyDescent="0.25">
      <c r="A36" s="235"/>
      <c r="B36" s="237"/>
      <c r="C36" s="83" t="s">
        <v>50</v>
      </c>
      <c r="D36" s="162"/>
      <c r="E36" s="162"/>
      <c r="F36" s="162"/>
      <c r="G36" s="84"/>
      <c r="H36" s="84"/>
      <c r="I36" s="84"/>
      <c r="J36" s="180">
        <v>0.48</v>
      </c>
      <c r="K36" s="180">
        <v>1</v>
      </c>
      <c r="L36" s="180">
        <v>1</v>
      </c>
      <c r="M36" s="180">
        <v>1</v>
      </c>
      <c r="N36" s="84">
        <v>1</v>
      </c>
      <c r="O36" s="84">
        <v>1</v>
      </c>
      <c r="P36" s="180">
        <f>SUM(J36:O36)/6</f>
        <v>0.91333333333333344</v>
      </c>
      <c r="Q36" s="258"/>
      <c r="R36" s="259"/>
      <c r="S36" s="259"/>
      <c r="T36" s="260"/>
      <c r="U36" s="258"/>
      <c r="V36" s="259"/>
      <c r="W36" s="259"/>
      <c r="X36" s="260"/>
      <c r="Y36" s="264"/>
      <c r="Z36" s="264"/>
      <c r="AA36" s="264"/>
      <c r="AB36" s="264"/>
      <c r="AC36" s="349"/>
      <c r="AD36" s="349"/>
      <c r="AE36" s="350"/>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44" t="s">
        <v>166</v>
      </c>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G38" s="79"/>
      <c r="AH38" s="79"/>
      <c r="AI38" s="79"/>
      <c r="AJ38" s="79"/>
      <c r="AK38" s="79"/>
      <c r="AL38" s="79"/>
      <c r="AM38" s="79"/>
      <c r="AN38" s="79"/>
      <c r="AO38" s="79"/>
    </row>
    <row r="39" spans="1:41" ht="26.25" customHeight="1" x14ac:dyDescent="0.25">
      <c r="A39" s="238" t="s">
        <v>60</v>
      </c>
      <c r="B39" s="240" t="s">
        <v>167</v>
      </c>
      <c r="C39" s="250" t="s">
        <v>168</v>
      </c>
      <c r="D39" s="252" t="s">
        <v>169</v>
      </c>
      <c r="E39" s="253"/>
      <c r="F39" s="253"/>
      <c r="G39" s="253"/>
      <c r="H39" s="253"/>
      <c r="I39" s="253"/>
      <c r="J39" s="253"/>
      <c r="K39" s="253"/>
      <c r="L39" s="253"/>
      <c r="M39" s="253"/>
      <c r="N39" s="253"/>
      <c r="O39" s="253"/>
      <c r="P39" s="254"/>
      <c r="Q39" s="240" t="s">
        <v>170</v>
      </c>
      <c r="R39" s="240"/>
      <c r="S39" s="240"/>
      <c r="T39" s="240"/>
      <c r="U39" s="240"/>
      <c r="V39" s="240"/>
      <c r="W39" s="240"/>
      <c r="X39" s="240"/>
      <c r="Y39" s="240"/>
      <c r="Z39" s="240"/>
      <c r="AA39" s="240"/>
      <c r="AB39" s="240"/>
      <c r="AC39" s="240"/>
      <c r="AD39" s="240"/>
      <c r="AE39" s="267"/>
      <c r="AG39" s="79"/>
      <c r="AH39" s="79"/>
      <c r="AI39" s="79"/>
      <c r="AJ39" s="79"/>
      <c r="AK39" s="79"/>
      <c r="AL39" s="79"/>
      <c r="AM39" s="79"/>
      <c r="AN39" s="79"/>
      <c r="AO39" s="79"/>
    </row>
    <row r="40" spans="1:41" ht="26.25" customHeight="1" x14ac:dyDescent="0.25">
      <c r="A40" s="239"/>
      <c r="B40" s="241"/>
      <c r="C40" s="251"/>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247" t="s">
        <v>184</v>
      </c>
      <c r="R40" s="248"/>
      <c r="S40" s="248"/>
      <c r="T40" s="248"/>
      <c r="U40" s="248"/>
      <c r="V40" s="248"/>
      <c r="W40" s="248"/>
      <c r="X40" s="249"/>
      <c r="Y40" s="247" t="s">
        <v>68</v>
      </c>
      <c r="Z40" s="248"/>
      <c r="AA40" s="248"/>
      <c r="AB40" s="248"/>
      <c r="AC40" s="248"/>
      <c r="AD40" s="248"/>
      <c r="AE40" s="268"/>
      <c r="AG40" s="85"/>
      <c r="AH40" s="85"/>
      <c r="AI40" s="85"/>
      <c r="AJ40" s="85"/>
      <c r="AK40" s="85"/>
      <c r="AL40" s="85"/>
      <c r="AM40" s="85"/>
      <c r="AN40" s="85"/>
      <c r="AO40" s="85"/>
    </row>
    <row r="41" spans="1:41" ht="80.45" customHeight="1" x14ac:dyDescent="0.25">
      <c r="A41" s="242" t="s">
        <v>194</v>
      </c>
      <c r="B41" s="243">
        <v>0.05</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SUM(D41:O41)</f>
        <v>1.0000000000000002</v>
      </c>
      <c r="Q41" s="228" t="s">
        <v>532</v>
      </c>
      <c r="R41" s="229"/>
      <c r="S41" s="229"/>
      <c r="T41" s="229"/>
      <c r="U41" s="229"/>
      <c r="V41" s="229"/>
      <c r="W41" s="229"/>
      <c r="X41" s="230"/>
      <c r="Y41" s="222" t="s">
        <v>195</v>
      </c>
      <c r="Z41" s="223"/>
      <c r="AA41" s="223"/>
      <c r="AB41" s="223"/>
      <c r="AC41" s="223"/>
      <c r="AD41" s="223"/>
      <c r="AE41" s="224"/>
      <c r="AG41" s="89"/>
      <c r="AH41" s="89"/>
      <c r="AI41" s="89"/>
      <c r="AJ41" s="89"/>
      <c r="AK41" s="89"/>
      <c r="AL41" s="89"/>
      <c r="AM41" s="89"/>
      <c r="AN41" s="89"/>
      <c r="AO41" s="89"/>
    </row>
    <row r="42" spans="1:41" ht="80.45" customHeight="1" x14ac:dyDescent="0.25">
      <c r="A42" s="242"/>
      <c r="B42" s="243"/>
      <c r="C42" s="90" t="s">
        <v>50</v>
      </c>
      <c r="D42" s="91"/>
      <c r="E42" s="91"/>
      <c r="F42" s="91"/>
      <c r="G42" s="91"/>
      <c r="H42" s="91"/>
      <c r="I42" s="91"/>
      <c r="J42" s="91">
        <v>0.16666666666666699</v>
      </c>
      <c r="K42" s="91">
        <v>0.16666666666666699</v>
      </c>
      <c r="L42" s="91">
        <v>0.16666666666666699</v>
      </c>
      <c r="M42" s="91">
        <v>0.16666666666666699</v>
      </c>
      <c r="N42" s="91">
        <v>0.16666666666666699</v>
      </c>
      <c r="O42" s="91">
        <v>0.16666666666666699</v>
      </c>
      <c r="P42" s="88">
        <f t="shared" ref="P42" si="2">SUM(D42:O42)</f>
        <v>1.000000000000002</v>
      </c>
      <c r="Q42" s="231"/>
      <c r="R42" s="232"/>
      <c r="S42" s="232"/>
      <c r="T42" s="232"/>
      <c r="U42" s="232"/>
      <c r="V42" s="232"/>
      <c r="W42" s="232"/>
      <c r="X42" s="233"/>
      <c r="Y42" s="225"/>
      <c r="Z42" s="226"/>
      <c r="AA42" s="226"/>
      <c r="AB42" s="226"/>
      <c r="AC42" s="226"/>
      <c r="AD42" s="226"/>
      <c r="AE42" s="227"/>
    </row>
    <row r="43" spans="1:41" ht="97.5" customHeight="1" x14ac:dyDescent="0.25">
      <c r="A43" s="242" t="s">
        <v>196</v>
      </c>
      <c r="B43" s="243">
        <v>0.15</v>
      </c>
      <c r="C43" s="86" t="s">
        <v>48</v>
      </c>
      <c r="D43" s="87"/>
      <c r="E43" s="87"/>
      <c r="F43" s="87"/>
      <c r="G43" s="87"/>
      <c r="H43" s="87"/>
      <c r="I43" s="87"/>
      <c r="J43" s="87">
        <v>0.16666666666666699</v>
      </c>
      <c r="K43" s="87">
        <v>0.16666666666666669</v>
      </c>
      <c r="L43" s="87">
        <v>0.16666666666666669</v>
      </c>
      <c r="M43" s="87">
        <v>0.16666666666666669</v>
      </c>
      <c r="N43" s="87">
        <v>0.16666666666666669</v>
      </c>
      <c r="O43" s="87">
        <v>0.16666666666666669</v>
      </c>
      <c r="P43" s="88">
        <f>SUM(D43:O43)</f>
        <v>1.0000000000000007</v>
      </c>
      <c r="Q43" s="228" t="s">
        <v>197</v>
      </c>
      <c r="R43" s="229"/>
      <c r="S43" s="229"/>
      <c r="T43" s="229"/>
      <c r="U43" s="229"/>
      <c r="V43" s="229"/>
      <c r="W43" s="229"/>
      <c r="X43" s="230"/>
      <c r="Y43" s="222" t="s">
        <v>198</v>
      </c>
      <c r="Z43" s="223"/>
      <c r="AA43" s="223"/>
      <c r="AB43" s="223"/>
      <c r="AC43" s="223"/>
      <c r="AD43" s="223"/>
      <c r="AE43" s="224"/>
      <c r="AG43" s="89"/>
      <c r="AH43" s="89"/>
      <c r="AI43" s="89"/>
      <c r="AJ43" s="89"/>
      <c r="AK43" s="89"/>
      <c r="AL43" s="89"/>
      <c r="AM43" s="89"/>
      <c r="AN43" s="89"/>
      <c r="AO43" s="89"/>
    </row>
    <row r="44" spans="1:41" ht="97.5" customHeight="1" x14ac:dyDescent="0.25">
      <c r="A44" s="242"/>
      <c r="B44" s="243"/>
      <c r="C44" s="90" t="s">
        <v>50</v>
      </c>
      <c r="D44" s="91"/>
      <c r="E44" s="91"/>
      <c r="F44" s="91"/>
      <c r="G44" s="91"/>
      <c r="H44" s="91"/>
      <c r="I44" s="91"/>
      <c r="J44" s="91">
        <v>0.16666666666666699</v>
      </c>
      <c r="K44" s="91">
        <v>0.16666666666666699</v>
      </c>
      <c r="L44" s="91">
        <v>0.16666666666666699</v>
      </c>
      <c r="M44" s="91">
        <v>0.16666666666666699</v>
      </c>
      <c r="N44" s="91">
        <v>0.16666666666666699</v>
      </c>
      <c r="O44" s="91">
        <v>0.16666666666666699</v>
      </c>
      <c r="P44" s="88">
        <f t="shared" ref="P44" si="3">SUM(D44:O44)</f>
        <v>1.000000000000002</v>
      </c>
      <c r="Q44" s="231"/>
      <c r="R44" s="232"/>
      <c r="S44" s="232"/>
      <c r="T44" s="232"/>
      <c r="U44" s="232"/>
      <c r="V44" s="232"/>
      <c r="W44" s="232"/>
      <c r="X44" s="233"/>
      <c r="Y44" s="225"/>
      <c r="Z44" s="226"/>
      <c r="AA44" s="226"/>
      <c r="AB44" s="226"/>
      <c r="AC44" s="226"/>
      <c r="AD44" s="226"/>
      <c r="AE44" s="227"/>
    </row>
    <row r="45" spans="1:41" ht="15" customHeight="1" x14ac:dyDescent="0.25">
      <c r="A45" s="15" t="s">
        <v>188</v>
      </c>
    </row>
    <row r="46" spans="1:41" x14ac:dyDescent="0.25">
      <c r="I46" s="91"/>
    </row>
  </sheetData>
  <mergeCells count="75">
    <mergeCell ref="A43:A44"/>
    <mergeCell ref="B43:B44"/>
    <mergeCell ref="Q43:X44"/>
    <mergeCell ref="Y43:AE44"/>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200-000000000000}">
      <formula1>$B$21:$M$21</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textLength" operator="lessThanOrEqual" allowBlank="1" showInputMessage="1" showErrorMessage="1" errorTitle="Máximo 2.000 caracteres" error="Máximo 2.000 caracteres" sqref="AC35 Q35 Q43 U35 Q41 Y35" xr:uid="{00000000-0002-0000-0200-000002000000}">
      <formula1>2000</formula1>
    </dataValidation>
  </dataValidations>
  <hyperlinks>
    <hyperlink ref="Y41" r:id="rId1" xr:uid="{5EE10DD5-A3CB-469A-9069-ACB434621DE7}"/>
    <hyperlink ref="Y43" r:id="rId2" xr:uid="{1CDCA50A-886D-457F-945D-C3F30CAAF458}"/>
  </hyperlinks>
  <pageMargins left="0.25" right="0.25" top="0.75" bottom="0.75" header="0.3" footer="0.3"/>
  <pageSetup scale="20" orientation="landscape" r:id="rId3"/>
  <customProperties>
    <customPr name="_pios_id" r:id="rId4"/>
  </customPropertie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listas!$C$2:$C$20</xm:f>
          </x14:formula1>
          <xm:sqref>AA15:AE15</xm:sqref>
        </x14:dataValidation>
        <x14:dataValidation type="list" allowBlank="1" showInputMessage="1" showErrorMessage="1" xr:uid="{00000000-0002-0000-0200-000004000000}">
          <x14:formula1>
            <xm:f>listas!$B$2:$B$8</xm:f>
          </x14:formula1>
          <xm:sqref>R15:X15</xm:sqref>
        </x14:dataValidation>
        <x14:dataValidation type="list" allowBlank="1" showInputMessage="1" showErrorMessage="1" xr:uid="{00000000-0002-0000-0200-000005000000}">
          <x14:formula1>
            <xm:f>listas!$A$2:$A$6</xm:f>
          </x14:formula1>
          <xm:sqref>C15:K15</xm:sqref>
        </x14:dataValidation>
        <x14:dataValidation type="list" allowBlank="1" showInputMessage="1" showErrorMessage="1" xr:uid="{00000000-0002-0000-0200-000006000000}">
          <x14:formula1>
            <xm:f>listas!$D$2:$D$15</xm:f>
          </x14:formula1>
          <xm:sqref>C11:AE13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AO47"/>
  <sheetViews>
    <sheetView showGridLines="0" topLeftCell="G28" zoomScale="70" zoomScaleNormal="70" workbookViewId="0">
      <selection activeCell="AC22" sqref="AC22:AC25"/>
    </sheetView>
  </sheetViews>
  <sheetFormatPr baseColWidth="10" defaultColWidth="10.42578125" defaultRowHeight="14.25" x14ac:dyDescent="0.25"/>
  <cols>
    <col min="1" max="1" width="38.42578125" style="15" customWidth="1"/>
    <col min="2" max="15" width="20.42578125" style="15" customWidth="1"/>
    <col min="16" max="16" width="32.42578125" style="15" customWidth="1"/>
    <col min="17" max="27" width="18.140625" style="15" customWidth="1"/>
    <col min="28" max="28" width="22.42578125" style="15" customWidth="1"/>
    <col min="29" max="29" width="19" style="15" customWidth="1"/>
    <col min="30" max="30" width="19.42578125" style="15" customWidth="1"/>
    <col min="31" max="31" width="20.42578125" style="15" customWidth="1"/>
    <col min="32" max="32" width="22.42578125" style="15" customWidth="1"/>
    <col min="33" max="33" width="18.42578125" style="15" bestFit="1" customWidth="1"/>
    <col min="34" max="34" width="8.42578125" style="15" customWidth="1"/>
    <col min="35" max="35" width="18.42578125" style="15" bestFit="1" customWidth="1"/>
    <col min="36" max="36" width="5.42578125" style="15" customWidth="1"/>
    <col min="37" max="37" width="18.42578125" style="15" bestFit="1" customWidth="1"/>
    <col min="38" max="38" width="4.42578125" style="15" customWidth="1"/>
    <col min="39" max="39" width="23" style="15" bestFit="1" customWidth="1"/>
    <col min="40" max="40" width="10.42578125" style="15"/>
    <col min="41" max="41" width="18.42578125" style="15" bestFit="1" customWidth="1"/>
    <col min="42" max="42" width="16.140625" style="15" customWidth="1"/>
    <col min="43" max="16384" width="10.42578125" style="15"/>
  </cols>
  <sheetData>
    <row r="1" spans="1:31" ht="32.25" customHeight="1" thickBot="1" x14ac:dyDescent="0.3">
      <c r="A1" s="315"/>
      <c r="B1" s="318" t="s">
        <v>121</v>
      </c>
      <c r="C1" s="319"/>
      <c r="D1" s="319"/>
      <c r="E1" s="319"/>
      <c r="F1" s="319"/>
      <c r="G1" s="319"/>
      <c r="H1" s="319"/>
      <c r="I1" s="319"/>
      <c r="J1" s="319"/>
      <c r="K1" s="319"/>
      <c r="L1" s="319"/>
      <c r="M1" s="319"/>
      <c r="N1" s="319"/>
      <c r="O1" s="319"/>
      <c r="P1" s="319"/>
      <c r="Q1" s="319"/>
      <c r="R1" s="319"/>
      <c r="S1" s="319"/>
      <c r="T1" s="319"/>
      <c r="U1" s="319"/>
      <c r="V1" s="319"/>
      <c r="W1" s="319"/>
      <c r="X1" s="319"/>
      <c r="Y1" s="319"/>
      <c r="Z1" s="319"/>
      <c r="AA1" s="320"/>
      <c r="AB1" s="327" t="s">
        <v>122</v>
      </c>
      <c r="AC1" s="328"/>
      <c r="AD1" s="328"/>
      <c r="AE1" s="329"/>
    </row>
    <row r="2" spans="1:31" ht="30.75" customHeight="1" thickBot="1" x14ac:dyDescent="0.3">
      <c r="A2" s="316"/>
      <c r="B2" s="318" t="s">
        <v>123</v>
      </c>
      <c r="C2" s="319"/>
      <c r="D2" s="319"/>
      <c r="E2" s="319"/>
      <c r="F2" s="319"/>
      <c r="G2" s="319"/>
      <c r="H2" s="319"/>
      <c r="I2" s="319"/>
      <c r="J2" s="319"/>
      <c r="K2" s="319"/>
      <c r="L2" s="319"/>
      <c r="M2" s="319"/>
      <c r="N2" s="319"/>
      <c r="O2" s="319"/>
      <c r="P2" s="319"/>
      <c r="Q2" s="319"/>
      <c r="R2" s="319"/>
      <c r="S2" s="319"/>
      <c r="T2" s="319"/>
      <c r="U2" s="319"/>
      <c r="V2" s="319"/>
      <c r="W2" s="319"/>
      <c r="X2" s="319"/>
      <c r="Y2" s="319"/>
      <c r="Z2" s="319"/>
      <c r="AA2" s="320"/>
      <c r="AB2" s="327" t="s">
        <v>124</v>
      </c>
      <c r="AC2" s="328"/>
      <c r="AD2" s="328"/>
      <c r="AE2" s="329"/>
    </row>
    <row r="3" spans="1:31" ht="24" customHeight="1" thickBot="1" x14ac:dyDescent="0.3">
      <c r="A3" s="316"/>
      <c r="B3" s="321" t="s">
        <v>125</v>
      </c>
      <c r="C3" s="322"/>
      <c r="D3" s="322"/>
      <c r="E3" s="322"/>
      <c r="F3" s="322"/>
      <c r="G3" s="322"/>
      <c r="H3" s="322"/>
      <c r="I3" s="322"/>
      <c r="J3" s="322"/>
      <c r="K3" s="322"/>
      <c r="L3" s="322"/>
      <c r="M3" s="322"/>
      <c r="N3" s="322"/>
      <c r="O3" s="322"/>
      <c r="P3" s="322"/>
      <c r="Q3" s="322"/>
      <c r="R3" s="322"/>
      <c r="S3" s="322"/>
      <c r="T3" s="322"/>
      <c r="U3" s="322"/>
      <c r="V3" s="322"/>
      <c r="W3" s="322"/>
      <c r="X3" s="322"/>
      <c r="Y3" s="322"/>
      <c r="Z3" s="322"/>
      <c r="AA3" s="323"/>
      <c r="AB3" s="327" t="s">
        <v>126</v>
      </c>
      <c r="AC3" s="328"/>
      <c r="AD3" s="328"/>
      <c r="AE3" s="329"/>
    </row>
    <row r="4" spans="1:31" ht="21.75" customHeight="1" thickBot="1" x14ac:dyDescent="0.3">
      <c r="A4" s="317"/>
      <c r="B4" s="324"/>
      <c r="C4" s="325"/>
      <c r="D4" s="325"/>
      <c r="E4" s="325"/>
      <c r="F4" s="325"/>
      <c r="G4" s="325"/>
      <c r="H4" s="325"/>
      <c r="I4" s="325"/>
      <c r="J4" s="325"/>
      <c r="K4" s="325"/>
      <c r="L4" s="325"/>
      <c r="M4" s="325"/>
      <c r="N4" s="325"/>
      <c r="O4" s="325"/>
      <c r="P4" s="325"/>
      <c r="Q4" s="325"/>
      <c r="R4" s="325"/>
      <c r="S4" s="325"/>
      <c r="T4" s="325"/>
      <c r="U4" s="325"/>
      <c r="V4" s="325"/>
      <c r="W4" s="325"/>
      <c r="X4" s="325"/>
      <c r="Y4" s="325"/>
      <c r="Z4" s="325"/>
      <c r="AA4" s="326"/>
      <c r="AB4" s="330" t="s">
        <v>127</v>
      </c>
      <c r="AC4" s="331"/>
      <c r="AD4" s="331"/>
      <c r="AE4" s="33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4" t="s">
        <v>4</v>
      </c>
      <c r="B7" s="275"/>
      <c r="C7" s="310" t="s">
        <v>128</v>
      </c>
      <c r="D7" s="274" t="s">
        <v>6</v>
      </c>
      <c r="E7" s="280"/>
      <c r="F7" s="280"/>
      <c r="G7" s="280"/>
      <c r="H7" s="275"/>
      <c r="I7" s="302">
        <v>45664</v>
      </c>
      <c r="J7" s="303"/>
      <c r="K7" s="274" t="s">
        <v>8</v>
      </c>
      <c r="L7" s="275"/>
      <c r="M7" s="296" t="s">
        <v>129</v>
      </c>
      <c r="N7" s="297"/>
      <c r="O7" s="285"/>
      <c r="P7" s="286"/>
      <c r="Q7" s="20"/>
      <c r="R7" s="20"/>
      <c r="S7" s="20"/>
      <c r="T7" s="20"/>
      <c r="U7" s="20"/>
      <c r="V7" s="20"/>
      <c r="W7" s="20"/>
      <c r="X7" s="20"/>
      <c r="Y7" s="20"/>
      <c r="Z7" s="21"/>
      <c r="AA7" s="20"/>
      <c r="AB7" s="20"/>
      <c r="AD7" s="22"/>
      <c r="AE7" s="23"/>
    </row>
    <row r="8" spans="1:31" ht="15.75" thickBot="1" x14ac:dyDescent="0.3">
      <c r="A8" s="276"/>
      <c r="B8" s="277"/>
      <c r="C8" s="311"/>
      <c r="D8" s="276"/>
      <c r="E8" s="281"/>
      <c r="F8" s="281"/>
      <c r="G8" s="281"/>
      <c r="H8" s="277"/>
      <c r="I8" s="304"/>
      <c r="J8" s="305"/>
      <c r="K8" s="276"/>
      <c r="L8" s="277"/>
      <c r="M8" s="313" t="s">
        <v>130</v>
      </c>
      <c r="N8" s="314"/>
      <c r="O8" s="298" t="s">
        <v>131</v>
      </c>
      <c r="P8" s="299"/>
      <c r="Q8" s="20"/>
      <c r="R8" s="20"/>
      <c r="S8" s="20"/>
      <c r="T8" s="20"/>
      <c r="U8" s="20"/>
      <c r="V8" s="20"/>
      <c r="W8" s="20"/>
      <c r="X8" s="20"/>
      <c r="Y8" s="20"/>
      <c r="Z8" s="21"/>
      <c r="AA8" s="20"/>
      <c r="AB8" s="20"/>
      <c r="AD8" s="22"/>
      <c r="AE8" s="23"/>
    </row>
    <row r="9" spans="1:31" ht="15.75" thickBot="1" x14ac:dyDescent="0.3">
      <c r="A9" s="278"/>
      <c r="B9" s="279"/>
      <c r="C9" s="312"/>
      <c r="D9" s="278"/>
      <c r="E9" s="282"/>
      <c r="F9" s="282"/>
      <c r="G9" s="282"/>
      <c r="H9" s="279"/>
      <c r="I9" s="306"/>
      <c r="J9" s="307"/>
      <c r="K9" s="278"/>
      <c r="L9" s="279"/>
      <c r="M9" s="300" t="s">
        <v>132</v>
      </c>
      <c r="N9" s="301"/>
      <c r="O9" s="298" t="s">
        <v>199</v>
      </c>
      <c r="P9" s="29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4" t="s">
        <v>10</v>
      </c>
      <c r="B11" s="275"/>
      <c r="C11" s="244" t="s">
        <v>133</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6"/>
    </row>
    <row r="12" spans="1:31" ht="15" customHeight="1" x14ac:dyDescent="0.25">
      <c r="A12" s="276"/>
      <c r="B12" s="277"/>
      <c r="C12" s="287"/>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9"/>
    </row>
    <row r="13" spans="1:31" ht="15" customHeight="1" thickBot="1" x14ac:dyDescent="0.3">
      <c r="A13" s="278"/>
      <c r="B13" s="279"/>
      <c r="C13" s="290"/>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4.5" customHeight="1" thickBot="1" x14ac:dyDescent="0.3">
      <c r="A15" s="283" t="s">
        <v>12</v>
      </c>
      <c r="B15" s="284"/>
      <c r="C15" s="293" t="s">
        <v>134</v>
      </c>
      <c r="D15" s="294"/>
      <c r="E15" s="294"/>
      <c r="F15" s="294"/>
      <c r="G15" s="294"/>
      <c r="H15" s="294"/>
      <c r="I15" s="294"/>
      <c r="J15" s="294"/>
      <c r="K15" s="295"/>
      <c r="L15" s="308" t="s">
        <v>14</v>
      </c>
      <c r="M15" s="341"/>
      <c r="N15" s="341"/>
      <c r="O15" s="341"/>
      <c r="P15" s="341"/>
      <c r="Q15" s="309"/>
      <c r="R15" s="342" t="s">
        <v>135</v>
      </c>
      <c r="S15" s="343"/>
      <c r="T15" s="343"/>
      <c r="U15" s="343"/>
      <c r="V15" s="343"/>
      <c r="W15" s="343"/>
      <c r="X15" s="344"/>
      <c r="Y15" s="308" t="s">
        <v>15</v>
      </c>
      <c r="Z15" s="309"/>
      <c r="AA15" s="333" t="s">
        <v>200</v>
      </c>
      <c r="AB15" s="334"/>
      <c r="AC15" s="334"/>
      <c r="AD15" s="334"/>
      <c r="AE15" s="335"/>
    </row>
    <row r="16" spans="1:31" ht="9" customHeight="1" thickBot="1" x14ac:dyDescent="0.3">
      <c r="A16" s="24"/>
      <c r="B16" s="20"/>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D16" s="22"/>
      <c r="AE16" s="23"/>
    </row>
    <row r="17" spans="1:33" s="40" customFormat="1" ht="37.5" customHeight="1" thickBot="1" x14ac:dyDescent="0.3">
      <c r="A17" s="283" t="s">
        <v>17</v>
      </c>
      <c r="B17" s="284"/>
      <c r="C17" s="333" t="s">
        <v>201</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308" t="s">
        <v>138</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09"/>
      <c r="AF19" s="44"/>
    </row>
    <row r="20" spans="1:33" ht="32.25" customHeight="1" thickBot="1" x14ac:dyDescent="0.3">
      <c r="A20" s="45" t="s">
        <v>19</v>
      </c>
      <c r="B20" s="338" t="s">
        <v>139</v>
      </c>
      <c r="C20" s="339"/>
      <c r="D20" s="339"/>
      <c r="E20" s="339"/>
      <c r="F20" s="339"/>
      <c r="G20" s="339"/>
      <c r="H20" s="339"/>
      <c r="I20" s="339"/>
      <c r="J20" s="339"/>
      <c r="K20" s="339"/>
      <c r="L20" s="339"/>
      <c r="M20" s="339"/>
      <c r="N20" s="339"/>
      <c r="O20" s="340"/>
      <c r="P20" s="308" t="s">
        <v>140</v>
      </c>
      <c r="Q20" s="341"/>
      <c r="R20" s="341"/>
      <c r="S20" s="341"/>
      <c r="T20" s="341"/>
      <c r="U20" s="341"/>
      <c r="V20" s="341"/>
      <c r="W20" s="341"/>
      <c r="X20" s="341"/>
      <c r="Y20" s="341"/>
      <c r="Z20" s="341"/>
      <c r="AA20" s="341"/>
      <c r="AB20" s="341"/>
      <c r="AC20" s="341"/>
      <c r="AD20" s="341"/>
      <c r="AE20" s="30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1089245333</v>
      </c>
      <c r="Y22" s="58">
        <v>89467800</v>
      </c>
      <c r="Z22" s="58"/>
      <c r="AA22" s="58"/>
      <c r="AB22" s="58">
        <v>26934427</v>
      </c>
      <c r="AC22" s="211">
        <f>SUM(Q22:AB22)</f>
        <v>1205647560</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v>169820000</v>
      </c>
      <c r="X23" s="62">
        <v>634820000</v>
      </c>
      <c r="Y23" s="62">
        <v>131753333</v>
      </c>
      <c r="Z23" s="62">
        <v>32824466</v>
      </c>
      <c r="AA23" s="62">
        <v>38828692</v>
      </c>
      <c r="AB23" s="62">
        <v>166028277</v>
      </c>
      <c r="AC23" s="213">
        <f>SUM(Q23:AB23)</f>
        <v>1174074768</v>
      </c>
      <c r="AD23" s="62" t="e">
        <f>AC23/SUM(Q22:V22)</f>
        <v>#DIV/0!</v>
      </c>
      <c r="AE23" s="64">
        <f>AC23/AC22</f>
        <v>0.97381258582732089</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210897333</v>
      </c>
      <c r="Z24" s="62">
        <v>231726800</v>
      </c>
      <c r="AA24" s="62">
        <v>247535000</v>
      </c>
      <c r="AB24" s="62">
        <v>515488427</v>
      </c>
      <c r="AC24" s="213">
        <f>SUM(Q24:AB24)</f>
        <v>1205647560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81920133</v>
      </c>
      <c r="Z25" s="69">
        <v>178058666</v>
      </c>
      <c r="AA25" s="69">
        <v>215018559</v>
      </c>
      <c r="AB25" s="69">
        <v>488460162</v>
      </c>
      <c r="AC25" s="212">
        <f>SUM(Q25:AB25)</f>
        <v>963457520</v>
      </c>
      <c r="AD25" s="69" t="e">
        <f>AC25/SUM(Q24:V24)</f>
        <v>#DIV/0!</v>
      </c>
      <c r="AE25" s="71">
        <f>AC25/AC24</f>
        <v>0.79912036648587415</v>
      </c>
      <c r="AF25" s="52"/>
    </row>
    <row r="26" spans="1:33" s="72" customFormat="1" ht="16.5" customHeight="1" thickBot="1" x14ac:dyDescent="0.25"/>
    <row r="27" spans="1:33" ht="34.5" customHeight="1" x14ac:dyDescent="0.25">
      <c r="A27" s="269" t="s">
        <v>154</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1"/>
    </row>
    <row r="28" spans="1:33" ht="15" customHeight="1" x14ac:dyDescent="0.25">
      <c r="A28" s="239" t="s">
        <v>34</v>
      </c>
      <c r="B28" s="241" t="s">
        <v>36</v>
      </c>
      <c r="C28" s="241"/>
      <c r="D28" s="241" t="s">
        <v>155</v>
      </c>
      <c r="E28" s="241"/>
      <c r="F28" s="241"/>
      <c r="G28" s="241"/>
      <c r="H28" s="241"/>
      <c r="I28" s="241"/>
      <c r="J28" s="241"/>
      <c r="K28" s="241"/>
      <c r="L28" s="241"/>
      <c r="M28" s="241"/>
      <c r="N28" s="241"/>
      <c r="O28" s="241"/>
      <c r="P28" s="241" t="s">
        <v>102</v>
      </c>
      <c r="Q28" s="241" t="s">
        <v>156</v>
      </c>
      <c r="R28" s="241"/>
      <c r="S28" s="241"/>
      <c r="T28" s="241"/>
      <c r="U28" s="241"/>
      <c r="V28" s="241"/>
      <c r="W28" s="241"/>
      <c r="X28" s="241"/>
      <c r="Y28" s="241" t="s">
        <v>157</v>
      </c>
      <c r="Z28" s="241"/>
      <c r="AA28" s="241"/>
      <c r="AB28" s="241"/>
      <c r="AC28" s="241"/>
      <c r="AD28" s="241"/>
      <c r="AE28" s="272"/>
    </row>
    <row r="29" spans="1:33" ht="27" customHeight="1" x14ac:dyDescent="0.25">
      <c r="A29" s="239"/>
      <c r="B29" s="241"/>
      <c r="C29" s="241"/>
      <c r="D29" s="73" t="s">
        <v>141</v>
      </c>
      <c r="E29" s="73" t="s">
        <v>142</v>
      </c>
      <c r="F29" s="73" t="s">
        <v>143</v>
      </c>
      <c r="G29" s="73" t="s">
        <v>144</v>
      </c>
      <c r="H29" s="73" t="s">
        <v>145</v>
      </c>
      <c r="I29" s="73" t="s">
        <v>146</v>
      </c>
      <c r="J29" s="73" t="s">
        <v>147</v>
      </c>
      <c r="K29" s="73" t="s">
        <v>148</v>
      </c>
      <c r="L29" s="73" t="s">
        <v>149</v>
      </c>
      <c r="M29" s="73" t="s">
        <v>150</v>
      </c>
      <c r="N29" s="73" t="s">
        <v>151</v>
      </c>
      <c r="O29" s="73" t="s">
        <v>128</v>
      </c>
      <c r="P29" s="241"/>
      <c r="Q29" s="241"/>
      <c r="R29" s="241"/>
      <c r="S29" s="241"/>
      <c r="T29" s="241"/>
      <c r="U29" s="241"/>
      <c r="V29" s="241"/>
      <c r="W29" s="241"/>
      <c r="X29" s="241"/>
      <c r="Y29" s="241"/>
      <c r="Z29" s="241"/>
      <c r="AA29" s="241"/>
      <c r="AB29" s="241"/>
      <c r="AC29" s="241"/>
      <c r="AD29" s="241"/>
      <c r="AE29" s="272"/>
    </row>
    <row r="30" spans="1:33" ht="42" customHeight="1" thickBot="1" x14ac:dyDescent="0.3">
      <c r="A30" s="74"/>
      <c r="B30" s="345"/>
      <c r="C30" s="345"/>
      <c r="D30" s="16"/>
      <c r="E30" s="16"/>
      <c r="F30" s="16"/>
      <c r="G30" s="16"/>
      <c r="H30" s="16"/>
      <c r="I30" s="16"/>
      <c r="J30" s="16"/>
      <c r="K30" s="16"/>
      <c r="L30" s="16"/>
      <c r="M30" s="16"/>
      <c r="N30" s="16"/>
      <c r="O30" s="16"/>
      <c r="P30" s="75">
        <f>SUM(D30:O30)</f>
        <v>0</v>
      </c>
      <c r="Q30" s="336" t="s">
        <v>158</v>
      </c>
      <c r="R30" s="336"/>
      <c r="S30" s="336"/>
      <c r="T30" s="336"/>
      <c r="U30" s="336"/>
      <c r="V30" s="336"/>
      <c r="W30" s="336"/>
      <c r="X30" s="336"/>
      <c r="Y30" s="336" t="s">
        <v>43</v>
      </c>
      <c r="Z30" s="336"/>
      <c r="AA30" s="336"/>
      <c r="AB30" s="336"/>
      <c r="AC30" s="336"/>
      <c r="AD30" s="336"/>
      <c r="AE30" s="33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44" t="s">
        <v>159</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6"/>
      <c r="AF32" s="158"/>
      <c r="AG32" s="158"/>
    </row>
    <row r="33" spans="1:41" ht="23.25" customHeight="1" x14ac:dyDescent="0.25">
      <c r="A33" s="239" t="s">
        <v>44</v>
      </c>
      <c r="B33" s="241" t="s">
        <v>46</v>
      </c>
      <c r="C33" s="241" t="s">
        <v>36</v>
      </c>
      <c r="D33" s="241" t="s">
        <v>160</v>
      </c>
      <c r="E33" s="241"/>
      <c r="F33" s="241"/>
      <c r="G33" s="241"/>
      <c r="H33" s="241"/>
      <c r="I33" s="241"/>
      <c r="J33" s="241"/>
      <c r="K33" s="241"/>
      <c r="L33" s="241"/>
      <c r="M33" s="241"/>
      <c r="N33" s="241"/>
      <c r="O33" s="241"/>
      <c r="P33" s="241"/>
      <c r="Q33" s="241" t="s">
        <v>161</v>
      </c>
      <c r="R33" s="241"/>
      <c r="S33" s="241"/>
      <c r="T33" s="241"/>
      <c r="U33" s="241"/>
      <c r="V33" s="241"/>
      <c r="W33" s="241"/>
      <c r="X33" s="241"/>
      <c r="Y33" s="241"/>
      <c r="Z33" s="241"/>
      <c r="AA33" s="241"/>
      <c r="AB33" s="241"/>
      <c r="AC33" s="241"/>
      <c r="AD33" s="241"/>
      <c r="AE33" s="272"/>
      <c r="AF33" s="158"/>
      <c r="AG33" s="161"/>
      <c r="AH33" s="79"/>
      <c r="AI33" s="79"/>
      <c r="AJ33" s="79"/>
      <c r="AK33" s="79"/>
      <c r="AL33" s="79"/>
      <c r="AM33" s="79"/>
      <c r="AN33" s="79"/>
      <c r="AO33" s="79"/>
    </row>
    <row r="34" spans="1:41" ht="27" customHeight="1" x14ac:dyDescent="0.25">
      <c r="A34" s="239"/>
      <c r="B34" s="241"/>
      <c r="C34" s="273"/>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247" t="s">
        <v>52</v>
      </c>
      <c r="R34" s="248"/>
      <c r="S34" s="248"/>
      <c r="T34" s="249"/>
      <c r="U34" s="241" t="s">
        <v>54</v>
      </c>
      <c r="V34" s="241"/>
      <c r="W34" s="241"/>
      <c r="X34" s="241"/>
      <c r="Y34" s="241" t="s">
        <v>56</v>
      </c>
      <c r="Z34" s="241"/>
      <c r="AA34" s="241"/>
      <c r="AB34" s="241"/>
      <c r="AC34" s="241" t="s">
        <v>58</v>
      </c>
      <c r="AD34" s="241"/>
      <c r="AE34" s="272"/>
      <c r="AF34" s="158"/>
      <c r="AG34" s="161"/>
      <c r="AH34" s="79"/>
      <c r="AI34" s="79"/>
      <c r="AJ34" s="79"/>
      <c r="AK34" s="79"/>
      <c r="AL34" s="79"/>
      <c r="AM34" s="79"/>
      <c r="AN34" s="79"/>
      <c r="AO34" s="79"/>
    </row>
    <row r="35" spans="1:41" ht="124.5" customHeight="1" x14ac:dyDescent="0.25">
      <c r="A35" s="234" t="s">
        <v>201</v>
      </c>
      <c r="B35" s="236">
        <v>0.3</v>
      </c>
      <c r="C35" s="81" t="s">
        <v>48</v>
      </c>
      <c r="D35" s="80"/>
      <c r="E35" s="80"/>
      <c r="F35" s="80"/>
      <c r="G35" s="80"/>
      <c r="H35" s="80"/>
      <c r="I35" s="80"/>
      <c r="J35" s="80">
        <v>700</v>
      </c>
      <c r="K35" s="80">
        <v>800</v>
      </c>
      <c r="L35" s="80">
        <v>800</v>
      </c>
      <c r="M35" s="80">
        <v>800</v>
      </c>
      <c r="N35" s="80">
        <v>800</v>
      </c>
      <c r="O35" s="80">
        <v>600</v>
      </c>
      <c r="P35" s="204">
        <f>SUM(D35:O35)</f>
        <v>4500</v>
      </c>
      <c r="Q35" s="351" t="s">
        <v>202</v>
      </c>
      <c r="R35" s="352"/>
      <c r="S35" s="352"/>
      <c r="T35" s="353"/>
      <c r="U35" s="261" t="s">
        <v>203</v>
      </c>
      <c r="V35" s="261"/>
      <c r="W35" s="261"/>
      <c r="X35" s="261"/>
      <c r="Y35" s="263" t="s">
        <v>192</v>
      </c>
      <c r="Z35" s="263"/>
      <c r="AA35" s="263"/>
      <c r="AB35" s="263"/>
      <c r="AC35" s="263" t="s">
        <v>204</v>
      </c>
      <c r="AD35" s="263"/>
      <c r="AE35" s="265"/>
      <c r="AF35" s="158"/>
      <c r="AG35" s="161"/>
      <c r="AH35" s="79"/>
      <c r="AI35" s="79"/>
      <c r="AJ35" s="79"/>
      <c r="AK35" s="79"/>
      <c r="AL35" s="79"/>
      <c r="AM35" s="79"/>
      <c r="AN35" s="79"/>
      <c r="AO35" s="79"/>
    </row>
    <row r="36" spans="1:41" ht="124.5" customHeight="1" x14ac:dyDescent="0.25">
      <c r="A36" s="235"/>
      <c r="B36" s="237"/>
      <c r="C36" s="83" t="s">
        <v>50</v>
      </c>
      <c r="D36" s="162"/>
      <c r="E36" s="162"/>
      <c r="F36" s="162"/>
      <c r="G36" s="84"/>
      <c r="H36" s="84"/>
      <c r="I36" s="84"/>
      <c r="J36" s="179">
        <v>1552</v>
      </c>
      <c r="K36" s="179">
        <v>764</v>
      </c>
      <c r="L36" s="179">
        <f>97+861+249</f>
        <v>1207</v>
      </c>
      <c r="M36" s="179">
        <f>169+1020+281</f>
        <v>1470</v>
      </c>
      <c r="N36" s="179">
        <f>120+897+217</f>
        <v>1234</v>
      </c>
      <c r="O36" s="179">
        <f>111+869+214</f>
        <v>1194</v>
      </c>
      <c r="P36" s="179">
        <f>SUM(D36:O36)</f>
        <v>7421</v>
      </c>
      <c r="Q36" s="354"/>
      <c r="R36" s="355"/>
      <c r="S36" s="355"/>
      <c r="T36" s="356"/>
      <c r="U36" s="262"/>
      <c r="V36" s="262"/>
      <c r="W36" s="262"/>
      <c r="X36" s="262"/>
      <c r="Y36" s="264"/>
      <c r="Z36" s="264"/>
      <c r="AA36" s="264"/>
      <c r="AB36" s="264"/>
      <c r="AC36" s="264"/>
      <c r="AD36" s="264"/>
      <c r="AE36" s="266"/>
      <c r="AF36" s="158"/>
      <c r="AG36" s="161"/>
      <c r="AH36" s="79"/>
      <c r="AI36" s="79"/>
      <c r="AJ36" s="79"/>
      <c r="AK36" s="79"/>
      <c r="AL36" s="79"/>
      <c r="AM36" s="79"/>
      <c r="AN36" s="79"/>
      <c r="AO36" s="79"/>
    </row>
    <row r="37" spans="1:41" s="72" customFormat="1" ht="17.25" customHeight="1" thickBot="1" x14ac:dyDescent="0.25">
      <c r="P37" s="188"/>
    </row>
    <row r="38" spans="1:41" ht="45" customHeight="1" thickBot="1" x14ac:dyDescent="0.3">
      <c r="A38" s="244" t="s">
        <v>166</v>
      </c>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G38" s="79"/>
      <c r="AH38" s="79"/>
      <c r="AI38" s="79"/>
      <c r="AJ38" s="79"/>
      <c r="AK38" s="79"/>
      <c r="AL38" s="79"/>
      <c r="AM38" s="79"/>
      <c r="AN38" s="79"/>
      <c r="AO38" s="79"/>
    </row>
    <row r="39" spans="1:41" ht="26.25" customHeight="1" x14ac:dyDescent="0.25">
      <c r="A39" s="238" t="s">
        <v>60</v>
      </c>
      <c r="B39" s="240" t="s">
        <v>167</v>
      </c>
      <c r="C39" s="250" t="s">
        <v>168</v>
      </c>
      <c r="D39" s="252" t="s">
        <v>169</v>
      </c>
      <c r="E39" s="253"/>
      <c r="F39" s="253"/>
      <c r="G39" s="253"/>
      <c r="H39" s="253"/>
      <c r="I39" s="253"/>
      <c r="J39" s="253"/>
      <c r="K39" s="253"/>
      <c r="L39" s="253"/>
      <c r="M39" s="253"/>
      <c r="N39" s="253"/>
      <c r="O39" s="253"/>
      <c r="P39" s="254"/>
      <c r="Q39" s="240" t="s">
        <v>170</v>
      </c>
      <c r="R39" s="240"/>
      <c r="S39" s="240"/>
      <c r="T39" s="240"/>
      <c r="U39" s="240"/>
      <c r="V39" s="240"/>
      <c r="W39" s="240"/>
      <c r="X39" s="240"/>
      <c r="Y39" s="240"/>
      <c r="Z39" s="240"/>
      <c r="AA39" s="240"/>
      <c r="AB39" s="240"/>
      <c r="AC39" s="240"/>
      <c r="AD39" s="240"/>
      <c r="AE39" s="267"/>
      <c r="AG39" s="79"/>
      <c r="AH39" s="79"/>
      <c r="AI39" s="79"/>
      <c r="AJ39" s="79"/>
      <c r="AK39" s="79"/>
      <c r="AL39" s="79"/>
      <c r="AM39" s="79"/>
      <c r="AN39" s="79"/>
      <c r="AO39" s="79"/>
    </row>
    <row r="40" spans="1:41" ht="26.25" customHeight="1" x14ac:dyDescent="0.25">
      <c r="A40" s="239"/>
      <c r="B40" s="241"/>
      <c r="C40" s="251"/>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247" t="s">
        <v>184</v>
      </c>
      <c r="R40" s="248"/>
      <c r="S40" s="248"/>
      <c r="T40" s="248"/>
      <c r="U40" s="248"/>
      <c r="V40" s="248"/>
      <c r="W40" s="248"/>
      <c r="X40" s="249"/>
      <c r="Y40" s="247" t="s">
        <v>68</v>
      </c>
      <c r="Z40" s="248"/>
      <c r="AA40" s="248"/>
      <c r="AB40" s="248"/>
      <c r="AC40" s="248"/>
      <c r="AD40" s="248"/>
      <c r="AE40" s="268"/>
      <c r="AG40" s="85"/>
      <c r="AH40" s="85"/>
      <c r="AI40" s="85"/>
      <c r="AJ40" s="85"/>
      <c r="AK40" s="85"/>
      <c r="AL40" s="85"/>
      <c r="AM40" s="85"/>
      <c r="AN40" s="85"/>
      <c r="AO40" s="85"/>
    </row>
    <row r="41" spans="1:41" ht="28.5" customHeight="1" x14ac:dyDescent="0.25">
      <c r="A41" s="242" t="s">
        <v>205</v>
      </c>
      <c r="B41" s="243">
        <v>0.1</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4" si="1">SUM(D41:O41)</f>
        <v>1.0000000000000002</v>
      </c>
      <c r="Q41" s="228" t="s">
        <v>206</v>
      </c>
      <c r="R41" s="229"/>
      <c r="S41" s="229"/>
      <c r="T41" s="229"/>
      <c r="U41" s="229"/>
      <c r="V41" s="229"/>
      <c r="W41" s="229"/>
      <c r="X41" s="230"/>
      <c r="Y41" s="222" t="s">
        <v>207</v>
      </c>
      <c r="Z41" s="223"/>
      <c r="AA41" s="223"/>
      <c r="AB41" s="223"/>
      <c r="AC41" s="223"/>
      <c r="AD41" s="223"/>
      <c r="AE41" s="224"/>
      <c r="AG41" s="89"/>
      <c r="AH41" s="89"/>
      <c r="AI41" s="89"/>
      <c r="AJ41" s="89"/>
      <c r="AK41" s="89"/>
      <c r="AL41" s="89"/>
      <c r="AM41" s="89"/>
      <c r="AN41" s="89"/>
      <c r="AO41" s="89"/>
    </row>
    <row r="42" spans="1:41" ht="54" customHeight="1" x14ac:dyDescent="0.25">
      <c r="A42" s="242"/>
      <c r="B42" s="243"/>
      <c r="C42" s="90" t="s">
        <v>50</v>
      </c>
      <c r="D42" s="91"/>
      <c r="E42" s="91"/>
      <c r="F42" s="91"/>
      <c r="G42" s="91"/>
      <c r="H42" s="91"/>
      <c r="I42" s="91"/>
      <c r="J42" s="91">
        <f t="shared" ref="J42:O42" si="2">+J41</f>
        <v>0.16666666666666669</v>
      </c>
      <c r="K42" s="91">
        <f t="shared" si="2"/>
        <v>0.16666666666666669</v>
      </c>
      <c r="L42" s="91">
        <f t="shared" si="2"/>
        <v>0.16666666666666669</v>
      </c>
      <c r="M42" s="91">
        <f t="shared" si="2"/>
        <v>0.16666666666666669</v>
      </c>
      <c r="N42" s="91">
        <f t="shared" si="2"/>
        <v>0.16666666666666669</v>
      </c>
      <c r="O42" s="91">
        <f t="shared" si="2"/>
        <v>0.16666666666666669</v>
      </c>
      <c r="P42" s="88">
        <f t="shared" si="1"/>
        <v>1.0000000000000002</v>
      </c>
      <c r="Q42" s="231"/>
      <c r="R42" s="232"/>
      <c r="S42" s="232"/>
      <c r="T42" s="232"/>
      <c r="U42" s="232"/>
      <c r="V42" s="232"/>
      <c r="W42" s="232"/>
      <c r="X42" s="233"/>
      <c r="Y42" s="225"/>
      <c r="Z42" s="226"/>
      <c r="AA42" s="226"/>
      <c r="AB42" s="226"/>
      <c r="AC42" s="226"/>
      <c r="AD42" s="226"/>
      <c r="AE42" s="227"/>
    </row>
    <row r="43" spans="1:41" ht="28.5" customHeight="1" x14ac:dyDescent="0.25">
      <c r="A43" s="242" t="s">
        <v>208</v>
      </c>
      <c r="B43" s="243">
        <v>0.1</v>
      </c>
      <c r="C43" s="86" t="s">
        <v>48</v>
      </c>
      <c r="D43" s="87"/>
      <c r="E43" s="87"/>
      <c r="F43" s="87"/>
      <c r="G43" s="87"/>
      <c r="H43" s="87"/>
      <c r="I43" s="87"/>
      <c r="J43" s="87">
        <v>0.16666666666666669</v>
      </c>
      <c r="K43" s="87">
        <v>0.16666666666666669</v>
      </c>
      <c r="L43" s="87">
        <v>0.16666666666666669</v>
      </c>
      <c r="M43" s="87">
        <v>0.16666666666666669</v>
      </c>
      <c r="N43" s="87">
        <v>0.16666666666666669</v>
      </c>
      <c r="O43" s="87">
        <v>0.16666666666666669</v>
      </c>
      <c r="P43" s="88">
        <f t="shared" si="1"/>
        <v>1.0000000000000002</v>
      </c>
      <c r="Q43" s="228" t="s">
        <v>209</v>
      </c>
      <c r="R43" s="229"/>
      <c r="S43" s="229"/>
      <c r="T43" s="229"/>
      <c r="U43" s="229"/>
      <c r="V43" s="229"/>
      <c r="W43" s="229"/>
      <c r="X43" s="230"/>
      <c r="Y43" s="222" t="s">
        <v>210</v>
      </c>
      <c r="Z43" s="223"/>
      <c r="AA43" s="223"/>
      <c r="AB43" s="223"/>
      <c r="AC43" s="223"/>
      <c r="AD43" s="223"/>
      <c r="AE43" s="224"/>
      <c r="AG43" s="89"/>
      <c r="AH43" s="89"/>
      <c r="AI43" s="89"/>
      <c r="AJ43" s="89"/>
      <c r="AK43" s="89"/>
      <c r="AL43" s="89"/>
      <c r="AM43" s="89"/>
      <c r="AN43" s="89"/>
      <c r="AO43" s="89"/>
    </row>
    <row r="44" spans="1:41" ht="38.25" customHeight="1" x14ac:dyDescent="0.25">
      <c r="A44" s="242"/>
      <c r="B44" s="243"/>
      <c r="C44" s="90" t="s">
        <v>50</v>
      </c>
      <c r="D44" s="91"/>
      <c r="E44" s="91"/>
      <c r="F44" s="91"/>
      <c r="G44" s="91"/>
      <c r="H44" s="91"/>
      <c r="I44" s="91"/>
      <c r="J44" s="91">
        <f t="shared" ref="J44:O44" si="3">+J43</f>
        <v>0.16666666666666669</v>
      </c>
      <c r="K44" s="91">
        <f t="shared" si="3"/>
        <v>0.16666666666666669</v>
      </c>
      <c r="L44" s="91">
        <f t="shared" si="3"/>
        <v>0.16666666666666669</v>
      </c>
      <c r="M44" s="91">
        <f t="shared" si="3"/>
        <v>0.16666666666666669</v>
      </c>
      <c r="N44" s="91">
        <f t="shared" si="3"/>
        <v>0.16666666666666669</v>
      </c>
      <c r="O44" s="91">
        <f t="shared" si="3"/>
        <v>0.16666666666666669</v>
      </c>
      <c r="P44" s="88">
        <f t="shared" si="1"/>
        <v>1.0000000000000002</v>
      </c>
      <c r="Q44" s="231"/>
      <c r="R44" s="232"/>
      <c r="S44" s="232"/>
      <c r="T44" s="232"/>
      <c r="U44" s="232"/>
      <c r="V44" s="232"/>
      <c r="W44" s="232"/>
      <c r="X44" s="233"/>
      <c r="Y44" s="225"/>
      <c r="Z44" s="226"/>
      <c r="AA44" s="226"/>
      <c r="AB44" s="226"/>
      <c r="AC44" s="226"/>
      <c r="AD44" s="226"/>
      <c r="AE44" s="227"/>
    </row>
    <row r="45" spans="1:41" ht="28.5" customHeight="1" x14ac:dyDescent="0.25">
      <c r="A45" s="242" t="s">
        <v>211</v>
      </c>
      <c r="B45" s="243">
        <v>0.1</v>
      </c>
      <c r="C45" s="86" t="s">
        <v>48</v>
      </c>
      <c r="D45" s="87"/>
      <c r="E45" s="87"/>
      <c r="F45" s="87"/>
      <c r="G45" s="87"/>
      <c r="H45" s="87"/>
      <c r="I45" s="87"/>
      <c r="J45" s="87">
        <v>0.16666666666666699</v>
      </c>
      <c r="K45" s="87">
        <v>0.16666666666666669</v>
      </c>
      <c r="L45" s="87">
        <v>0.16666666666666669</v>
      </c>
      <c r="M45" s="87">
        <v>0.16666666666666669</v>
      </c>
      <c r="N45" s="87">
        <v>0.16666666666666669</v>
      </c>
      <c r="O45" s="87">
        <v>0.16666666666666669</v>
      </c>
      <c r="P45" s="88">
        <f t="shared" ref="P45:P46" si="4">SUM(D45:O45)</f>
        <v>1.0000000000000007</v>
      </c>
      <c r="Q45" s="228" t="s">
        <v>212</v>
      </c>
      <c r="R45" s="229"/>
      <c r="S45" s="229"/>
      <c r="T45" s="229"/>
      <c r="U45" s="229"/>
      <c r="V45" s="229"/>
      <c r="W45" s="229"/>
      <c r="X45" s="230"/>
      <c r="Y45" s="222" t="s">
        <v>213</v>
      </c>
      <c r="Z45" s="223"/>
      <c r="AA45" s="223"/>
      <c r="AB45" s="223"/>
      <c r="AC45" s="223"/>
      <c r="AD45" s="223"/>
      <c r="AE45" s="224"/>
      <c r="AG45" s="89"/>
      <c r="AH45" s="89"/>
      <c r="AI45" s="89"/>
      <c r="AJ45" s="89"/>
      <c r="AK45" s="89"/>
      <c r="AL45" s="89"/>
      <c r="AM45" s="89"/>
      <c r="AN45" s="89"/>
      <c r="AO45" s="89"/>
    </row>
    <row r="46" spans="1:41" ht="34.5" customHeight="1" x14ac:dyDescent="0.25">
      <c r="A46" s="242"/>
      <c r="B46" s="243"/>
      <c r="C46" s="90" t="s">
        <v>50</v>
      </c>
      <c r="D46" s="91"/>
      <c r="E46" s="91"/>
      <c r="F46" s="91"/>
      <c r="G46" s="91"/>
      <c r="H46" s="91"/>
      <c r="I46" s="91"/>
      <c r="J46" s="91">
        <v>0.16666666666666699</v>
      </c>
      <c r="K46" s="91">
        <v>0.16666666666666699</v>
      </c>
      <c r="L46" s="91">
        <v>0.16666666666666699</v>
      </c>
      <c r="M46" s="91">
        <v>0.16666666666666699</v>
      </c>
      <c r="N46" s="91">
        <f>+N45</f>
        <v>0.16666666666666669</v>
      </c>
      <c r="O46" s="91">
        <f>+O45</f>
        <v>0.16666666666666669</v>
      </c>
      <c r="P46" s="88">
        <f t="shared" si="4"/>
        <v>1.0000000000000013</v>
      </c>
      <c r="Q46" s="231"/>
      <c r="R46" s="232"/>
      <c r="S46" s="232"/>
      <c r="T46" s="232"/>
      <c r="U46" s="232"/>
      <c r="V46" s="232"/>
      <c r="W46" s="232"/>
      <c r="X46" s="233"/>
      <c r="Y46" s="225"/>
      <c r="Z46" s="226"/>
      <c r="AA46" s="226"/>
      <c r="AB46" s="226"/>
      <c r="AC46" s="226"/>
      <c r="AD46" s="226"/>
      <c r="AE46" s="227"/>
    </row>
    <row r="47" spans="1:41" ht="15" customHeight="1" x14ac:dyDescent="0.25">
      <c r="A47" s="15" t="s">
        <v>188</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Q45 Q43 Q41 Y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5" r:id="rId1" xr:uid="{713C712C-CB38-47AE-A41B-7CEF8D19B780}"/>
    <hyperlink ref="Y43" r:id="rId2" xr:uid="{5F4E7A37-0E5E-4574-9CFF-D74059267AC6}"/>
    <hyperlink ref="Y41" r:id="rId3" xr:uid="{8E1A71B9-5072-4976-BF7D-37CFF7A36486}"/>
  </hyperlinks>
  <pageMargins left="0.25" right="0.25" top="0.75" bottom="0.75" header="0.3" footer="0.3"/>
  <pageSetup scale="20" orientation="landscape" r:id="rId4"/>
  <customProperties>
    <customPr name="_pios_id" r:id="rId5"/>
  </customProperties>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listas!$D$2:$D$15</xm:f>
          </x14:formula1>
          <xm:sqref>C11:AE13</xm:sqref>
        </x14:dataValidation>
        <x14:dataValidation type="list" allowBlank="1" showInputMessage="1" showErrorMessage="1" xr:uid="{00000000-0002-0000-0300-000004000000}">
          <x14:formula1>
            <xm:f>listas!$A$2:$A$6</xm:f>
          </x14:formula1>
          <xm:sqref>C15:K15</xm:sqref>
        </x14:dataValidation>
        <x14:dataValidation type="list" allowBlank="1" showInputMessage="1" showErrorMessage="1" xr:uid="{00000000-0002-0000-0300-000005000000}">
          <x14:formula1>
            <xm:f>listas!$B$2:$B$8</xm:f>
          </x14:formula1>
          <xm:sqref>R15:X15</xm:sqref>
        </x14:dataValidation>
        <x14:dataValidation type="list" allowBlank="1" showInputMessage="1" showErrorMessage="1" xr:uid="{00000000-0002-0000-0300-000006000000}">
          <x14:formula1>
            <xm:f>listas!$C$2:$C$20</xm:f>
          </x14:formula1>
          <xm:sqref>AA15:AE15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pageSetUpPr fitToPage="1"/>
  </sheetPr>
  <dimension ref="A1:AO47"/>
  <sheetViews>
    <sheetView showGridLines="0" topLeftCell="S5" zoomScale="55" zoomScaleNormal="55" workbookViewId="0">
      <selection activeCell="AC22" sqref="AC22:AC25"/>
    </sheetView>
  </sheetViews>
  <sheetFormatPr baseColWidth="10" defaultColWidth="10.42578125" defaultRowHeight="14.25" x14ac:dyDescent="0.25"/>
  <cols>
    <col min="1" max="1" width="38.42578125" style="15" customWidth="1"/>
    <col min="2" max="15" width="20.42578125" style="15" customWidth="1"/>
    <col min="16" max="16" width="32.42578125" style="15" customWidth="1"/>
    <col min="17" max="27" width="18.140625" style="15" customWidth="1"/>
    <col min="28" max="28" width="22.42578125" style="15" customWidth="1"/>
    <col min="29" max="29" width="19" style="15" customWidth="1"/>
    <col min="30" max="30" width="19.42578125" style="15" customWidth="1"/>
    <col min="31" max="31" width="20.42578125" style="15" customWidth="1"/>
    <col min="32" max="32" width="22.42578125" style="15" customWidth="1"/>
    <col min="33" max="33" width="18.42578125" style="15" bestFit="1" customWidth="1"/>
    <col min="34" max="34" width="8.42578125" style="15" customWidth="1"/>
    <col min="35" max="35" width="18.42578125" style="15" bestFit="1" customWidth="1"/>
    <col min="36" max="36" width="5.42578125" style="15" customWidth="1"/>
    <col min="37" max="37" width="18.42578125" style="15" bestFit="1" customWidth="1"/>
    <col min="38" max="38" width="4.42578125" style="15" customWidth="1"/>
    <col min="39" max="39" width="23" style="15" bestFit="1" customWidth="1"/>
    <col min="40" max="40" width="10.42578125" style="15"/>
    <col min="41" max="41" width="18.42578125" style="15" bestFit="1" customWidth="1"/>
    <col min="42" max="42" width="16.140625" style="15" customWidth="1"/>
    <col min="43" max="16384" width="10.42578125" style="15"/>
  </cols>
  <sheetData>
    <row r="1" spans="1:31" ht="32.25" customHeight="1" thickBot="1" x14ac:dyDescent="0.3">
      <c r="A1" s="315"/>
      <c r="B1" s="318" t="s">
        <v>121</v>
      </c>
      <c r="C1" s="319"/>
      <c r="D1" s="319"/>
      <c r="E1" s="319"/>
      <c r="F1" s="319"/>
      <c r="G1" s="319"/>
      <c r="H1" s="319"/>
      <c r="I1" s="319"/>
      <c r="J1" s="319"/>
      <c r="K1" s="319"/>
      <c r="L1" s="319"/>
      <c r="M1" s="319"/>
      <c r="N1" s="319"/>
      <c r="O1" s="319"/>
      <c r="P1" s="319"/>
      <c r="Q1" s="319"/>
      <c r="R1" s="319"/>
      <c r="S1" s="319"/>
      <c r="T1" s="319"/>
      <c r="U1" s="319"/>
      <c r="V1" s="319"/>
      <c r="W1" s="319"/>
      <c r="X1" s="319"/>
      <c r="Y1" s="319"/>
      <c r="Z1" s="319"/>
      <c r="AA1" s="320"/>
      <c r="AB1" s="327" t="s">
        <v>122</v>
      </c>
      <c r="AC1" s="328"/>
      <c r="AD1" s="328"/>
      <c r="AE1" s="329"/>
    </row>
    <row r="2" spans="1:31" ht="30.75" customHeight="1" thickBot="1" x14ac:dyDescent="0.3">
      <c r="A2" s="316"/>
      <c r="B2" s="318" t="s">
        <v>123</v>
      </c>
      <c r="C2" s="319"/>
      <c r="D2" s="319"/>
      <c r="E2" s="319"/>
      <c r="F2" s="319"/>
      <c r="G2" s="319"/>
      <c r="H2" s="319"/>
      <c r="I2" s="319"/>
      <c r="J2" s="319"/>
      <c r="K2" s="319"/>
      <c r="L2" s="319"/>
      <c r="M2" s="319"/>
      <c r="N2" s="319"/>
      <c r="O2" s="319"/>
      <c r="P2" s="319"/>
      <c r="Q2" s="319"/>
      <c r="R2" s="319"/>
      <c r="S2" s="319"/>
      <c r="T2" s="319"/>
      <c r="U2" s="319"/>
      <c r="V2" s="319"/>
      <c r="W2" s="319"/>
      <c r="X2" s="319"/>
      <c r="Y2" s="319"/>
      <c r="Z2" s="319"/>
      <c r="AA2" s="320"/>
      <c r="AB2" s="327" t="s">
        <v>124</v>
      </c>
      <c r="AC2" s="328"/>
      <c r="AD2" s="328"/>
      <c r="AE2" s="329"/>
    </row>
    <row r="3" spans="1:31" ht="24" customHeight="1" thickBot="1" x14ac:dyDescent="0.3">
      <c r="A3" s="316"/>
      <c r="B3" s="321" t="s">
        <v>125</v>
      </c>
      <c r="C3" s="322"/>
      <c r="D3" s="322"/>
      <c r="E3" s="322"/>
      <c r="F3" s="322"/>
      <c r="G3" s="322"/>
      <c r="H3" s="322"/>
      <c r="I3" s="322"/>
      <c r="J3" s="322"/>
      <c r="K3" s="322"/>
      <c r="L3" s="322"/>
      <c r="M3" s="322"/>
      <c r="N3" s="322"/>
      <c r="O3" s="322"/>
      <c r="P3" s="322"/>
      <c r="Q3" s="322"/>
      <c r="R3" s="322"/>
      <c r="S3" s="322"/>
      <c r="T3" s="322"/>
      <c r="U3" s="322"/>
      <c r="V3" s="322"/>
      <c r="W3" s="322"/>
      <c r="X3" s="322"/>
      <c r="Y3" s="322"/>
      <c r="Z3" s="322"/>
      <c r="AA3" s="323"/>
      <c r="AB3" s="327" t="s">
        <v>126</v>
      </c>
      <c r="AC3" s="328"/>
      <c r="AD3" s="328"/>
      <c r="AE3" s="329"/>
    </row>
    <row r="4" spans="1:31" ht="21.75" customHeight="1" thickBot="1" x14ac:dyDescent="0.3">
      <c r="A4" s="317"/>
      <c r="B4" s="324"/>
      <c r="C4" s="325"/>
      <c r="D4" s="325"/>
      <c r="E4" s="325"/>
      <c r="F4" s="325"/>
      <c r="G4" s="325"/>
      <c r="H4" s="325"/>
      <c r="I4" s="325"/>
      <c r="J4" s="325"/>
      <c r="K4" s="325"/>
      <c r="L4" s="325"/>
      <c r="M4" s="325"/>
      <c r="N4" s="325"/>
      <c r="O4" s="325"/>
      <c r="P4" s="325"/>
      <c r="Q4" s="325"/>
      <c r="R4" s="325"/>
      <c r="S4" s="325"/>
      <c r="T4" s="325"/>
      <c r="U4" s="325"/>
      <c r="V4" s="325"/>
      <c r="W4" s="325"/>
      <c r="X4" s="325"/>
      <c r="Y4" s="325"/>
      <c r="Z4" s="325"/>
      <c r="AA4" s="326"/>
      <c r="AB4" s="330" t="s">
        <v>127</v>
      </c>
      <c r="AC4" s="331"/>
      <c r="AD4" s="331"/>
      <c r="AE4" s="33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4" t="s">
        <v>4</v>
      </c>
      <c r="B7" s="275"/>
      <c r="C7" s="310" t="s">
        <v>128</v>
      </c>
      <c r="D7" s="274" t="s">
        <v>6</v>
      </c>
      <c r="E7" s="280"/>
      <c r="F7" s="280"/>
      <c r="G7" s="280"/>
      <c r="H7" s="275"/>
      <c r="I7" s="302">
        <v>45664</v>
      </c>
      <c r="J7" s="303"/>
      <c r="K7" s="274" t="s">
        <v>8</v>
      </c>
      <c r="L7" s="275"/>
      <c r="M7" s="296" t="s">
        <v>129</v>
      </c>
      <c r="N7" s="297"/>
      <c r="O7" s="285"/>
      <c r="P7" s="286"/>
      <c r="Q7" s="20"/>
      <c r="R7" s="20"/>
      <c r="S7" s="20"/>
      <c r="T7" s="20"/>
      <c r="U7" s="20"/>
      <c r="V7" s="20"/>
      <c r="W7" s="20"/>
      <c r="X7" s="20"/>
      <c r="Y7" s="20"/>
      <c r="Z7" s="21"/>
      <c r="AA7" s="20"/>
      <c r="AB7" s="20"/>
      <c r="AD7" s="22"/>
      <c r="AE7" s="23"/>
    </row>
    <row r="8" spans="1:31" ht="15.75" thickBot="1" x14ac:dyDescent="0.3">
      <c r="A8" s="276"/>
      <c r="B8" s="277"/>
      <c r="C8" s="311"/>
      <c r="D8" s="276"/>
      <c r="E8" s="281"/>
      <c r="F8" s="281"/>
      <c r="G8" s="281"/>
      <c r="H8" s="277"/>
      <c r="I8" s="304"/>
      <c r="J8" s="305"/>
      <c r="K8" s="276"/>
      <c r="L8" s="277"/>
      <c r="M8" s="313" t="s">
        <v>130</v>
      </c>
      <c r="N8" s="314"/>
      <c r="O8" s="298" t="s">
        <v>131</v>
      </c>
      <c r="P8" s="299"/>
      <c r="Q8" s="20"/>
      <c r="R8" s="20"/>
      <c r="S8" s="20"/>
      <c r="T8" s="20"/>
      <c r="U8" s="20"/>
      <c r="V8" s="20"/>
      <c r="W8" s="20"/>
      <c r="X8" s="20"/>
      <c r="Y8" s="20"/>
      <c r="Z8" s="21"/>
      <c r="AA8" s="20"/>
      <c r="AB8" s="20"/>
      <c r="AD8" s="22"/>
      <c r="AE8" s="23"/>
    </row>
    <row r="9" spans="1:31" ht="15.75" thickBot="1" x14ac:dyDescent="0.3">
      <c r="A9" s="278"/>
      <c r="B9" s="279"/>
      <c r="C9" s="312"/>
      <c r="D9" s="278"/>
      <c r="E9" s="282"/>
      <c r="F9" s="282"/>
      <c r="G9" s="282"/>
      <c r="H9" s="279"/>
      <c r="I9" s="306"/>
      <c r="J9" s="307"/>
      <c r="K9" s="278"/>
      <c r="L9" s="279"/>
      <c r="M9" s="300" t="s">
        <v>132</v>
      </c>
      <c r="N9" s="301"/>
      <c r="O9" s="298" t="s">
        <v>131</v>
      </c>
      <c r="P9" s="29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4" t="s">
        <v>10</v>
      </c>
      <c r="B11" s="275"/>
      <c r="C11" s="244" t="s">
        <v>133</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6"/>
    </row>
    <row r="12" spans="1:31" ht="15" customHeight="1" x14ac:dyDescent="0.25">
      <c r="A12" s="276"/>
      <c r="B12" s="277"/>
      <c r="C12" s="287"/>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9"/>
    </row>
    <row r="13" spans="1:31" ht="15" customHeight="1" thickBot="1" x14ac:dyDescent="0.3">
      <c r="A13" s="278"/>
      <c r="B13" s="279"/>
      <c r="C13" s="290"/>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39" customHeight="1" thickBot="1" x14ac:dyDescent="0.3">
      <c r="A15" s="283" t="s">
        <v>12</v>
      </c>
      <c r="B15" s="284"/>
      <c r="C15" s="293" t="s">
        <v>134</v>
      </c>
      <c r="D15" s="294"/>
      <c r="E15" s="294"/>
      <c r="F15" s="294"/>
      <c r="G15" s="294"/>
      <c r="H15" s="294"/>
      <c r="I15" s="294"/>
      <c r="J15" s="294"/>
      <c r="K15" s="295"/>
      <c r="L15" s="308" t="s">
        <v>14</v>
      </c>
      <c r="M15" s="341"/>
      <c r="N15" s="341"/>
      <c r="O15" s="341"/>
      <c r="P15" s="341"/>
      <c r="Q15" s="309"/>
      <c r="R15" s="342" t="s">
        <v>135</v>
      </c>
      <c r="S15" s="343"/>
      <c r="T15" s="343"/>
      <c r="U15" s="343"/>
      <c r="V15" s="343"/>
      <c r="W15" s="343"/>
      <c r="X15" s="344"/>
      <c r="Y15" s="308" t="s">
        <v>15</v>
      </c>
      <c r="Z15" s="309"/>
      <c r="AA15" s="333" t="s">
        <v>200</v>
      </c>
      <c r="AB15" s="334"/>
      <c r="AC15" s="334"/>
      <c r="AD15" s="334"/>
      <c r="AE15" s="335"/>
    </row>
    <row r="16" spans="1:31" ht="9" customHeight="1" thickBot="1" x14ac:dyDescent="0.3">
      <c r="A16" s="24"/>
      <c r="B16" s="20"/>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D16" s="22"/>
      <c r="AE16" s="23"/>
    </row>
    <row r="17" spans="1:33" s="40" customFormat="1" ht="37.5" customHeight="1" thickBot="1" x14ac:dyDescent="0.3">
      <c r="A17" s="283" t="s">
        <v>17</v>
      </c>
      <c r="B17" s="284"/>
      <c r="C17" s="333" t="s">
        <v>214</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308" t="s">
        <v>138</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09"/>
      <c r="AF19" s="44"/>
    </row>
    <row r="20" spans="1:33" ht="32.25" customHeight="1" thickBot="1" x14ac:dyDescent="0.3">
      <c r="A20" s="45" t="s">
        <v>19</v>
      </c>
      <c r="B20" s="338" t="s">
        <v>139</v>
      </c>
      <c r="C20" s="339"/>
      <c r="D20" s="339"/>
      <c r="E20" s="339"/>
      <c r="F20" s="339"/>
      <c r="G20" s="339"/>
      <c r="H20" s="339"/>
      <c r="I20" s="339"/>
      <c r="J20" s="339"/>
      <c r="K20" s="339"/>
      <c r="L20" s="339"/>
      <c r="M20" s="339"/>
      <c r="N20" s="339"/>
      <c r="O20" s="340"/>
      <c r="P20" s="308" t="s">
        <v>140</v>
      </c>
      <c r="Q20" s="341"/>
      <c r="R20" s="341"/>
      <c r="S20" s="341"/>
      <c r="T20" s="341"/>
      <c r="U20" s="341"/>
      <c r="V20" s="341"/>
      <c r="W20" s="341"/>
      <c r="X20" s="341"/>
      <c r="Y20" s="341"/>
      <c r="Z20" s="341"/>
      <c r="AA20" s="341"/>
      <c r="AB20" s="341"/>
      <c r="AC20" s="341"/>
      <c r="AD20" s="341"/>
      <c r="AE20" s="30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58">
        <v>655058997</v>
      </c>
      <c r="Y22" s="58">
        <v>33676333</v>
      </c>
      <c r="Z22" s="58"/>
      <c r="AA22" s="58"/>
      <c r="AB22" s="58">
        <v>35264670</v>
      </c>
      <c r="AC22" s="211">
        <f>SUM(Q22:AB22)</f>
        <v>724000000</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62">
        <v>571793131</v>
      </c>
      <c r="Y23" s="62">
        <v>75174266</v>
      </c>
      <c r="Z23" s="62">
        <v>10046999</v>
      </c>
      <c r="AA23" s="62">
        <v>8397226</v>
      </c>
      <c r="AB23" s="62">
        <v>55926427</v>
      </c>
      <c r="AC23" s="213">
        <f>SUM(Q23:AB23)</f>
        <v>721338049</v>
      </c>
      <c r="AD23" s="62" t="e">
        <f>AC23/SUM(Q22:V22)</f>
        <v>#DIV/0!</v>
      </c>
      <c r="AE23" s="64">
        <f>AC23/AC22</f>
        <v>0.99632327209944749</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62"/>
      <c r="Y24" s="62">
        <v>84734000</v>
      </c>
      <c r="Z24" s="62">
        <v>144482330</v>
      </c>
      <c r="AA24" s="62">
        <v>149914000</v>
      </c>
      <c r="AB24" s="62">
        <v>344869670</v>
      </c>
      <c r="AC24" s="213">
        <f>SUM(Q24:AB24)</f>
        <v>724000000</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69"/>
      <c r="Y25" s="69">
        <v>87775733</v>
      </c>
      <c r="Z25" s="69">
        <v>130794533</v>
      </c>
      <c r="AA25" s="69">
        <v>154617692</v>
      </c>
      <c r="AB25" s="69">
        <v>309042092</v>
      </c>
      <c r="AC25" s="212">
        <f>SUM(Q25:AB25)</f>
        <v>682230050</v>
      </c>
      <c r="AD25" s="69" t="e">
        <f>AC25/SUM(Q24:V24)</f>
        <v>#DIV/0!</v>
      </c>
      <c r="AE25" s="71">
        <f>AC25/AC24</f>
        <v>0.94230669889502761</v>
      </c>
      <c r="AF25" s="52"/>
    </row>
    <row r="26" spans="1:33" s="72" customFormat="1" ht="16.5" customHeight="1" thickBot="1" x14ac:dyDescent="0.25"/>
    <row r="27" spans="1:33" ht="34.5" customHeight="1" x14ac:dyDescent="0.25">
      <c r="A27" s="269" t="s">
        <v>154</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1"/>
    </row>
    <row r="28" spans="1:33" ht="15" customHeight="1" x14ac:dyDescent="0.25">
      <c r="A28" s="239" t="s">
        <v>34</v>
      </c>
      <c r="B28" s="241" t="s">
        <v>36</v>
      </c>
      <c r="C28" s="241"/>
      <c r="D28" s="241" t="s">
        <v>155</v>
      </c>
      <c r="E28" s="241"/>
      <c r="F28" s="241"/>
      <c r="G28" s="241"/>
      <c r="H28" s="241"/>
      <c r="I28" s="241"/>
      <c r="J28" s="241"/>
      <c r="K28" s="241"/>
      <c r="L28" s="241"/>
      <c r="M28" s="241"/>
      <c r="N28" s="241"/>
      <c r="O28" s="241"/>
      <c r="P28" s="241" t="s">
        <v>102</v>
      </c>
      <c r="Q28" s="241" t="s">
        <v>156</v>
      </c>
      <c r="R28" s="241"/>
      <c r="S28" s="241"/>
      <c r="T28" s="241"/>
      <c r="U28" s="241"/>
      <c r="V28" s="241"/>
      <c r="W28" s="241"/>
      <c r="X28" s="241"/>
      <c r="Y28" s="241" t="s">
        <v>157</v>
      </c>
      <c r="Z28" s="241"/>
      <c r="AA28" s="241"/>
      <c r="AB28" s="241"/>
      <c r="AC28" s="241"/>
      <c r="AD28" s="241"/>
      <c r="AE28" s="272"/>
    </row>
    <row r="29" spans="1:33" ht="27" customHeight="1" x14ac:dyDescent="0.25">
      <c r="A29" s="239"/>
      <c r="B29" s="241"/>
      <c r="C29" s="241"/>
      <c r="D29" s="73" t="s">
        <v>141</v>
      </c>
      <c r="E29" s="73" t="s">
        <v>142</v>
      </c>
      <c r="F29" s="73" t="s">
        <v>143</v>
      </c>
      <c r="G29" s="73" t="s">
        <v>144</v>
      </c>
      <c r="H29" s="73" t="s">
        <v>145</v>
      </c>
      <c r="I29" s="73" t="s">
        <v>146</v>
      </c>
      <c r="J29" s="73" t="s">
        <v>147</v>
      </c>
      <c r="K29" s="73" t="s">
        <v>148</v>
      </c>
      <c r="L29" s="73" t="s">
        <v>149</v>
      </c>
      <c r="M29" s="73" t="s">
        <v>150</v>
      </c>
      <c r="N29" s="73" t="s">
        <v>151</v>
      </c>
      <c r="O29" s="73" t="s">
        <v>128</v>
      </c>
      <c r="P29" s="241"/>
      <c r="Q29" s="241"/>
      <c r="R29" s="241"/>
      <c r="S29" s="241"/>
      <c r="T29" s="241"/>
      <c r="U29" s="241"/>
      <c r="V29" s="241"/>
      <c r="W29" s="241"/>
      <c r="X29" s="241"/>
      <c r="Y29" s="241"/>
      <c r="Z29" s="241"/>
      <c r="AA29" s="241"/>
      <c r="AB29" s="241"/>
      <c r="AC29" s="241"/>
      <c r="AD29" s="241"/>
      <c r="AE29" s="272"/>
    </row>
    <row r="30" spans="1:33" ht="42" customHeight="1" thickBot="1" x14ac:dyDescent="0.3">
      <c r="A30" s="74"/>
      <c r="B30" s="345"/>
      <c r="C30" s="345"/>
      <c r="D30" s="16"/>
      <c r="E30" s="16"/>
      <c r="F30" s="16"/>
      <c r="G30" s="16"/>
      <c r="H30" s="16"/>
      <c r="I30" s="16"/>
      <c r="J30" s="16"/>
      <c r="K30" s="16"/>
      <c r="L30" s="16"/>
      <c r="M30" s="16"/>
      <c r="N30" s="16"/>
      <c r="O30" s="16"/>
      <c r="P30" s="75">
        <f>SUM(D30:O30)</f>
        <v>0</v>
      </c>
      <c r="Q30" s="336" t="s">
        <v>158</v>
      </c>
      <c r="R30" s="336"/>
      <c r="S30" s="336"/>
      <c r="T30" s="336"/>
      <c r="U30" s="336"/>
      <c r="V30" s="336"/>
      <c r="W30" s="336"/>
      <c r="X30" s="336"/>
      <c r="Y30" s="336" t="s">
        <v>43</v>
      </c>
      <c r="Z30" s="336"/>
      <c r="AA30" s="336"/>
      <c r="AB30" s="336"/>
      <c r="AC30" s="336"/>
      <c r="AD30" s="336"/>
      <c r="AE30" s="33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44" t="s">
        <v>159</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6"/>
      <c r="AF32" s="158"/>
      <c r="AG32" s="158"/>
    </row>
    <row r="33" spans="1:41" ht="23.25" customHeight="1" x14ac:dyDescent="0.25">
      <c r="A33" s="239" t="s">
        <v>44</v>
      </c>
      <c r="B33" s="241" t="s">
        <v>46</v>
      </c>
      <c r="C33" s="241" t="s">
        <v>36</v>
      </c>
      <c r="D33" s="241" t="s">
        <v>160</v>
      </c>
      <c r="E33" s="241"/>
      <c r="F33" s="241"/>
      <c r="G33" s="241"/>
      <c r="H33" s="241"/>
      <c r="I33" s="241"/>
      <c r="J33" s="241"/>
      <c r="K33" s="241"/>
      <c r="L33" s="241"/>
      <c r="M33" s="241"/>
      <c r="N33" s="241"/>
      <c r="O33" s="241"/>
      <c r="P33" s="241"/>
      <c r="Q33" s="241" t="s">
        <v>161</v>
      </c>
      <c r="R33" s="241"/>
      <c r="S33" s="241"/>
      <c r="T33" s="241"/>
      <c r="U33" s="241"/>
      <c r="V33" s="241"/>
      <c r="W33" s="241"/>
      <c r="X33" s="241"/>
      <c r="Y33" s="241"/>
      <c r="Z33" s="241"/>
      <c r="AA33" s="241"/>
      <c r="AB33" s="241"/>
      <c r="AC33" s="241"/>
      <c r="AD33" s="241"/>
      <c r="AE33" s="272"/>
      <c r="AF33" s="158"/>
      <c r="AG33" s="161"/>
      <c r="AH33" s="79"/>
      <c r="AI33" s="79"/>
      <c r="AJ33" s="79"/>
      <c r="AK33" s="79"/>
      <c r="AL33" s="79"/>
      <c r="AM33" s="79"/>
      <c r="AN33" s="79"/>
      <c r="AO33" s="79"/>
    </row>
    <row r="34" spans="1:41" ht="27" customHeight="1" x14ac:dyDescent="0.25">
      <c r="A34" s="239"/>
      <c r="B34" s="241"/>
      <c r="C34" s="273"/>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247" t="s">
        <v>52</v>
      </c>
      <c r="R34" s="248"/>
      <c r="S34" s="248"/>
      <c r="T34" s="249"/>
      <c r="U34" s="241" t="s">
        <v>54</v>
      </c>
      <c r="V34" s="241"/>
      <c r="W34" s="241"/>
      <c r="X34" s="241"/>
      <c r="Y34" s="241" t="s">
        <v>56</v>
      </c>
      <c r="Z34" s="241"/>
      <c r="AA34" s="241"/>
      <c r="AB34" s="241"/>
      <c r="AC34" s="241" t="s">
        <v>58</v>
      </c>
      <c r="AD34" s="241"/>
      <c r="AE34" s="272"/>
      <c r="AF34" s="158"/>
      <c r="AG34" s="161"/>
      <c r="AH34" s="79"/>
      <c r="AI34" s="79"/>
      <c r="AJ34" s="79"/>
      <c r="AK34" s="79"/>
      <c r="AL34" s="79"/>
      <c r="AM34" s="79"/>
      <c r="AN34" s="79"/>
      <c r="AO34" s="79"/>
    </row>
    <row r="35" spans="1:41" ht="88.5" customHeight="1" x14ac:dyDescent="0.25">
      <c r="A35" s="234" t="s">
        <v>214</v>
      </c>
      <c r="B35" s="236">
        <v>0.2</v>
      </c>
      <c r="C35" s="81" t="s">
        <v>48</v>
      </c>
      <c r="D35" s="80"/>
      <c r="E35" s="80"/>
      <c r="F35" s="80"/>
      <c r="G35" s="80"/>
      <c r="H35" s="80"/>
      <c r="I35" s="80"/>
      <c r="J35" s="80">
        <v>400</v>
      </c>
      <c r="K35" s="80">
        <v>400</v>
      </c>
      <c r="L35" s="80">
        <v>400</v>
      </c>
      <c r="M35" s="80">
        <v>450</v>
      </c>
      <c r="N35" s="80">
        <v>450</v>
      </c>
      <c r="O35" s="80">
        <v>400</v>
      </c>
      <c r="P35" s="204">
        <f>SUM(D35:O35)</f>
        <v>2500</v>
      </c>
      <c r="Q35" s="263" t="s">
        <v>215</v>
      </c>
      <c r="R35" s="263"/>
      <c r="S35" s="263"/>
      <c r="T35" s="263"/>
      <c r="U35" s="263" t="s">
        <v>216</v>
      </c>
      <c r="V35" s="263"/>
      <c r="W35" s="263"/>
      <c r="X35" s="263"/>
      <c r="Y35" s="263" t="s">
        <v>192</v>
      </c>
      <c r="Z35" s="263"/>
      <c r="AA35" s="263"/>
      <c r="AB35" s="263"/>
      <c r="AC35" s="347" t="s">
        <v>217</v>
      </c>
      <c r="AD35" s="347"/>
      <c r="AE35" s="348"/>
      <c r="AF35" s="158"/>
      <c r="AG35" s="161"/>
      <c r="AH35" s="79"/>
      <c r="AI35" s="79"/>
      <c r="AJ35" s="79"/>
      <c r="AK35" s="79"/>
      <c r="AL35" s="79"/>
      <c r="AM35" s="79"/>
      <c r="AN35" s="79"/>
      <c r="AO35" s="79"/>
    </row>
    <row r="36" spans="1:41" ht="88.5" customHeight="1" x14ac:dyDescent="0.25">
      <c r="A36" s="235"/>
      <c r="B36" s="237"/>
      <c r="C36" s="83" t="s">
        <v>50</v>
      </c>
      <c r="D36" s="162"/>
      <c r="E36" s="162"/>
      <c r="F36" s="162"/>
      <c r="G36" s="84"/>
      <c r="H36" s="84"/>
      <c r="I36" s="84"/>
      <c r="J36" s="181">
        <v>760</v>
      </c>
      <c r="K36" s="181">
        <v>349</v>
      </c>
      <c r="L36" s="181">
        <v>619</v>
      </c>
      <c r="M36" s="189">
        <f>73+357+285</f>
        <v>715</v>
      </c>
      <c r="N36" s="189">
        <f>63+339+218</f>
        <v>620</v>
      </c>
      <c r="O36" s="209">
        <v>540</v>
      </c>
      <c r="P36" s="179">
        <f>SUM(J36:O36)</f>
        <v>3603</v>
      </c>
      <c r="Q36" s="264"/>
      <c r="R36" s="264"/>
      <c r="S36" s="264"/>
      <c r="T36" s="264"/>
      <c r="U36" s="264"/>
      <c r="V36" s="264"/>
      <c r="W36" s="264"/>
      <c r="X36" s="264"/>
      <c r="Y36" s="264"/>
      <c r="Z36" s="264"/>
      <c r="AA36" s="264"/>
      <c r="AB36" s="264"/>
      <c r="AC36" s="349"/>
      <c r="AD36" s="349"/>
      <c r="AE36" s="350"/>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44" t="s">
        <v>166</v>
      </c>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G38" s="79"/>
      <c r="AH38" s="79"/>
      <c r="AI38" s="79"/>
      <c r="AJ38" s="79"/>
      <c r="AK38" s="79"/>
      <c r="AL38" s="79"/>
      <c r="AM38" s="79"/>
      <c r="AN38" s="79"/>
      <c r="AO38" s="79"/>
    </row>
    <row r="39" spans="1:41" ht="26.25" customHeight="1" x14ac:dyDescent="0.25">
      <c r="A39" s="238" t="s">
        <v>60</v>
      </c>
      <c r="B39" s="240" t="s">
        <v>167</v>
      </c>
      <c r="C39" s="250" t="s">
        <v>168</v>
      </c>
      <c r="D39" s="252" t="s">
        <v>169</v>
      </c>
      <c r="E39" s="253"/>
      <c r="F39" s="253"/>
      <c r="G39" s="253"/>
      <c r="H39" s="253"/>
      <c r="I39" s="253"/>
      <c r="J39" s="253"/>
      <c r="K39" s="253"/>
      <c r="L39" s="253"/>
      <c r="M39" s="253"/>
      <c r="N39" s="253"/>
      <c r="O39" s="253"/>
      <c r="P39" s="254"/>
      <c r="Q39" s="240" t="s">
        <v>170</v>
      </c>
      <c r="R39" s="240"/>
      <c r="S39" s="240"/>
      <c r="T39" s="240"/>
      <c r="U39" s="240"/>
      <c r="V39" s="240"/>
      <c r="W39" s="240"/>
      <c r="X39" s="240"/>
      <c r="Y39" s="240"/>
      <c r="Z39" s="240"/>
      <c r="AA39" s="240"/>
      <c r="AB39" s="240"/>
      <c r="AC39" s="240"/>
      <c r="AD39" s="240"/>
      <c r="AE39" s="267"/>
      <c r="AG39" s="79"/>
      <c r="AH39" s="79"/>
      <c r="AI39" s="79"/>
      <c r="AJ39" s="79"/>
      <c r="AK39" s="79"/>
      <c r="AL39" s="79"/>
      <c r="AM39" s="79"/>
      <c r="AN39" s="79"/>
      <c r="AO39" s="79"/>
    </row>
    <row r="40" spans="1:41" ht="26.25" customHeight="1" x14ac:dyDescent="0.25">
      <c r="A40" s="239"/>
      <c r="B40" s="241"/>
      <c r="C40" s="251"/>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247" t="s">
        <v>184</v>
      </c>
      <c r="R40" s="248"/>
      <c r="S40" s="248"/>
      <c r="T40" s="248"/>
      <c r="U40" s="248"/>
      <c r="V40" s="248"/>
      <c r="W40" s="248"/>
      <c r="X40" s="249"/>
      <c r="Y40" s="247" t="s">
        <v>68</v>
      </c>
      <c r="Z40" s="248"/>
      <c r="AA40" s="248"/>
      <c r="AB40" s="248"/>
      <c r="AC40" s="248"/>
      <c r="AD40" s="248"/>
      <c r="AE40" s="268"/>
      <c r="AG40" s="85"/>
      <c r="AH40" s="85"/>
      <c r="AI40" s="85"/>
      <c r="AJ40" s="85"/>
      <c r="AK40" s="85"/>
      <c r="AL40" s="85"/>
      <c r="AM40" s="85"/>
      <c r="AN40" s="85"/>
      <c r="AO40" s="85"/>
    </row>
    <row r="41" spans="1:41" ht="28.5" customHeight="1" x14ac:dyDescent="0.25">
      <c r="A41" s="242" t="s">
        <v>218</v>
      </c>
      <c r="B41" s="243">
        <v>0.05</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0.16666666666666669</v>
      </c>
      <c r="P41" s="88">
        <f t="shared" ref="P41:P46" si="1">SUM(D41:O41)</f>
        <v>1.0000000000000002</v>
      </c>
      <c r="Q41" s="357" t="s">
        <v>219</v>
      </c>
      <c r="R41" s="358"/>
      <c r="S41" s="358"/>
      <c r="T41" s="358"/>
      <c r="U41" s="358"/>
      <c r="V41" s="358"/>
      <c r="W41" s="358"/>
      <c r="X41" s="359"/>
      <c r="Y41" s="363" t="s">
        <v>220</v>
      </c>
      <c r="Z41" s="364"/>
      <c r="AA41" s="364"/>
      <c r="AB41" s="364"/>
      <c r="AC41" s="364"/>
      <c r="AD41" s="364"/>
      <c r="AE41" s="365"/>
      <c r="AG41" s="89"/>
      <c r="AH41" s="89"/>
      <c r="AI41" s="89"/>
      <c r="AJ41" s="89"/>
      <c r="AK41" s="89"/>
      <c r="AL41" s="89"/>
      <c r="AM41" s="89"/>
      <c r="AN41" s="89"/>
      <c r="AO41" s="89"/>
    </row>
    <row r="42" spans="1:41" ht="54" customHeight="1" x14ac:dyDescent="0.25">
      <c r="A42" s="242"/>
      <c r="B42" s="243"/>
      <c r="C42" s="90" t="s">
        <v>50</v>
      </c>
      <c r="D42" s="91"/>
      <c r="E42" s="91"/>
      <c r="F42" s="91"/>
      <c r="G42" s="91"/>
      <c r="H42" s="91"/>
      <c r="I42" s="91"/>
      <c r="J42" s="91">
        <f t="shared" ref="J42:O42" si="2">+J41</f>
        <v>0.16666666666666669</v>
      </c>
      <c r="K42" s="91">
        <f t="shared" si="2"/>
        <v>0.16666666666666669</v>
      </c>
      <c r="L42" s="91">
        <f t="shared" si="2"/>
        <v>0.16666666666666669</v>
      </c>
      <c r="M42" s="91">
        <f t="shared" si="2"/>
        <v>0.16666666666666669</v>
      </c>
      <c r="N42" s="91">
        <f t="shared" si="2"/>
        <v>0.16666666666666669</v>
      </c>
      <c r="O42" s="91">
        <f t="shared" si="2"/>
        <v>0.16666666666666669</v>
      </c>
      <c r="P42" s="88">
        <f t="shared" si="1"/>
        <v>1.0000000000000002</v>
      </c>
      <c r="Q42" s="360"/>
      <c r="R42" s="361"/>
      <c r="S42" s="361"/>
      <c r="T42" s="361"/>
      <c r="U42" s="361"/>
      <c r="V42" s="361"/>
      <c r="W42" s="361"/>
      <c r="X42" s="362"/>
      <c r="Y42" s="366"/>
      <c r="Z42" s="367"/>
      <c r="AA42" s="367"/>
      <c r="AB42" s="367"/>
      <c r="AC42" s="367"/>
      <c r="AD42" s="367"/>
      <c r="AE42" s="368"/>
    </row>
    <row r="43" spans="1:41" ht="51.75" customHeight="1" x14ac:dyDescent="0.25">
      <c r="A43" s="242" t="s">
        <v>221</v>
      </c>
      <c r="B43" s="243">
        <v>0.08</v>
      </c>
      <c r="C43" s="86" t="s">
        <v>48</v>
      </c>
      <c r="D43" s="87"/>
      <c r="E43" s="87"/>
      <c r="F43" s="87"/>
      <c r="G43" s="87"/>
      <c r="H43" s="87"/>
      <c r="I43" s="87"/>
      <c r="J43" s="87">
        <v>0.17</v>
      </c>
      <c r="K43" s="87">
        <v>0.16666666666666669</v>
      </c>
      <c r="L43" s="87">
        <v>0.16666666666666669</v>
      </c>
      <c r="M43" s="87">
        <v>0.16666666666666669</v>
      </c>
      <c r="N43" s="87">
        <v>0.16666666666666669</v>
      </c>
      <c r="O43" s="87">
        <v>0.16666666666666669</v>
      </c>
      <c r="P43" s="88">
        <f t="shared" si="1"/>
        <v>1.0033333333333336</v>
      </c>
      <c r="Q43" s="357" t="s">
        <v>222</v>
      </c>
      <c r="R43" s="358"/>
      <c r="S43" s="358"/>
      <c r="T43" s="358"/>
      <c r="U43" s="358"/>
      <c r="V43" s="358"/>
      <c r="W43" s="358"/>
      <c r="X43" s="359"/>
      <c r="Y43" s="363" t="s">
        <v>220</v>
      </c>
      <c r="Z43" s="364"/>
      <c r="AA43" s="364"/>
      <c r="AB43" s="364"/>
      <c r="AC43" s="364"/>
      <c r="AD43" s="364"/>
      <c r="AE43" s="365"/>
      <c r="AG43" s="89"/>
      <c r="AH43" s="89"/>
      <c r="AI43" s="89"/>
      <c r="AJ43" s="89"/>
      <c r="AK43" s="89"/>
      <c r="AL43" s="89"/>
      <c r="AM43" s="89"/>
      <c r="AN43" s="89"/>
      <c r="AO43" s="89"/>
    </row>
    <row r="44" spans="1:41" ht="51.75" customHeight="1" x14ac:dyDescent="0.25">
      <c r="A44" s="242"/>
      <c r="B44" s="243"/>
      <c r="C44" s="90" t="s">
        <v>50</v>
      </c>
      <c r="D44" s="91"/>
      <c r="E44" s="91"/>
      <c r="F44" s="91"/>
      <c r="G44" s="91"/>
      <c r="H44" s="91"/>
      <c r="I44" s="91"/>
      <c r="J44" s="91">
        <f t="shared" ref="J44:O44" si="3">+J43</f>
        <v>0.17</v>
      </c>
      <c r="K44" s="91">
        <f t="shared" si="3"/>
        <v>0.16666666666666669</v>
      </c>
      <c r="L44" s="91">
        <f t="shared" si="3"/>
        <v>0.16666666666666669</v>
      </c>
      <c r="M44" s="91">
        <f t="shared" si="3"/>
        <v>0.16666666666666669</v>
      </c>
      <c r="N44" s="91">
        <f t="shared" si="3"/>
        <v>0.16666666666666669</v>
      </c>
      <c r="O44" s="91">
        <f t="shared" si="3"/>
        <v>0.16666666666666669</v>
      </c>
      <c r="P44" s="88">
        <f t="shared" si="1"/>
        <v>1.0033333333333336</v>
      </c>
      <c r="Q44" s="360"/>
      <c r="R44" s="361"/>
      <c r="S44" s="361"/>
      <c r="T44" s="361"/>
      <c r="U44" s="361"/>
      <c r="V44" s="361"/>
      <c r="W44" s="361"/>
      <c r="X44" s="362"/>
      <c r="Y44" s="366"/>
      <c r="Z44" s="367"/>
      <c r="AA44" s="367"/>
      <c r="AB44" s="367"/>
      <c r="AC44" s="367"/>
      <c r="AD44" s="367"/>
      <c r="AE44" s="368"/>
    </row>
    <row r="45" spans="1:41" ht="51.75" customHeight="1" x14ac:dyDescent="0.25">
      <c r="A45" s="242" t="s">
        <v>223</v>
      </c>
      <c r="B45" s="243">
        <v>7.0000000000000007E-2</v>
      </c>
      <c r="C45" s="86" t="s">
        <v>48</v>
      </c>
      <c r="D45" s="87"/>
      <c r="E45" s="87"/>
      <c r="F45" s="87"/>
      <c r="G45" s="87"/>
      <c r="H45" s="87"/>
      <c r="I45" s="87"/>
      <c r="J45" s="87">
        <v>0.16666666666666669</v>
      </c>
      <c r="K45" s="87">
        <v>0.16666666666666669</v>
      </c>
      <c r="L45" s="87">
        <v>0.16666666666666669</v>
      </c>
      <c r="M45" s="87">
        <v>0.16666666666666669</v>
      </c>
      <c r="N45" s="87">
        <v>0.16666666666666669</v>
      </c>
      <c r="O45" s="87">
        <v>0.16666666666666669</v>
      </c>
      <c r="P45" s="88">
        <f t="shared" si="1"/>
        <v>1.0000000000000002</v>
      </c>
      <c r="Q45" s="357" t="s">
        <v>224</v>
      </c>
      <c r="R45" s="358"/>
      <c r="S45" s="358"/>
      <c r="T45" s="358"/>
      <c r="U45" s="358"/>
      <c r="V45" s="358"/>
      <c r="W45" s="358"/>
      <c r="X45" s="359"/>
      <c r="Y45" s="363" t="s">
        <v>220</v>
      </c>
      <c r="Z45" s="364"/>
      <c r="AA45" s="364"/>
      <c r="AB45" s="364"/>
      <c r="AC45" s="364"/>
      <c r="AD45" s="364"/>
      <c r="AE45" s="365"/>
      <c r="AG45" s="89"/>
      <c r="AH45" s="89"/>
      <c r="AI45" s="89"/>
      <c r="AJ45" s="89"/>
      <c r="AK45" s="89"/>
      <c r="AL45" s="89"/>
      <c r="AM45" s="89"/>
      <c r="AN45" s="89"/>
      <c r="AO45" s="89"/>
    </row>
    <row r="46" spans="1:41" ht="51.75" customHeight="1" x14ac:dyDescent="0.25">
      <c r="A46" s="242"/>
      <c r="B46" s="243"/>
      <c r="C46" s="90" t="s">
        <v>50</v>
      </c>
      <c r="D46" s="91"/>
      <c r="E46" s="91"/>
      <c r="F46" s="91"/>
      <c r="G46" s="91"/>
      <c r="H46" s="91"/>
      <c r="I46" s="91"/>
      <c r="J46" s="91">
        <f t="shared" ref="J46:O46" si="4">+J45</f>
        <v>0.16666666666666669</v>
      </c>
      <c r="K46" s="91">
        <f t="shared" si="4"/>
        <v>0.16666666666666669</v>
      </c>
      <c r="L46" s="91">
        <f t="shared" si="4"/>
        <v>0.16666666666666669</v>
      </c>
      <c r="M46" s="91">
        <f t="shared" si="4"/>
        <v>0.16666666666666669</v>
      </c>
      <c r="N46" s="91">
        <f t="shared" si="4"/>
        <v>0.16666666666666669</v>
      </c>
      <c r="O46" s="91">
        <f t="shared" si="4"/>
        <v>0.16666666666666669</v>
      </c>
      <c r="P46" s="88">
        <f t="shared" si="1"/>
        <v>1.0000000000000002</v>
      </c>
      <c r="Q46" s="360"/>
      <c r="R46" s="361"/>
      <c r="S46" s="361"/>
      <c r="T46" s="361"/>
      <c r="U46" s="361"/>
      <c r="V46" s="361"/>
      <c r="W46" s="361"/>
      <c r="X46" s="362"/>
      <c r="Y46" s="366"/>
      <c r="Z46" s="367"/>
      <c r="AA46" s="367"/>
      <c r="AB46" s="367"/>
      <c r="AC46" s="367"/>
      <c r="AD46" s="367"/>
      <c r="AE46" s="368"/>
    </row>
    <row r="47" spans="1:41" ht="15" customHeight="1" x14ac:dyDescent="0.25">
      <c r="A47" s="15" t="s">
        <v>188</v>
      </c>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400-000000000000}">
      <formula1>$B$21:$M$21</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textLength" operator="lessThanOrEqual" allowBlank="1" showInputMessage="1" showErrorMessage="1" errorTitle="Máximo 2.000 caracteres" error="Máximo 2.000 caracteres" sqref="AC35 Q35 Q45 Q43 Q41 Y35" xr:uid="{00000000-0002-0000-0400-000002000000}">
      <formula1>2000</formula1>
    </dataValidation>
  </dataValidations>
  <hyperlinks>
    <hyperlink ref="Y41" r:id="rId1" display="Meta 4_Aten_Psico_dic2024.xls" xr:uid="{4796E324-0808-449C-8189-D5283C9CA222}"/>
    <hyperlink ref="Y43" r:id="rId2" display="Meta 4_Aten_Psico_dic2024.xls" xr:uid="{1FEF826A-CC0F-4D44-803F-9B32B4A6C6B7}"/>
    <hyperlink ref="Y45" r:id="rId3" display="Meta 4_Aten_Psico_dic2024.xls" xr:uid="{6DC92C96-67E7-4C3A-BD57-102F57362E05}"/>
    <hyperlink ref="Y41:AE42" r:id="rId4" display="https://secretariadistritald.sharepoint.com/:x:/s/InstrumentosdePlaneacin-SubsecretaraFCO/ESosc6185PdPnb6fq8_ahUgBizNUjr-ftUuzwuWEGFiPxA?e=pyoUmA" xr:uid="{CC883A48-BE1E-4EF5-AD39-78103B857888}"/>
    <hyperlink ref="Y43:AE44" r:id="rId5" display="https://secretariadistritald.sharepoint.com/:x:/s/InstrumentosdePlaneacin-SubsecretaraFCO/ESosc6185PdPnb6fq8_ahUgBizNUjr-ftUuzwuWEGFiPxA?e=pyoUmA" xr:uid="{50391BCF-C68F-4564-87DF-80FFCB0ECD6D}"/>
    <hyperlink ref="Y45:AE46" r:id="rId6" display="https://secretariadistritald.sharepoint.com/:x:/s/InstrumentosdePlaneacin-SubsecretaraFCO/ESosc6185PdPnb6fq8_ahUgBizNUjr-ftUuzwuWEGFiPxA?e=pyoUmA" xr:uid="{EA784007-5A95-4289-A943-123E19C57D7A}"/>
  </hyperlinks>
  <pageMargins left="0.25" right="0.25" top="0.75" bottom="0.75" header="0.3" footer="0.3"/>
  <pageSetup scale="20" orientation="landscape" r:id="rId7"/>
  <customProperties>
    <customPr name="_pios_id" r:id="rId8"/>
  </customProperties>
  <drawing r:id="rId9"/>
  <legacyDrawing r:id="rId1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listas!$C$2:$C$20</xm:f>
          </x14:formula1>
          <xm:sqref>AA15:AE15</xm:sqref>
        </x14:dataValidation>
        <x14:dataValidation type="list" allowBlank="1" showInputMessage="1" showErrorMessage="1" xr:uid="{00000000-0002-0000-0400-000004000000}">
          <x14:formula1>
            <xm:f>listas!$B$2:$B$8</xm:f>
          </x14:formula1>
          <xm:sqref>R15:X15</xm:sqref>
        </x14:dataValidation>
        <x14:dataValidation type="list" allowBlank="1" showInputMessage="1" showErrorMessage="1" xr:uid="{00000000-0002-0000-0400-000005000000}">
          <x14:formula1>
            <xm:f>listas!$A$2:$A$6</xm:f>
          </x14:formula1>
          <xm:sqref>C15:K15</xm:sqref>
        </x14:dataValidation>
        <x14:dataValidation type="list" allowBlank="1" showInputMessage="1" showErrorMessage="1" xr:uid="{00000000-0002-0000-0400-000006000000}">
          <x14:formula1>
            <xm:f>listas!$D$2:$D$15</xm:f>
          </x14:formula1>
          <xm:sqref>C11:AE13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pageSetUpPr fitToPage="1"/>
  </sheetPr>
  <dimension ref="A1:AO43"/>
  <sheetViews>
    <sheetView showGridLines="0" view="pageBreakPreview" topLeftCell="O38" zoomScale="75" zoomScaleNormal="90" zoomScaleSheetLayoutView="30" workbookViewId="0">
      <selection activeCell="O41" sqref="O41"/>
    </sheetView>
  </sheetViews>
  <sheetFormatPr baseColWidth="10" defaultColWidth="10.42578125" defaultRowHeight="14.25" x14ac:dyDescent="0.25"/>
  <cols>
    <col min="1" max="1" width="38.42578125" style="15" customWidth="1"/>
    <col min="2" max="15" width="20.42578125" style="15" customWidth="1"/>
    <col min="16" max="16" width="32.42578125" style="15" customWidth="1"/>
    <col min="17" max="27" width="18.140625" style="15" customWidth="1"/>
    <col min="28" max="28" width="22.42578125" style="15" customWidth="1"/>
    <col min="29" max="29" width="19" style="15" customWidth="1"/>
    <col min="30" max="30" width="19.42578125" style="15" customWidth="1"/>
    <col min="31" max="31" width="20.42578125" style="15" customWidth="1"/>
    <col min="32" max="32" width="22.42578125" style="15" customWidth="1"/>
    <col min="33" max="33" width="18.42578125" style="15" bestFit="1" customWidth="1"/>
    <col min="34" max="34" width="8.42578125" style="15" customWidth="1"/>
    <col min="35" max="35" width="18.42578125" style="15" bestFit="1" customWidth="1"/>
    <col min="36" max="36" width="5.42578125" style="15" customWidth="1"/>
    <col min="37" max="37" width="18.42578125" style="15" bestFit="1" customWidth="1"/>
    <col min="38" max="38" width="4.42578125" style="15" customWidth="1"/>
    <col min="39" max="39" width="23" style="15" bestFit="1" customWidth="1"/>
    <col min="40" max="40" width="10.42578125" style="15"/>
    <col min="41" max="41" width="18.42578125" style="15" bestFit="1" customWidth="1"/>
    <col min="42" max="42" width="16.140625" style="15" customWidth="1"/>
    <col min="43" max="16384" width="10.42578125" style="15"/>
  </cols>
  <sheetData>
    <row r="1" spans="1:31" ht="32.25" customHeight="1" thickBot="1" x14ac:dyDescent="0.3">
      <c r="A1" s="315"/>
      <c r="B1" s="318" t="s">
        <v>121</v>
      </c>
      <c r="C1" s="319"/>
      <c r="D1" s="319"/>
      <c r="E1" s="319"/>
      <c r="F1" s="319"/>
      <c r="G1" s="319"/>
      <c r="H1" s="319"/>
      <c r="I1" s="319"/>
      <c r="J1" s="319"/>
      <c r="K1" s="319"/>
      <c r="L1" s="319"/>
      <c r="M1" s="319"/>
      <c r="N1" s="319"/>
      <c r="O1" s="319"/>
      <c r="P1" s="319"/>
      <c r="Q1" s="319"/>
      <c r="R1" s="319"/>
      <c r="S1" s="319"/>
      <c r="T1" s="319"/>
      <c r="U1" s="319"/>
      <c r="V1" s="319"/>
      <c r="W1" s="319"/>
      <c r="X1" s="319"/>
      <c r="Y1" s="319"/>
      <c r="Z1" s="319"/>
      <c r="AA1" s="320"/>
      <c r="AB1" s="327" t="s">
        <v>122</v>
      </c>
      <c r="AC1" s="328"/>
      <c r="AD1" s="328"/>
      <c r="AE1" s="329"/>
    </row>
    <row r="2" spans="1:31" ht="30.75" customHeight="1" thickBot="1" x14ac:dyDescent="0.3">
      <c r="A2" s="316"/>
      <c r="B2" s="318" t="s">
        <v>123</v>
      </c>
      <c r="C2" s="319"/>
      <c r="D2" s="319"/>
      <c r="E2" s="319"/>
      <c r="F2" s="319"/>
      <c r="G2" s="319"/>
      <c r="H2" s="319"/>
      <c r="I2" s="319"/>
      <c r="J2" s="319"/>
      <c r="K2" s="319"/>
      <c r="L2" s="319"/>
      <c r="M2" s="319"/>
      <c r="N2" s="319"/>
      <c r="O2" s="319"/>
      <c r="P2" s="319"/>
      <c r="Q2" s="319"/>
      <c r="R2" s="319"/>
      <c r="S2" s="319"/>
      <c r="T2" s="319"/>
      <c r="U2" s="319"/>
      <c r="V2" s="319"/>
      <c r="W2" s="319"/>
      <c r="X2" s="319"/>
      <c r="Y2" s="319"/>
      <c r="Z2" s="319"/>
      <c r="AA2" s="320"/>
      <c r="AB2" s="327" t="s">
        <v>124</v>
      </c>
      <c r="AC2" s="328"/>
      <c r="AD2" s="328"/>
      <c r="AE2" s="329"/>
    </row>
    <row r="3" spans="1:31" ht="24" customHeight="1" thickBot="1" x14ac:dyDescent="0.3">
      <c r="A3" s="316"/>
      <c r="B3" s="321" t="s">
        <v>125</v>
      </c>
      <c r="C3" s="322"/>
      <c r="D3" s="322"/>
      <c r="E3" s="322"/>
      <c r="F3" s="322"/>
      <c r="G3" s="322"/>
      <c r="H3" s="322"/>
      <c r="I3" s="322"/>
      <c r="J3" s="322"/>
      <c r="K3" s="322"/>
      <c r="L3" s="322"/>
      <c r="M3" s="322"/>
      <c r="N3" s="322"/>
      <c r="O3" s="322"/>
      <c r="P3" s="322"/>
      <c r="Q3" s="322"/>
      <c r="R3" s="322"/>
      <c r="S3" s="322"/>
      <c r="T3" s="322"/>
      <c r="U3" s="322"/>
      <c r="V3" s="322"/>
      <c r="W3" s="322"/>
      <c r="X3" s="322"/>
      <c r="Y3" s="322"/>
      <c r="Z3" s="322"/>
      <c r="AA3" s="323"/>
      <c r="AB3" s="327" t="s">
        <v>126</v>
      </c>
      <c r="AC3" s="328"/>
      <c r="AD3" s="328"/>
      <c r="AE3" s="329"/>
    </row>
    <row r="4" spans="1:31" ht="21.75" customHeight="1" thickBot="1" x14ac:dyDescent="0.3">
      <c r="A4" s="317"/>
      <c r="B4" s="324"/>
      <c r="C4" s="325"/>
      <c r="D4" s="325"/>
      <c r="E4" s="325"/>
      <c r="F4" s="325"/>
      <c r="G4" s="325"/>
      <c r="H4" s="325"/>
      <c r="I4" s="325"/>
      <c r="J4" s="325"/>
      <c r="K4" s="325"/>
      <c r="L4" s="325"/>
      <c r="M4" s="325"/>
      <c r="N4" s="325"/>
      <c r="O4" s="325"/>
      <c r="P4" s="325"/>
      <c r="Q4" s="325"/>
      <c r="R4" s="325"/>
      <c r="S4" s="325"/>
      <c r="T4" s="325"/>
      <c r="U4" s="325"/>
      <c r="V4" s="325"/>
      <c r="W4" s="325"/>
      <c r="X4" s="325"/>
      <c r="Y4" s="325"/>
      <c r="Z4" s="325"/>
      <c r="AA4" s="326"/>
      <c r="AB4" s="330" t="s">
        <v>127</v>
      </c>
      <c r="AC4" s="331"/>
      <c r="AD4" s="331"/>
      <c r="AE4" s="332"/>
    </row>
    <row r="5" spans="1:31" ht="9" customHeight="1" thickBot="1" x14ac:dyDescent="0.3">
      <c r="A5" s="17"/>
      <c r="B5" s="18"/>
      <c r="C5" s="19"/>
      <c r="D5" s="20"/>
      <c r="E5" s="20"/>
      <c r="F5" s="20"/>
      <c r="G5" s="20"/>
      <c r="H5" s="20"/>
      <c r="I5" s="20"/>
      <c r="J5" s="20"/>
      <c r="K5" s="20"/>
      <c r="L5" s="20"/>
      <c r="M5" s="20"/>
      <c r="N5" s="20"/>
      <c r="O5" s="20"/>
      <c r="P5" s="20"/>
      <c r="Q5" s="20"/>
      <c r="R5" s="20"/>
      <c r="S5" s="20"/>
      <c r="T5" s="20"/>
      <c r="U5" s="20"/>
      <c r="V5" s="20"/>
      <c r="W5" s="20"/>
      <c r="X5" s="20"/>
      <c r="Y5" s="20"/>
      <c r="Z5" s="21"/>
      <c r="AA5" s="20"/>
      <c r="AB5" s="20"/>
      <c r="AD5" s="22"/>
      <c r="AE5" s="23"/>
    </row>
    <row r="6" spans="1:31" ht="9" customHeight="1" thickBot="1" x14ac:dyDescent="0.3">
      <c r="A6" s="24"/>
      <c r="B6" s="20"/>
      <c r="C6" s="20"/>
      <c r="D6" s="20"/>
      <c r="E6" s="20"/>
      <c r="F6" s="20"/>
      <c r="G6" s="20"/>
      <c r="H6" s="20"/>
      <c r="I6" s="20"/>
      <c r="J6" s="20"/>
      <c r="K6" s="20"/>
      <c r="L6" s="20"/>
      <c r="M6" s="20"/>
      <c r="N6" s="20"/>
      <c r="O6" s="20"/>
      <c r="P6" s="20"/>
      <c r="Q6" s="20"/>
      <c r="R6" s="20"/>
      <c r="S6" s="20"/>
      <c r="T6" s="20"/>
      <c r="U6" s="20"/>
      <c r="V6" s="20"/>
      <c r="W6" s="20"/>
      <c r="X6" s="20"/>
      <c r="Y6" s="20"/>
      <c r="Z6" s="21"/>
      <c r="AA6" s="20"/>
      <c r="AB6" s="20"/>
      <c r="AD6" s="22"/>
      <c r="AE6" s="23"/>
    </row>
    <row r="7" spans="1:31" ht="15" x14ac:dyDescent="0.25">
      <c r="A7" s="274" t="s">
        <v>4</v>
      </c>
      <c r="B7" s="275"/>
      <c r="C7" s="310" t="s">
        <v>128</v>
      </c>
      <c r="D7" s="274" t="s">
        <v>6</v>
      </c>
      <c r="E7" s="280"/>
      <c r="F7" s="280"/>
      <c r="G7" s="280"/>
      <c r="H7" s="275"/>
      <c r="I7" s="302">
        <v>45664</v>
      </c>
      <c r="J7" s="303"/>
      <c r="K7" s="274" t="s">
        <v>8</v>
      </c>
      <c r="L7" s="275"/>
      <c r="M7" s="296" t="s">
        <v>129</v>
      </c>
      <c r="N7" s="297"/>
      <c r="O7" s="369"/>
      <c r="P7" s="370"/>
      <c r="Q7" s="20"/>
      <c r="R7" s="20"/>
      <c r="S7" s="20"/>
      <c r="T7" s="20"/>
      <c r="U7" s="20"/>
      <c r="V7" s="20"/>
      <c r="W7" s="20"/>
      <c r="X7" s="20"/>
      <c r="Y7" s="20"/>
      <c r="Z7" s="21"/>
      <c r="AA7" s="20"/>
      <c r="AB7" s="20"/>
      <c r="AD7" s="22"/>
      <c r="AE7" s="23"/>
    </row>
    <row r="8" spans="1:31" ht="15.75" thickBot="1" x14ac:dyDescent="0.3">
      <c r="A8" s="276"/>
      <c r="B8" s="277"/>
      <c r="C8" s="311"/>
      <c r="D8" s="276"/>
      <c r="E8" s="281"/>
      <c r="F8" s="281"/>
      <c r="G8" s="281"/>
      <c r="H8" s="277"/>
      <c r="I8" s="304"/>
      <c r="J8" s="305"/>
      <c r="K8" s="276"/>
      <c r="L8" s="277"/>
      <c r="M8" s="313" t="s">
        <v>130</v>
      </c>
      <c r="N8" s="314"/>
      <c r="O8" s="298" t="s">
        <v>131</v>
      </c>
      <c r="P8" s="299"/>
      <c r="Q8" s="20"/>
      <c r="R8" s="20"/>
      <c r="S8" s="20"/>
      <c r="T8" s="20"/>
      <c r="U8" s="20"/>
      <c r="V8" s="20"/>
      <c r="W8" s="20"/>
      <c r="X8" s="20"/>
      <c r="Y8" s="20"/>
      <c r="Z8" s="21"/>
      <c r="AA8" s="20"/>
      <c r="AB8" s="20"/>
      <c r="AD8" s="22"/>
      <c r="AE8" s="23"/>
    </row>
    <row r="9" spans="1:31" ht="15.75" thickBot="1" x14ac:dyDescent="0.3">
      <c r="A9" s="278"/>
      <c r="B9" s="279"/>
      <c r="C9" s="312"/>
      <c r="D9" s="278"/>
      <c r="E9" s="282"/>
      <c r="F9" s="282"/>
      <c r="G9" s="282"/>
      <c r="H9" s="279"/>
      <c r="I9" s="306"/>
      <c r="J9" s="307"/>
      <c r="K9" s="278"/>
      <c r="L9" s="279"/>
      <c r="M9" s="300" t="s">
        <v>132</v>
      </c>
      <c r="N9" s="301"/>
      <c r="O9" s="298" t="s">
        <v>131</v>
      </c>
      <c r="P9" s="299"/>
      <c r="Q9" s="20"/>
      <c r="R9" s="20"/>
      <c r="S9" s="20"/>
      <c r="T9" s="20"/>
      <c r="U9" s="20"/>
      <c r="V9" s="20"/>
      <c r="W9" s="20"/>
      <c r="X9" s="20"/>
      <c r="Y9" s="20"/>
      <c r="Z9" s="21"/>
      <c r="AA9" s="20"/>
      <c r="AB9" s="20"/>
      <c r="AD9" s="22"/>
      <c r="AE9" s="23"/>
    </row>
    <row r="10" spans="1:31" ht="15" customHeight="1" thickBot="1" x14ac:dyDescent="0.3">
      <c r="A10" s="25"/>
      <c r="B10" s="26"/>
      <c r="C10" s="26"/>
      <c r="D10" s="27"/>
      <c r="E10" s="27"/>
      <c r="F10" s="27"/>
      <c r="G10" s="27"/>
      <c r="H10" s="27"/>
      <c r="I10" s="28"/>
      <c r="J10" s="28"/>
      <c r="K10" s="27"/>
      <c r="L10" s="27"/>
      <c r="M10" s="29"/>
      <c r="N10" s="29"/>
      <c r="O10" s="30"/>
      <c r="P10" s="30"/>
      <c r="Q10" s="26"/>
      <c r="R10" s="26"/>
      <c r="S10" s="26"/>
      <c r="T10" s="26"/>
      <c r="U10" s="26"/>
      <c r="V10" s="26"/>
      <c r="W10" s="26"/>
      <c r="X10" s="26"/>
      <c r="Y10" s="26"/>
      <c r="Z10" s="31"/>
      <c r="AA10" s="26"/>
      <c r="AB10" s="26"/>
      <c r="AD10" s="32"/>
      <c r="AE10" s="33"/>
    </row>
    <row r="11" spans="1:31" ht="15" customHeight="1" x14ac:dyDescent="0.25">
      <c r="A11" s="274" t="s">
        <v>10</v>
      </c>
      <c r="B11" s="275"/>
      <c r="C11" s="244" t="s">
        <v>133</v>
      </c>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6"/>
    </row>
    <row r="12" spans="1:31" ht="15" customHeight="1" x14ac:dyDescent="0.25">
      <c r="A12" s="276"/>
      <c r="B12" s="277"/>
      <c r="C12" s="287"/>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9"/>
    </row>
    <row r="13" spans="1:31" ht="15" customHeight="1" thickBot="1" x14ac:dyDescent="0.3">
      <c r="A13" s="278"/>
      <c r="B13" s="279"/>
      <c r="C13" s="290"/>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2"/>
    </row>
    <row r="14" spans="1:31" ht="9" customHeight="1" thickBot="1" x14ac:dyDescent="0.3">
      <c r="A14" s="35"/>
      <c r="B14" s="36"/>
      <c r="C14" s="37"/>
      <c r="D14" s="37"/>
      <c r="E14" s="37"/>
      <c r="F14" s="37"/>
      <c r="G14" s="37"/>
      <c r="H14" s="37"/>
      <c r="I14" s="37"/>
      <c r="J14" s="37"/>
      <c r="K14" s="37"/>
      <c r="L14" s="37"/>
      <c r="M14" s="38"/>
      <c r="N14" s="38"/>
      <c r="O14" s="38"/>
      <c r="P14" s="38"/>
      <c r="Q14" s="38"/>
      <c r="R14" s="39"/>
      <c r="S14" s="39"/>
      <c r="T14" s="39"/>
      <c r="U14" s="39"/>
      <c r="V14" s="39"/>
      <c r="W14" s="39"/>
      <c r="X14" s="39"/>
      <c r="Y14" s="27"/>
      <c r="Z14" s="27"/>
      <c r="AA14" s="27"/>
      <c r="AB14" s="27"/>
      <c r="AD14" s="27"/>
      <c r="AE14" s="34"/>
    </row>
    <row r="15" spans="1:31" ht="61.5" customHeight="1" thickBot="1" x14ac:dyDescent="0.3">
      <c r="A15" s="283" t="s">
        <v>12</v>
      </c>
      <c r="B15" s="284"/>
      <c r="C15" s="293" t="s">
        <v>134</v>
      </c>
      <c r="D15" s="294"/>
      <c r="E15" s="294"/>
      <c r="F15" s="294"/>
      <c r="G15" s="294"/>
      <c r="H15" s="294"/>
      <c r="I15" s="294"/>
      <c r="J15" s="294"/>
      <c r="K15" s="295"/>
      <c r="L15" s="308" t="s">
        <v>14</v>
      </c>
      <c r="M15" s="341"/>
      <c r="N15" s="341"/>
      <c r="O15" s="341"/>
      <c r="P15" s="341"/>
      <c r="Q15" s="309"/>
      <c r="R15" s="342" t="s">
        <v>135</v>
      </c>
      <c r="S15" s="343"/>
      <c r="T15" s="343"/>
      <c r="U15" s="343"/>
      <c r="V15" s="343"/>
      <c r="W15" s="343"/>
      <c r="X15" s="344"/>
      <c r="Y15" s="308" t="s">
        <v>15</v>
      </c>
      <c r="Z15" s="309"/>
      <c r="AA15" s="333" t="s">
        <v>200</v>
      </c>
      <c r="AB15" s="334"/>
      <c r="AC15" s="334"/>
      <c r="AD15" s="334"/>
      <c r="AE15" s="335"/>
    </row>
    <row r="16" spans="1:31" ht="9" customHeight="1" thickBot="1" x14ac:dyDescent="0.3">
      <c r="A16" s="24"/>
      <c r="B16" s="20"/>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D16" s="22"/>
      <c r="AE16" s="23"/>
    </row>
    <row r="17" spans="1:33" s="40" customFormat="1" ht="37.5" customHeight="1" thickBot="1" x14ac:dyDescent="0.3">
      <c r="A17" s="283" t="s">
        <v>17</v>
      </c>
      <c r="B17" s="284"/>
      <c r="C17" s="333" t="s">
        <v>225</v>
      </c>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5"/>
    </row>
    <row r="18" spans="1:33" ht="16.5" customHeight="1" thickBot="1" x14ac:dyDescent="0.3">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D18" s="42"/>
      <c r="AE18" s="43"/>
    </row>
    <row r="19" spans="1:33" ht="32.25" customHeight="1" thickBot="1" x14ac:dyDescent="0.3">
      <c r="A19" s="308" t="s">
        <v>138</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09"/>
      <c r="AF19" s="44"/>
    </row>
    <row r="20" spans="1:33" ht="32.25" customHeight="1" thickBot="1" x14ac:dyDescent="0.3">
      <c r="A20" s="45" t="s">
        <v>19</v>
      </c>
      <c r="B20" s="338" t="s">
        <v>139</v>
      </c>
      <c r="C20" s="339"/>
      <c r="D20" s="339"/>
      <c r="E20" s="339"/>
      <c r="F20" s="339"/>
      <c r="G20" s="339"/>
      <c r="H20" s="339"/>
      <c r="I20" s="339"/>
      <c r="J20" s="339"/>
      <c r="K20" s="339"/>
      <c r="L20" s="339"/>
      <c r="M20" s="339"/>
      <c r="N20" s="339"/>
      <c r="O20" s="340"/>
      <c r="P20" s="308" t="s">
        <v>140</v>
      </c>
      <c r="Q20" s="341"/>
      <c r="R20" s="341"/>
      <c r="S20" s="341"/>
      <c r="T20" s="341"/>
      <c r="U20" s="341"/>
      <c r="V20" s="341"/>
      <c r="W20" s="341"/>
      <c r="X20" s="341"/>
      <c r="Y20" s="341"/>
      <c r="Z20" s="341"/>
      <c r="AA20" s="341"/>
      <c r="AB20" s="341"/>
      <c r="AC20" s="341"/>
      <c r="AD20" s="341"/>
      <c r="AE20" s="309"/>
      <c r="AF20" s="44"/>
    </row>
    <row r="21" spans="1:33" ht="32.25" customHeight="1" thickBot="1" x14ac:dyDescent="0.3">
      <c r="A21" s="25"/>
      <c r="B21" s="46" t="s">
        <v>141</v>
      </c>
      <c r="C21" s="47" t="s">
        <v>142</v>
      </c>
      <c r="D21" s="47" t="s">
        <v>143</v>
      </c>
      <c r="E21" s="47" t="s">
        <v>144</v>
      </c>
      <c r="F21" s="47" t="s">
        <v>145</v>
      </c>
      <c r="G21" s="47" t="s">
        <v>146</v>
      </c>
      <c r="H21" s="47" t="s">
        <v>147</v>
      </c>
      <c r="I21" s="47" t="s">
        <v>148</v>
      </c>
      <c r="J21" s="47" t="s">
        <v>149</v>
      </c>
      <c r="K21" s="47" t="s">
        <v>150</v>
      </c>
      <c r="L21" s="47" t="s">
        <v>151</v>
      </c>
      <c r="M21" s="47" t="s">
        <v>128</v>
      </c>
      <c r="N21" s="47" t="s">
        <v>102</v>
      </c>
      <c r="O21" s="48" t="s">
        <v>100</v>
      </c>
      <c r="P21" s="49"/>
      <c r="Q21" s="45" t="s">
        <v>141</v>
      </c>
      <c r="R21" s="50" t="s">
        <v>142</v>
      </c>
      <c r="S21" s="50" t="s">
        <v>143</v>
      </c>
      <c r="T21" s="50" t="s">
        <v>144</v>
      </c>
      <c r="U21" s="50" t="s">
        <v>145</v>
      </c>
      <c r="V21" s="50" t="s">
        <v>146</v>
      </c>
      <c r="W21" s="50" t="s">
        <v>147</v>
      </c>
      <c r="X21" s="50" t="s">
        <v>148</v>
      </c>
      <c r="Y21" s="50" t="s">
        <v>149</v>
      </c>
      <c r="Z21" s="50" t="s">
        <v>150</v>
      </c>
      <c r="AA21" s="50" t="s">
        <v>151</v>
      </c>
      <c r="AB21" s="50" t="s">
        <v>128</v>
      </c>
      <c r="AC21" s="50" t="s">
        <v>102</v>
      </c>
      <c r="AD21" s="51" t="s">
        <v>152</v>
      </c>
      <c r="AE21" s="51" t="s">
        <v>153</v>
      </c>
      <c r="AF21" s="52"/>
    </row>
    <row r="22" spans="1:33" ht="32.25" customHeight="1" x14ac:dyDescent="0.25">
      <c r="A22" s="53" t="s">
        <v>31</v>
      </c>
      <c r="B22" s="54"/>
      <c r="C22" s="55"/>
      <c r="D22" s="55"/>
      <c r="E22" s="55"/>
      <c r="F22" s="55"/>
      <c r="G22" s="55"/>
      <c r="H22" s="55"/>
      <c r="I22" s="55"/>
      <c r="J22" s="55"/>
      <c r="K22" s="55"/>
      <c r="L22" s="55"/>
      <c r="M22" s="55"/>
      <c r="N22" s="55">
        <f>SUM(B22:M22)</f>
        <v>0</v>
      </c>
      <c r="O22" s="56"/>
      <c r="P22" s="53" t="s">
        <v>27</v>
      </c>
      <c r="Q22" s="57"/>
      <c r="R22" s="58"/>
      <c r="S22" s="58"/>
      <c r="T22" s="58"/>
      <c r="U22" s="58"/>
      <c r="V22" s="58"/>
      <c r="W22" s="58"/>
      <c r="X22" s="196">
        <v>323935000</v>
      </c>
      <c r="Y22" s="197"/>
      <c r="Z22" s="197"/>
      <c r="AA22" s="197"/>
      <c r="AB22" s="197">
        <v>-6886697</v>
      </c>
      <c r="AC22" s="211">
        <f>SUM(Q22:AB22)</f>
        <v>317048303</v>
      </c>
      <c r="AE22" s="59"/>
      <c r="AF22" s="52"/>
    </row>
    <row r="23" spans="1:33" ht="32.25" customHeight="1" x14ac:dyDescent="0.25">
      <c r="A23" s="60" t="s">
        <v>21</v>
      </c>
      <c r="B23" s="61"/>
      <c r="C23" s="62"/>
      <c r="D23" s="62"/>
      <c r="E23" s="62"/>
      <c r="F23" s="62"/>
      <c r="G23" s="62"/>
      <c r="H23" s="62"/>
      <c r="I23" s="62"/>
      <c r="J23" s="62"/>
      <c r="K23" s="62"/>
      <c r="L23" s="62"/>
      <c r="M23" s="62"/>
      <c r="N23" s="62">
        <f>SUM(B23:M23)</f>
        <v>0</v>
      </c>
      <c r="O23" s="63" t="str">
        <f>IFERROR(N23/(SUMIF(B23:M23,"&gt;0",B22:M22))," ")</f>
        <v xml:space="preserve"> </v>
      </c>
      <c r="P23" s="60" t="s">
        <v>29</v>
      </c>
      <c r="Q23" s="61"/>
      <c r="R23" s="62"/>
      <c r="S23" s="62"/>
      <c r="T23" s="62"/>
      <c r="U23" s="62"/>
      <c r="V23" s="62"/>
      <c r="W23" s="62"/>
      <c r="X23" s="198">
        <v>308180000</v>
      </c>
      <c r="Y23" s="199"/>
      <c r="Z23" s="199">
        <v>-22764933</v>
      </c>
      <c r="AA23" s="199">
        <v>4154448</v>
      </c>
      <c r="AB23" s="199">
        <v>9723788</v>
      </c>
      <c r="AC23" s="213">
        <f>SUM(Q23:AB23)</f>
        <v>299293303</v>
      </c>
      <c r="AD23" s="62" t="e">
        <f>AC23/SUM(Q22:V22)</f>
        <v>#DIV/0!</v>
      </c>
      <c r="AE23" s="64">
        <f>AC23/AC22</f>
        <v>0.94399906944147871</v>
      </c>
      <c r="AF23" s="52"/>
    </row>
    <row r="24" spans="1:33" ht="32.25" customHeight="1" x14ac:dyDescent="0.25">
      <c r="A24" s="60" t="s">
        <v>23</v>
      </c>
      <c r="B24" s="61">
        <f>+B22-B23</f>
        <v>0</v>
      </c>
      <c r="C24" s="62">
        <f t="shared" ref="C24:M24" si="0">+C22-C23</f>
        <v>0</v>
      </c>
      <c r="D24" s="62">
        <f t="shared" si="0"/>
        <v>0</v>
      </c>
      <c r="E24" s="62">
        <f t="shared" si="0"/>
        <v>0</v>
      </c>
      <c r="F24" s="62">
        <f t="shared" si="0"/>
        <v>0</v>
      </c>
      <c r="G24" s="62">
        <f t="shared" si="0"/>
        <v>0</v>
      </c>
      <c r="H24" s="62">
        <f t="shared" si="0"/>
        <v>0</v>
      </c>
      <c r="I24" s="62">
        <f t="shared" si="0"/>
        <v>0</v>
      </c>
      <c r="J24" s="62">
        <f t="shared" si="0"/>
        <v>0</v>
      </c>
      <c r="K24" s="62">
        <f t="shared" si="0"/>
        <v>0</v>
      </c>
      <c r="L24" s="62">
        <f t="shared" si="0"/>
        <v>0</v>
      </c>
      <c r="M24" s="62">
        <f t="shared" si="0"/>
        <v>0</v>
      </c>
      <c r="N24" s="62">
        <f>SUM(B24:M24)</f>
        <v>0</v>
      </c>
      <c r="O24" s="65"/>
      <c r="P24" s="60" t="s">
        <v>31</v>
      </c>
      <c r="Q24" s="61"/>
      <c r="R24" s="62"/>
      <c r="S24" s="62"/>
      <c r="T24" s="62"/>
      <c r="U24" s="62"/>
      <c r="V24" s="62"/>
      <c r="W24" s="62"/>
      <c r="X24" s="198"/>
      <c r="Y24" s="199">
        <v>61079000</v>
      </c>
      <c r="Z24" s="199">
        <v>65714000</v>
      </c>
      <c r="AA24" s="199">
        <v>65714000</v>
      </c>
      <c r="AB24" s="199">
        <v>124541303</v>
      </c>
      <c r="AC24" s="213">
        <f>SUM(Q24:AB24)</f>
        <v>317048303</v>
      </c>
      <c r="AD24" s="62"/>
      <c r="AE24" s="66"/>
      <c r="AF24" s="52"/>
    </row>
    <row r="25" spans="1:33" ht="32.25" customHeight="1" thickBot="1" x14ac:dyDescent="0.3">
      <c r="A25" s="67" t="s">
        <v>25</v>
      </c>
      <c r="B25" s="68"/>
      <c r="C25" s="69"/>
      <c r="D25" s="69"/>
      <c r="E25" s="69"/>
      <c r="F25" s="69"/>
      <c r="G25" s="69"/>
      <c r="H25" s="69"/>
      <c r="I25" s="69"/>
      <c r="J25" s="69"/>
      <c r="K25" s="69"/>
      <c r="L25" s="69"/>
      <c r="M25" s="69"/>
      <c r="N25" s="69">
        <f>SUM(B25:M25)</f>
        <v>0</v>
      </c>
      <c r="O25" s="70" t="str">
        <f>IFERROR(N25/(SUMIF(B25:M25,"&gt;0",B24:M24))," ")</f>
        <v xml:space="preserve"> </v>
      </c>
      <c r="P25" s="67" t="s">
        <v>25</v>
      </c>
      <c r="Q25" s="68"/>
      <c r="R25" s="69"/>
      <c r="S25" s="69"/>
      <c r="T25" s="69"/>
      <c r="U25" s="69"/>
      <c r="V25" s="69"/>
      <c r="W25" s="69"/>
      <c r="X25" s="200"/>
      <c r="Y25" s="201">
        <v>35781067</v>
      </c>
      <c r="Z25" s="201">
        <v>62563000</v>
      </c>
      <c r="AA25" s="201">
        <v>66717448</v>
      </c>
      <c r="AB25" s="201">
        <v>128799788</v>
      </c>
      <c r="AC25" s="212">
        <f>SUM(Q25:AB25)</f>
        <v>293861303</v>
      </c>
      <c r="AD25" s="69" t="e">
        <f>AC25/SUM(Q24:V24)</f>
        <v>#DIV/0!</v>
      </c>
      <c r="AE25" s="71">
        <f>AC25/AC24</f>
        <v>0.92686603340690332</v>
      </c>
      <c r="AF25" s="52"/>
    </row>
    <row r="26" spans="1:33" s="72" customFormat="1" ht="16.5" customHeight="1" thickBot="1" x14ac:dyDescent="0.25"/>
    <row r="27" spans="1:33" ht="34.5" customHeight="1" x14ac:dyDescent="0.25">
      <c r="A27" s="269" t="s">
        <v>154</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1"/>
    </row>
    <row r="28" spans="1:33" ht="15" customHeight="1" x14ac:dyDescent="0.25">
      <c r="A28" s="239" t="s">
        <v>34</v>
      </c>
      <c r="B28" s="241" t="s">
        <v>36</v>
      </c>
      <c r="C28" s="241"/>
      <c r="D28" s="241" t="s">
        <v>155</v>
      </c>
      <c r="E28" s="241"/>
      <c r="F28" s="241"/>
      <c r="G28" s="241"/>
      <c r="H28" s="241"/>
      <c r="I28" s="241"/>
      <c r="J28" s="241"/>
      <c r="K28" s="241"/>
      <c r="L28" s="241"/>
      <c r="M28" s="241"/>
      <c r="N28" s="241"/>
      <c r="O28" s="241"/>
      <c r="P28" s="241" t="s">
        <v>102</v>
      </c>
      <c r="Q28" s="241" t="s">
        <v>156</v>
      </c>
      <c r="R28" s="241"/>
      <c r="S28" s="241"/>
      <c r="T28" s="241"/>
      <c r="U28" s="241"/>
      <c r="V28" s="241"/>
      <c r="W28" s="241"/>
      <c r="X28" s="241"/>
      <c r="Y28" s="241" t="s">
        <v>157</v>
      </c>
      <c r="Z28" s="241"/>
      <c r="AA28" s="241"/>
      <c r="AB28" s="241"/>
      <c r="AC28" s="241"/>
      <c r="AD28" s="241"/>
      <c r="AE28" s="272"/>
    </row>
    <row r="29" spans="1:33" ht="27" customHeight="1" x14ac:dyDescent="0.25">
      <c r="A29" s="239"/>
      <c r="B29" s="241"/>
      <c r="C29" s="241"/>
      <c r="D29" s="73" t="s">
        <v>141</v>
      </c>
      <c r="E29" s="73" t="s">
        <v>142</v>
      </c>
      <c r="F29" s="73" t="s">
        <v>143</v>
      </c>
      <c r="G29" s="73" t="s">
        <v>144</v>
      </c>
      <c r="H29" s="73" t="s">
        <v>145</v>
      </c>
      <c r="I29" s="73" t="s">
        <v>146</v>
      </c>
      <c r="J29" s="73" t="s">
        <v>147</v>
      </c>
      <c r="K29" s="73" t="s">
        <v>148</v>
      </c>
      <c r="L29" s="73" t="s">
        <v>149</v>
      </c>
      <c r="M29" s="73" t="s">
        <v>150</v>
      </c>
      <c r="N29" s="73" t="s">
        <v>151</v>
      </c>
      <c r="O29" s="73" t="s">
        <v>128</v>
      </c>
      <c r="P29" s="241"/>
      <c r="Q29" s="241"/>
      <c r="R29" s="241"/>
      <c r="S29" s="241"/>
      <c r="T29" s="241"/>
      <c r="U29" s="241"/>
      <c r="V29" s="241"/>
      <c r="W29" s="241"/>
      <c r="X29" s="241"/>
      <c r="Y29" s="241"/>
      <c r="Z29" s="241"/>
      <c r="AA29" s="241"/>
      <c r="AB29" s="241"/>
      <c r="AC29" s="241"/>
      <c r="AD29" s="241"/>
      <c r="AE29" s="272"/>
    </row>
    <row r="30" spans="1:33" ht="42" customHeight="1" thickBot="1" x14ac:dyDescent="0.3">
      <c r="A30" s="74"/>
      <c r="B30" s="345"/>
      <c r="C30" s="345"/>
      <c r="D30" s="16"/>
      <c r="E30" s="16"/>
      <c r="F30" s="16"/>
      <c r="G30" s="16"/>
      <c r="H30" s="16"/>
      <c r="I30" s="16"/>
      <c r="J30" s="16"/>
      <c r="K30" s="16"/>
      <c r="L30" s="16"/>
      <c r="M30" s="16"/>
      <c r="N30" s="16"/>
      <c r="O30" s="16"/>
      <c r="P30" s="75">
        <f>SUM(D30:O30)</f>
        <v>0</v>
      </c>
      <c r="Q30" s="336" t="s">
        <v>158</v>
      </c>
      <c r="R30" s="336"/>
      <c r="S30" s="336"/>
      <c r="T30" s="336"/>
      <c r="U30" s="336"/>
      <c r="V30" s="336"/>
      <c r="W30" s="336"/>
      <c r="X30" s="336"/>
      <c r="Y30" s="336" t="s">
        <v>43</v>
      </c>
      <c r="Z30" s="336"/>
      <c r="AA30" s="336"/>
      <c r="AB30" s="336"/>
      <c r="AC30" s="336"/>
      <c r="AD30" s="336"/>
      <c r="AE30" s="337"/>
      <c r="AF30" s="158"/>
      <c r="AG30" s="158"/>
    </row>
    <row r="31" spans="1:33" ht="12" customHeight="1" thickBot="1" x14ac:dyDescent="0.3">
      <c r="A31" s="76"/>
      <c r="B31" s="77"/>
      <c r="C31" s="77"/>
      <c r="D31" s="27"/>
      <c r="E31" s="27"/>
      <c r="F31" s="27"/>
      <c r="G31" s="27"/>
      <c r="H31" s="27"/>
      <c r="I31" s="27"/>
      <c r="J31" s="27"/>
      <c r="K31" s="27"/>
      <c r="L31" s="27"/>
      <c r="M31" s="27"/>
      <c r="N31" s="27"/>
      <c r="O31" s="27"/>
      <c r="P31" s="78"/>
      <c r="Q31" s="159"/>
      <c r="R31" s="159"/>
      <c r="S31" s="159"/>
      <c r="T31" s="159"/>
      <c r="U31" s="159"/>
      <c r="V31" s="159"/>
      <c r="W31" s="159"/>
      <c r="X31" s="159"/>
      <c r="Y31" s="159"/>
      <c r="Z31" s="159"/>
      <c r="AA31" s="159"/>
      <c r="AB31" s="159"/>
      <c r="AC31" s="159"/>
      <c r="AD31" s="159"/>
      <c r="AE31" s="160"/>
      <c r="AF31" s="158"/>
      <c r="AG31" s="158"/>
    </row>
    <row r="32" spans="1:33" ht="45" customHeight="1" x14ac:dyDescent="0.25">
      <c r="A32" s="244" t="s">
        <v>159</v>
      </c>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6"/>
      <c r="AF32" s="158"/>
      <c r="AG32" s="158"/>
    </row>
    <row r="33" spans="1:41" ht="23.25" customHeight="1" x14ac:dyDescent="0.25">
      <c r="A33" s="239" t="s">
        <v>44</v>
      </c>
      <c r="B33" s="241" t="s">
        <v>46</v>
      </c>
      <c r="C33" s="241" t="s">
        <v>36</v>
      </c>
      <c r="D33" s="241" t="s">
        <v>160</v>
      </c>
      <c r="E33" s="241"/>
      <c r="F33" s="241"/>
      <c r="G33" s="241"/>
      <c r="H33" s="241"/>
      <c r="I33" s="241"/>
      <c r="J33" s="241"/>
      <c r="K33" s="241"/>
      <c r="L33" s="241"/>
      <c r="M33" s="241"/>
      <c r="N33" s="241"/>
      <c r="O33" s="241"/>
      <c r="P33" s="241"/>
      <c r="Q33" s="241" t="s">
        <v>161</v>
      </c>
      <c r="R33" s="241"/>
      <c r="S33" s="241"/>
      <c r="T33" s="241"/>
      <c r="U33" s="241"/>
      <c r="V33" s="241"/>
      <c r="W33" s="241"/>
      <c r="X33" s="241"/>
      <c r="Y33" s="241"/>
      <c r="Z33" s="241"/>
      <c r="AA33" s="241"/>
      <c r="AB33" s="241"/>
      <c r="AC33" s="241"/>
      <c r="AD33" s="241"/>
      <c r="AE33" s="272"/>
      <c r="AF33" s="158"/>
      <c r="AG33" s="161"/>
      <c r="AH33" s="79"/>
      <c r="AI33" s="79"/>
      <c r="AJ33" s="79"/>
      <c r="AK33" s="79"/>
      <c r="AL33" s="79"/>
      <c r="AM33" s="79"/>
      <c r="AN33" s="79"/>
      <c r="AO33" s="79"/>
    </row>
    <row r="34" spans="1:41" ht="27" customHeight="1" x14ac:dyDescent="0.25">
      <c r="A34" s="239"/>
      <c r="B34" s="241"/>
      <c r="C34" s="273"/>
      <c r="D34" s="73" t="s">
        <v>141</v>
      </c>
      <c r="E34" s="73" t="s">
        <v>142</v>
      </c>
      <c r="F34" s="73" t="s">
        <v>143</v>
      </c>
      <c r="G34" s="73" t="s">
        <v>144</v>
      </c>
      <c r="H34" s="73" t="s">
        <v>145</v>
      </c>
      <c r="I34" s="73" t="s">
        <v>146</v>
      </c>
      <c r="J34" s="73" t="s">
        <v>147</v>
      </c>
      <c r="K34" s="73" t="s">
        <v>148</v>
      </c>
      <c r="L34" s="73" t="s">
        <v>149</v>
      </c>
      <c r="M34" s="73" t="s">
        <v>150</v>
      </c>
      <c r="N34" s="73" t="s">
        <v>151</v>
      </c>
      <c r="O34" s="73" t="s">
        <v>128</v>
      </c>
      <c r="P34" s="73" t="s">
        <v>102</v>
      </c>
      <c r="Q34" s="247" t="s">
        <v>52</v>
      </c>
      <c r="R34" s="248"/>
      <c r="S34" s="248"/>
      <c r="T34" s="249"/>
      <c r="U34" s="241" t="s">
        <v>54</v>
      </c>
      <c r="V34" s="241"/>
      <c r="W34" s="241"/>
      <c r="X34" s="241"/>
      <c r="Y34" s="241" t="s">
        <v>56</v>
      </c>
      <c r="Z34" s="241"/>
      <c r="AA34" s="241"/>
      <c r="AB34" s="241"/>
      <c r="AC34" s="241" t="s">
        <v>58</v>
      </c>
      <c r="AD34" s="241"/>
      <c r="AE34" s="272"/>
      <c r="AF34" s="158"/>
      <c r="AG34" s="161"/>
      <c r="AH34" s="79"/>
      <c r="AI34" s="79"/>
      <c r="AJ34" s="79"/>
      <c r="AK34" s="79"/>
      <c r="AL34" s="79"/>
      <c r="AM34" s="79"/>
      <c r="AN34" s="79"/>
      <c r="AO34" s="79"/>
    </row>
    <row r="35" spans="1:41" ht="86.25" customHeight="1" x14ac:dyDescent="0.25">
      <c r="A35" s="234" t="s">
        <v>225</v>
      </c>
      <c r="B35" s="236">
        <v>0.1</v>
      </c>
      <c r="C35" s="81" t="s">
        <v>48</v>
      </c>
      <c r="D35" s="80"/>
      <c r="E35" s="80"/>
      <c r="F35" s="80"/>
      <c r="G35" s="80"/>
      <c r="H35" s="80"/>
      <c r="I35" s="80"/>
      <c r="J35" s="80">
        <v>200</v>
      </c>
      <c r="K35" s="80">
        <v>100</v>
      </c>
      <c r="L35" s="80">
        <v>200</v>
      </c>
      <c r="M35" s="80">
        <v>200</v>
      </c>
      <c r="N35" s="80">
        <v>200</v>
      </c>
      <c r="O35" s="80">
        <v>100</v>
      </c>
      <c r="P35" s="82">
        <f>SUM(D35:O35)</f>
        <v>1000</v>
      </c>
      <c r="Q35" s="351" t="s">
        <v>226</v>
      </c>
      <c r="R35" s="352"/>
      <c r="S35" s="352"/>
      <c r="T35" s="353"/>
      <c r="U35" s="351" t="s">
        <v>227</v>
      </c>
      <c r="V35" s="352"/>
      <c r="W35" s="352"/>
      <c r="X35" s="353"/>
      <c r="Y35" s="263" t="s">
        <v>228</v>
      </c>
      <c r="Z35" s="263"/>
      <c r="AA35" s="263"/>
      <c r="AB35" s="263"/>
      <c r="AC35" s="347" t="s">
        <v>229</v>
      </c>
      <c r="AD35" s="347"/>
      <c r="AE35" s="348"/>
      <c r="AF35" s="158"/>
      <c r="AG35" s="161"/>
      <c r="AH35" s="79"/>
      <c r="AI35" s="79"/>
      <c r="AJ35" s="79"/>
      <c r="AK35" s="79"/>
      <c r="AL35" s="79"/>
      <c r="AM35" s="79"/>
      <c r="AN35" s="79"/>
      <c r="AO35" s="79"/>
    </row>
    <row r="36" spans="1:41" ht="98.25" customHeight="1" thickBot="1" x14ac:dyDescent="0.3">
      <c r="A36" s="235"/>
      <c r="B36" s="237"/>
      <c r="C36" s="83" t="s">
        <v>50</v>
      </c>
      <c r="D36" s="162"/>
      <c r="E36" s="162"/>
      <c r="F36" s="162"/>
      <c r="G36" s="84"/>
      <c r="H36" s="84"/>
      <c r="I36" s="84"/>
      <c r="J36" s="179">
        <v>231</v>
      </c>
      <c r="K36" s="179">
        <v>152</v>
      </c>
      <c r="L36" s="189">
        <v>271</v>
      </c>
      <c r="M36" s="189">
        <v>299</v>
      </c>
      <c r="N36" s="202">
        <v>269</v>
      </c>
      <c r="O36" s="210">
        <v>215</v>
      </c>
      <c r="P36" s="179">
        <f>SUM(D36:O36)</f>
        <v>1437</v>
      </c>
      <c r="Q36" s="354"/>
      <c r="R36" s="355"/>
      <c r="S36" s="355"/>
      <c r="T36" s="356"/>
      <c r="U36" s="354"/>
      <c r="V36" s="355"/>
      <c r="W36" s="355"/>
      <c r="X36" s="356"/>
      <c r="Y36" s="264"/>
      <c r="Z36" s="264"/>
      <c r="AA36" s="264"/>
      <c r="AB36" s="264"/>
      <c r="AC36" s="349"/>
      <c r="AD36" s="349"/>
      <c r="AE36" s="350"/>
      <c r="AF36" s="158"/>
      <c r="AG36" s="161"/>
      <c r="AH36" s="79"/>
      <c r="AI36" s="79"/>
      <c r="AJ36" s="79"/>
      <c r="AK36" s="79"/>
      <c r="AL36" s="79"/>
      <c r="AM36" s="79"/>
      <c r="AN36" s="79"/>
      <c r="AO36" s="79"/>
    </row>
    <row r="37" spans="1:41" s="72" customFormat="1" ht="17.25" customHeight="1" thickBot="1" x14ac:dyDescent="0.25"/>
    <row r="38" spans="1:41" ht="45" customHeight="1" thickBot="1" x14ac:dyDescent="0.3">
      <c r="A38" s="244" t="s">
        <v>166</v>
      </c>
      <c r="B38" s="245"/>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G38" s="79"/>
      <c r="AH38" s="79"/>
      <c r="AI38" s="79"/>
      <c r="AJ38" s="79"/>
      <c r="AK38" s="79"/>
      <c r="AL38" s="79"/>
      <c r="AM38" s="79"/>
      <c r="AN38" s="79"/>
      <c r="AO38" s="79"/>
    </row>
    <row r="39" spans="1:41" ht="26.25" customHeight="1" x14ac:dyDescent="0.25">
      <c r="A39" s="238" t="s">
        <v>60</v>
      </c>
      <c r="B39" s="240" t="s">
        <v>167</v>
      </c>
      <c r="C39" s="250" t="s">
        <v>168</v>
      </c>
      <c r="D39" s="252" t="s">
        <v>169</v>
      </c>
      <c r="E39" s="253"/>
      <c r="F39" s="253"/>
      <c r="G39" s="253"/>
      <c r="H39" s="253"/>
      <c r="I39" s="253"/>
      <c r="J39" s="253"/>
      <c r="K39" s="253"/>
      <c r="L39" s="253"/>
      <c r="M39" s="253"/>
      <c r="N39" s="253"/>
      <c r="O39" s="253"/>
      <c r="P39" s="254"/>
      <c r="Q39" s="240" t="s">
        <v>170</v>
      </c>
      <c r="R39" s="240"/>
      <c r="S39" s="240"/>
      <c r="T39" s="240"/>
      <c r="U39" s="240"/>
      <c r="V39" s="240"/>
      <c r="W39" s="240"/>
      <c r="X39" s="240"/>
      <c r="Y39" s="240"/>
      <c r="Z39" s="240"/>
      <c r="AA39" s="240"/>
      <c r="AB39" s="240"/>
      <c r="AC39" s="240"/>
      <c r="AD39" s="240"/>
      <c r="AE39" s="267"/>
      <c r="AG39" s="79"/>
      <c r="AH39" s="79"/>
      <c r="AI39" s="79"/>
      <c r="AJ39" s="79"/>
      <c r="AK39" s="79"/>
      <c r="AL39" s="79"/>
      <c r="AM39" s="79"/>
      <c r="AN39" s="79"/>
      <c r="AO39" s="79"/>
    </row>
    <row r="40" spans="1:41" ht="26.25" customHeight="1" x14ac:dyDescent="0.25">
      <c r="A40" s="239"/>
      <c r="B40" s="241"/>
      <c r="C40" s="251"/>
      <c r="D40" s="73" t="s">
        <v>171</v>
      </c>
      <c r="E40" s="73" t="s">
        <v>172</v>
      </c>
      <c r="F40" s="73" t="s">
        <v>173</v>
      </c>
      <c r="G40" s="73" t="s">
        <v>174</v>
      </c>
      <c r="H40" s="73" t="s">
        <v>175</v>
      </c>
      <c r="I40" s="73" t="s">
        <v>176</v>
      </c>
      <c r="J40" s="73" t="s">
        <v>177</v>
      </c>
      <c r="K40" s="73" t="s">
        <v>178</v>
      </c>
      <c r="L40" s="73" t="s">
        <v>179</v>
      </c>
      <c r="M40" s="73" t="s">
        <v>180</v>
      </c>
      <c r="N40" s="73" t="s">
        <v>181</v>
      </c>
      <c r="O40" s="73" t="s">
        <v>182</v>
      </c>
      <c r="P40" s="73" t="s">
        <v>183</v>
      </c>
      <c r="Q40" s="247" t="s">
        <v>184</v>
      </c>
      <c r="R40" s="248"/>
      <c r="S40" s="248"/>
      <c r="T40" s="248"/>
      <c r="U40" s="248"/>
      <c r="V40" s="248"/>
      <c r="W40" s="248"/>
      <c r="X40" s="249"/>
      <c r="Y40" s="247" t="s">
        <v>68</v>
      </c>
      <c r="Z40" s="248"/>
      <c r="AA40" s="248"/>
      <c r="AB40" s="248"/>
      <c r="AC40" s="248"/>
      <c r="AD40" s="248"/>
      <c r="AE40" s="268"/>
      <c r="AG40" s="85"/>
      <c r="AH40" s="85"/>
      <c r="AI40" s="85"/>
      <c r="AJ40" s="85"/>
      <c r="AK40" s="85"/>
      <c r="AL40" s="85"/>
      <c r="AM40" s="85"/>
      <c r="AN40" s="85"/>
      <c r="AO40" s="85"/>
    </row>
    <row r="41" spans="1:41" ht="28.5" customHeight="1" x14ac:dyDescent="0.25">
      <c r="A41" s="242" t="s">
        <v>230</v>
      </c>
      <c r="B41" s="243">
        <v>0.1</v>
      </c>
      <c r="C41" s="86" t="s">
        <v>48</v>
      </c>
      <c r="D41" s="87"/>
      <c r="E41" s="87"/>
      <c r="F41" s="87"/>
      <c r="G41" s="87"/>
      <c r="H41" s="87"/>
      <c r="I41" s="87"/>
      <c r="J41" s="87">
        <v>0.16666666666666669</v>
      </c>
      <c r="K41" s="87">
        <v>0.16666666666666669</v>
      </c>
      <c r="L41" s="87">
        <v>0.16666666666666669</v>
      </c>
      <c r="M41" s="87">
        <v>0.16666666666666669</v>
      </c>
      <c r="N41" s="87">
        <v>0.16666666666666669</v>
      </c>
      <c r="O41" s="87">
        <v>0.16666666666666699</v>
      </c>
      <c r="P41" s="88">
        <f t="shared" ref="P41:P42" si="1">SUM(D41:O41)</f>
        <v>1.0000000000000004</v>
      </c>
      <c r="Q41" s="357" t="s">
        <v>231</v>
      </c>
      <c r="R41" s="358"/>
      <c r="S41" s="358"/>
      <c r="T41" s="358"/>
      <c r="U41" s="358"/>
      <c r="V41" s="358"/>
      <c r="W41" s="358"/>
      <c r="X41" s="359"/>
      <c r="Y41" s="363" t="s">
        <v>220</v>
      </c>
      <c r="Z41" s="364"/>
      <c r="AA41" s="364"/>
      <c r="AB41" s="364"/>
      <c r="AC41" s="364"/>
      <c r="AD41" s="364"/>
      <c r="AE41" s="365"/>
      <c r="AG41" s="89"/>
      <c r="AH41" s="89"/>
      <c r="AI41" s="89"/>
      <c r="AJ41" s="89"/>
      <c r="AK41" s="89"/>
      <c r="AL41" s="89"/>
      <c r="AM41" s="89"/>
      <c r="AN41" s="89"/>
      <c r="AO41" s="89"/>
    </row>
    <row r="42" spans="1:41" ht="54" customHeight="1" x14ac:dyDescent="0.25">
      <c r="A42" s="242"/>
      <c r="B42" s="243"/>
      <c r="C42" s="90" t="s">
        <v>50</v>
      </c>
      <c r="D42" s="91"/>
      <c r="E42" s="91"/>
      <c r="F42" s="91"/>
      <c r="G42" s="91"/>
      <c r="H42" s="91"/>
      <c r="I42" s="91"/>
      <c r="J42" s="87">
        <v>0.16666666666666669</v>
      </c>
      <c r="K42" s="87">
        <v>0.16666666666666669</v>
      </c>
      <c r="L42" s="87">
        <v>0.16666666666666669</v>
      </c>
      <c r="M42" s="87">
        <v>0.16666666666666669</v>
      </c>
      <c r="N42" s="87">
        <v>0.16666666666666669</v>
      </c>
      <c r="O42" s="87">
        <v>0.16666666666666699</v>
      </c>
      <c r="P42" s="88">
        <f t="shared" si="1"/>
        <v>1.0000000000000004</v>
      </c>
      <c r="Q42" s="360"/>
      <c r="R42" s="361"/>
      <c r="S42" s="361"/>
      <c r="T42" s="361"/>
      <c r="U42" s="361"/>
      <c r="V42" s="361"/>
      <c r="W42" s="361"/>
      <c r="X42" s="362"/>
      <c r="Y42" s="366"/>
      <c r="Z42" s="367"/>
      <c r="AA42" s="367"/>
      <c r="AB42" s="367"/>
      <c r="AC42" s="367"/>
      <c r="AD42" s="367"/>
      <c r="AE42" s="368"/>
    </row>
    <row r="43" spans="1:41" ht="15" customHeight="1" x14ac:dyDescent="0.25">
      <c r="A43" s="15" t="s">
        <v>188</v>
      </c>
    </row>
  </sheetData>
  <mergeCells count="71">
    <mergeCell ref="B35:B36"/>
    <mergeCell ref="Q35:T36"/>
    <mergeCell ref="A41:A42"/>
    <mergeCell ref="B41:B42"/>
    <mergeCell ref="Q41:X42"/>
    <mergeCell ref="U35:X36"/>
    <mergeCell ref="Y41:AE42"/>
    <mergeCell ref="A38:AE38"/>
    <mergeCell ref="A39:A40"/>
    <mergeCell ref="B39:B40"/>
    <mergeCell ref="C39:C40"/>
    <mergeCell ref="D39:P39"/>
    <mergeCell ref="Q39:AE39"/>
    <mergeCell ref="Q40:X40"/>
    <mergeCell ref="Y40:AE40"/>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C35:AE36"/>
    <mergeCell ref="A35:A36"/>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Q41 Y35" xr:uid="{00000000-0002-0000-0500-000000000000}">
      <formula1>2000</formula1>
    </dataValidation>
    <dataValidation type="textLength" operator="lessThanOrEqual" allowBlank="1" showInputMessage="1" showErrorMessage="1" errorTitle="Máximo 2.000 caracteres" error="Máximo 2.000 caracteres" promptTitle="2.000 caracteres" sqref="Q30:Q31" xr:uid="{00000000-0002-0000-0500-000001000000}">
      <formula1>2000</formula1>
    </dataValidation>
    <dataValidation type="list" allowBlank="1" showInputMessage="1" showErrorMessage="1" sqref="C7:C9" xr:uid="{00000000-0002-0000-0500-000002000000}">
      <formula1>$B$21:$M$21</formula1>
    </dataValidation>
  </dataValidations>
  <hyperlinks>
    <hyperlink ref="Y41" r:id="rId1" display="Meta_5_Dinamizadoras.xls" xr:uid="{94EFF007-5B52-44B3-A01D-4A13F21E91AF}"/>
    <hyperlink ref="Y41:AE42" r:id="rId2" display="https://secretariadistritald.sharepoint.com/:x:/s/InstrumentosdePlaneacin-SubsecretaraFCO/ESosc6185PdPnb6fq8_ahUgBizNUjr-ftUuzwuWEGFiPxA?e=pyoUmA" xr:uid="{E4919279-54A8-44BD-A155-7D797CBC0681}"/>
  </hyperlinks>
  <pageMargins left="0.25" right="0.25" top="0.75" bottom="0.75" header="0.3" footer="0.3"/>
  <pageSetup scale="20" orientation="landscape" r:id="rId3"/>
  <customProperties>
    <customPr name="_pios_id" r:id="rId4"/>
  </customProperties>
  <drawing r:id="rId5"/>
  <legacyDrawing r:id="rId6"/>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3000000}">
          <x14:formula1>
            <xm:f>listas!$D$2:$D$15</xm:f>
          </x14:formula1>
          <xm:sqref>C11:AE13</xm:sqref>
        </x14:dataValidation>
        <x14:dataValidation type="list" allowBlank="1" showInputMessage="1" showErrorMessage="1" xr:uid="{00000000-0002-0000-0500-000004000000}">
          <x14:formula1>
            <xm:f>listas!$A$2:$A$6</xm:f>
          </x14:formula1>
          <xm:sqref>C15:K15</xm:sqref>
        </x14:dataValidation>
        <x14:dataValidation type="list" allowBlank="1" showInputMessage="1" showErrorMessage="1" xr:uid="{00000000-0002-0000-0500-000005000000}">
          <x14:formula1>
            <xm:f>listas!$B$2:$B$8</xm:f>
          </x14:formula1>
          <xm:sqref>R15:X15</xm:sqref>
        </x14:dataValidation>
        <x14:dataValidation type="list" allowBlank="1" showInputMessage="1" showErrorMessage="1" xr:uid="{00000000-0002-0000-0500-000006000000}">
          <x14:formula1>
            <xm:f>listas!$C$2:$C$20</xm:f>
          </x14:formula1>
          <xm:sqref>AA15:AE15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
    <tabColor theme="7" tint="0.39997558519241921"/>
    <pageSetUpPr fitToPage="1"/>
  </sheetPr>
  <dimension ref="A1:XFB28"/>
  <sheetViews>
    <sheetView tabSelected="1" view="pageBreakPreview" topLeftCell="A24" zoomScale="60" zoomScaleNormal="70" workbookViewId="0">
      <selection activeCell="E31" sqref="E31"/>
    </sheetView>
  </sheetViews>
  <sheetFormatPr baseColWidth="10" defaultColWidth="10.42578125" defaultRowHeight="14.25" x14ac:dyDescent="0.2"/>
  <cols>
    <col min="1" max="1" width="10.42578125" style="15"/>
    <col min="2" max="2" width="15" style="15" customWidth="1"/>
    <col min="3" max="3" width="8.42578125" style="15" customWidth="1"/>
    <col min="4" max="4" width="11.42578125" style="15" customWidth="1"/>
    <col min="5" max="5" width="36.42578125" style="15" customWidth="1"/>
    <col min="6" max="7" width="29.42578125" style="15" customWidth="1"/>
    <col min="8" max="8" width="20.42578125" style="15" customWidth="1"/>
    <col min="9" max="9" width="18.42578125" style="15" customWidth="1"/>
    <col min="10" max="10" width="15.42578125" style="15" customWidth="1"/>
    <col min="11" max="12" width="21.140625" style="15" customWidth="1"/>
    <col min="13" max="13" width="8.42578125" style="15" customWidth="1"/>
    <col min="14" max="16" width="10.42578125" style="15" customWidth="1"/>
    <col min="17" max="17" width="22.42578125" style="15" customWidth="1"/>
    <col min="18" max="18" width="18.85546875" style="15" customWidth="1"/>
    <col min="19" max="24" width="7.42578125" style="15" hidden="1" customWidth="1"/>
    <col min="25" max="29" width="7.42578125" style="15" customWidth="1"/>
    <col min="30" max="30" width="10.42578125" style="15" customWidth="1"/>
    <col min="31" max="41" width="8.140625" style="15" customWidth="1"/>
    <col min="42" max="42" width="5.42578125" style="15" customWidth="1"/>
    <col min="43" max="43" width="17.140625" style="15" customWidth="1"/>
    <col min="44" max="44" width="15.42578125" style="126" customWidth="1"/>
    <col min="45" max="45" width="37.85546875" style="15" customWidth="1"/>
    <col min="46" max="46" width="43.140625" style="15" customWidth="1"/>
    <col min="47" max="47" width="47.42578125" style="15" customWidth="1"/>
    <col min="48" max="48" width="51.42578125" style="15" customWidth="1"/>
    <col min="49" max="49" width="24.42578125" style="15" customWidth="1"/>
    <col min="50" max="51" width="10.42578125" style="72"/>
    <col min="52" max="16380" width="10.42578125" style="15"/>
    <col min="16381" max="16381" width="9" style="15" customWidth="1"/>
    <col min="16382" max="16384" width="10.42578125" style="15"/>
  </cols>
  <sheetData>
    <row r="1" spans="1:51 16382:16382" ht="16.5" customHeight="1" thickBot="1" x14ac:dyDescent="0.25">
      <c r="B1" s="375" t="s">
        <v>121</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7"/>
      <c r="AV1" s="371" t="s">
        <v>122</v>
      </c>
      <c r="AW1" s="372"/>
    </row>
    <row r="2" spans="1:51 16382:16382" ht="16.5" customHeight="1" thickBot="1" x14ac:dyDescent="0.25">
      <c r="B2" s="378" t="s">
        <v>123</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80"/>
      <c r="AV2" s="327" t="s">
        <v>124</v>
      </c>
      <c r="AW2" s="373"/>
    </row>
    <row r="3" spans="1:51 16382:16382" ht="15" customHeight="1" thickBot="1" x14ac:dyDescent="0.25">
      <c r="B3" s="381" t="s">
        <v>0</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3"/>
      <c r="AV3" s="327" t="s">
        <v>126</v>
      </c>
      <c r="AW3" s="373"/>
    </row>
    <row r="4" spans="1:51 16382:16382" ht="16.5" customHeight="1" x14ac:dyDescent="0.2">
      <c r="B4" s="375"/>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7"/>
      <c r="AV4" s="374" t="s">
        <v>232</v>
      </c>
      <c r="AW4" s="374"/>
    </row>
    <row r="5" spans="1:51 16382:16382" ht="15" customHeight="1" thickBot="1" x14ac:dyDescent="0.25">
      <c r="B5" s="399" t="s">
        <v>233</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1"/>
      <c r="AE5" s="387" t="s">
        <v>132</v>
      </c>
      <c r="AF5" s="388"/>
      <c r="AG5" s="388"/>
      <c r="AH5" s="388"/>
      <c r="AI5" s="388"/>
      <c r="AJ5" s="388"/>
      <c r="AK5" s="388"/>
      <c r="AL5" s="388"/>
      <c r="AM5" s="388"/>
      <c r="AN5" s="388"/>
      <c r="AO5" s="388"/>
      <c r="AP5" s="388"/>
      <c r="AQ5" s="388"/>
      <c r="AR5" s="389"/>
      <c r="AS5" s="396" t="s">
        <v>104</v>
      </c>
      <c r="AT5" s="396" t="s">
        <v>106</v>
      </c>
      <c r="AU5" s="411" t="s">
        <v>108</v>
      </c>
      <c r="AV5" s="396" t="s">
        <v>110</v>
      </c>
      <c r="AW5" s="396" t="s">
        <v>234</v>
      </c>
    </row>
    <row r="6" spans="1:51 16382:16382" ht="15" customHeight="1" x14ac:dyDescent="0.2">
      <c r="B6" s="402" t="s">
        <v>6</v>
      </c>
      <c r="C6" s="302">
        <v>45664</v>
      </c>
      <c r="D6" s="303"/>
      <c r="E6" s="110" t="s">
        <v>129</v>
      </c>
      <c r="F6" s="111"/>
      <c r="G6" s="112"/>
      <c r="H6" s="113"/>
      <c r="I6" s="114"/>
      <c r="J6" s="114"/>
      <c r="K6" s="114"/>
      <c r="L6" s="114"/>
      <c r="M6" s="114"/>
      <c r="N6" s="114"/>
      <c r="O6" s="114"/>
      <c r="P6" s="114"/>
      <c r="Q6" s="114"/>
      <c r="R6" s="114"/>
      <c r="S6" s="114"/>
      <c r="T6" s="114"/>
      <c r="U6" s="114"/>
      <c r="V6" s="114"/>
      <c r="W6" s="114"/>
      <c r="X6" s="114"/>
      <c r="Y6" s="114"/>
      <c r="Z6" s="114"/>
      <c r="AA6" s="114"/>
      <c r="AB6" s="114"/>
      <c r="AC6" s="114"/>
      <c r="AD6" s="115"/>
      <c r="AE6" s="390"/>
      <c r="AF6" s="391"/>
      <c r="AG6" s="391"/>
      <c r="AH6" s="391"/>
      <c r="AI6" s="391"/>
      <c r="AJ6" s="391"/>
      <c r="AK6" s="391"/>
      <c r="AL6" s="391"/>
      <c r="AM6" s="391"/>
      <c r="AN6" s="391"/>
      <c r="AO6" s="391"/>
      <c r="AP6" s="391"/>
      <c r="AQ6" s="391"/>
      <c r="AR6" s="392"/>
      <c r="AS6" s="397"/>
      <c r="AT6" s="397"/>
      <c r="AU6" s="412"/>
      <c r="AV6" s="397"/>
      <c r="AW6" s="397"/>
    </row>
    <row r="7" spans="1:51 16382:16382" ht="15" customHeight="1" x14ac:dyDescent="0.2">
      <c r="B7" s="402"/>
      <c r="C7" s="304"/>
      <c r="D7" s="305"/>
      <c r="E7" s="110" t="s">
        <v>130</v>
      </c>
      <c r="F7" s="111"/>
      <c r="G7" s="116"/>
      <c r="H7" s="117"/>
      <c r="I7" s="118"/>
      <c r="J7" s="118"/>
      <c r="K7" s="118"/>
      <c r="L7" s="118"/>
      <c r="M7" s="118"/>
      <c r="N7" s="118"/>
      <c r="O7" s="118"/>
      <c r="P7" s="118"/>
      <c r="Q7" s="118"/>
      <c r="R7" s="118"/>
      <c r="S7" s="118"/>
      <c r="T7" s="118"/>
      <c r="U7" s="118"/>
      <c r="V7" s="118"/>
      <c r="W7" s="118"/>
      <c r="X7" s="118"/>
      <c r="Y7" s="118"/>
      <c r="Z7" s="118"/>
      <c r="AA7" s="118"/>
      <c r="AB7" s="118"/>
      <c r="AC7" s="118"/>
      <c r="AD7" s="119"/>
      <c r="AE7" s="390"/>
      <c r="AF7" s="391"/>
      <c r="AG7" s="391"/>
      <c r="AH7" s="391"/>
      <c r="AI7" s="391"/>
      <c r="AJ7" s="391"/>
      <c r="AK7" s="391"/>
      <c r="AL7" s="391"/>
      <c r="AM7" s="391"/>
      <c r="AN7" s="391"/>
      <c r="AO7" s="391"/>
      <c r="AP7" s="391"/>
      <c r="AQ7" s="391"/>
      <c r="AR7" s="392"/>
      <c r="AS7" s="397"/>
      <c r="AT7" s="397"/>
      <c r="AU7" s="412"/>
      <c r="AV7" s="397"/>
      <c r="AW7" s="397"/>
    </row>
    <row r="8" spans="1:51 16382:16382" ht="15" customHeight="1" thickBot="1" x14ac:dyDescent="0.25">
      <c r="B8" s="402"/>
      <c r="C8" s="306"/>
      <c r="D8" s="307"/>
      <c r="E8" s="110" t="s">
        <v>132</v>
      </c>
      <c r="F8" s="111" t="s">
        <v>131</v>
      </c>
      <c r="G8" s="120"/>
      <c r="H8" s="121"/>
      <c r="I8" s="122"/>
      <c r="J8" s="122"/>
      <c r="K8" s="122"/>
      <c r="L8" s="122"/>
      <c r="M8" s="122"/>
      <c r="N8" s="122"/>
      <c r="O8" s="122"/>
      <c r="P8" s="122"/>
      <c r="Q8" s="122"/>
      <c r="R8" s="122"/>
      <c r="S8" s="122"/>
      <c r="T8" s="122"/>
      <c r="U8" s="122"/>
      <c r="V8" s="122"/>
      <c r="W8" s="122"/>
      <c r="X8" s="122"/>
      <c r="Y8" s="122"/>
      <c r="Z8" s="122"/>
      <c r="AA8" s="122"/>
      <c r="AB8" s="122"/>
      <c r="AC8" s="122"/>
      <c r="AD8" s="123"/>
      <c r="AE8" s="390"/>
      <c r="AF8" s="391"/>
      <c r="AG8" s="391"/>
      <c r="AH8" s="391"/>
      <c r="AI8" s="391"/>
      <c r="AJ8" s="391"/>
      <c r="AK8" s="391"/>
      <c r="AL8" s="391"/>
      <c r="AM8" s="391"/>
      <c r="AN8" s="391"/>
      <c r="AO8" s="391"/>
      <c r="AP8" s="391"/>
      <c r="AQ8" s="391"/>
      <c r="AR8" s="392"/>
      <c r="AS8" s="397"/>
      <c r="AT8" s="397"/>
      <c r="AU8" s="412"/>
      <c r="AV8" s="397"/>
      <c r="AW8" s="397"/>
    </row>
    <row r="9" spans="1:51 16382:16382" ht="15" customHeight="1" x14ac:dyDescent="0.2">
      <c r="B9" s="399" t="s">
        <v>235</v>
      </c>
      <c r="C9" s="400"/>
      <c r="D9" s="400"/>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390"/>
      <c r="AF9" s="391"/>
      <c r="AG9" s="391"/>
      <c r="AH9" s="391"/>
      <c r="AI9" s="391"/>
      <c r="AJ9" s="391"/>
      <c r="AK9" s="391"/>
      <c r="AL9" s="391"/>
      <c r="AM9" s="391"/>
      <c r="AN9" s="391"/>
      <c r="AO9" s="391"/>
      <c r="AP9" s="391"/>
      <c r="AQ9" s="391"/>
      <c r="AR9" s="392"/>
      <c r="AS9" s="397"/>
      <c r="AT9" s="397"/>
      <c r="AU9" s="412"/>
      <c r="AV9" s="397"/>
      <c r="AW9" s="397"/>
    </row>
    <row r="10" spans="1:51 16382:16382" ht="15" customHeight="1" x14ac:dyDescent="0.2">
      <c r="B10" s="399" t="s">
        <v>236</v>
      </c>
      <c r="C10" s="400"/>
      <c r="D10" s="400"/>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5"/>
      <c r="AE10" s="393"/>
      <c r="AF10" s="394"/>
      <c r="AG10" s="394"/>
      <c r="AH10" s="394"/>
      <c r="AI10" s="394"/>
      <c r="AJ10" s="394"/>
      <c r="AK10" s="394"/>
      <c r="AL10" s="394"/>
      <c r="AM10" s="394"/>
      <c r="AN10" s="394"/>
      <c r="AO10" s="394"/>
      <c r="AP10" s="394"/>
      <c r="AQ10" s="394"/>
      <c r="AR10" s="395"/>
      <c r="AS10" s="397"/>
      <c r="AT10" s="397"/>
      <c r="AU10" s="412"/>
      <c r="AV10" s="397"/>
      <c r="AW10" s="397"/>
    </row>
    <row r="11" spans="1:51 16382:16382" ht="40.5" customHeight="1" x14ac:dyDescent="0.2">
      <c r="B11" s="403" t="s">
        <v>74</v>
      </c>
      <c r="C11" s="404"/>
      <c r="D11" s="404"/>
      <c r="E11" s="396" t="s">
        <v>237</v>
      </c>
      <c r="F11" s="396" t="s">
        <v>78</v>
      </c>
      <c r="G11" s="396" t="s">
        <v>80</v>
      </c>
      <c r="H11" s="396" t="s">
        <v>82</v>
      </c>
      <c r="I11" s="396" t="s">
        <v>238</v>
      </c>
      <c r="J11" s="396" t="s">
        <v>86</v>
      </c>
      <c r="K11" s="396" t="s">
        <v>88</v>
      </c>
      <c r="L11" s="396" t="s">
        <v>90</v>
      </c>
      <c r="M11" s="403" t="s">
        <v>92</v>
      </c>
      <c r="N11" s="404"/>
      <c r="O11" s="404"/>
      <c r="P11" s="404"/>
      <c r="Q11" s="396" t="s">
        <v>94</v>
      </c>
      <c r="R11" s="396" t="s">
        <v>96</v>
      </c>
      <c r="S11" s="399" t="s">
        <v>98</v>
      </c>
      <c r="T11" s="400"/>
      <c r="U11" s="400"/>
      <c r="V11" s="400"/>
      <c r="W11" s="400"/>
      <c r="X11" s="400"/>
      <c r="Y11" s="400"/>
      <c r="Z11" s="400"/>
      <c r="AA11" s="400"/>
      <c r="AB11" s="400"/>
      <c r="AC11" s="400"/>
      <c r="AD11" s="401"/>
      <c r="AE11" s="399" t="s">
        <v>100</v>
      </c>
      <c r="AF11" s="400"/>
      <c r="AG11" s="400"/>
      <c r="AH11" s="400"/>
      <c r="AI11" s="400"/>
      <c r="AJ11" s="400"/>
      <c r="AK11" s="400"/>
      <c r="AL11" s="400"/>
      <c r="AM11" s="400"/>
      <c r="AN11" s="400"/>
      <c r="AO11" s="400"/>
      <c r="AP11" s="401"/>
      <c r="AQ11" s="403" t="s">
        <v>102</v>
      </c>
      <c r="AR11" s="410"/>
      <c r="AS11" s="397"/>
      <c r="AT11" s="397"/>
      <c r="AU11" s="412"/>
      <c r="AV11" s="397"/>
      <c r="AW11" s="397"/>
    </row>
    <row r="12" spans="1:51 16382:16382" ht="30" x14ac:dyDescent="0.2">
      <c r="B12" s="109" t="s">
        <v>239</v>
      </c>
      <c r="C12" s="109" t="s">
        <v>240</v>
      </c>
      <c r="D12" s="109" t="s">
        <v>241</v>
      </c>
      <c r="E12" s="397"/>
      <c r="F12" s="398"/>
      <c r="G12" s="398"/>
      <c r="H12" s="398"/>
      <c r="I12" s="398"/>
      <c r="J12" s="398"/>
      <c r="K12" s="398"/>
      <c r="L12" s="398"/>
      <c r="M12" s="109">
        <v>2024</v>
      </c>
      <c r="N12" s="109">
        <v>2025</v>
      </c>
      <c r="O12" s="109">
        <v>2026</v>
      </c>
      <c r="P12" s="109">
        <v>2027</v>
      </c>
      <c r="Q12" s="398"/>
      <c r="R12" s="398"/>
      <c r="S12" s="124" t="s">
        <v>141</v>
      </c>
      <c r="T12" s="124" t="s">
        <v>142</v>
      </c>
      <c r="U12" s="124" t="s">
        <v>143</v>
      </c>
      <c r="V12" s="124" t="s">
        <v>144</v>
      </c>
      <c r="W12" s="124" t="s">
        <v>145</v>
      </c>
      <c r="X12" s="124" t="s">
        <v>146</v>
      </c>
      <c r="Y12" s="124" t="s">
        <v>147</v>
      </c>
      <c r="Z12" s="124" t="s">
        <v>148</v>
      </c>
      <c r="AA12" s="124" t="s">
        <v>149</v>
      </c>
      <c r="AB12" s="124" t="s">
        <v>150</v>
      </c>
      <c r="AC12" s="124" t="s">
        <v>151</v>
      </c>
      <c r="AD12" s="124" t="s">
        <v>128</v>
      </c>
      <c r="AE12" s="124" t="s">
        <v>141</v>
      </c>
      <c r="AF12" s="124" t="s">
        <v>142</v>
      </c>
      <c r="AG12" s="124" t="s">
        <v>143</v>
      </c>
      <c r="AH12" s="124" t="s">
        <v>144</v>
      </c>
      <c r="AI12" s="124" t="s">
        <v>145</v>
      </c>
      <c r="AJ12" s="124" t="s">
        <v>146</v>
      </c>
      <c r="AK12" s="124" t="s">
        <v>147</v>
      </c>
      <c r="AL12" s="124" t="s">
        <v>148</v>
      </c>
      <c r="AM12" s="124" t="s">
        <v>149</v>
      </c>
      <c r="AN12" s="124" t="s">
        <v>150</v>
      </c>
      <c r="AO12" s="124" t="s">
        <v>151</v>
      </c>
      <c r="AP12" s="124" t="s">
        <v>128</v>
      </c>
      <c r="AQ12" s="109" t="s">
        <v>242</v>
      </c>
      <c r="AR12" s="125" t="s">
        <v>243</v>
      </c>
      <c r="AS12" s="398"/>
      <c r="AT12" s="398"/>
      <c r="AU12" s="413"/>
      <c r="AV12" s="398"/>
      <c r="AW12" s="398"/>
    </row>
    <row r="13" spans="1:51 16382:16382" s="173" customFormat="1" ht="140.25" x14ac:dyDescent="0.2">
      <c r="A13" s="173">
        <v>1</v>
      </c>
      <c r="B13" s="166">
        <v>38</v>
      </c>
      <c r="C13" s="166"/>
      <c r="D13" s="167"/>
      <c r="E13" s="190" t="s">
        <v>244</v>
      </c>
      <c r="F13" s="164" t="s">
        <v>245</v>
      </c>
      <c r="G13" s="164" t="s">
        <v>246</v>
      </c>
      <c r="H13" s="164" t="s">
        <v>247</v>
      </c>
      <c r="I13" s="166">
        <v>22</v>
      </c>
      <c r="J13" s="168" t="s">
        <v>248</v>
      </c>
      <c r="K13" s="164" t="s">
        <v>249</v>
      </c>
      <c r="L13" s="164" t="s">
        <v>250</v>
      </c>
      <c r="M13" s="166">
        <v>13</v>
      </c>
      <c r="N13" s="166">
        <v>20</v>
      </c>
      <c r="O13" s="166">
        <v>21</v>
      </c>
      <c r="P13" s="166">
        <v>22</v>
      </c>
      <c r="Q13" s="169" t="s">
        <v>251</v>
      </c>
      <c r="R13" s="169"/>
      <c r="S13" s="170"/>
      <c r="T13" s="170"/>
      <c r="U13" s="170"/>
      <c r="V13" s="170"/>
      <c r="W13" s="170"/>
      <c r="X13" s="170"/>
      <c r="Y13" s="170"/>
      <c r="Z13" s="170"/>
      <c r="AA13" s="166">
        <v>13</v>
      </c>
      <c r="AB13" s="166"/>
      <c r="AC13" s="166"/>
      <c r="AD13" s="166">
        <v>13</v>
      </c>
      <c r="AE13" s="170"/>
      <c r="AF13" s="170"/>
      <c r="AG13" s="170"/>
      <c r="AH13" s="170"/>
      <c r="AI13" s="170"/>
      <c r="AJ13" s="170"/>
      <c r="AK13" s="170"/>
      <c r="AL13" s="170"/>
      <c r="AM13" s="166">
        <v>12</v>
      </c>
      <c r="AN13" s="170">
        <v>13</v>
      </c>
      <c r="AO13" s="170">
        <v>13</v>
      </c>
      <c r="AP13" s="170">
        <v>13</v>
      </c>
      <c r="AQ13" s="170">
        <v>13</v>
      </c>
      <c r="AR13" s="171">
        <f t="shared" ref="AR13:AR19" si="0">+AQ13/M13</f>
        <v>1</v>
      </c>
      <c r="AS13" s="191" t="s">
        <v>252</v>
      </c>
      <c r="AT13" s="186" t="s">
        <v>253</v>
      </c>
      <c r="AU13" s="183" t="s">
        <v>254</v>
      </c>
      <c r="AV13" s="171" t="s">
        <v>255</v>
      </c>
      <c r="AW13" s="170"/>
      <c r="AX13" s="172"/>
      <c r="AY13" s="172"/>
    </row>
    <row r="14" spans="1:51 16382:16382" s="173" customFormat="1" ht="273" customHeight="1" x14ac:dyDescent="0.2">
      <c r="A14" s="173">
        <v>2</v>
      </c>
      <c r="B14" s="174"/>
      <c r="C14" s="166">
        <v>9</v>
      </c>
      <c r="D14" s="167"/>
      <c r="E14" s="164" t="s">
        <v>244</v>
      </c>
      <c r="F14" s="164" t="s">
        <v>256</v>
      </c>
      <c r="G14" s="164" t="s">
        <v>257</v>
      </c>
      <c r="H14" s="164" t="s">
        <v>258</v>
      </c>
      <c r="I14" s="168">
        <v>40000</v>
      </c>
      <c r="J14" s="168" t="s">
        <v>248</v>
      </c>
      <c r="K14" s="164" t="s">
        <v>259</v>
      </c>
      <c r="L14" s="164" t="s">
        <v>260</v>
      </c>
      <c r="M14" s="169">
        <v>4500</v>
      </c>
      <c r="N14" s="169">
        <v>11500</v>
      </c>
      <c r="O14" s="169">
        <v>12000</v>
      </c>
      <c r="P14" s="169">
        <v>12000</v>
      </c>
      <c r="Q14" s="169" t="s">
        <v>261</v>
      </c>
      <c r="R14" s="169" t="s">
        <v>262</v>
      </c>
      <c r="S14" s="170"/>
      <c r="T14" s="170"/>
      <c r="U14" s="170"/>
      <c r="V14" s="170"/>
      <c r="W14" s="170"/>
      <c r="X14" s="170"/>
      <c r="Y14" s="175">
        <v>700</v>
      </c>
      <c r="Z14" s="175">
        <v>800</v>
      </c>
      <c r="AA14" s="175">
        <v>800</v>
      </c>
      <c r="AB14" s="175">
        <v>800</v>
      </c>
      <c r="AC14" s="175">
        <v>800</v>
      </c>
      <c r="AD14" s="175">
        <v>600</v>
      </c>
      <c r="AE14" s="170"/>
      <c r="AF14" s="170"/>
      <c r="AG14" s="170"/>
      <c r="AH14" s="170"/>
      <c r="AI14" s="170"/>
      <c r="AJ14" s="170"/>
      <c r="AK14" s="170">
        <v>1552</v>
      </c>
      <c r="AL14" s="170">
        <v>764</v>
      </c>
      <c r="AM14" s="192">
        <f>+'Meta 3'!L36</f>
        <v>1207</v>
      </c>
      <c r="AN14" s="170">
        <v>1470</v>
      </c>
      <c r="AO14" s="170">
        <v>1234</v>
      </c>
      <c r="AP14" s="170">
        <v>1194</v>
      </c>
      <c r="AQ14" s="170">
        <f t="shared" ref="AQ14:AQ24" si="1">IF(H14="suma",SUM(AE14:AP14),IF(H14="creciente",MAX(AE14:AP14),IF(H14="DECRECIENTE",P14-MIN(AE14:AP14),IF(H14="CONSTANTE",AVERAGE(AE14:AP14)," "))))</f>
        <v>7421</v>
      </c>
      <c r="AR14" s="171">
        <f t="shared" si="0"/>
        <v>1.6491111111111112</v>
      </c>
      <c r="AS14" s="184" t="s">
        <v>263</v>
      </c>
      <c r="AT14" s="205" t="s">
        <v>264</v>
      </c>
      <c r="AU14" s="184" t="s">
        <v>265</v>
      </c>
      <c r="AV14" s="183" t="s">
        <v>266</v>
      </c>
      <c r="AW14" s="176"/>
      <c r="AX14" s="172"/>
      <c r="AY14" s="172"/>
      <c r="XFB14" s="173" t="s">
        <v>258</v>
      </c>
    </row>
    <row r="15" spans="1:51 16382:16382" s="173" customFormat="1" ht="150" customHeight="1" x14ac:dyDescent="0.2">
      <c r="A15" s="173">
        <v>3</v>
      </c>
      <c r="B15" s="174"/>
      <c r="C15" s="166"/>
      <c r="D15" s="167"/>
      <c r="E15" s="164" t="s">
        <v>244</v>
      </c>
      <c r="F15" s="164" t="s">
        <v>267</v>
      </c>
      <c r="G15" s="164" t="s">
        <v>257</v>
      </c>
      <c r="H15" s="164" t="s">
        <v>258</v>
      </c>
      <c r="I15" s="168">
        <v>15000</v>
      </c>
      <c r="J15" s="168" t="s">
        <v>248</v>
      </c>
      <c r="K15" s="164" t="s">
        <v>259</v>
      </c>
      <c r="L15" s="164" t="s">
        <v>268</v>
      </c>
      <c r="M15" s="169">
        <v>2500</v>
      </c>
      <c r="N15" s="169">
        <v>4200</v>
      </c>
      <c r="O15" s="169">
        <v>4200</v>
      </c>
      <c r="P15" s="169">
        <v>4100</v>
      </c>
      <c r="Q15" s="169" t="s">
        <v>261</v>
      </c>
      <c r="R15" s="169" t="s">
        <v>262</v>
      </c>
      <c r="S15" s="170"/>
      <c r="T15" s="170"/>
      <c r="U15" s="170"/>
      <c r="V15" s="170"/>
      <c r="W15" s="170"/>
      <c r="X15" s="170"/>
      <c r="Y15" s="175">
        <v>400</v>
      </c>
      <c r="Z15" s="175">
        <v>400</v>
      </c>
      <c r="AA15" s="175">
        <v>400</v>
      </c>
      <c r="AB15" s="175">
        <v>450</v>
      </c>
      <c r="AC15" s="175">
        <v>450</v>
      </c>
      <c r="AD15" s="175">
        <v>400</v>
      </c>
      <c r="AE15" s="170"/>
      <c r="AF15" s="170"/>
      <c r="AG15" s="170"/>
      <c r="AH15" s="170"/>
      <c r="AI15" s="170"/>
      <c r="AJ15" s="170"/>
      <c r="AK15" s="170">
        <v>760</v>
      </c>
      <c r="AL15" s="170">
        <v>349</v>
      </c>
      <c r="AM15" s="192">
        <f>+'Meta 4'!L36</f>
        <v>619</v>
      </c>
      <c r="AN15" s="170">
        <v>715</v>
      </c>
      <c r="AO15" s="170">
        <v>620</v>
      </c>
      <c r="AP15" s="170">
        <v>540</v>
      </c>
      <c r="AQ15" s="170">
        <f t="shared" si="1"/>
        <v>3603</v>
      </c>
      <c r="AR15" s="171">
        <f t="shared" si="0"/>
        <v>1.4412</v>
      </c>
      <c r="AS15" s="184" t="s">
        <v>269</v>
      </c>
      <c r="AT15" s="205" t="s">
        <v>270</v>
      </c>
      <c r="AU15" s="184" t="s">
        <v>271</v>
      </c>
      <c r="AV15" s="183" t="s">
        <v>266</v>
      </c>
      <c r="AW15" s="176"/>
      <c r="AX15" s="172"/>
      <c r="AY15" s="172"/>
    </row>
    <row r="16" spans="1:51 16382:16382" s="173" customFormat="1" ht="165.75" x14ac:dyDescent="0.2">
      <c r="A16" s="173">
        <v>4</v>
      </c>
      <c r="B16" s="174"/>
      <c r="C16" s="166"/>
      <c r="D16" s="167"/>
      <c r="E16" s="164" t="s">
        <v>244</v>
      </c>
      <c r="F16" s="164" t="s">
        <v>272</v>
      </c>
      <c r="G16" s="164" t="s">
        <v>257</v>
      </c>
      <c r="H16" s="164" t="s">
        <v>258</v>
      </c>
      <c r="I16" s="168">
        <v>5000</v>
      </c>
      <c r="J16" s="168" t="s">
        <v>248</v>
      </c>
      <c r="K16" s="164" t="s">
        <v>259</v>
      </c>
      <c r="L16" s="164" t="s">
        <v>273</v>
      </c>
      <c r="M16" s="169">
        <v>1000</v>
      </c>
      <c r="N16" s="169">
        <v>1500</v>
      </c>
      <c r="O16" s="169">
        <v>1500</v>
      </c>
      <c r="P16" s="169">
        <v>1000</v>
      </c>
      <c r="Q16" s="169" t="s">
        <v>261</v>
      </c>
      <c r="R16" s="169" t="s">
        <v>262</v>
      </c>
      <c r="S16" s="170"/>
      <c r="T16" s="170"/>
      <c r="U16" s="170"/>
      <c r="V16" s="170"/>
      <c r="W16" s="170"/>
      <c r="X16" s="170"/>
      <c r="Y16" s="175">
        <v>200</v>
      </c>
      <c r="Z16" s="175">
        <v>100</v>
      </c>
      <c r="AA16" s="175">
        <v>200</v>
      </c>
      <c r="AB16" s="175">
        <v>200</v>
      </c>
      <c r="AC16" s="175">
        <v>200</v>
      </c>
      <c r="AD16" s="175">
        <v>100</v>
      </c>
      <c r="AE16" s="170"/>
      <c r="AF16" s="170"/>
      <c r="AG16" s="170"/>
      <c r="AH16" s="170"/>
      <c r="AI16" s="170"/>
      <c r="AJ16" s="170"/>
      <c r="AK16" s="170">
        <v>231</v>
      </c>
      <c r="AL16" s="170">
        <v>152</v>
      </c>
      <c r="AM16" s="170">
        <f>+'Meta 5'!L36</f>
        <v>271</v>
      </c>
      <c r="AN16" s="170">
        <v>299</v>
      </c>
      <c r="AO16" s="170">
        <v>269</v>
      </c>
      <c r="AP16" s="170">
        <v>215</v>
      </c>
      <c r="AQ16" s="170">
        <f t="shared" si="1"/>
        <v>1437</v>
      </c>
      <c r="AR16" s="171">
        <f t="shared" si="0"/>
        <v>1.4370000000000001</v>
      </c>
      <c r="AS16" s="184" t="s">
        <v>274</v>
      </c>
      <c r="AT16" s="185" t="s">
        <v>275</v>
      </c>
      <c r="AU16" s="184" t="s">
        <v>227</v>
      </c>
      <c r="AV16" s="183" t="s">
        <v>266</v>
      </c>
      <c r="AW16" s="176"/>
      <c r="AX16" s="172"/>
      <c r="AY16" s="172"/>
    </row>
    <row r="17" spans="1:51 16382:16382" s="173" customFormat="1" ht="127.5" x14ac:dyDescent="0.25">
      <c r="A17" s="173">
        <v>5</v>
      </c>
      <c r="B17" s="166">
        <v>37</v>
      </c>
      <c r="C17" s="166"/>
      <c r="D17" s="167"/>
      <c r="E17" s="164" t="s">
        <v>276</v>
      </c>
      <c r="F17" s="164" t="s">
        <v>277</v>
      </c>
      <c r="G17" s="164" t="s">
        <v>278</v>
      </c>
      <c r="H17" s="164" t="s">
        <v>279</v>
      </c>
      <c r="I17" s="177">
        <v>1</v>
      </c>
      <c r="J17" s="168" t="s">
        <v>280</v>
      </c>
      <c r="K17" s="164" t="s">
        <v>281</v>
      </c>
      <c r="L17" s="164" t="s">
        <v>282</v>
      </c>
      <c r="M17" s="178">
        <v>1</v>
      </c>
      <c r="N17" s="178">
        <v>1</v>
      </c>
      <c r="O17" s="178">
        <v>1</v>
      </c>
      <c r="P17" s="178">
        <v>1</v>
      </c>
      <c r="Q17" s="169" t="s">
        <v>261</v>
      </c>
      <c r="R17" s="169" t="s">
        <v>262</v>
      </c>
      <c r="S17" s="170"/>
      <c r="T17" s="170"/>
      <c r="U17" s="170"/>
      <c r="V17" s="170"/>
      <c r="W17" s="170"/>
      <c r="X17" s="170"/>
      <c r="Y17" s="178">
        <v>1</v>
      </c>
      <c r="Z17" s="178">
        <v>1</v>
      </c>
      <c r="AA17" s="178">
        <v>1</v>
      </c>
      <c r="AB17" s="178">
        <v>1</v>
      </c>
      <c r="AC17" s="178">
        <v>1</v>
      </c>
      <c r="AD17" s="178">
        <v>1</v>
      </c>
      <c r="AE17" s="170"/>
      <c r="AF17" s="170"/>
      <c r="AG17" s="170"/>
      <c r="AH17" s="170"/>
      <c r="AI17" s="170"/>
      <c r="AJ17" s="170"/>
      <c r="AK17" s="171">
        <f>58/120</f>
        <v>0.48333333333333334</v>
      </c>
      <c r="AL17" s="187">
        <v>1</v>
      </c>
      <c r="AM17" s="171">
        <f>+'Meta 2'!L36</f>
        <v>1</v>
      </c>
      <c r="AN17" s="171">
        <v>1</v>
      </c>
      <c r="AO17" s="171">
        <v>1</v>
      </c>
      <c r="AP17" s="178">
        <v>1</v>
      </c>
      <c r="AQ17" s="171">
        <f>+AVERAGE(AE17:AP17)</f>
        <v>0.91388888888888886</v>
      </c>
      <c r="AR17" s="171">
        <f t="shared" si="0"/>
        <v>0.91388888888888886</v>
      </c>
      <c r="AS17" s="183" t="s">
        <v>283</v>
      </c>
      <c r="AT17" s="206" t="s">
        <v>220</v>
      </c>
      <c r="AU17" s="183" t="s">
        <v>284</v>
      </c>
      <c r="AV17" s="183" t="s">
        <v>285</v>
      </c>
      <c r="AW17" s="170"/>
      <c r="AX17" s="172"/>
      <c r="AY17" s="172"/>
      <c r="XFB17" s="173" t="s">
        <v>286</v>
      </c>
    </row>
    <row r="18" spans="1:51 16382:16382" s="173" customFormat="1" ht="127.5" x14ac:dyDescent="0.2">
      <c r="A18" s="173">
        <v>6</v>
      </c>
      <c r="B18" s="166"/>
      <c r="C18" s="166">
        <v>1</v>
      </c>
      <c r="D18" s="167"/>
      <c r="E18" s="164" t="s">
        <v>287</v>
      </c>
      <c r="F18" s="164" t="s">
        <v>288</v>
      </c>
      <c r="G18" s="165" t="s">
        <v>289</v>
      </c>
      <c r="H18" s="164" t="s">
        <v>290</v>
      </c>
      <c r="I18" s="166">
        <v>3500</v>
      </c>
      <c r="J18" s="168" t="s">
        <v>248</v>
      </c>
      <c r="K18" s="164" t="s">
        <v>291</v>
      </c>
      <c r="L18" s="164" t="s">
        <v>292</v>
      </c>
      <c r="M18" s="170">
        <v>500</v>
      </c>
      <c r="N18" s="170">
        <v>1000</v>
      </c>
      <c r="O18" s="170">
        <v>1000</v>
      </c>
      <c r="P18" s="170">
        <v>1000</v>
      </c>
      <c r="Q18" s="169" t="s">
        <v>261</v>
      </c>
      <c r="R18" s="169" t="s">
        <v>262</v>
      </c>
      <c r="S18" s="170"/>
      <c r="T18" s="170"/>
      <c r="U18" s="170"/>
      <c r="V18" s="170"/>
      <c r="W18" s="170"/>
      <c r="X18" s="170"/>
      <c r="Y18" s="170">
        <v>50</v>
      </c>
      <c r="Z18" s="170">
        <v>100</v>
      </c>
      <c r="AA18" s="170">
        <v>100</v>
      </c>
      <c r="AB18" s="170">
        <v>100</v>
      </c>
      <c r="AC18" s="170">
        <v>100</v>
      </c>
      <c r="AD18" s="170">
        <v>50</v>
      </c>
      <c r="AE18" s="170"/>
      <c r="AF18" s="170"/>
      <c r="AG18" s="170"/>
      <c r="AH18" s="170"/>
      <c r="AI18" s="170"/>
      <c r="AJ18" s="170"/>
      <c r="AK18" s="170">
        <v>120</v>
      </c>
      <c r="AL18" s="170">
        <v>17</v>
      </c>
      <c r="AM18" s="192">
        <f>+Meta1!L36</f>
        <v>53</v>
      </c>
      <c r="AN18" s="170">
        <v>145</v>
      </c>
      <c r="AO18" s="170">
        <v>117</v>
      </c>
      <c r="AP18" s="170">
        <v>33</v>
      </c>
      <c r="AQ18" s="170">
        <f t="shared" si="1"/>
        <v>485</v>
      </c>
      <c r="AR18" s="171">
        <f t="shared" si="0"/>
        <v>0.97</v>
      </c>
      <c r="AS18" s="183" t="s">
        <v>293</v>
      </c>
      <c r="AT18" s="186" t="s">
        <v>294</v>
      </c>
      <c r="AU18" s="183" t="s">
        <v>295</v>
      </c>
      <c r="AV18" s="183" t="s">
        <v>285</v>
      </c>
      <c r="AW18" s="170"/>
      <c r="AX18" s="172"/>
      <c r="AY18" s="172"/>
      <c r="XFB18" s="173" t="s">
        <v>296</v>
      </c>
    </row>
    <row r="19" spans="1:51 16382:16382" s="173" customFormat="1" ht="99" customHeight="1" x14ac:dyDescent="0.2">
      <c r="A19" s="173">
        <v>7</v>
      </c>
      <c r="B19" s="166"/>
      <c r="C19" s="166"/>
      <c r="D19" s="167"/>
      <c r="E19" s="164" t="s">
        <v>297</v>
      </c>
      <c r="F19" s="164" t="s">
        <v>298</v>
      </c>
      <c r="G19" s="165" t="s">
        <v>299</v>
      </c>
      <c r="H19" s="164" t="s">
        <v>279</v>
      </c>
      <c r="I19" s="168" t="s">
        <v>300</v>
      </c>
      <c r="J19" s="168" t="s">
        <v>280</v>
      </c>
      <c r="K19" s="165" t="s">
        <v>301</v>
      </c>
      <c r="L19" s="164" t="s">
        <v>292</v>
      </c>
      <c r="M19" s="178">
        <v>1</v>
      </c>
      <c r="N19" s="178">
        <v>1</v>
      </c>
      <c r="O19" s="178">
        <v>1</v>
      </c>
      <c r="P19" s="178">
        <v>1</v>
      </c>
      <c r="Q19" s="169" t="s">
        <v>261</v>
      </c>
      <c r="R19" s="169" t="s">
        <v>262</v>
      </c>
      <c r="S19" s="170"/>
      <c r="T19" s="170"/>
      <c r="U19" s="170"/>
      <c r="V19" s="170"/>
      <c r="W19" s="170"/>
      <c r="X19" s="170"/>
      <c r="Y19" s="178">
        <v>1</v>
      </c>
      <c r="Z19" s="178">
        <v>1</v>
      </c>
      <c r="AA19" s="178">
        <v>1</v>
      </c>
      <c r="AB19" s="178">
        <v>1</v>
      </c>
      <c r="AC19" s="178">
        <v>1</v>
      </c>
      <c r="AD19" s="178">
        <v>1</v>
      </c>
      <c r="AE19" s="170"/>
      <c r="AF19" s="170"/>
      <c r="AG19" s="170"/>
      <c r="AH19" s="170"/>
      <c r="AI19" s="170"/>
      <c r="AJ19" s="170"/>
      <c r="AK19" s="187">
        <v>0.45833333333333331</v>
      </c>
      <c r="AL19" s="187">
        <v>1</v>
      </c>
      <c r="AM19" s="171">
        <v>1</v>
      </c>
      <c r="AN19" s="171">
        <v>1</v>
      </c>
      <c r="AO19" s="171">
        <v>1</v>
      </c>
      <c r="AP19" s="178">
        <v>1</v>
      </c>
      <c r="AQ19" s="171">
        <f>+AVERAGE(AE19:AP19)</f>
        <v>0.90972222222222221</v>
      </c>
      <c r="AR19" s="171">
        <f t="shared" si="0"/>
        <v>0.90972222222222221</v>
      </c>
      <c r="AS19" s="183" t="s">
        <v>302</v>
      </c>
      <c r="AT19" s="186" t="s">
        <v>303</v>
      </c>
      <c r="AU19" s="183" t="s">
        <v>304</v>
      </c>
      <c r="AV19" s="183" t="s">
        <v>285</v>
      </c>
      <c r="AW19" s="170"/>
      <c r="AX19" s="172"/>
      <c r="AY19" s="172"/>
      <c r="XFB19" s="173" t="s">
        <v>305</v>
      </c>
    </row>
    <row r="20" spans="1:51 16382:16382" s="173" customFormat="1" ht="114" customHeight="1" x14ac:dyDescent="0.2">
      <c r="A20" s="173">
        <v>8</v>
      </c>
      <c r="B20" s="166"/>
      <c r="C20" s="166"/>
      <c r="D20" s="167"/>
      <c r="E20" s="164" t="s">
        <v>306</v>
      </c>
      <c r="F20" s="164" t="s">
        <v>307</v>
      </c>
      <c r="G20" s="164" t="s">
        <v>308</v>
      </c>
      <c r="H20" s="164" t="s">
        <v>279</v>
      </c>
      <c r="I20" s="168" t="s">
        <v>300</v>
      </c>
      <c r="J20" s="168" t="s">
        <v>280</v>
      </c>
      <c r="K20" s="164" t="s">
        <v>309</v>
      </c>
      <c r="L20" s="164" t="s">
        <v>292</v>
      </c>
      <c r="M20" s="178">
        <v>1</v>
      </c>
      <c r="N20" s="178">
        <v>1</v>
      </c>
      <c r="O20" s="178">
        <v>1</v>
      </c>
      <c r="P20" s="178">
        <v>1</v>
      </c>
      <c r="Q20" s="169" t="s">
        <v>261</v>
      </c>
      <c r="R20" s="169" t="s">
        <v>262</v>
      </c>
      <c r="S20" s="170"/>
      <c r="T20" s="170"/>
      <c r="U20" s="170"/>
      <c r="V20" s="170"/>
      <c r="W20" s="170"/>
      <c r="X20" s="170"/>
      <c r="Y20" s="178">
        <v>1</v>
      </c>
      <c r="Z20" s="178">
        <v>1</v>
      </c>
      <c r="AA20" s="178">
        <v>1</v>
      </c>
      <c r="AB20" s="178">
        <v>1</v>
      </c>
      <c r="AC20" s="178">
        <v>1</v>
      </c>
      <c r="AD20" s="178">
        <v>1</v>
      </c>
      <c r="AE20" s="170"/>
      <c r="AF20" s="170"/>
      <c r="AG20" s="170"/>
      <c r="AH20" s="170"/>
      <c r="AI20" s="170"/>
      <c r="AJ20" s="170"/>
      <c r="AK20" s="187">
        <v>0.57758620689655171</v>
      </c>
      <c r="AL20" s="187">
        <v>1</v>
      </c>
      <c r="AM20" s="187">
        <v>1</v>
      </c>
      <c r="AN20" s="178">
        <v>1</v>
      </c>
      <c r="AO20" s="171">
        <v>1</v>
      </c>
      <c r="AP20" s="178">
        <v>1</v>
      </c>
      <c r="AQ20" s="171">
        <f>+AVERAGE(AE20:AP20)</f>
        <v>0.9295977011494253</v>
      </c>
      <c r="AR20" s="171">
        <f>AQ20</f>
        <v>0.9295977011494253</v>
      </c>
      <c r="AS20" s="183" t="s">
        <v>310</v>
      </c>
      <c r="AT20" s="186" t="s">
        <v>303</v>
      </c>
      <c r="AU20" s="183" t="s">
        <v>311</v>
      </c>
      <c r="AV20" s="183" t="s">
        <v>285</v>
      </c>
      <c r="AW20" s="170"/>
      <c r="AX20" s="172"/>
      <c r="AY20" s="172"/>
    </row>
    <row r="21" spans="1:51 16382:16382" s="173" customFormat="1" ht="178.5" x14ac:dyDescent="0.25">
      <c r="A21" s="173">
        <v>9</v>
      </c>
      <c r="B21" s="166"/>
      <c r="C21" s="166"/>
      <c r="D21" s="167"/>
      <c r="E21" s="164" t="s">
        <v>312</v>
      </c>
      <c r="F21" s="164" t="s">
        <v>313</v>
      </c>
      <c r="G21" s="164" t="s">
        <v>314</v>
      </c>
      <c r="H21" s="164" t="s">
        <v>290</v>
      </c>
      <c r="I21" s="168" t="s">
        <v>300</v>
      </c>
      <c r="J21" s="168" t="s">
        <v>248</v>
      </c>
      <c r="K21" s="164" t="s">
        <v>314</v>
      </c>
      <c r="L21" s="164" t="s">
        <v>315</v>
      </c>
      <c r="M21" s="170">
        <f>SUM(Y21:AD21)</f>
        <v>500</v>
      </c>
      <c r="N21" s="170"/>
      <c r="O21" s="170"/>
      <c r="P21" s="170"/>
      <c r="Q21" s="169" t="s">
        <v>261</v>
      </c>
      <c r="R21" s="169" t="s">
        <v>262</v>
      </c>
      <c r="S21" s="170"/>
      <c r="T21" s="170"/>
      <c r="U21" s="170"/>
      <c r="V21" s="170"/>
      <c r="W21" s="170"/>
      <c r="X21" s="170"/>
      <c r="Y21" s="170">
        <v>50</v>
      </c>
      <c r="Z21" s="170">
        <v>100</v>
      </c>
      <c r="AA21" s="170">
        <v>100</v>
      </c>
      <c r="AB21" s="170">
        <v>100</v>
      </c>
      <c r="AC21" s="170">
        <v>100</v>
      </c>
      <c r="AD21" s="170">
        <v>50</v>
      </c>
      <c r="AE21" s="170"/>
      <c r="AF21" s="170"/>
      <c r="AG21" s="170"/>
      <c r="AH21" s="170"/>
      <c r="AI21" s="170"/>
      <c r="AJ21" s="170"/>
      <c r="AK21" s="170">
        <v>131</v>
      </c>
      <c r="AL21" s="170">
        <v>73</v>
      </c>
      <c r="AM21" s="170">
        <v>148</v>
      </c>
      <c r="AN21" s="170">
        <v>182</v>
      </c>
      <c r="AO21" s="170">
        <v>160</v>
      </c>
      <c r="AP21" s="170"/>
      <c r="AQ21" s="170">
        <f t="shared" si="1"/>
        <v>694</v>
      </c>
      <c r="AR21" s="171">
        <f>+AQ21/M21</f>
        <v>1.3879999999999999</v>
      </c>
      <c r="AS21" s="193" t="s">
        <v>316</v>
      </c>
      <c r="AT21" s="206" t="s">
        <v>317</v>
      </c>
      <c r="AU21" s="183" t="s">
        <v>318</v>
      </c>
      <c r="AV21" s="183" t="s">
        <v>285</v>
      </c>
      <c r="AW21" s="170"/>
      <c r="AX21" s="172"/>
      <c r="AY21" s="172"/>
    </row>
    <row r="22" spans="1:51 16382:16382" s="173" customFormat="1" ht="76.5" x14ac:dyDescent="0.2">
      <c r="A22" s="173">
        <v>10</v>
      </c>
      <c r="B22" s="166"/>
      <c r="C22" s="166"/>
      <c r="D22" s="167"/>
      <c r="E22" s="164" t="s">
        <v>319</v>
      </c>
      <c r="F22" s="164" t="s">
        <v>320</v>
      </c>
      <c r="G22" s="164" t="s">
        <v>321</v>
      </c>
      <c r="H22" s="164" t="s">
        <v>290</v>
      </c>
      <c r="I22" s="168" t="s">
        <v>300</v>
      </c>
      <c r="J22" s="168" t="s">
        <v>248</v>
      </c>
      <c r="K22" s="164" t="s">
        <v>321</v>
      </c>
      <c r="L22" s="164" t="s">
        <v>315</v>
      </c>
      <c r="M22" s="170">
        <f>SUM(Y22:AD22)</f>
        <v>150</v>
      </c>
      <c r="N22" s="170"/>
      <c r="O22" s="170"/>
      <c r="P22" s="170"/>
      <c r="Q22" s="169" t="s">
        <v>261</v>
      </c>
      <c r="R22" s="169" t="s">
        <v>262</v>
      </c>
      <c r="S22" s="170"/>
      <c r="T22" s="170"/>
      <c r="U22" s="170"/>
      <c r="V22" s="170"/>
      <c r="W22" s="170"/>
      <c r="X22" s="170"/>
      <c r="Y22" s="170">
        <f>+Y21*0.3</f>
        <v>15</v>
      </c>
      <c r="Z22" s="170">
        <v>30</v>
      </c>
      <c r="AA22" s="170">
        <v>30</v>
      </c>
      <c r="AB22" s="170">
        <v>30</v>
      </c>
      <c r="AC22" s="170">
        <v>30</v>
      </c>
      <c r="AD22" s="170">
        <v>15</v>
      </c>
      <c r="AE22" s="170"/>
      <c r="AF22" s="170"/>
      <c r="AG22" s="170"/>
      <c r="AH22" s="170"/>
      <c r="AI22" s="170"/>
      <c r="AJ22" s="170"/>
      <c r="AK22" s="170">
        <v>40</v>
      </c>
      <c r="AL22" s="170">
        <v>31</v>
      </c>
      <c r="AM22" s="170">
        <v>57</v>
      </c>
      <c r="AN22" s="170">
        <v>48</v>
      </c>
      <c r="AO22" s="170">
        <v>57</v>
      </c>
      <c r="AP22" s="170"/>
      <c r="AQ22" s="170">
        <f t="shared" si="1"/>
        <v>233</v>
      </c>
      <c r="AR22" s="171">
        <f t="shared" ref="AR22:AR24" si="2">+AQ22/M22</f>
        <v>1.5533333333333332</v>
      </c>
      <c r="AS22" s="183" t="s">
        <v>322</v>
      </c>
      <c r="AT22" s="207" t="s">
        <v>317</v>
      </c>
      <c r="AU22" s="183" t="s">
        <v>323</v>
      </c>
      <c r="AV22" s="183"/>
      <c r="AW22" s="170"/>
      <c r="AX22" s="172"/>
      <c r="AY22" s="172"/>
    </row>
    <row r="23" spans="1:51 16382:16382" s="173" customFormat="1" ht="183" customHeight="1" x14ac:dyDescent="0.2">
      <c r="A23" s="173">
        <v>11</v>
      </c>
      <c r="B23" s="166"/>
      <c r="C23" s="166"/>
      <c r="D23" s="167"/>
      <c r="E23" s="164" t="s">
        <v>324</v>
      </c>
      <c r="F23" s="164" t="s">
        <v>325</v>
      </c>
      <c r="G23" s="164" t="s">
        <v>326</v>
      </c>
      <c r="H23" s="164" t="s">
        <v>279</v>
      </c>
      <c r="I23" s="168" t="s">
        <v>300</v>
      </c>
      <c r="J23" s="168" t="s">
        <v>280</v>
      </c>
      <c r="K23" s="164" t="s">
        <v>327</v>
      </c>
      <c r="L23" s="164" t="s">
        <v>328</v>
      </c>
      <c r="M23" s="178">
        <v>1</v>
      </c>
      <c r="N23" s="178"/>
      <c r="O23" s="178"/>
      <c r="P23" s="178"/>
      <c r="Q23" s="169" t="s">
        <v>251</v>
      </c>
      <c r="R23" s="169" t="s">
        <v>262</v>
      </c>
      <c r="S23" s="170"/>
      <c r="T23" s="170"/>
      <c r="U23" s="170"/>
      <c r="V23" s="170"/>
      <c r="W23" s="170"/>
      <c r="X23" s="170"/>
      <c r="Y23" s="170"/>
      <c r="Z23" s="170"/>
      <c r="AA23" s="178">
        <v>1</v>
      </c>
      <c r="AB23" s="170"/>
      <c r="AC23" s="170"/>
      <c r="AD23" s="178">
        <v>1</v>
      </c>
      <c r="AE23" s="170"/>
      <c r="AF23" s="170"/>
      <c r="AG23" s="170"/>
      <c r="AH23" s="170"/>
      <c r="AI23" s="170"/>
      <c r="AJ23" s="170"/>
      <c r="AK23" s="170"/>
      <c r="AL23" s="170"/>
      <c r="AM23" s="178">
        <v>1</v>
      </c>
      <c r="AN23" s="170"/>
      <c r="AO23" s="170"/>
      <c r="AP23" s="178">
        <v>1</v>
      </c>
      <c r="AQ23" s="171">
        <v>1</v>
      </c>
      <c r="AR23" s="171">
        <f t="shared" si="2"/>
        <v>1</v>
      </c>
      <c r="AS23" s="183" t="s">
        <v>329</v>
      </c>
      <c r="AT23" s="186" t="s">
        <v>330</v>
      </c>
      <c r="AU23" s="183" t="s">
        <v>331</v>
      </c>
      <c r="AV23" s="171"/>
      <c r="AW23" s="170"/>
      <c r="AX23" s="172"/>
      <c r="AY23" s="172"/>
    </row>
    <row r="24" spans="1:51 16382:16382" s="173" customFormat="1" ht="123.95" customHeight="1" x14ac:dyDescent="0.2">
      <c r="A24" s="173">
        <v>12</v>
      </c>
      <c r="B24" s="166"/>
      <c r="C24" s="166"/>
      <c r="D24" s="167"/>
      <c r="E24" s="164" t="s">
        <v>332</v>
      </c>
      <c r="F24" s="164" t="s">
        <v>333</v>
      </c>
      <c r="G24" s="164" t="s">
        <v>334</v>
      </c>
      <c r="H24" s="164" t="s">
        <v>258</v>
      </c>
      <c r="I24" s="168" t="s">
        <v>300</v>
      </c>
      <c r="J24" s="168" t="s">
        <v>248</v>
      </c>
      <c r="K24" s="164" t="s">
        <v>335</v>
      </c>
      <c r="L24" s="164" t="s">
        <v>273</v>
      </c>
      <c r="M24" s="170">
        <f>SUM(Y24:AD24)</f>
        <v>120</v>
      </c>
      <c r="N24" s="170"/>
      <c r="O24" s="170"/>
      <c r="P24" s="170"/>
      <c r="Q24" s="169" t="s">
        <v>261</v>
      </c>
      <c r="R24" s="169" t="s">
        <v>262</v>
      </c>
      <c r="S24" s="170"/>
      <c r="T24" s="170"/>
      <c r="U24" s="170"/>
      <c r="V24" s="170"/>
      <c r="W24" s="170"/>
      <c r="X24" s="170"/>
      <c r="Y24" s="175">
        <v>20</v>
      </c>
      <c r="Z24" s="175">
        <v>20</v>
      </c>
      <c r="AA24" s="175">
        <v>20</v>
      </c>
      <c r="AB24" s="175">
        <v>20</v>
      </c>
      <c r="AC24" s="175">
        <v>20</v>
      </c>
      <c r="AD24" s="175">
        <v>20</v>
      </c>
      <c r="AE24" s="170"/>
      <c r="AF24" s="170"/>
      <c r="AG24" s="170"/>
      <c r="AH24" s="170"/>
      <c r="AI24" s="170"/>
      <c r="AJ24" s="170"/>
      <c r="AK24" s="170">
        <v>28</v>
      </c>
      <c r="AL24" s="170">
        <v>17</v>
      </c>
      <c r="AM24" s="170">
        <v>28</v>
      </c>
      <c r="AN24" s="170">
        <v>28</v>
      </c>
      <c r="AO24" s="170">
        <v>28</v>
      </c>
      <c r="AP24" s="170">
        <v>22</v>
      </c>
      <c r="AQ24" s="170">
        <f t="shared" si="1"/>
        <v>151</v>
      </c>
      <c r="AR24" s="171">
        <f t="shared" si="2"/>
        <v>1.2583333333333333</v>
      </c>
      <c r="AS24" s="183" t="s">
        <v>336</v>
      </c>
      <c r="AT24" s="186" t="s">
        <v>337</v>
      </c>
      <c r="AU24" s="183" t="s">
        <v>338</v>
      </c>
      <c r="AV24" s="171"/>
      <c r="AW24" s="170"/>
      <c r="AX24" s="172"/>
      <c r="AY24" s="172"/>
    </row>
    <row r="25" spans="1:51 16382:16382" x14ac:dyDescent="0.2">
      <c r="B25" s="406" t="s">
        <v>188</v>
      </c>
      <c r="C25" s="407"/>
      <c r="D25" s="407"/>
      <c r="E25" s="408"/>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7"/>
      <c r="AT25" s="407"/>
      <c r="AU25" s="407"/>
      <c r="AV25" s="407"/>
      <c r="AW25" s="409"/>
    </row>
    <row r="26" spans="1:51 16382:16382" ht="50.25" customHeight="1" x14ac:dyDescent="0.2">
      <c r="B26" s="385" t="s">
        <v>339</v>
      </c>
      <c r="C26" s="384" t="s">
        <v>340</v>
      </c>
      <c r="D26" s="384"/>
      <c r="E26" s="384"/>
      <c r="F26" s="386" t="s">
        <v>341</v>
      </c>
      <c r="G26" s="386"/>
      <c r="H26" s="386"/>
      <c r="I26" s="386"/>
      <c r="J26" s="386"/>
      <c r="K26" s="386"/>
      <c r="L26" s="386"/>
      <c r="M26" s="386"/>
      <c r="N26" s="384" t="s">
        <v>340</v>
      </c>
      <c r="O26" s="384"/>
      <c r="P26" s="384"/>
      <c r="Q26" s="384"/>
      <c r="R26" s="384"/>
      <c r="S26" s="384" t="s">
        <v>340</v>
      </c>
      <c r="T26" s="384"/>
      <c r="U26" s="384"/>
      <c r="V26" s="384"/>
      <c r="W26" s="384"/>
      <c r="X26" s="384"/>
      <c r="Y26" s="384"/>
      <c r="Z26" s="384"/>
      <c r="AA26" s="384" t="s">
        <v>340</v>
      </c>
      <c r="AB26" s="384"/>
      <c r="AC26" s="384"/>
      <c r="AD26" s="384"/>
      <c r="AE26" s="384"/>
      <c r="AF26" s="384"/>
      <c r="AG26" s="384"/>
      <c r="AH26" s="384"/>
      <c r="AI26" s="384"/>
      <c r="AJ26" s="384"/>
      <c r="AK26" s="384"/>
      <c r="AL26" s="384"/>
      <c r="AM26" s="386" t="s">
        <v>342</v>
      </c>
      <c r="AN26" s="386"/>
      <c r="AO26" s="386"/>
      <c r="AP26" s="386"/>
      <c r="AQ26" s="384" t="s">
        <v>343</v>
      </c>
      <c r="AR26" s="384"/>
      <c r="AS26" s="384"/>
      <c r="AT26" s="384"/>
      <c r="AU26" s="384"/>
      <c r="AV26" s="384"/>
      <c r="AW26" s="384"/>
    </row>
    <row r="27" spans="1:51 16382:16382" ht="15" x14ac:dyDescent="0.2">
      <c r="B27" s="385"/>
      <c r="C27" s="384" t="s">
        <v>533</v>
      </c>
      <c r="D27" s="384"/>
      <c r="E27" s="384"/>
      <c r="F27" s="386"/>
      <c r="G27" s="386"/>
      <c r="H27" s="386"/>
      <c r="I27" s="386"/>
      <c r="J27" s="386"/>
      <c r="K27" s="386"/>
      <c r="L27" s="386"/>
      <c r="M27" s="386"/>
      <c r="N27" s="384" t="s">
        <v>344</v>
      </c>
      <c r="O27" s="384"/>
      <c r="P27" s="384"/>
      <c r="Q27" s="384"/>
      <c r="R27" s="384"/>
      <c r="S27" s="384" t="s">
        <v>345</v>
      </c>
      <c r="T27" s="384"/>
      <c r="U27" s="384"/>
      <c r="V27" s="384"/>
      <c r="W27" s="384"/>
      <c r="X27" s="384"/>
      <c r="Y27" s="384"/>
      <c r="Z27" s="384"/>
      <c r="AA27" s="384" t="s">
        <v>346</v>
      </c>
      <c r="AB27" s="384"/>
      <c r="AC27" s="384"/>
      <c r="AD27" s="384"/>
      <c r="AE27" s="384"/>
      <c r="AF27" s="384"/>
      <c r="AG27" s="384"/>
      <c r="AH27" s="384"/>
      <c r="AI27" s="384"/>
      <c r="AJ27" s="384"/>
      <c r="AK27" s="384"/>
      <c r="AL27" s="384"/>
      <c r="AM27" s="386"/>
      <c r="AN27" s="386"/>
      <c r="AO27" s="386"/>
      <c r="AP27" s="386"/>
      <c r="AQ27" s="384" t="s">
        <v>345</v>
      </c>
      <c r="AR27" s="384"/>
      <c r="AS27" s="384"/>
      <c r="AT27" s="384"/>
      <c r="AU27" s="384"/>
      <c r="AV27" s="384"/>
      <c r="AW27" s="384"/>
    </row>
    <row r="28" spans="1:51 16382:16382" ht="30" customHeight="1" x14ac:dyDescent="0.2">
      <c r="B28" s="385"/>
      <c r="C28" s="384" t="s">
        <v>534</v>
      </c>
      <c r="D28" s="384"/>
      <c r="E28" s="384"/>
      <c r="F28" s="386"/>
      <c r="G28" s="386"/>
      <c r="H28" s="386"/>
      <c r="I28" s="386"/>
      <c r="J28" s="386"/>
      <c r="K28" s="386"/>
      <c r="L28" s="386"/>
      <c r="M28" s="386"/>
      <c r="N28" s="384" t="s">
        <v>347</v>
      </c>
      <c r="O28" s="384"/>
      <c r="P28" s="384"/>
      <c r="Q28" s="384"/>
      <c r="R28" s="384"/>
      <c r="S28" s="384" t="s">
        <v>348</v>
      </c>
      <c r="T28" s="384"/>
      <c r="U28" s="384"/>
      <c r="V28" s="384"/>
      <c r="W28" s="384"/>
      <c r="X28" s="384"/>
      <c r="Y28" s="384"/>
      <c r="Z28" s="384"/>
      <c r="AA28" s="384" t="s">
        <v>349</v>
      </c>
      <c r="AB28" s="384"/>
      <c r="AC28" s="384"/>
      <c r="AD28" s="384"/>
      <c r="AE28" s="384"/>
      <c r="AF28" s="384"/>
      <c r="AG28" s="384"/>
      <c r="AH28" s="384"/>
      <c r="AI28" s="384"/>
      <c r="AJ28" s="384"/>
      <c r="AK28" s="384"/>
      <c r="AL28" s="384"/>
      <c r="AM28" s="386"/>
      <c r="AN28" s="386"/>
      <c r="AO28" s="386"/>
      <c r="AP28" s="386"/>
      <c r="AQ28" s="384" t="s">
        <v>350</v>
      </c>
      <c r="AR28" s="384"/>
      <c r="AS28" s="384"/>
      <c r="AT28" s="384"/>
      <c r="AU28" s="384"/>
      <c r="AV28" s="384"/>
      <c r="AW28" s="384"/>
    </row>
  </sheetData>
  <mergeCells count="54">
    <mergeCell ref="S27:Z27"/>
    <mergeCell ref="S28:Z28"/>
    <mergeCell ref="B10:D10"/>
    <mergeCell ref="E9:AD9"/>
    <mergeCell ref="E10:AD10"/>
    <mergeCell ref="B11:D11"/>
    <mergeCell ref="I11:I12"/>
    <mergeCell ref="B25:AW25"/>
    <mergeCell ref="AQ11:AR11"/>
    <mergeCell ref="AT5:AT12"/>
    <mergeCell ref="AV5:AV12"/>
    <mergeCell ref="AW5:AW12"/>
    <mergeCell ref="AE11:AP11"/>
    <mergeCell ref="E11:E12"/>
    <mergeCell ref="F11:F12"/>
    <mergeCell ref="AU5:AU12"/>
    <mergeCell ref="AE5:AR10"/>
    <mergeCell ref="AS5:AS12"/>
    <mergeCell ref="B5:AD5"/>
    <mergeCell ref="B6:B8"/>
    <mergeCell ref="C6:D8"/>
    <mergeCell ref="H11:H12"/>
    <mergeCell ref="R11:R12"/>
    <mergeCell ref="M11:P11"/>
    <mergeCell ref="G11:G12"/>
    <mergeCell ref="L11:L12"/>
    <mergeCell ref="S11:AD11"/>
    <mergeCell ref="Q11:Q12"/>
    <mergeCell ref="K11:K12"/>
    <mergeCell ref="J11:J12"/>
    <mergeCell ref="B9:D9"/>
    <mergeCell ref="AQ27:AW27"/>
    <mergeCell ref="AQ26:AW26"/>
    <mergeCell ref="C27:E27"/>
    <mergeCell ref="B26:B28"/>
    <mergeCell ref="F26:M28"/>
    <mergeCell ref="AA26:AL26"/>
    <mergeCell ref="AA27:AL27"/>
    <mergeCell ref="AA28:AL28"/>
    <mergeCell ref="AQ28:AW28"/>
    <mergeCell ref="AM26:AP28"/>
    <mergeCell ref="N26:R26"/>
    <mergeCell ref="N27:R27"/>
    <mergeCell ref="N28:R28"/>
    <mergeCell ref="S26:Z26"/>
    <mergeCell ref="C26:E26"/>
    <mergeCell ref="C28:E28"/>
    <mergeCell ref="AV1:AW1"/>
    <mergeCell ref="AV2:AW2"/>
    <mergeCell ref="AV3:AW3"/>
    <mergeCell ref="AV4:AW4"/>
    <mergeCell ref="B1:AU1"/>
    <mergeCell ref="B2:AU2"/>
    <mergeCell ref="B3:AU4"/>
  </mergeCells>
  <hyperlinks>
    <hyperlink ref="AT13" r:id="rId1" xr:uid="{A83018FB-B95E-439F-B1F4-EAABB0D1D25D}"/>
    <hyperlink ref="AT15" r:id="rId2" xr:uid="{677AB4F2-E099-4CC8-AEEB-3AF48E8C5429}"/>
    <hyperlink ref="AT14" r:id="rId3" xr:uid="{C6CE3142-A705-430C-9985-5BF5C11E7F78}"/>
    <hyperlink ref="AT16" r:id="rId4" xr:uid="{A47A017A-ADC4-4A48-BCB3-7742A379DDDC}"/>
    <hyperlink ref="AT18" r:id="rId5" xr:uid="{8746D782-018B-4D88-A9A4-B8D252EE9036}"/>
    <hyperlink ref="AT19" r:id="rId6" xr:uid="{2A043711-A811-40DD-AB38-C41C06E74CF0}"/>
    <hyperlink ref="AT20" r:id="rId7" xr:uid="{C672B610-E3EA-477A-A792-9951D0A42FDF}"/>
    <hyperlink ref="AT24" r:id="rId8" xr:uid="{0D96E3AA-AABE-4F47-9C42-A89A442F4AD7}"/>
    <hyperlink ref="AT23" r:id="rId9" xr:uid="{9070CEC5-99F1-40C3-B5A2-803FE9D71E27}"/>
    <hyperlink ref="AT22" r:id="rId10" xr:uid="{C224BE5D-3C2A-4DFA-B8C4-A479350F1DF9}"/>
    <hyperlink ref="AT21" r:id="rId11" xr:uid="{F2B73CBF-17C8-4AD7-B5F5-0264181F237A}"/>
    <hyperlink ref="AT17" r:id="rId12" xr:uid="{606EBD32-291F-4513-A293-FBA5AC4819C4}"/>
  </hyperlinks>
  <pageMargins left="0.7" right="0.7" top="0.75" bottom="0.75" header="0.3" footer="0.3"/>
  <pageSetup scale="17" orientation="landscape" r:id="rId13"/>
  <customProperties>
    <customPr name="_pios_id" r:id="rId14"/>
  </customProperties>
  <legacyDrawing r:id="rId1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listas!$A$3:$A$6</xm:f>
          </x14:formula1>
          <xm:sqref>E10:AD10</xm:sqref>
        </x14:dataValidation>
        <x14:dataValidation type="list" allowBlank="1" showInputMessage="1" showErrorMessage="1" xr:uid="{00000000-0002-0000-0600-000001000000}">
          <x14:formula1>
            <xm:f>listas!$H$2:$H$5</xm:f>
          </x14:formula1>
          <xm:sqref>H17 H24 H21:H22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351</v>
      </c>
      <c r="B1" t="s">
        <v>352</v>
      </c>
    </row>
    <row r="2" spans="1:2" x14ac:dyDescent="0.25">
      <c r="A2" t="s">
        <v>353</v>
      </c>
      <c r="B2" t="s">
        <v>354</v>
      </c>
    </row>
    <row r="3" spans="1:2" x14ac:dyDescent="0.25">
      <c r="A3" t="s">
        <v>355</v>
      </c>
      <c r="B3" t="s">
        <v>356</v>
      </c>
    </row>
    <row r="4" spans="1:2" x14ac:dyDescent="0.25">
      <c r="A4" t="s">
        <v>357</v>
      </c>
    </row>
    <row r="5" spans="1:2" x14ac:dyDescent="0.25">
      <c r="A5" t="s">
        <v>358</v>
      </c>
    </row>
    <row r="6" spans="1:2" x14ac:dyDescent="0.25">
      <c r="A6" t="s">
        <v>359</v>
      </c>
    </row>
    <row r="7" spans="1:2" x14ac:dyDescent="0.25">
      <c r="A7" t="s">
        <v>360</v>
      </c>
    </row>
    <row r="8" spans="1:2" x14ac:dyDescent="0.25">
      <c r="A8" t="s">
        <v>361</v>
      </c>
    </row>
    <row r="9" spans="1:2" x14ac:dyDescent="0.25">
      <c r="A9" t="s">
        <v>362</v>
      </c>
    </row>
    <row r="10" spans="1:2" x14ac:dyDescent="0.25">
      <c r="A10" t="s">
        <v>363</v>
      </c>
    </row>
    <row r="11" spans="1:2" x14ac:dyDescent="0.25">
      <c r="A11" t="s">
        <v>364</v>
      </c>
    </row>
    <row r="12" spans="1:2" x14ac:dyDescent="0.25">
      <c r="A12" t="s">
        <v>365</v>
      </c>
    </row>
    <row r="13" spans="1:2" x14ac:dyDescent="0.25">
      <c r="A13" t="s">
        <v>366</v>
      </c>
    </row>
  </sheetData>
  <pageMargins left="0.7" right="0.7" top="0.75" bottom="0.75" header="0.3" footer="0.3"/>
  <customProperties>
    <customPr name="_pios_id" r:id="rId1"/>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theme="7" tint="0.39997558519241921"/>
    <pageSetUpPr fitToPage="1"/>
  </sheetPr>
  <dimension ref="A1:BK58"/>
  <sheetViews>
    <sheetView topLeftCell="AH8" zoomScale="80" zoomScaleNormal="80" workbookViewId="0">
      <selection activeCell="D29" sqref="D29"/>
    </sheetView>
  </sheetViews>
  <sheetFormatPr baseColWidth="10" defaultColWidth="19.42578125" defaultRowHeight="14.25" x14ac:dyDescent="0.25"/>
  <cols>
    <col min="1" max="1" width="29.42578125" style="15" bestFit="1" customWidth="1"/>
    <col min="2" max="17" width="11" style="15" customWidth="1"/>
    <col min="18" max="19" width="12.140625" style="15" customWidth="1"/>
    <col min="20" max="23" width="8.140625" style="15" customWidth="1"/>
    <col min="24" max="24" width="9.42578125" style="15" customWidth="1"/>
    <col min="25" max="25" width="8.140625" style="15" customWidth="1"/>
    <col min="26" max="30" width="7.42578125" style="15" customWidth="1"/>
    <col min="31" max="31" width="11.42578125" style="15" customWidth="1"/>
    <col min="32" max="32" width="2.42578125" style="15" customWidth="1"/>
    <col min="33" max="33" width="19.42578125" style="15" customWidth="1"/>
    <col min="34" max="34" width="11.140625" style="15" customWidth="1"/>
    <col min="35" max="51" width="11.42578125" style="15" customWidth="1"/>
    <col min="52" max="63" width="8.42578125" style="15" customWidth="1"/>
    <col min="64" max="16384" width="19.42578125" style="15"/>
  </cols>
  <sheetData>
    <row r="1" spans="1:63" ht="16.5" customHeight="1" x14ac:dyDescent="0.25">
      <c r="A1" s="417" t="s">
        <v>121</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8" t="s">
        <v>367</v>
      </c>
      <c r="BJ1" s="418"/>
      <c r="BK1" s="418"/>
    </row>
    <row r="2" spans="1:63" ht="16.5" customHeight="1" x14ac:dyDescent="0.25">
      <c r="A2" s="417" t="s">
        <v>123</v>
      </c>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8" t="s">
        <v>124</v>
      </c>
      <c r="BJ2" s="418"/>
      <c r="BK2" s="418"/>
    </row>
    <row r="3" spans="1:63" ht="26.25" customHeight="1" x14ac:dyDescent="0.25">
      <c r="A3" s="417" t="s">
        <v>368</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8" t="s">
        <v>126</v>
      </c>
      <c r="BJ3" s="418"/>
      <c r="BK3" s="418"/>
    </row>
    <row r="4" spans="1:63" ht="16.5" customHeight="1" x14ac:dyDescent="0.25">
      <c r="A4" s="417" t="s">
        <v>369</v>
      </c>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4" t="s">
        <v>370</v>
      </c>
      <c r="BJ4" s="415"/>
      <c r="BK4" s="416"/>
    </row>
    <row r="5" spans="1:63" ht="26.25" customHeight="1" x14ac:dyDescent="0.25">
      <c r="A5" s="419" t="s">
        <v>233</v>
      </c>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G5" s="419" t="s">
        <v>371</v>
      </c>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20"/>
      <c r="BJ5" s="420"/>
      <c r="BK5" s="420"/>
    </row>
    <row r="6" spans="1:63" ht="31.5" customHeight="1" x14ac:dyDescent="0.25">
      <c r="A6" s="127" t="s">
        <v>372</v>
      </c>
      <c r="B6" s="425" t="s">
        <v>373</v>
      </c>
      <c r="C6" s="425"/>
      <c r="D6" s="425"/>
      <c r="E6" s="425"/>
      <c r="F6" s="425"/>
      <c r="G6" s="425"/>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425"/>
      <c r="BA6" s="425"/>
      <c r="BB6" s="425"/>
      <c r="BC6" s="425"/>
      <c r="BD6" s="425"/>
      <c r="BE6" s="425"/>
      <c r="BF6" s="425"/>
      <c r="BG6" s="425"/>
      <c r="BH6" s="425"/>
      <c r="BI6" s="425"/>
      <c r="BJ6" s="425"/>
      <c r="BK6" s="425"/>
    </row>
    <row r="7" spans="1:63" ht="31.5" customHeight="1" x14ac:dyDescent="0.25">
      <c r="A7" s="128" t="s">
        <v>374</v>
      </c>
      <c r="B7" s="427" t="s">
        <v>201</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9"/>
    </row>
    <row r="8" spans="1:63" ht="18.75" customHeight="1" x14ac:dyDescent="0.25">
      <c r="A8" s="129"/>
      <c r="B8" s="129"/>
      <c r="C8" s="129"/>
      <c r="D8" s="129"/>
      <c r="E8" s="129"/>
      <c r="F8" s="129"/>
      <c r="G8" s="129"/>
      <c r="H8" s="129"/>
      <c r="I8" s="129"/>
      <c r="J8" s="129"/>
      <c r="K8" s="130"/>
      <c r="L8" s="130"/>
      <c r="M8" s="130"/>
      <c r="N8" s="130"/>
      <c r="O8" s="130"/>
      <c r="P8" s="130"/>
      <c r="Q8" s="130"/>
      <c r="R8" s="130"/>
      <c r="S8" s="130"/>
      <c r="T8" s="130"/>
      <c r="U8" s="130"/>
      <c r="V8" s="130"/>
      <c r="W8" s="130"/>
      <c r="X8" s="130"/>
      <c r="Y8" s="130"/>
      <c r="Z8" s="130"/>
      <c r="AA8" s="130"/>
      <c r="AB8" s="130"/>
      <c r="AC8" s="130"/>
      <c r="AD8" s="130"/>
      <c r="AE8" s="130"/>
      <c r="AG8" s="129"/>
      <c r="AH8" s="130"/>
      <c r="AI8" s="130"/>
      <c r="AJ8" s="130"/>
      <c r="AK8" s="130"/>
      <c r="AL8" s="130"/>
      <c r="AM8" s="130"/>
      <c r="AN8" s="130"/>
      <c r="AO8" s="130"/>
    </row>
    <row r="9" spans="1:63" ht="30" customHeight="1" x14ac:dyDescent="0.25">
      <c r="A9" s="421" t="s">
        <v>375</v>
      </c>
      <c r="B9" s="131" t="s">
        <v>141</v>
      </c>
      <c r="C9" s="131" t="s">
        <v>142</v>
      </c>
      <c r="D9" s="423" t="s">
        <v>143</v>
      </c>
      <c r="E9" s="424"/>
      <c r="F9" s="131" t="s">
        <v>144</v>
      </c>
      <c r="G9" s="131" t="s">
        <v>145</v>
      </c>
      <c r="H9" s="423" t="s">
        <v>146</v>
      </c>
      <c r="I9" s="424"/>
      <c r="J9" s="131" t="s">
        <v>147</v>
      </c>
      <c r="K9" s="131" t="s">
        <v>148</v>
      </c>
      <c r="L9" s="423" t="s">
        <v>149</v>
      </c>
      <c r="M9" s="424"/>
      <c r="N9" s="131" t="s">
        <v>150</v>
      </c>
      <c r="O9" s="131" t="s">
        <v>151</v>
      </c>
      <c r="P9" s="423" t="s">
        <v>128</v>
      </c>
      <c r="Q9" s="424"/>
      <c r="R9" s="423" t="s">
        <v>376</v>
      </c>
      <c r="S9" s="424"/>
      <c r="T9" s="423" t="s">
        <v>377</v>
      </c>
      <c r="U9" s="426"/>
      <c r="V9" s="426"/>
      <c r="W9" s="426"/>
      <c r="X9" s="426"/>
      <c r="Y9" s="424"/>
      <c r="Z9" s="423" t="s">
        <v>378</v>
      </c>
      <c r="AA9" s="426"/>
      <c r="AB9" s="426"/>
      <c r="AC9" s="426"/>
      <c r="AD9" s="426"/>
      <c r="AE9" s="424"/>
      <c r="AG9" s="421" t="s">
        <v>375</v>
      </c>
      <c r="AH9" s="131" t="s">
        <v>141</v>
      </c>
      <c r="AI9" s="131" t="s">
        <v>142</v>
      </c>
      <c r="AJ9" s="423" t="s">
        <v>143</v>
      </c>
      <c r="AK9" s="424"/>
      <c r="AL9" s="131" t="s">
        <v>144</v>
      </c>
      <c r="AM9" s="131" t="s">
        <v>145</v>
      </c>
      <c r="AN9" s="423" t="s">
        <v>146</v>
      </c>
      <c r="AO9" s="424"/>
      <c r="AP9" s="131" t="s">
        <v>147</v>
      </c>
      <c r="AQ9" s="131" t="s">
        <v>148</v>
      </c>
      <c r="AR9" s="423" t="s">
        <v>149</v>
      </c>
      <c r="AS9" s="424"/>
      <c r="AT9" s="131" t="s">
        <v>150</v>
      </c>
      <c r="AU9" s="131" t="s">
        <v>151</v>
      </c>
      <c r="AV9" s="423" t="s">
        <v>128</v>
      </c>
      <c r="AW9" s="424"/>
      <c r="AX9" s="423" t="s">
        <v>376</v>
      </c>
      <c r="AY9" s="424"/>
      <c r="AZ9" s="423" t="s">
        <v>377</v>
      </c>
      <c r="BA9" s="426"/>
      <c r="BB9" s="426"/>
      <c r="BC9" s="426"/>
      <c r="BD9" s="426"/>
      <c r="BE9" s="424"/>
      <c r="BF9" s="423" t="s">
        <v>378</v>
      </c>
      <c r="BG9" s="426"/>
      <c r="BH9" s="426"/>
      <c r="BI9" s="426"/>
      <c r="BJ9" s="426"/>
      <c r="BK9" s="424"/>
    </row>
    <row r="10" spans="1:63" ht="36" customHeight="1" x14ac:dyDescent="0.25">
      <c r="A10" s="422"/>
      <c r="B10" s="124" t="s">
        <v>379</v>
      </c>
      <c r="C10" s="124" t="s">
        <v>379</v>
      </c>
      <c r="D10" s="124" t="s">
        <v>379</v>
      </c>
      <c r="E10" s="124" t="s">
        <v>380</v>
      </c>
      <c r="F10" s="124" t="s">
        <v>379</v>
      </c>
      <c r="G10" s="124" t="s">
        <v>379</v>
      </c>
      <c r="H10" s="124" t="s">
        <v>379</v>
      </c>
      <c r="I10" s="124" t="s">
        <v>380</v>
      </c>
      <c r="J10" s="124" t="s">
        <v>379</v>
      </c>
      <c r="K10" s="124" t="s">
        <v>379</v>
      </c>
      <c r="L10" s="124" t="s">
        <v>379</v>
      </c>
      <c r="M10" s="124" t="s">
        <v>380</v>
      </c>
      <c r="N10" s="124" t="s">
        <v>379</v>
      </c>
      <c r="O10" s="124" t="s">
        <v>379</v>
      </c>
      <c r="P10" s="124" t="s">
        <v>379</v>
      </c>
      <c r="Q10" s="124" t="s">
        <v>380</v>
      </c>
      <c r="R10" s="124" t="s">
        <v>379</v>
      </c>
      <c r="S10" s="124" t="s">
        <v>380</v>
      </c>
      <c r="T10" s="132" t="s">
        <v>381</v>
      </c>
      <c r="U10" s="132" t="s">
        <v>382</v>
      </c>
      <c r="V10" s="132" t="s">
        <v>383</v>
      </c>
      <c r="W10" s="132" t="s">
        <v>384</v>
      </c>
      <c r="X10" s="133" t="s">
        <v>385</v>
      </c>
      <c r="Y10" s="132" t="s">
        <v>386</v>
      </c>
      <c r="Z10" s="124" t="s">
        <v>387</v>
      </c>
      <c r="AA10" s="134" t="s">
        <v>388</v>
      </c>
      <c r="AB10" s="124" t="s">
        <v>389</v>
      </c>
      <c r="AC10" s="124" t="s">
        <v>390</v>
      </c>
      <c r="AD10" s="124" t="s">
        <v>391</v>
      </c>
      <c r="AE10" s="124" t="s">
        <v>392</v>
      </c>
      <c r="AF10" s="182" t="s">
        <v>393</v>
      </c>
      <c r="AG10" s="422"/>
      <c r="AH10" s="124" t="s">
        <v>379</v>
      </c>
      <c r="AI10" s="124" t="s">
        <v>379</v>
      </c>
      <c r="AJ10" s="124" t="s">
        <v>379</v>
      </c>
      <c r="AK10" s="124" t="s">
        <v>380</v>
      </c>
      <c r="AL10" s="124" t="s">
        <v>379</v>
      </c>
      <c r="AM10" s="124" t="s">
        <v>379</v>
      </c>
      <c r="AN10" s="124" t="s">
        <v>379</v>
      </c>
      <c r="AO10" s="124" t="s">
        <v>380</v>
      </c>
      <c r="AP10" s="124" t="s">
        <v>379</v>
      </c>
      <c r="AQ10" s="124" t="s">
        <v>379</v>
      </c>
      <c r="AR10" s="124" t="s">
        <v>379</v>
      </c>
      <c r="AS10" s="124" t="s">
        <v>380</v>
      </c>
      <c r="AT10" s="124" t="s">
        <v>379</v>
      </c>
      <c r="AU10" s="124" t="s">
        <v>379</v>
      </c>
      <c r="AV10" s="124" t="s">
        <v>379</v>
      </c>
      <c r="AW10" s="124" t="s">
        <v>380</v>
      </c>
      <c r="AX10" s="124" t="s">
        <v>379</v>
      </c>
      <c r="AY10" s="124" t="s">
        <v>380</v>
      </c>
      <c r="AZ10" s="132" t="s">
        <v>381</v>
      </c>
      <c r="BA10" s="132" t="s">
        <v>382</v>
      </c>
      <c r="BB10" s="132" t="s">
        <v>383</v>
      </c>
      <c r="BC10" s="132" t="s">
        <v>384</v>
      </c>
      <c r="BD10" s="133" t="s">
        <v>385</v>
      </c>
      <c r="BE10" s="132" t="s">
        <v>386</v>
      </c>
      <c r="BF10" s="135" t="s">
        <v>387</v>
      </c>
      <c r="BG10" s="136" t="s">
        <v>388</v>
      </c>
      <c r="BH10" s="135" t="s">
        <v>389</v>
      </c>
      <c r="BI10" s="135" t="s">
        <v>390</v>
      </c>
      <c r="BJ10" s="135" t="s">
        <v>391</v>
      </c>
      <c r="BK10" s="135" t="s">
        <v>392</v>
      </c>
    </row>
    <row r="11" spans="1:63" ht="15" x14ac:dyDescent="0.25">
      <c r="A11" s="137" t="s">
        <v>394</v>
      </c>
      <c r="B11" s="137"/>
      <c r="C11" s="137"/>
      <c r="D11" s="137"/>
      <c r="E11" s="138"/>
      <c r="F11" s="137"/>
      <c r="G11" s="137"/>
      <c r="H11" s="137"/>
      <c r="I11" s="138"/>
      <c r="J11" s="137"/>
      <c r="K11" s="137"/>
      <c r="L11" s="137"/>
      <c r="M11" s="138"/>
      <c r="N11" s="137"/>
      <c r="O11" s="137"/>
      <c r="P11" s="137"/>
      <c r="Q11" s="138"/>
      <c r="R11" s="139">
        <f t="shared" ref="R11:R31" si="0">B11+C11+D11+F11+G11+H11+J11+K11+L11+N11+O11+P11</f>
        <v>0</v>
      </c>
      <c r="S11" s="140">
        <f t="shared" ref="S11:S31" si="1">+E11+I11+M11+Q11</f>
        <v>0</v>
      </c>
      <c r="T11" s="141"/>
      <c r="U11" s="141"/>
      <c r="V11" s="141"/>
      <c r="W11" s="141"/>
      <c r="X11" s="141"/>
      <c r="Y11" s="142"/>
      <c r="Z11" s="142"/>
      <c r="AA11" s="142"/>
      <c r="AB11" s="142"/>
      <c r="AC11" s="142"/>
      <c r="AD11" s="142"/>
      <c r="AE11" s="143"/>
      <c r="AG11" s="137" t="s">
        <v>394</v>
      </c>
      <c r="AH11" s="137"/>
      <c r="AI11" s="137"/>
      <c r="AJ11" s="137"/>
      <c r="AK11" s="138"/>
      <c r="AL11" s="137"/>
      <c r="AM11" s="137"/>
      <c r="AN11" s="137"/>
      <c r="AO11" s="138"/>
      <c r="AP11" s="137"/>
      <c r="AQ11" s="137">
        <v>87</v>
      </c>
      <c r="AR11" s="137">
        <v>156</v>
      </c>
      <c r="AS11" s="138"/>
      <c r="AT11" s="137">
        <v>232</v>
      </c>
      <c r="AU11" s="137">
        <v>158</v>
      </c>
      <c r="AV11" s="137">
        <v>181</v>
      </c>
      <c r="AW11" s="138"/>
      <c r="AX11" s="139">
        <f>AH11+AI11+AJ11+AL11+AM11+AN11+AP11+AQ11+AR11+AT11+AU11+AV11</f>
        <v>814</v>
      </c>
      <c r="AY11" s="140">
        <f t="shared" ref="AY11:AY31" si="2">+AK11+AO11+AS11+AW11</f>
        <v>0</v>
      </c>
      <c r="AZ11" s="142"/>
      <c r="BA11" s="142"/>
      <c r="BB11" s="142"/>
      <c r="BC11" s="142"/>
      <c r="BD11" s="142"/>
      <c r="BE11" s="142"/>
      <c r="BF11" s="142"/>
      <c r="BG11" s="142"/>
      <c r="BH11" s="142">
        <v>37</v>
      </c>
      <c r="BI11" s="142">
        <v>102</v>
      </c>
      <c r="BJ11" s="142">
        <v>11</v>
      </c>
      <c r="BK11" s="143">
        <v>1</v>
      </c>
    </row>
    <row r="12" spans="1:63" ht="15" x14ac:dyDescent="0.25">
      <c r="A12" s="137" t="s">
        <v>395</v>
      </c>
      <c r="B12" s="137"/>
      <c r="C12" s="137"/>
      <c r="D12" s="137"/>
      <c r="E12" s="138"/>
      <c r="F12" s="137"/>
      <c r="G12" s="137"/>
      <c r="H12" s="137"/>
      <c r="I12" s="138"/>
      <c r="J12" s="137"/>
      <c r="K12" s="137"/>
      <c r="L12" s="137"/>
      <c r="M12" s="138"/>
      <c r="N12" s="137"/>
      <c r="O12" s="137"/>
      <c r="P12" s="137"/>
      <c r="Q12" s="138"/>
      <c r="R12" s="139">
        <f t="shared" si="0"/>
        <v>0</v>
      </c>
      <c r="S12" s="140">
        <f t="shared" si="1"/>
        <v>0</v>
      </c>
      <c r="T12" s="141"/>
      <c r="U12" s="141"/>
      <c r="V12" s="141"/>
      <c r="W12" s="141"/>
      <c r="X12" s="141"/>
      <c r="Y12" s="142"/>
      <c r="Z12" s="142"/>
      <c r="AA12" s="142"/>
      <c r="AB12" s="142"/>
      <c r="AC12" s="142"/>
      <c r="AD12" s="142"/>
      <c r="AE12" s="142"/>
      <c r="AG12" s="137" t="s">
        <v>395</v>
      </c>
      <c r="AH12" s="137"/>
      <c r="AI12" s="137"/>
      <c r="AJ12" s="137"/>
      <c r="AK12" s="138"/>
      <c r="AL12" s="137"/>
      <c r="AM12" s="137"/>
      <c r="AN12" s="137"/>
      <c r="AO12" s="138"/>
      <c r="AP12" s="137">
        <v>56</v>
      </c>
      <c r="AQ12" s="137">
        <v>15</v>
      </c>
      <c r="AR12" s="137">
        <v>38</v>
      </c>
      <c r="AS12" s="138"/>
      <c r="AT12" s="137">
        <v>44</v>
      </c>
      <c r="AU12" s="137">
        <v>40</v>
      </c>
      <c r="AV12" s="137">
        <v>27</v>
      </c>
      <c r="AW12" s="138"/>
      <c r="AX12" s="139">
        <f>AH12+AI12+AJ12+AL12+AM12+AN12+AP12+AQ12+AR12+AT12+AU12+AV12</f>
        <v>220</v>
      </c>
      <c r="AY12" s="140">
        <f t="shared" si="2"/>
        <v>0</v>
      </c>
      <c r="AZ12" s="142">
        <v>1</v>
      </c>
      <c r="BA12" s="142"/>
      <c r="BB12" s="142"/>
      <c r="BC12" s="142"/>
      <c r="BD12" s="142"/>
      <c r="BE12" s="142"/>
      <c r="BF12" s="142"/>
      <c r="BG12" s="142"/>
      <c r="BH12" s="142">
        <v>12</v>
      </c>
      <c r="BI12" s="142">
        <v>35</v>
      </c>
      <c r="BJ12" s="142">
        <v>4</v>
      </c>
      <c r="BK12" s="142"/>
    </row>
    <row r="13" spans="1:63" ht="15" x14ac:dyDescent="0.25">
      <c r="A13" s="137" t="s">
        <v>396</v>
      </c>
      <c r="B13" s="137"/>
      <c r="C13" s="137"/>
      <c r="D13" s="137"/>
      <c r="E13" s="138"/>
      <c r="F13" s="137"/>
      <c r="G13" s="137"/>
      <c r="H13" s="137"/>
      <c r="I13" s="138"/>
      <c r="J13" s="137"/>
      <c r="K13" s="137"/>
      <c r="L13" s="137"/>
      <c r="M13" s="138"/>
      <c r="N13" s="137"/>
      <c r="O13" s="137"/>
      <c r="P13" s="137"/>
      <c r="Q13" s="138"/>
      <c r="R13" s="139">
        <f t="shared" si="0"/>
        <v>0</v>
      </c>
      <c r="S13" s="140">
        <f t="shared" si="1"/>
        <v>0</v>
      </c>
      <c r="T13" s="141"/>
      <c r="U13" s="141"/>
      <c r="V13" s="141"/>
      <c r="W13" s="141"/>
      <c r="X13" s="141"/>
      <c r="Y13" s="142"/>
      <c r="Z13" s="142"/>
      <c r="AA13" s="142"/>
      <c r="AB13" s="142"/>
      <c r="AC13" s="142"/>
      <c r="AD13" s="142"/>
      <c r="AE13" s="142"/>
      <c r="AG13" s="137" t="s">
        <v>396</v>
      </c>
      <c r="AH13" s="137"/>
      <c r="AI13" s="137"/>
      <c r="AJ13" s="137"/>
      <c r="AK13" s="138"/>
      <c r="AL13" s="137"/>
      <c r="AM13" s="137"/>
      <c r="AN13" s="137"/>
      <c r="AO13" s="138"/>
      <c r="AP13" s="137">
        <v>19</v>
      </c>
      <c r="AQ13" s="137">
        <v>14</v>
      </c>
      <c r="AR13" s="137">
        <v>10</v>
      </c>
      <c r="AS13" s="138"/>
      <c r="AT13" s="137">
        <v>12</v>
      </c>
      <c r="AU13" s="137">
        <v>8</v>
      </c>
      <c r="AV13" s="137">
        <v>15</v>
      </c>
      <c r="AW13" s="138"/>
      <c r="AX13" s="139">
        <f t="shared" ref="AX13:AX31" si="3">AH13+AI13+AJ13+AL13+AM13+AN13+AP13+AQ13+AR13+AT13+AU13+AV13</f>
        <v>78</v>
      </c>
      <c r="AY13" s="140">
        <f t="shared" si="2"/>
        <v>0</v>
      </c>
      <c r="AZ13" s="142"/>
      <c r="BA13" s="142"/>
      <c r="BB13" s="142"/>
      <c r="BC13" s="142"/>
      <c r="BD13" s="142"/>
      <c r="BE13" s="142">
        <v>1</v>
      </c>
      <c r="BF13" s="142"/>
      <c r="BG13" s="142"/>
      <c r="BH13" s="142">
        <v>2</v>
      </c>
      <c r="BI13" s="142">
        <v>16</v>
      </c>
      <c r="BJ13" s="142"/>
      <c r="BK13" s="142"/>
    </row>
    <row r="14" spans="1:63" ht="15" x14ac:dyDescent="0.25">
      <c r="A14" s="137" t="s">
        <v>397</v>
      </c>
      <c r="B14" s="137"/>
      <c r="C14" s="137"/>
      <c r="D14" s="137"/>
      <c r="E14" s="138"/>
      <c r="F14" s="137"/>
      <c r="G14" s="137"/>
      <c r="H14" s="137"/>
      <c r="I14" s="138"/>
      <c r="J14" s="137"/>
      <c r="K14" s="137"/>
      <c r="L14" s="137"/>
      <c r="M14" s="138"/>
      <c r="N14" s="137"/>
      <c r="O14" s="137"/>
      <c r="P14" s="137"/>
      <c r="Q14" s="138"/>
      <c r="R14" s="139">
        <f t="shared" si="0"/>
        <v>0</v>
      </c>
      <c r="S14" s="140">
        <f t="shared" si="1"/>
        <v>0</v>
      </c>
      <c r="T14" s="141"/>
      <c r="U14" s="141"/>
      <c r="V14" s="141"/>
      <c r="W14" s="141"/>
      <c r="X14" s="141"/>
      <c r="Y14" s="142"/>
      <c r="Z14" s="142"/>
      <c r="AA14" s="142"/>
      <c r="AB14" s="142"/>
      <c r="AC14" s="142"/>
      <c r="AD14" s="142"/>
      <c r="AE14" s="142"/>
      <c r="AG14" s="137" t="s">
        <v>397</v>
      </c>
      <c r="AH14" s="137"/>
      <c r="AI14" s="137"/>
      <c r="AJ14" s="137"/>
      <c r="AK14" s="138"/>
      <c r="AL14" s="137"/>
      <c r="AM14" s="137"/>
      <c r="AN14" s="137"/>
      <c r="AO14" s="138"/>
      <c r="AP14" s="137">
        <v>15</v>
      </c>
      <c r="AQ14" s="137">
        <v>4</v>
      </c>
      <c r="AR14" s="137">
        <v>13</v>
      </c>
      <c r="AS14" s="138"/>
      <c r="AT14" s="137">
        <v>18</v>
      </c>
      <c r="AU14" s="137">
        <v>61</v>
      </c>
      <c r="AV14" s="137">
        <v>5</v>
      </c>
      <c r="AW14" s="138"/>
      <c r="AX14" s="139">
        <f t="shared" si="3"/>
        <v>116</v>
      </c>
      <c r="AY14" s="140">
        <f t="shared" si="2"/>
        <v>0</v>
      </c>
      <c r="AZ14" s="142"/>
      <c r="BA14" s="142"/>
      <c r="BB14" s="142"/>
      <c r="BC14" s="142"/>
      <c r="BD14" s="142"/>
      <c r="BE14" s="142">
        <v>1</v>
      </c>
      <c r="BF14" s="142"/>
      <c r="BG14" s="142"/>
      <c r="BH14" s="142">
        <v>7</v>
      </c>
      <c r="BI14" s="142">
        <v>5</v>
      </c>
      <c r="BJ14" s="142">
        <v>1</v>
      </c>
      <c r="BK14" s="142"/>
    </row>
    <row r="15" spans="1:63" ht="15" x14ac:dyDescent="0.25">
      <c r="A15" s="137" t="s">
        <v>398</v>
      </c>
      <c r="B15" s="137"/>
      <c r="C15" s="137"/>
      <c r="D15" s="137"/>
      <c r="E15" s="138"/>
      <c r="F15" s="137"/>
      <c r="G15" s="137"/>
      <c r="H15" s="137"/>
      <c r="I15" s="138"/>
      <c r="J15" s="137"/>
      <c r="K15" s="137"/>
      <c r="L15" s="137"/>
      <c r="M15" s="138"/>
      <c r="N15" s="137"/>
      <c r="O15" s="137"/>
      <c r="P15" s="137"/>
      <c r="Q15" s="138"/>
      <c r="R15" s="139">
        <f t="shared" si="0"/>
        <v>0</v>
      </c>
      <c r="S15" s="140">
        <f t="shared" si="1"/>
        <v>0</v>
      </c>
      <c r="T15" s="141"/>
      <c r="U15" s="141"/>
      <c r="V15" s="141"/>
      <c r="W15" s="141"/>
      <c r="X15" s="141"/>
      <c r="Y15" s="142"/>
      <c r="Z15" s="142"/>
      <c r="AA15" s="142"/>
      <c r="AB15" s="142"/>
      <c r="AC15" s="142"/>
      <c r="AD15" s="142"/>
      <c r="AE15" s="142"/>
      <c r="AG15" s="137" t="s">
        <v>398</v>
      </c>
      <c r="AH15" s="137"/>
      <c r="AI15" s="137"/>
      <c r="AJ15" s="137"/>
      <c r="AK15" s="138"/>
      <c r="AL15" s="137"/>
      <c r="AM15" s="137"/>
      <c r="AN15" s="137"/>
      <c r="AO15" s="138"/>
      <c r="AP15" s="137">
        <v>112</v>
      </c>
      <c r="AQ15" s="137">
        <v>44</v>
      </c>
      <c r="AR15" s="137">
        <v>99</v>
      </c>
      <c r="AS15" s="138"/>
      <c r="AT15" s="137">
        <v>123</v>
      </c>
      <c r="AU15" s="137">
        <v>134</v>
      </c>
      <c r="AV15" s="137">
        <v>86</v>
      </c>
      <c r="AW15" s="138"/>
      <c r="AX15" s="139">
        <f t="shared" si="3"/>
        <v>598</v>
      </c>
      <c r="AY15" s="140">
        <f t="shared" si="2"/>
        <v>0</v>
      </c>
      <c r="AZ15" s="142"/>
      <c r="BA15" s="142">
        <v>4</v>
      </c>
      <c r="BB15" s="142"/>
      <c r="BC15" s="142"/>
      <c r="BD15" s="142"/>
      <c r="BE15" s="142">
        <v>3</v>
      </c>
      <c r="BF15" s="142"/>
      <c r="BG15" s="142"/>
      <c r="BH15" s="142">
        <v>40</v>
      </c>
      <c r="BI15" s="142">
        <v>54</v>
      </c>
      <c r="BJ15" s="142">
        <v>14</v>
      </c>
      <c r="BK15" s="142"/>
    </row>
    <row r="16" spans="1:63" ht="15" x14ac:dyDescent="0.25">
      <c r="A16" s="137" t="s">
        <v>399</v>
      </c>
      <c r="B16" s="137"/>
      <c r="C16" s="137"/>
      <c r="D16" s="137"/>
      <c r="E16" s="138"/>
      <c r="F16" s="137"/>
      <c r="G16" s="137"/>
      <c r="H16" s="137"/>
      <c r="I16" s="138"/>
      <c r="J16" s="137"/>
      <c r="K16" s="137"/>
      <c r="L16" s="137"/>
      <c r="M16" s="138"/>
      <c r="N16" s="137"/>
      <c r="O16" s="137"/>
      <c r="P16" s="137"/>
      <c r="Q16" s="138"/>
      <c r="R16" s="139">
        <f t="shared" si="0"/>
        <v>0</v>
      </c>
      <c r="S16" s="140">
        <f t="shared" si="1"/>
        <v>0</v>
      </c>
      <c r="T16" s="141"/>
      <c r="U16" s="141"/>
      <c r="V16" s="141"/>
      <c r="W16" s="141"/>
      <c r="X16" s="141"/>
      <c r="Y16" s="142"/>
      <c r="Z16" s="142"/>
      <c r="AA16" s="142"/>
      <c r="AB16" s="142"/>
      <c r="AC16" s="142"/>
      <c r="AD16" s="142"/>
      <c r="AE16" s="142"/>
      <c r="AG16" s="137" t="s">
        <v>399</v>
      </c>
      <c r="AH16" s="137"/>
      <c r="AI16" s="137"/>
      <c r="AJ16" s="137"/>
      <c r="AK16" s="138"/>
      <c r="AL16" s="137"/>
      <c r="AM16" s="137"/>
      <c r="AN16" s="137"/>
      <c r="AO16" s="138"/>
      <c r="AP16" s="137">
        <v>103</v>
      </c>
      <c r="AQ16" s="137">
        <v>37</v>
      </c>
      <c r="AR16" s="137">
        <v>59</v>
      </c>
      <c r="AS16" s="138"/>
      <c r="AT16" s="137">
        <v>67</v>
      </c>
      <c r="AU16" s="137">
        <v>70</v>
      </c>
      <c r="AV16" s="137">
        <v>70</v>
      </c>
      <c r="AW16" s="138"/>
      <c r="AX16" s="139">
        <f t="shared" si="3"/>
        <v>406</v>
      </c>
      <c r="AY16" s="140">
        <f t="shared" si="2"/>
        <v>0</v>
      </c>
      <c r="AZ16" s="142"/>
      <c r="BA16" s="142">
        <v>2</v>
      </c>
      <c r="BB16" s="142"/>
      <c r="BC16" s="142"/>
      <c r="BD16" s="142"/>
      <c r="BE16" s="142">
        <v>2</v>
      </c>
      <c r="BF16" s="142"/>
      <c r="BG16" s="142"/>
      <c r="BH16" s="142">
        <v>35</v>
      </c>
      <c r="BI16" s="142">
        <v>61</v>
      </c>
      <c r="BJ16" s="142">
        <v>7</v>
      </c>
      <c r="BK16" s="142"/>
    </row>
    <row r="17" spans="1:63" ht="15" x14ac:dyDescent="0.25">
      <c r="A17" s="137" t="s">
        <v>400</v>
      </c>
      <c r="B17" s="137"/>
      <c r="C17" s="137"/>
      <c r="D17" s="137"/>
      <c r="E17" s="138"/>
      <c r="F17" s="137"/>
      <c r="G17" s="137"/>
      <c r="H17" s="137"/>
      <c r="I17" s="138"/>
      <c r="J17" s="137"/>
      <c r="K17" s="137"/>
      <c r="L17" s="137"/>
      <c r="M17" s="138"/>
      <c r="N17" s="137"/>
      <c r="O17" s="137"/>
      <c r="P17" s="137"/>
      <c r="Q17" s="138"/>
      <c r="R17" s="139">
        <f t="shared" si="0"/>
        <v>0</v>
      </c>
      <c r="S17" s="140">
        <f t="shared" si="1"/>
        <v>0</v>
      </c>
      <c r="T17" s="141"/>
      <c r="U17" s="141"/>
      <c r="V17" s="141"/>
      <c r="W17" s="141"/>
      <c r="X17" s="141"/>
      <c r="Y17" s="142"/>
      <c r="Z17" s="142"/>
      <c r="AA17" s="142"/>
      <c r="AB17" s="142"/>
      <c r="AC17" s="142"/>
      <c r="AD17" s="142"/>
      <c r="AE17" s="142"/>
      <c r="AG17" s="137" t="s">
        <v>400</v>
      </c>
      <c r="AH17" s="137"/>
      <c r="AI17" s="137"/>
      <c r="AJ17" s="137"/>
      <c r="AK17" s="138"/>
      <c r="AL17" s="137"/>
      <c r="AM17" s="137"/>
      <c r="AN17" s="137"/>
      <c r="AO17" s="138"/>
      <c r="AP17" s="137">
        <v>12</v>
      </c>
      <c r="AQ17" s="137">
        <v>13</v>
      </c>
      <c r="AR17" s="137">
        <v>21</v>
      </c>
      <c r="AS17" s="138"/>
      <c r="AT17" s="137">
        <v>27</v>
      </c>
      <c r="AU17" s="137">
        <v>39</v>
      </c>
      <c r="AV17" s="137">
        <v>6</v>
      </c>
      <c r="AW17" s="138"/>
      <c r="AX17" s="139">
        <f t="shared" si="3"/>
        <v>118</v>
      </c>
      <c r="AY17" s="140">
        <f t="shared" si="2"/>
        <v>0</v>
      </c>
      <c r="AZ17" s="142"/>
      <c r="BA17" s="142"/>
      <c r="BB17" s="142"/>
      <c r="BC17" s="142"/>
      <c r="BD17" s="142"/>
      <c r="BE17" s="142"/>
      <c r="BF17" s="142"/>
      <c r="BG17" s="142"/>
      <c r="BH17" s="142">
        <v>2</v>
      </c>
      <c r="BI17" s="142">
        <v>10</v>
      </c>
      <c r="BJ17" s="142"/>
      <c r="BK17" s="142"/>
    </row>
    <row r="18" spans="1:63" ht="15" x14ac:dyDescent="0.25">
      <c r="A18" s="137" t="s">
        <v>401</v>
      </c>
      <c r="B18" s="137"/>
      <c r="C18" s="137"/>
      <c r="D18" s="137"/>
      <c r="E18" s="138"/>
      <c r="F18" s="137"/>
      <c r="G18" s="137"/>
      <c r="H18" s="137"/>
      <c r="I18" s="138"/>
      <c r="J18" s="137"/>
      <c r="K18" s="137"/>
      <c r="L18" s="137"/>
      <c r="M18" s="138"/>
      <c r="N18" s="137"/>
      <c r="O18" s="137"/>
      <c r="P18" s="137"/>
      <c r="Q18" s="138"/>
      <c r="R18" s="139">
        <f t="shared" si="0"/>
        <v>0</v>
      </c>
      <c r="S18" s="140">
        <f t="shared" si="1"/>
        <v>0</v>
      </c>
      <c r="T18" s="141"/>
      <c r="U18" s="141"/>
      <c r="V18" s="141"/>
      <c r="W18" s="141"/>
      <c r="X18" s="141"/>
      <c r="Y18" s="142"/>
      <c r="Z18" s="142"/>
      <c r="AA18" s="142"/>
      <c r="AB18" s="142"/>
      <c r="AC18" s="142"/>
      <c r="AD18" s="142"/>
      <c r="AE18" s="142"/>
      <c r="AG18" s="137" t="s">
        <v>401</v>
      </c>
      <c r="AH18" s="137"/>
      <c r="AI18" s="137"/>
      <c r="AJ18" s="137"/>
      <c r="AK18" s="138"/>
      <c r="AL18" s="137"/>
      <c r="AM18" s="137"/>
      <c r="AN18" s="137"/>
      <c r="AO18" s="138"/>
      <c r="AP18" s="137">
        <v>243</v>
      </c>
      <c r="AQ18" s="137">
        <v>123</v>
      </c>
      <c r="AR18" s="137">
        <v>152</v>
      </c>
      <c r="AS18" s="138"/>
      <c r="AT18" s="137">
        <v>139</v>
      </c>
      <c r="AU18" s="137">
        <v>124</v>
      </c>
      <c r="AV18" s="137">
        <v>149</v>
      </c>
      <c r="AW18" s="138"/>
      <c r="AX18" s="139">
        <f t="shared" si="3"/>
        <v>930</v>
      </c>
      <c r="AY18" s="140">
        <f t="shared" si="2"/>
        <v>0</v>
      </c>
      <c r="AZ18" s="142">
        <v>2</v>
      </c>
      <c r="BA18" s="142">
        <v>2</v>
      </c>
      <c r="BB18" s="142"/>
      <c r="BC18" s="142"/>
      <c r="BD18" s="142"/>
      <c r="BE18" s="142">
        <v>3</v>
      </c>
      <c r="BF18" s="142"/>
      <c r="BG18" s="142"/>
      <c r="BH18" s="142">
        <v>78</v>
      </c>
      <c r="BI18" s="142">
        <v>151</v>
      </c>
      <c r="BJ18" s="142">
        <v>10</v>
      </c>
      <c r="BK18" s="142"/>
    </row>
    <row r="19" spans="1:63" ht="15" x14ac:dyDescent="0.25">
      <c r="A19" s="137" t="s">
        <v>402</v>
      </c>
      <c r="B19" s="137"/>
      <c r="C19" s="137"/>
      <c r="D19" s="137"/>
      <c r="E19" s="138"/>
      <c r="F19" s="137"/>
      <c r="G19" s="137"/>
      <c r="H19" s="137"/>
      <c r="I19" s="138"/>
      <c r="J19" s="137"/>
      <c r="K19" s="137"/>
      <c r="L19" s="137"/>
      <c r="M19" s="138"/>
      <c r="N19" s="137"/>
      <c r="O19" s="137"/>
      <c r="P19" s="137"/>
      <c r="Q19" s="138"/>
      <c r="R19" s="139">
        <f t="shared" si="0"/>
        <v>0</v>
      </c>
      <c r="S19" s="140">
        <f t="shared" si="1"/>
        <v>0</v>
      </c>
      <c r="T19" s="141"/>
      <c r="U19" s="141"/>
      <c r="V19" s="141"/>
      <c r="W19" s="141"/>
      <c r="X19" s="141"/>
      <c r="Y19" s="142"/>
      <c r="Z19" s="142"/>
      <c r="AA19" s="142"/>
      <c r="AB19" s="142"/>
      <c r="AC19" s="142"/>
      <c r="AD19" s="142"/>
      <c r="AE19" s="142"/>
      <c r="AG19" s="137" t="s">
        <v>402</v>
      </c>
      <c r="AH19" s="137"/>
      <c r="AI19" s="137"/>
      <c r="AJ19" s="137"/>
      <c r="AK19" s="138"/>
      <c r="AL19" s="137"/>
      <c r="AM19" s="137"/>
      <c r="AN19" s="137"/>
      <c r="AO19" s="138"/>
      <c r="AP19" s="137">
        <v>142</v>
      </c>
      <c r="AQ19" s="137">
        <v>50</v>
      </c>
      <c r="AR19" s="137">
        <v>85</v>
      </c>
      <c r="AS19" s="138"/>
      <c r="AT19" s="137">
        <v>120</v>
      </c>
      <c r="AU19" s="137">
        <v>100</v>
      </c>
      <c r="AV19" s="137">
        <v>105</v>
      </c>
      <c r="AW19" s="138"/>
      <c r="AX19" s="139">
        <f t="shared" si="3"/>
        <v>602</v>
      </c>
      <c r="AY19" s="140">
        <f t="shared" si="2"/>
        <v>0</v>
      </c>
      <c r="AZ19" s="142"/>
      <c r="BA19" s="142">
        <v>1</v>
      </c>
      <c r="BB19" s="142"/>
      <c r="BC19" s="142"/>
      <c r="BD19" s="142"/>
      <c r="BE19" s="142">
        <v>3</v>
      </c>
      <c r="BF19" s="142"/>
      <c r="BG19" s="142"/>
      <c r="BH19" s="142">
        <v>53</v>
      </c>
      <c r="BI19" s="137">
        <v>70</v>
      </c>
      <c r="BJ19" s="137">
        <v>7</v>
      </c>
      <c r="BK19" s="137"/>
    </row>
    <row r="20" spans="1:63" ht="15" x14ac:dyDescent="0.25">
      <c r="A20" s="137" t="s">
        <v>403</v>
      </c>
      <c r="B20" s="137"/>
      <c r="C20" s="137"/>
      <c r="D20" s="137"/>
      <c r="E20" s="138"/>
      <c r="F20" s="137"/>
      <c r="G20" s="137"/>
      <c r="H20" s="137"/>
      <c r="I20" s="138"/>
      <c r="J20" s="137"/>
      <c r="K20" s="137"/>
      <c r="L20" s="137"/>
      <c r="M20" s="138"/>
      <c r="N20" s="137"/>
      <c r="O20" s="137"/>
      <c r="P20" s="137"/>
      <c r="Q20" s="138"/>
      <c r="R20" s="139">
        <f t="shared" si="0"/>
        <v>0</v>
      </c>
      <c r="S20" s="140">
        <f t="shared" si="1"/>
        <v>0</v>
      </c>
      <c r="T20" s="141"/>
      <c r="U20" s="141"/>
      <c r="V20" s="141"/>
      <c r="W20" s="141"/>
      <c r="X20" s="141"/>
      <c r="Y20" s="142"/>
      <c r="Z20" s="142"/>
      <c r="AA20" s="142"/>
      <c r="AB20" s="142"/>
      <c r="AC20" s="142"/>
      <c r="AD20" s="142"/>
      <c r="AE20" s="142"/>
      <c r="AG20" s="137" t="s">
        <v>403</v>
      </c>
      <c r="AH20" s="137"/>
      <c r="AI20" s="137"/>
      <c r="AJ20" s="137"/>
      <c r="AK20" s="138"/>
      <c r="AL20" s="137"/>
      <c r="AM20" s="137"/>
      <c r="AN20" s="137"/>
      <c r="AO20" s="138"/>
      <c r="AP20" s="137">
        <v>95</v>
      </c>
      <c r="AQ20" s="137">
        <v>57</v>
      </c>
      <c r="AR20" s="137">
        <v>52</v>
      </c>
      <c r="AS20" s="138"/>
      <c r="AT20" s="137">
        <v>84</v>
      </c>
      <c r="AU20" s="137">
        <v>59</v>
      </c>
      <c r="AV20" s="137">
        <v>53</v>
      </c>
      <c r="AW20" s="138"/>
      <c r="AX20" s="139">
        <f t="shared" si="3"/>
        <v>400</v>
      </c>
      <c r="AY20" s="140">
        <f t="shared" si="2"/>
        <v>0</v>
      </c>
      <c r="AZ20" s="142"/>
      <c r="BA20" s="142"/>
      <c r="BB20" s="142"/>
      <c r="BC20" s="142"/>
      <c r="BD20" s="142"/>
      <c r="BE20" s="142">
        <v>1</v>
      </c>
      <c r="BF20" s="142"/>
      <c r="BG20" s="142"/>
      <c r="BH20" s="142">
        <v>33</v>
      </c>
      <c r="BI20" s="137">
        <v>52</v>
      </c>
      <c r="BJ20" s="137">
        <v>5</v>
      </c>
      <c r="BK20" s="137"/>
    </row>
    <row r="21" spans="1:63" ht="15" x14ac:dyDescent="0.25">
      <c r="A21" s="137" t="s">
        <v>404</v>
      </c>
      <c r="B21" s="137"/>
      <c r="C21" s="137"/>
      <c r="D21" s="137"/>
      <c r="E21" s="138"/>
      <c r="F21" s="137"/>
      <c r="G21" s="137"/>
      <c r="H21" s="137"/>
      <c r="I21" s="138"/>
      <c r="J21" s="137"/>
      <c r="K21" s="137"/>
      <c r="L21" s="137"/>
      <c r="M21" s="138"/>
      <c r="N21" s="137"/>
      <c r="O21" s="137"/>
      <c r="P21" s="137"/>
      <c r="Q21" s="138"/>
      <c r="R21" s="139">
        <f t="shared" si="0"/>
        <v>0</v>
      </c>
      <c r="S21" s="140">
        <f t="shared" si="1"/>
        <v>0</v>
      </c>
      <c r="T21" s="141"/>
      <c r="U21" s="141"/>
      <c r="V21" s="141"/>
      <c r="W21" s="141"/>
      <c r="X21" s="141"/>
      <c r="Y21" s="142"/>
      <c r="Z21" s="142"/>
      <c r="AA21" s="142"/>
      <c r="AB21" s="142"/>
      <c r="AC21" s="142"/>
      <c r="AD21" s="142"/>
      <c r="AE21" s="142"/>
      <c r="AG21" s="137" t="s">
        <v>404</v>
      </c>
      <c r="AH21" s="137"/>
      <c r="AI21" s="137"/>
      <c r="AJ21" s="137"/>
      <c r="AK21" s="138"/>
      <c r="AL21" s="137"/>
      <c r="AM21" s="137"/>
      <c r="AN21" s="137"/>
      <c r="AO21" s="138"/>
      <c r="AP21" s="137">
        <v>84</v>
      </c>
      <c r="AQ21" s="137">
        <v>17</v>
      </c>
      <c r="AR21" s="137">
        <v>79</v>
      </c>
      <c r="AS21" s="138"/>
      <c r="AT21" s="137">
        <v>115</v>
      </c>
      <c r="AU21" s="137">
        <v>81</v>
      </c>
      <c r="AV21" s="137">
        <v>71</v>
      </c>
      <c r="AW21" s="138"/>
      <c r="AX21" s="139">
        <f t="shared" si="3"/>
        <v>447</v>
      </c>
      <c r="AY21" s="140">
        <f t="shared" si="2"/>
        <v>0</v>
      </c>
      <c r="AZ21" s="142">
        <v>1</v>
      </c>
      <c r="BA21" s="142"/>
      <c r="BB21" s="142"/>
      <c r="BC21" s="142"/>
      <c r="BD21" s="142"/>
      <c r="BE21" s="142">
        <v>1</v>
      </c>
      <c r="BF21" s="142"/>
      <c r="BG21" s="142"/>
      <c r="BH21" s="142">
        <v>22</v>
      </c>
      <c r="BI21" s="137">
        <v>52</v>
      </c>
      <c r="BJ21" s="137">
        <v>4</v>
      </c>
      <c r="BK21" s="137"/>
    </row>
    <row r="22" spans="1:63" ht="15" x14ac:dyDescent="0.25">
      <c r="A22" s="137" t="s">
        <v>405</v>
      </c>
      <c r="B22" s="137"/>
      <c r="C22" s="137"/>
      <c r="D22" s="137"/>
      <c r="E22" s="138"/>
      <c r="F22" s="137"/>
      <c r="G22" s="137"/>
      <c r="H22" s="137"/>
      <c r="I22" s="138"/>
      <c r="J22" s="137"/>
      <c r="K22" s="137"/>
      <c r="L22" s="137"/>
      <c r="M22" s="138"/>
      <c r="N22" s="137"/>
      <c r="O22" s="137"/>
      <c r="P22" s="137"/>
      <c r="Q22" s="138"/>
      <c r="R22" s="139">
        <f t="shared" si="0"/>
        <v>0</v>
      </c>
      <c r="S22" s="140">
        <f t="shared" si="1"/>
        <v>0</v>
      </c>
      <c r="T22" s="141"/>
      <c r="U22" s="141"/>
      <c r="V22" s="141"/>
      <c r="W22" s="141"/>
      <c r="X22" s="141"/>
      <c r="Y22" s="142"/>
      <c r="Z22" s="142"/>
      <c r="AA22" s="142"/>
      <c r="AB22" s="142"/>
      <c r="AC22" s="142"/>
      <c r="AD22" s="142"/>
      <c r="AE22" s="142"/>
      <c r="AG22" s="137" t="s">
        <v>405</v>
      </c>
      <c r="AH22" s="137"/>
      <c r="AI22" s="137"/>
      <c r="AJ22" s="137"/>
      <c r="AK22" s="138"/>
      <c r="AL22" s="137"/>
      <c r="AM22" s="137"/>
      <c r="AN22" s="137"/>
      <c r="AO22" s="138"/>
      <c r="AP22" s="137">
        <v>136</v>
      </c>
      <c r="AQ22" s="137">
        <v>69</v>
      </c>
      <c r="AR22" s="137">
        <v>123</v>
      </c>
      <c r="AS22" s="138"/>
      <c r="AT22" s="137">
        <v>150</v>
      </c>
      <c r="AU22" s="137">
        <v>75</v>
      </c>
      <c r="AV22" s="137">
        <v>115</v>
      </c>
      <c r="AW22" s="138"/>
      <c r="AX22" s="139">
        <f t="shared" si="3"/>
        <v>668</v>
      </c>
      <c r="AY22" s="140">
        <f t="shared" si="2"/>
        <v>0</v>
      </c>
      <c r="AZ22" s="142"/>
      <c r="BA22" s="142">
        <v>2</v>
      </c>
      <c r="BB22" s="142"/>
      <c r="BC22" s="142"/>
      <c r="BD22" s="142"/>
      <c r="BE22" s="142"/>
      <c r="BF22" s="142"/>
      <c r="BG22" s="142"/>
      <c r="BH22" s="142">
        <v>30</v>
      </c>
      <c r="BI22" s="142">
        <v>93</v>
      </c>
      <c r="BJ22" s="142">
        <v>92</v>
      </c>
      <c r="BK22" s="142"/>
    </row>
    <row r="23" spans="1:63" ht="15" x14ac:dyDescent="0.25">
      <c r="A23" s="137" t="s">
        <v>406</v>
      </c>
      <c r="B23" s="137"/>
      <c r="C23" s="137"/>
      <c r="D23" s="137"/>
      <c r="E23" s="138"/>
      <c r="F23" s="137"/>
      <c r="G23" s="137"/>
      <c r="H23" s="137"/>
      <c r="I23" s="138"/>
      <c r="J23" s="137"/>
      <c r="K23" s="137"/>
      <c r="L23" s="137"/>
      <c r="M23" s="138"/>
      <c r="N23" s="137"/>
      <c r="O23" s="137"/>
      <c r="P23" s="137"/>
      <c r="Q23" s="138"/>
      <c r="R23" s="139">
        <f t="shared" si="0"/>
        <v>0</v>
      </c>
      <c r="S23" s="140">
        <f t="shared" si="1"/>
        <v>0</v>
      </c>
      <c r="T23" s="141"/>
      <c r="U23" s="141"/>
      <c r="V23" s="141"/>
      <c r="W23" s="141"/>
      <c r="X23" s="141"/>
      <c r="Y23" s="142"/>
      <c r="Z23" s="142"/>
      <c r="AA23" s="142"/>
      <c r="AB23" s="142"/>
      <c r="AC23" s="142"/>
      <c r="AD23" s="142"/>
      <c r="AE23" s="142"/>
      <c r="AG23" s="137" t="s">
        <v>406</v>
      </c>
      <c r="AH23" s="137"/>
      <c r="AI23" s="137"/>
      <c r="AJ23" s="137"/>
      <c r="AK23" s="138"/>
      <c r="AL23" s="137"/>
      <c r="AM23" s="137"/>
      <c r="AN23" s="137"/>
      <c r="AO23" s="138"/>
      <c r="AP23" s="137">
        <v>24</v>
      </c>
      <c r="AQ23" s="137">
        <v>6</v>
      </c>
      <c r="AR23" s="137">
        <v>23</v>
      </c>
      <c r="AS23" s="138"/>
      <c r="AT23" s="137">
        <v>28</v>
      </c>
      <c r="AU23" s="137">
        <v>30</v>
      </c>
      <c r="AV23" s="137">
        <v>32</v>
      </c>
      <c r="AW23" s="138"/>
      <c r="AX23" s="139">
        <f t="shared" si="3"/>
        <v>143</v>
      </c>
      <c r="AY23" s="140">
        <f t="shared" si="2"/>
        <v>0</v>
      </c>
      <c r="AZ23" s="142">
        <v>1</v>
      </c>
      <c r="BA23" s="142">
        <v>1</v>
      </c>
      <c r="BB23" s="142"/>
      <c r="BC23" s="142"/>
      <c r="BD23" s="142"/>
      <c r="BE23" s="142"/>
      <c r="BF23" s="142"/>
      <c r="BG23" s="142"/>
      <c r="BH23" s="142">
        <v>3</v>
      </c>
      <c r="BI23" s="142">
        <v>17</v>
      </c>
      <c r="BJ23" s="142"/>
      <c r="BK23" s="142"/>
    </row>
    <row r="24" spans="1:63" ht="15" x14ac:dyDescent="0.25">
      <c r="A24" s="137" t="s">
        <v>407</v>
      </c>
      <c r="B24" s="137"/>
      <c r="C24" s="137"/>
      <c r="D24" s="137"/>
      <c r="E24" s="138"/>
      <c r="F24" s="137"/>
      <c r="G24" s="137"/>
      <c r="H24" s="137"/>
      <c r="I24" s="138"/>
      <c r="J24" s="137"/>
      <c r="K24" s="137"/>
      <c r="L24" s="137"/>
      <c r="M24" s="138"/>
      <c r="N24" s="137"/>
      <c r="O24" s="137"/>
      <c r="P24" s="137"/>
      <c r="Q24" s="138"/>
      <c r="R24" s="139">
        <f t="shared" si="0"/>
        <v>0</v>
      </c>
      <c r="S24" s="140">
        <f t="shared" si="1"/>
        <v>0</v>
      </c>
      <c r="T24" s="141"/>
      <c r="U24" s="141"/>
      <c r="V24" s="141"/>
      <c r="W24" s="141"/>
      <c r="X24" s="141"/>
      <c r="Y24" s="142"/>
      <c r="Z24" s="142"/>
      <c r="AA24" s="142"/>
      <c r="AB24" s="142"/>
      <c r="AC24" s="142"/>
      <c r="AD24" s="142"/>
      <c r="AE24" s="142"/>
      <c r="AG24" s="137" t="s">
        <v>407</v>
      </c>
      <c r="AH24" s="137"/>
      <c r="AI24" s="137"/>
      <c r="AJ24" s="137"/>
      <c r="AK24" s="138"/>
      <c r="AL24" s="137"/>
      <c r="AM24" s="137"/>
      <c r="AN24" s="137"/>
      <c r="AO24" s="138"/>
      <c r="AP24" s="137">
        <v>8</v>
      </c>
      <c r="AQ24" s="137">
        <v>10</v>
      </c>
      <c r="AR24" s="137">
        <v>11</v>
      </c>
      <c r="AS24" s="138"/>
      <c r="AT24" s="137">
        <v>3</v>
      </c>
      <c r="AU24" s="137">
        <v>7</v>
      </c>
      <c r="AV24" s="137">
        <v>4</v>
      </c>
      <c r="AW24" s="138"/>
      <c r="AX24" s="139">
        <f t="shared" si="3"/>
        <v>43</v>
      </c>
      <c r="AY24" s="140">
        <f t="shared" si="2"/>
        <v>0</v>
      </c>
      <c r="AZ24" s="142"/>
      <c r="BA24" s="142"/>
      <c r="BB24" s="142"/>
      <c r="BC24" s="142"/>
      <c r="BD24" s="142"/>
      <c r="BE24" s="142"/>
      <c r="BF24" s="142"/>
      <c r="BG24" s="142"/>
      <c r="BH24" s="142">
        <v>3</v>
      </c>
      <c r="BI24" s="142">
        <v>4</v>
      </c>
      <c r="BJ24" s="142">
        <v>1</v>
      </c>
      <c r="BK24" s="142"/>
    </row>
    <row r="25" spans="1:63" ht="15" x14ac:dyDescent="0.25">
      <c r="A25" s="137" t="s">
        <v>408</v>
      </c>
      <c r="B25" s="137"/>
      <c r="C25" s="137"/>
      <c r="D25" s="137"/>
      <c r="E25" s="138"/>
      <c r="F25" s="137"/>
      <c r="G25" s="137"/>
      <c r="H25" s="137"/>
      <c r="I25" s="138"/>
      <c r="J25" s="137"/>
      <c r="K25" s="137"/>
      <c r="L25" s="137"/>
      <c r="M25" s="138"/>
      <c r="N25" s="137"/>
      <c r="O25" s="137"/>
      <c r="P25" s="137"/>
      <c r="Q25" s="138"/>
      <c r="R25" s="139">
        <f t="shared" si="0"/>
        <v>0</v>
      </c>
      <c r="S25" s="140">
        <f t="shared" si="1"/>
        <v>0</v>
      </c>
      <c r="T25" s="141"/>
      <c r="U25" s="141"/>
      <c r="V25" s="141"/>
      <c r="W25" s="141"/>
      <c r="X25" s="141"/>
      <c r="Y25" s="142"/>
      <c r="Z25" s="142"/>
      <c r="AA25" s="142"/>
      <c r="AB25" s="142"/>
      <c r="AC25" s="142"/>
      <c r="AD25" s="142"/>
      <c r="AE25" s="142"/>
      <c r="AG25" s="137" t="s">
        <v>408</v>
      </c>
      <c r="AH25" s="137"/>
      <c r="AI25" s="137"/>
      <c r="AJ25" s="137"/>
      <c r="AK25" s="138"/>
      <c r="AL25" s="137"/>
      <c r="AM25" s="137"/>
      <c r="AN25" s="137"/>
      <c r="AO25" s="138"/>
      <c r="AP25" s="137">
        <v>20</v>
      </c>
      <c r="AQ25" s="137">
        <v>4</v>
      </c>
      <c r="AR25" s="137">
        <v>10</v>
      </c>
      <c r="AS25" s="138"/>
      <c r="AT25" s="137">
        <v>11</v>
      </c>
      <c r="AU25" s="137">
        <v>31</v>
      </c>
      <c r="AV25" s="137">
        <v>13</v>
      </c>
      <c r="AW25" s="138"/>
      <c r="AX25" s="139">
        <f t="shared" si="3"/>
        <v>89</v>
      </c>
      <c r="AY25" s="140">
        <f t="shared" si="2"/>
        <v>0</v>
      </c>
      <c r="AZ25" s="142"/>
      <c r="BA25" s="142"/>
      <c r="BB25" s="142"/>
      <c r="BC25" s="142"/>
      <c r="BD25" s="142"/>
      <c r="BE25" s="142"/>
      <c r="BF25" s="142"/>
      <c r="BG25" s="142"/>
      <c r="BH25" s="142">
        <v>3</v>
      </c>
      <c r="BI25" s="142">
        <v>17</v>
      </c>
      <c r="BJ25" s="142"/>
      <c r="BK25" s="142"/>
    </row>
    <row r="26" spans="1:63" ht="15" x14ac:dyDescent="0.25">
      <c r="A26" s="137" t="s">
        <v>409</v>
      </c>
      <c r="B26" s="137"/>
      <c r="C26" s="137"/>
      <c r="D26" s="137"/>
      <c r="E26" s="138"/>
      <c r="F26" s="137"/>
      <c r="G26" s="137"/>
      <c r="H26" s="137"/>
      <c r="I26" s="138"/>
      <c r="J26" s="137"/>
      <c r="K26" s="137"/>
      <c r="L26" s="137"/>
      <c r="M26" s="138"/>
      <c r="N26" s="137"/>
      <c r="O26" s="137"/>
      <c r="P26" s="137"/>
      <c r="Q26" s="138"/>
      <c r="R26" s="139">
        <f t="shared" si="0"/>
        <v>0</v>
      </c>
      <c r="S26" s="140">
        <f t="shared" si="1"/>
        <v>0</v>
      </c>
      <c r="T26" s="141"/>
      <c r="U26" s="141"/>
      <c r="V26" s="141"/>
      <c r="W26" s="141"/>
      <c r="X26" s="141"/>
      <c r="Y26" s="142"/>
      <c r="Z26" s="142"/>
      <c r="AA26" s="142"/>
      <c r="AB26" s="142"/>
      <c r="AC26" s="142"/>
      <c r="AD26" s="142"/>
      <c r="AE26" s="142"/>
      <c r="AG26" s="137" t="s">
        <v>409</v>
      </c>
      <c r="AH26" s="137"/>
      <c r="AI26" s="137"/>
      <c r="AJ26" s="137"/>
      <c r="AK26" s="138"/>
      <c r="AL26" s="137"/>
      <c r="AM26" s="137"/>
      <c r="AN26" s="137"/>
      <c r="AO26" s="138"/>
      <c r="AP26" s="137">
        <v>4</v>
      </c>
      <c r="AQ26" s="137">
        <v>1</v>
      </c>
      <c r="AR26" s="137">
        <v>4</v>
      </c>
      <c r="AS26" s="138"/>
      <c r="AT26" s="137">
        <v>4</v>
      </c>
      <c r="AU26" s="137">
        <v>3</v>
      </c>
      <c r="AV26" s="137">
        <v>1</v>
      </c>
      <c r="AW26" s="138"/>
      <c r="AX26" s="139">
        <f t="shared" si="3"/>
        <v>17</v>
      </c>
      <c r="AY26" s="140">
        <f t="shared" si="2"/>
        <v>0</v>
      </c>
      <c r="AZ26" s="142"/>
      <c r="BA26" s="142"/>
      <c r="BB26" s="142"/>
      <c r="BC26" s="142"/>
      <c r="BD26" s="142"/>
      <c r="BE26" s="142"/>
      <c r="BF26" s="142"/>
      <c r="BG26" s="142"/>
      <c r="BH26" s="142">
        <v>2</v>
      </c>
      <c r="BI26" s="142">
        <v>1</v>
      </c>
      <c r="BJ26" s="142">
        <v>1</v>
      </c>
      <c r="BK26" s="142"/>
    </row>
    <row r="27" spans="1:63" ht="15" x14ac:dyDescent="0.25">
      <c r="A27" s="137" t="s">
        <v>410</v>
      </c>
      <c r="B27" s="137"/>
      <c r="C27" s="137"/>
      <c r="D27" s="137"/>
      <c r="E27" s="138"/>
      <c r="F27" s="137"/>
      <c r="G27" s="137"/>
      <c r="H27" s="137"/>
      <c r="I27" s="138"/>
      <c r="J27" s="137"/>
      <c r="K27" s="137"/>
      <c r="L27" s="137"/>
      <c r="M27" s="138"/>
      <c r="N27" s="137"/>
      <c r="O27" s="137"/>
      <c r="P27" s="137"/>
      <c r="Q27" s="138"/>
      <c r="R27" s="139">
        <f t="shared" si="0"/>
        <v>0</v>
      </c>
      <c r="S27" s="140">
        <f t="shared" si="1"/>
        <v>0</v>
      </c>
      <c r="T27" s="141"/>
      <c r="U27" s="141"/>
      <c r="V27" s="141"/>
      <c r="W27" s="141"/>
      <c r="X27" s="141"/>
      <c r="Y27" s="142"/>
      <c r="Z27" s="142"/>
      <c r="AA27" s="142"/>
      <c r="AB27" s="142"/>
      <c r="AC27" s="142"/>
      <c r="AD27" s="142"/>
      <c r="AE27" s="142"/>
      <c r="AG27" s="137" t="s">
        <v>410</v>
      </c>
      <c r="AH27" s="137"/>
      <c r="AI27" s="137"/>
      <c r="AJ27" s="137"/>
      <c r="AK27" s="138"/>
      <c r="AL27" s="137"/>
      <c r="AM27" s="137"/>
      <c r="AN27" s="137"/>
      <c r="AO27" s="138"/>
      <c r="AP27" s="137">
        <v>52</v>
      </c>
      <c r="AQ27" s="137">
        <v>31</v>
      </c>
      <c r="AR27" s="137">
        <v>21</v>
      </c>
      <c r="AS27" s="138"/>
      <c r="AT27" s="137">
        <v>27</v>
      </c>
      <c r="AU27" s="137">
        <v>12</v>
      </c>
      <c r="AV27" s="137">
        <v>33</v>
      </c>
      <c r="AW27" s="138"/>
      <c r="AX27" s="139">
        <f t="shared" si="3"/>
        <v>176</v>
      </c>
      <c r="AY27" s="140">
        <f t="shared" si="2"/>
        <v>0</v>
      </c>
      <c r="BA27" s="142"/>
      <c r="BB27" s="142"/>
      <c r="BC27" s="142"/>
      <c r="BD27" s="142"/>
      <c r="BE27" s="142">
        <v>1</v>
      </c>
      <c r="BF27" s="142"/>
      <c r="BG27" s="142"/>
      <c r="BH27" s="142">
        <v>14</v>
      </c>
      <c r="BI27" s="142">
        <v>26</v>
      </c>
      <c r="BJ27" s="142">
        <v>5</v>
      </c>
      <c r="BK27" s="142"/>
    </row>
    <row r="28" spans="1:63" ht="15" x14ac:dyDescent="0.25">
      <c r="A28" s="137" t="s">
        <v>411</v>
      </c>
      <c r="B28" s="137"/>
      <c r="C28" s="137"/>
      <c r="D28" s="137"/>
      <c r="E28" s="138"/>
      <c r="F28" s="137"/>
      <c r="G28" s="137"/>
      <c r="H28" s="137"/>
      <c r="I28" s="138"/>
      <c r="J28" s="137"/>
      <c r="K28" s="137"/>
      <c r="L28" s="137"/>
      <c r="M28" s="138"/>
      <c r="N28" s="137"/>
      <c r="O28" s="137"/>
      <c r="P28" s="137"/>
      <c r="Q28" s="138"/>
      <c r="R28" s="139">
        <f t="shared" si="0"/>
        <v>0</v>
      </c>
      <c r="S28" s="140">
        <f t="shared" si="1"/>
        <v>0</v>
      </c>
      <c r="T28" s="141"/>
      <c r="U28" s="141"/>
      <c r="V28" s="141"/>
      <c r="W28" s="141"/>
      <c r="X28" s="141"/>
      <c r="Y28" s="142"/>
      <c r="Z28" s="142"/>
      <c r="AA28" s="142"/>
      <c r="AB28" s="142"/>
      <c r="AC28" s="142"/>
      <c r="AD28" s="142"/>
      <c r="AE28" s="142"/>
      <c r="AG28" s="137" t="s">
        <v>411</v>
      </c>
      <c r="AH28" s="137"/>
      <c r="AI28" s="137"/>
      <c r="AJ28" s="137"/>
      <c r="AK28" s="138"/>
      <c r="AL28" s="137"/>
      <c r="AM28" s="137"/>
      <c r="AN28" s="137"/>
      <c r="AO28" s="138"/>
      <c r="AP28" s="137"/>
      <c r="AQ28" s="137">
        <v>3</v>
      </c>
      <c r="AR28" s="137">
        <v>1</v>
      </c>
      <c r="AS28" s="138"/>
      <c r="AT28" s="137">
        <v>1</v>
      </c>
      <c r="AU28" s="137">
        <v>1</v>
      </c>
      <c r="AV28" s="137">
        <v>3</v>
      </c>
      <c r="AW28" s="138"/>
      <c r="AX28" s="139">
        <f t="shared" si="3"/>
        <v>9</v>
      </c>
      <c r="AY28" s="140">
        <f t="shared" si="2"/>
        <v>0</v>
      </c>
      <c r="AZ28" s="142"/>
      <c r="BA28" s="142"/>
      <c r="BB28" s="142"/>
      <c r="BC28" s="142"/>
      <c r="BD28" s="142"/>
      <c r="BE28" s="142"/>
      <c r="BF28" s="142"/>
      <c r="BG28" s="142"/>
      <c r="BH28" s="142"/>
      <c r="BI28" s="142"/>
      <c r="BJ28" s="142"/>
      <c r="BK28" s="142"/>
    </row>
    <row r="29" spans="1:63" ht="15" x14ac:dyDescent="0.25">
      <c r="A29" s="137" t="s">
        <v>412</v>
      </c>
      <c r="B29" s="137"/>
      <c r="C29" s="137"/>
      <c r="D29" s="137"/>
      <c r="E29" s="138"/>
      <c r="F29" s="137"/>
      <c r="G29" s="137"/>
      <c r="H29" s="137"/>
      <c r="I29" s="138"/>
      <c r="J29" s="137"/>
      <c r="K29" s="137"/>
      <c r="L29" s="137"/>
      <c r="M29" s="138"/>
      <c r="N29" s="137"/>
      <c r="O29" s="137"/>
      <c r="P29" s="137"/>
      <c r="Q29" s="138"/>
      <c r="R29" s="139">
        <f t="shared" si="0"/>
        <v>0</v>
      </c>
      <c r="S29" s="140">
        <f t="shared" si="1"/>
        <v>0</v>
      </c>
      <c r="T29" s="141"/>
      <c r="U29" s="141"/>
      <c r="V29" s="141"/>
      <c r="W29" s="141"/>
      <c r="X29" s="141"/>
      <c r="Y29" s="142"/>
      <c r="Z29" s="142"/>
      <c r="AA29" s="142"/>
      <c r="AB29" s="142"/>
      <c r="AC29" s="142"/>
      <c r="AD29" s="142"/>
      <c r="AE29" s="142"/>
      <c r="AG29" s="137" t="s">
        <v>412</v>
      </c>
      <c r="AH29" s="137"/>
      <c r="AI29" s="137"/>
      <c r="AJ29" s="137"/>
      <c r="AK29" s="138"/>
      <c r="AL29" s="137"/>
      <c r="AM29" s="137"/>
      <c r="AN29" s="137"/>
      <c r="AO29" s="138"/>
      <c r="AP29" s="137">
        <v>30</v>
      </c>
      <c r="AQ29" s="137">
        <v>19</v>
      </c>
      <c r="AR29" s="137">
        <v>40</v>
      </c>
      <c r="AS29" s="138"/>
      <c r="AT29" s="137">
        <v>43</v>
      </c>
      <c r="AU29" s="137">
        <v>32</v>
      </c>
      <c r="AV29" s="137">
        <v>36</v>
      </c>
      <c r="AW29" s="138"/>
      <c r="AX29" s="139">
        <f t="shared" si="3"/>
        <v>200</v>
      </c>
      <c r="AY29" s="140">
        <f t="shared" si="2"/>
        <v>0</v>
      </c>
      <c r="AZ29" s="142">
        <v>1</v>
      </c>
      <c r="BA29" s="142"/>
      <c r="BB29" s="142"/>
      <c r="BC29" s="142"/>
      <c r="BD29" s="142"/>
      <c r="BE29" s="142"/>
      <c r="BF29" s="142"/>
      <c r="BG29" s="142"/>
      <c r="BH29" s="142">
        <v>9</v>
      </c>
      <c r="BI29" s="142">
        <v>18</v>
      </c>
      <c r="BJ29" s="142">
        <v>2</v>
      </c>
      <c r="BK29" s="142"/>
    </row>
    <row r="30" spans="1:63" ht="15" x14ac:dyDescent="0.25">
      <c r="A30" s="137" t="s">
        <v>413</v>
      </c>
      <c r="B30" s="137"/>
      <c r="C30" s="137"/>
      <c r="D30" s="137"/>
      <c r="E30" s="138"/>
      <c r="F30" s="137"/>
      <c r="G30" s="137"/>
      <c r="H30" s="137"/>
      <c r="I30" s="138"/>
      <c r="J30" s="137"/>
      <c r="K30" s="137"/>
      <c r="L30" s="137"/>
      <c r="M30" s="138"/>
      <c r="N30" s="137"/>
      <c r="O30" s="137"/>
      <c r="P30" s="137"/>
      <c r="Q30" s="138"/>
      <c r="R30" s="139">
        <f t="shared" si="0"/>
        <v>0</v>
      </c>
      <c r="S30" s="140">
        <f t="shared" si="1"/>
        <v>0</v>
      </c>
      <c r="T30" s="141"/>
      <c r="U30" s="141"/>
      <c r="V30" s="141"/>
      <c r="W30" s="141"/>
      <c r="X30" s="141"/>
      <c r="Y30" s="142"/>
      <c r="Z30" s="142"/>
      <c r="AA30" s="142"/>
      <c r="AB30" s="142"/>
      <c r="AC30" s="142"/>
      <c r="AD30" s="142"/>
      <c r="AE30" s="142"/>
      <c r="AG30" s="137" t="s">
        <v>413</v>
      </c>
      <c r="AH30" s="137"/>
      <c r="AI30" s="137"/>
      <c r="AJ30" s="137"/>
      <c r="AK30" s="138"/>
      <c r="AL30" s="137"/>
      <c r="AM30" s="137"/>
      <c r="AN30" s="137"/>
      <c r="AO30" s="138"/>
      <c r="AP30" s="137">
        <v>221</v>
      </c>
      <c r="AQ30" s="137">
        <v>160</v>
      </c>
      <c r="AR30" s="137">
        <v>209</v>
      </c>
      <c r="AS30" s="138"/>
      <c r="AT30" s="137">
        <v>222</v>
      </c>
      <c r="AU30" s="137">
        <v>169</v>
      </c>
      <c r="AV30" s="137">
        <v>189</v>
      </c>
      <c r="AW30" s="138"/>
      <c r="AX30" s="139">
        <f t="shared" si="3"/>
        <v>1170</v>
      </c>
      <c r="AY30" s="140">
        <f t="shared" si="2"/>
        <v>0</v>
      </c>
      <c r="AZ30" s="142"/>
      <c r="BA30" s="142">
        <v>4</v>
      </c>
      <c r="BB30" s="142"/>
      <c r="BC30" s="142"/>
      <c r="BD30" s="142"/>
      <c r="BE30" s="142"/>
      <c r="BF30" s="142"/>
      <c r="BG30" s="142"/>
      <c r="BH30" s="142">
        <v>62</v>
      </c>
      <c r="BI30" s="142">
        <v>134</v>
      </c>
      <c r="BJ30" s="142">
        <v>22</v>
      </c>
      <c r="BK30" s="142"/>
    </row>
    <row r="31" spans="1:63" ht="15" x14ac:dyDescent="0.25">
      <c r="A31" s="137" t="s">
        <v>414</v>
      </c>
      <c r="B31" s="137"/>
      <c r="C31" s="137"/>
      <c r="D31" s="137"/>
      <c r="E31" s="138"/>
      <c r="F31" s="137"/>
      <c r="G31" s="137"/>
      <c r="H31" s="137"/>
      <c r="I31" s="138"/>
      <c r="J31" s="137"/>
      <c r="K31" s="137"/>
      <c r="L31" s="137"/>
      <c r="M31" s="138"/>
      <c r="N31" s="137"/>
      <c r="O31" s="137"/>
      <c r="P31" s="137"/>
      <c r="Q31" s="138"/>
      <c r="R31" s="139">
        <f t="shared" si="0"/>
        <v>0</v>
      </c>
      <c r="S31" s="140">
        <f t="shared" si="1"/>
        <v>0</v>
      </c>
      <c r="T31" s="141"/>
      <c r="U31" s="141"/>
      <c r="V31" s="141"/>
      <c r="W31" s="141"/>
      <c r="X31" s="141"/>
      <c r="Y31" s="142"/>
      <c r="Z31" s="142"/>
      <c r="AA31" s="142"/>
      <c r="AB31" s="142"/>
      <c r="AC31" s="142"/>
      <c r="AD31" s="142"/>
      <c r="AE31" s="142"/>
      <c r="AG31" s="137" t="s">
        <v>414</v>
      </c>
      <c r="AH31" s="137"/>
      <c r="AI31" s="137"/>
      <c r="AJ31" s="137"/>
      <c r="AK31" s="138"/>
      <c r="AL31" s="137"/>
      <c r="AM31" s="137"/>
      <c r="AN31" s="137"/>
      <c r="AO31" s="138"/>
      <c r="AP31" s="137">
        <v>176</v>
      </c>
      <c r="AQ31" s="137"/>
      <c r="AR31" s="137">
        <v>1</v>
      </c>
      <c r="AS31" s="138"/>
      <c r="AT31" s="137">
        <v>0</v>
      </c>
      <c r="AU31" s="137">
        <v>0</v>
      </c>
      <c r="AV31" s="137">
        <v>0</v>
      </c>
      <c r="AW31" s="138"/>
      <c r="AX31" s="139">
        <f t="shared" si="3"/>
        <v>177</v>
      </c>
      <c r="AY31" s="140">
        <f t="shared" si="2"/>
        <v>0</v>
      </c>
      <c r="AZ31" s="142"/>
      <c r="BA31" s="142">
        <v>2</v>
      </c>
      <c r="BB31" s="142"/>
      <c r="BC31" s="142"/>
      <c r="BD31" s="142"/>
      <c r="BE31" s="142"/>
      <c r="BF31" s="142"/>
      <c r="BG31" s="142"/>
      <c r="BH31" s="142"/>
      <c r="BI31" s="142"/>
      <c r="BJ31" s="142"/>
      <c r="BK31" s="142"/>
    </row>
    <row r="32" spans="1:63" ht="15" x14ac:dyDescent="0.25">
      <c r="A32" s="144" t="s">
        <v>415</v>
      </c>
      <c r="B32" s="145">
        <f t="shared" ref="B32:AE32" si="4">SUM(B11:B31)</f>
        <v>0</v>
      </c>
      <c r="C32" s="145">
        <f t="shared" si="4"/>
        <v>0</v>
      </c>
      <c r="D32" s="145">
        <f t="shared" si="4"/>
        <v>0</v>
      </c>
      <c r="E32" s="146">
        <f t="shared" si="4"/>
        <v>0</v>
      </c>
      <c r="F32" s="145">
        <f t="shared" si="4"/>
        <v>0</v>
      </c>
      <c r="G32" s="145">
        <f t="shared" si="4"/>
        <v>0</v>
      </c>
      <c r="H32" s="145">
        <f t="shared" si="4"/>
        <v>0</v>
      </c>
      <c r="I32" s="146">
        <f t="shared" si="4"/>
        <v>0</v>
      </c>
      <c r="J32" s="145">
        <f t="shared" si="4"/>
        <v>0</v>
      </c>
      <c r="K32" s="145">
        <f t="shared" si="4"/>
        <v>0</v>
      </c>
      <c r="L32" s="145">
        <f t="shared" si="4"/>
        <v>0</v>
      </c>
      <c r="M32" s="146">
        <f t="shared" si="4"/>
        <v>0</v>
      </c>
      <c r="N32" s="145">
        <f t="shared" si="4"/>
        <v>0</v>
      </c>
      <c r="O32" s="145">
        <f t="shared" si="4"/>
        <v>0</v>
      </c>
      <c r="P32" s="145">
        <f t="shared" si="4"/>
        <v>0</v>
      </c>
      <c r="Q32" s="146">
        <f t="shared" si="4"/>
        <v>0</v>
      </c>
      <c r="R32" s="145">
        <f t="shared" si="4"/>
        <v>0</v>
      </c>
      <c r="S32" s="140">
        <f t="shared" si="4"/>
        <v>0</v>
      </c>
      <c r="T32" s="145">
        <f t="shared" si="4"/>
        <v>0</v>
      </c>
      <c r="U32" s="145">
        <f t="shared" si="4"/>
        <v>0</v>
      </c>
      <c r="V32" s="145">
        <f t="shared" si="4"/>
        <v>0</v>
      </c>
      <c r="W32" s="145">
        <f t="shared" si="4"/>
        <v>0</v>
      </c>
      <c r="X32" s="145">
        <f t="shared" si="4"/>
        <v>0</v>
      </c>
      <c r="Y32" s="145">
        <f t="shared" si="4"/>
        <v>0</v>
      </c>
      <c r="Z32" s="145">
        <f t="shared" si="4"/>
        <v>0</v>
      </c>
      <c r="AA32" s="145">
        <f t="shared" si="4"/>
        <v>0</v>
      </c>
      <c r="AB32" s="145">
        <f t="shared" si="4"/>
        <v>0</v>
      </c>
      <c r="AC32" s="145">
        <f t="shared" si="4"/>
        <v>0</v>
      </c>
      <c r="AD32" s="145">
        <f t="shared" si="4"/>
        <v>0</v>
      </c>
      <c r="AE32" s="145">
        <f t="shared" si="4"/>
        <v>0</v>
      </c>
      <c r="AG32" s="144" t="s">
        <v>415</v>
      </c>
      <c r="AH32" s="145">
        <f t="shared" ref="AH32:BK32" si="5">SUM(AH11:AH31)</f>
        <v>0</v>
      </c>
      <c r="AI32" s="145">
        <f t="shared" si="5"/>
        <v>0</v>
      </c>
      <c r="AJ32" s="145">
        <f t="shared" si="5"/>
        <v>0</v>
      </c>
      <c r="AK32" s="146">
        <f t="shared" si="5"/>
        <v>0</v>
      </c>
      <c r="AL32" s="145">
        <f t="shared" si="5"/>
        <v>0</v>
      </c>
      <c r="AM32" s="145">
        <f t="shared" si="5"/>
        <v>0</v>
      </c>
      <c r="AN32" s="145">
        <f t="shared" si="5"/>
        <v>0</v>
      </c>
      <c r="AO32" s="146">
        <f t="shared" si="5"/>
        <v>0</v>
      </c>
      <c r="AP32" s="145">
        <f>SUM(AP11:AP31)</f>
        <v>1552</v>
      </c>
      <c r="AQ32" s="145">
        <f t="shared" si="5"/>
        <v>764</v>
      </c>
      <c r="AR32" s="145">
        <f>SUM(AR11:AR31)</f>
        <v>1207</v>
      </c>
      <c r="AS32" s="146">
        <f t="shared" si="5"/>
        <v>0</v>
      </c>
      <c r="AT32" s="145">
        <f>SUM(AT11:AT31)</f>
        <v>1470</v>
      </c>
      <c r="AU32" s="145">
        <f>SUM(AU11:AU31)</f>
        <v>1234</v>
      </c>
      <c r="AV32" s="145">
        <f>SUM(AV11:AV31)</f>
        <v>1194</v>
      </c>
      <c r="AW32" s="146">
        <f t="shared" si="5"/>
        <v>0</v>
      </c>
      <c r="AX32" s="147">
        <f>SUM(AX11:AX31)</f>
        <v>7421</v>
      </c>
      <c r="AY32" s="148">
        <f t="shared" si="5"/>
        <v>0</v>
      </c>
      <c r="AZ32" s="145">
        <f t="shared" si="5"/>
        <v>6</v>
      </c>
      <c r="BA32" s="145">
        <f t="shared" si="5"/>
        <v>18</v>
      </c>
      <c r="BB32" s="145">
        <f t="shared" si="5"/>
        <v>0</v>
      </c>
      <c r="BC32" s="145">
        <f t="shared" si="5"/>
        <v>0</v>
      </c>
      <c r="BD32" s="145">
        <f t="shared" si="5"/>
        <v>0</v>
      </c>
      <c r="BE32" s="145">
        <f t="shared" si="5"/>
        <v>16</v>
      </c>
      <c r="BF32" s="145">
        <f t="shared" si="5"/>
        <v>0</v>
      </c>
      <c r="BG32" s="145">
        <f t="shared" si="5"/>
        <v>0</v>
      </c>
      <c r="BH32" s="145">
        <f t="shared" si="5"/>
        <v>447</v>
      </c>
      <c r="BI32" s="145">
        <f t="shared" si="5"/>
        <v>918</v>
      </c>
      <c r="BJ32" s="145">
        <f t="shared" si="5"/>
        <v>186</v>
      </c>
      <c r="BK32" s="145">
        <f t="shared" si="5"/>
        <v>1</v>
      </c>
    </row>
    <row r="35" spans="1:63" ht="30" customHeight="1" x14ac:dyDescent="0.25">
      <c r="A35" s="421" t="s">
        <v>375</v>
      </c>
      <c r="B35" s="131" t="s">
        <v>141</v>
      </c>
      <c r="C35" s="131" t="s">
        <v>142</v>
      </c>
      <c r="D35" s="423" t="s">
        <v>143</v>
      </c>
      <c r="E35" s="424"/>
      <c r="F35" s="131" t="s">
        <v>144</v>
      </c>
      <c r="G35" s="131" t="s">
        <v>145</v>
      </c>
      <c r="H35" s="423" t="s">
        <v>146</v>
      </c>
      <c r="I35" s="424"/>
      <c r="J35" s="131" t="s">
        <v>147</v>
      </c>
      <c r="K35" s="131" t="s">
        <v>148</v>
      </c>
      <c r="L35" s="423" t="s">
        <v>149</v>
      </c>
      <c r="M35" s="424"/>
      <c r="N35" s="131" t="s">
        <v>150</v>
      </c>
      <c r="O35" s="131" t="s">
        <v>151</v>
      </c>
      <c r="P35" s="423" t="s">
        <v>128</v>
      </c>
      <c r="Q35" s="424"/>
      <c r="R35" s="423" t="s">
        <v>376</v>
      </c>
      <c r="S35" s="424"/>
      <c r="T35" s="423" t="s">
        <v>377</v>
      </c>
      <c r="U35" s="426"/>
      <c r="V35" s="426"/>
      <c r="W35" s="426"/>
      <c r="X35" s="426"/>
      <c r="Y35" s="424"/>
      <c r="Z35" s="423" t="s">
        <v>378</v>
      </c>
      <c r="AA35" s="426"/>
      <c r="AB35" s="426"/>
      <c r="AC35" s="426"/>
      <c r="AD35" s="426"/>
      <c r="AE35" s="424"/>
      <c r="AG35" s="421" t="s">
        <v>375</v>
      </c>
      <c r="AH35" s="131" t="s">
        <v>141</v>
      </c>
      <c r="AI35" s="131" t="s">
        <v>142</v>
      </c>
      <c r="AJ35" s="423" t="s">
        <v>143</v>
      </c>
      <c r="AK35" s="424"/>
      <c r="AL35" s="131" t="s">
        <v>144</v>
      </c>
      <c r="AM35" s="131" t="s">
        <v>145</v>
      </c>
      <c r="AN35" s="423" t="s">
        <v>146</v>
      </c>
      <c r="AO35" s="424"/>
      <c r="AP35" s="131" t="s">
        <v>147</v>
      </c>
      <c r="AQ35" s="131" t="s">
        <v>148</v>
      </c>
      <c r="AR35" s="423" t="s">
        <v>149</v>
      </c>
      <c r="AS35" s="424"/>
      <c r="AT35" s="131" t="s">
        <v>150</v>
      </c>
      <c r="AU35" s="131" t="s">
        <v>151</v>
      </c>
      <c r="AV35" s="423" t="s">
        <v>128</v>
      </c>
      <c r="AW35" s="424"/>
      <c r="AX35" s="423" t="s">
        <v>376</v>
      </c>
      <c r="AY35" s="424"/>
      <c r="AZ35" s="423" t="s">
        <v>377</v>
      </c>
      <c r="BA35" s="426"/>
      <c r="BB35" s="426"/>
      <c r="BC35" s="426"/>
      <c r="BD35" s="426"/>
      <c r="BE35" s="424"/>
      <c r="BF35" s="423" t="s">
        <v>378</v>
      </c>
      <c r="BG35" s="426"/>
      <c r="BH35" s="426"/>
      <c r="BI35" s="426"/>
      <c r="BJ35" s="426"/>
      <c r="BK35" s="424"/>
    </row>
    <row r="36" spans="1:63" ht="36" customHeight="1" x14ac:dyDescent="0.25">
      <c r="A36" s="422"/>
      <c r="B36" s="124" t="s">
        <v>379</v>
      </c>
      <c r="C36" s="124" t="s">
        <v>379</v>
      </c>
      <c r="D36" s="124" t="s">
        <v>379</v>
      </c>
      <c r="E36" s="124" t="s">
        <v>380</v>
      </c>
      <c r="F36" s="124" t="s">
        <v>379</v>
      </c>
      <c r="G36" s="124" t="s">
        <v>379</v>
      </c>
      <c r="H36" s="124" t="s">
        <v>379</v>
      </c>
      <c r="I36" s="124" t="s">
        <v>380</v>
      </c>
      <c r="J36" s="124" t="s">
        <v>379</v>
      </c>
      <c r="K36" s="124" t="s">
        <v>379</v>
      </c>
      <c r="L36" s="124" t="s">
        <v>379</v>
      </c>
      <c r="M36" s="124" t="s">
        <v>380</v>
      </c>
      <c r="N36" s="124" t="s">
        <v>379</v>
      </c>
      <c r="O36" s="124" t="s">
        <v>379</v>
      </c>
      <c r="P36" s="124" t="s">
        <v>379</v>
      </c>
      <c r="Q36" s="124" t="s">
        <v>380</v>
      </c>
      <c r="R36" s="124" t="s">
        <v>379</v>
      </c>
      <c r="S36" s="124" t="s">
        <v>380</v>
      </c>
      <c r="T36" s="132" t="s">
        <v>381</v>
      </c>
      <c r="U36" s="132" t="s">
        <v>382</v>
      </c>
      <c r="V36" s="132" t="s">
        <v>383</v>
      </c>
      <c r="W36" s="132" t="s">
        <v>384</v>
      </c>
      <c r="X36" s="133" t="s">
        <v>385</v>
      </c>
      <c r="Y36" s="132" t="s">
        <v>386</v>
      </c>
      <c r="Z36" s="124" t="s">
        <v>387</v>
      </c>
      <c r="AA36" s="134" t="s">
        <v>388</v>
      </c>
      <c r="AB36" s="124" t="s">
        <v>389</v>
      </c>
      <c r="AC36" s="124" t="s">
        <v>390</v>
      </c>
      <c r="AD36" s="124" t="s">
        <v>391</v>
      </c>
      <c r="AE36" s="124" t="s">
        <v>392</v>
      </c>
      <c r="AG36" s="422"/>
      <c r="AH36" s="124" t="s">
        <v>379</v>
      </c>
      <c r="AI36" s="124" t="s">
        <v>379</v>
      </c>
      <c r="AJ36" s="124" t="s">
        <v>379</v>
      </c>
      <c r="AK36" s="124" t="s">
        <v>380</v>
      </c>
      <c r="AL36" s="124" t="s">
        <v>379</v>
      </c>
      <c r="AM36" s="124" t="s">
        <v>379</v>
      </c>
      <c r="AN36" s="124" t="s">
        <v>379</v>
      </c>
      <c r="AO36" s="124" t="s">
        <v>380</v>
      </c>
      <c r="AP36" s="124" t="s">
        <v>379</v>
      </c>
      <c r="AQ36" s="124" t="s">
        <v>379</v>
      </c>
      <c r="AR36" s="124" t="s">
        <v>379</v>
      </c>
      <c r="AS36" s="124" t="s">
        <v>380</v>
      </c>
      <c r="AT36" s="124" t="s">
        <v>379</v>
      </c>
      <c r="AU36" s="124" t="s">
        <v>379</v>
      </c>
      <c r="AV36" s="124" t="s">
        <v>379</v>
      </c>
      <c r="AW36" s="124" t="s">
        <v>380</v>
      </c>
      <c r="AX36" s="124" t="s">
        <v>379</v>
      </c>
      <c r="AY36" s="124" t="s">
        <v>380</v>
      </c>
      <c r="AZ36" s="132" t="s">
        <v>381</v>
      </c>
      <c r="BA36" s="132" t="s">
        <v>382</v>
      </c>
      <c r="BB36" s="132" t="s">
        <v>383</v>
      </c>
      <c r="BC36" s="132" t="s">
        <v>384</v>
      </c>
      <c r="BD36" s="133" t="s">
        <v>385</v>
      </c>
      <c r="BE36" s="132" t="s">
        <v>386</v>
      </c>
      <c r="BF36" s="135" t="s">
        <v>387</v>
      </c>
      <c r="BG36" s="136" t="s">
        <v>388</v>
      </c>
      <c r="BH36" s="135" t="s">
        <v>389</v>
      </c>
      <c r="BI36" s="135" t="s">
        <v>390</v>
      </c>
      <c r="BJ36" s="135" t="s">
        <v>391</v>
      </c>
      <c r="BK36" s="135" t="s">
        <v>392</v>
      </c>
    </row>
    <row r="37" spans="1:63" ht="15" x14ac:dyDescent="0.25">
      <c r="A37" s="137" t="s">
        <v>394</v>
      </c>
      <c r="B37" s="137"/>
      <c r="C37" s="137"/>
      <c r="D37" s="137"/>
      <c r="E37" s="138"/>
      <c r="F37" s="137"/>
      <c r="G37" s="137"/>
      <c r="H37" s="137"/>
      <c r="I37" s="138"/>
      <c r="J37" s="137"/>
      <c r="K37" s="137"/>
      <c r="L37" s="137"/>
      <c r="M37" s="138"/>
      <c r="N37" s="137"/>
      <c r="O37" s="137"/>
      <c r="P37" s="137"/>
      <c r="Q37" s="138"/>
      <c r="R37" s="139">
        <f t="shared" ref="R37:R57" si="6">B37+C37+D37+F37+G37+H37+J37+K37+L37+N37+O37+P37</f>
        <v>0</v>
      </c>
      <c r="S37" s="140">
        <f>+E37+I37+M37+Q37</f>
        <v>0</v>
      </c>
      <c r="T37" s="141"/>
      <c r="U37" s="141"/>
      <c r="V37" s="141"/>
      <c r="W37" s="141"/>
      <c r="X37" s="141"/>
      <c r="Y37" s="142"/>
      <c r="Z37" s="142"/>
      <c r="AA37" s="142"/>
      <c r="AB37" s="142"/>
      <c r="AC37" s="142"/>
      <c r="AD37" s="142"/>
      <c r="AE37" s="143"/>
      <c r="AG37" s="137" t="s">
        <v>394</v>
      </c>
      <c r="AH37" s="137"/>
      <c r="AI37" s="137"/>
      <c r="AJ37" s="137"/>
      <c r="AK37" s="138"/>
      <c r="AL37" s="137"/>
      <c r="AM37" s="137"/>
      <c r="AN37" s="137"/>
      <c r="AO37" s="138"/>
      <c r="AP37" s="137"/>
      <c r="AQ37" s="137"/>
      <c r="AR37" s="137"/>
      <c r="AS37" s="138"/>
      <c r="AT37" s="137"/>
      <c r="AU37" s="137"/>
      <c r="AV37" s="137"/>
      <c r="AW37" s="138"/>
      <c r="AX37" s="139">
        <f t="shared" ref="AX37:AX57" si="7">AH37+AI37+AJ37+AL37+AM37+AN37+AP37+AQ37+AR37+AT37+AU37+AV37</f>
        <v>0</v>
      </c>
      <c r="AY37" s="140">
        <f>+AK37+AO37+AS37+AW37</f>
        <v>0</v>
      </c>
      <c r="AZ37" s="142"/>
      <c r="BA37" s="142"/>
      <c r="BB37" s="142"/>
      <c r="BC37" s="142"/>
      <c r="BD37" s="142"/>
      <c r="BE37" s="142"/>
      <c r="BF37" s="142"/>
      <c r="BG37" s="142"/>
      <c r="BH37" s="142"/>
      <c r="BI37" s="142"/>
      <c r="BJ37" s="142"/>
      <c r="BK37" s="143"/>
    </row>
    <row r="38" spans="1:63" ht="15" x14ac:dyDescent="0.25">
      <c r="A38" s="137" t="s">
        <v>395</v>
      </c>
      <c r="B38" s="137"/>
      <c r="C38" s="137"/>
      <c r="D38" s="137"/>
      <c r="E38" s="138"/>
      <c r="F38" s="137"/>
      <c r="G38" s="137"/>
      <c r="H38" s="137"/>
      <c r="I38" s="138"/>
      <c r="J38" s="137"/>
      <c r="K38" s="137"/>
      <c r="L38" s="137"/>
      <c r="M38" s="138"/>
      <c r="N38" s="137"/>
      <c r="O38" s="137"/>
      <c r="P38" s="137"/>
      <c r="Q38" s="138"/>
      <c r="R38" s="139">
        <f t="shared" si="6"/>
        <v>0</v>
      </c>
      <c r="S38" s="140">
        <f t="shared" ref="S38:S57" si="8">+E38+I38+M38+Q38</f>
        <v>0</v>
      </c>
      <c r="T38" s="141"/>
      <c r="U38" s="141"/>
      <c r="V38" s="141"/>
      <c r="W38" s="141"/>
      <c r="X38" s="141"/>
      <c r="Y38" s="142"/>
      <c r="Z38" s="142"/>
      <c r="AA38" s="142"/>
      <c r="AB38" s="142"/>
      <c r="AC38" s="142"/>
      <c r="AD38" s="142"/>
      <c r="AE38" s="142"/>
      <c r="AG38" s="137" t="s">
        <v>395</v>
      </c>
      <c r="AH38" s="137"/>
      <c r="AI38" s="137"/>
      <c r="AJ38" s="137"/>
      <c r="AK38" s="138"/>
      <c r="AL38" s="137"/>
      <c r="AM38" s="137"/>
      <c r="AN38" s="137"/>
      <c r="AO38" s="138"/>
      <c r="AP38" s="137"/>
      <c r="AQ38" s="137"/>
      <c r="AR38" s="137"/>
      <c r="AS38" s="138"/>
      <c r="AT38" s="137"/>
      <c r="AU38" s="137"/>
      <c r="AV38" s="137"/>
      <c r="AW38" s="138"/>
      <c r="AX38" s="139">
        <f t="shared" si="7"/>
        <v>0</v>
      </c>
      <c r="AY38" s="140">
        <f t="shared" ref="AY38:AY57" si="9">+AK38+AO38+AS38+AW38</f>
        <v>0</v>
      </c>
      <c r="AZ38" s="142"/>
      <c r="BA38" s="142"/>
      <c r="BB38" s="142"/>
      <c r="BC38" s="142"/>
      <c r="BD38" s="142"/>
      <c r="BE38" s="142"/>
      <c r="BF38" s="142"/>
      <c r="BG38" s="142"/>
      <c r="BH38" s="142"/>
      <c r="BI38" s="142"/>
      <c r="BJ38" s="142"/>
      <c r="BK38" s="142"/>
    </row>
    <row r="39" spans="1:63" ht="15" x14ac:dyDescent="0.25">
      <c r="A39" s="137" t="s">
        <v>396</v>
      </c>
      <c r="B39" s="137"/>
      <c r="C39" s="137"/>
      <c r="D39" s="137"/>
      <c r="E39" s="138"/>
      <c r="F39" s="137"/>
      <c r="G39" s="137"/>
      <c r="H39" s="137"/>
      <c r="I39" s="138"/>
      <c r="J39" s="137"/>
      <c r="K39" s="137"/>
      <c r="L39" s="137"/>
      <c r="M39" s="138"/>
      <c r="N39" s="137"/>
      <c r="O39" s="137"/>
      <c r="P39" s="137"/>
      <c r="Q39" s="138"/>
      <c r="R39" s="139">
        <f t="shared" si="6"/>
        <v>0</v>
      </c>
      <c r="S39" s="140">
        <f t="shared" si="8"/>
        <v>0</v>
      </c>
      <c r="T39" s="141"/>
      <c r="U39" s="141"/>
      <c r="V39" s="141"/>
      <c r="W39" s="141"/>
      <c r="X39" s="141"/>
      <c r="Y39" s="142"/>
      <c r="Z39" s="142"/>
      <c r="AA39" s="142"/>
      <c r="AB39" s="142"/>
      <c r="AC39" s="142"/>
      <c r="AD39" s="142"/>
      <c r="AE39" s="142"/>
      <c r="AG39" s="137" t="s">
        <v>396</v>
      </c>
      <c r="AH39" s="137"/>
      <c r="AI39" s="137"/>
      <c r="AJ39" s="137"/>
      <c r="AK39" s="138"/>
      <c r="AL39" s="137"/>
      <c r="AM39" s="137"/>
      <c r="AN39" s="137"/>
      <c r="AO39" s="138"/>
      <c r="AP39" s="137"/>
      <c r="AQ39" s="137"/>
      <c r="AR39" s="137"/>
      <c r="AS39" s="138"/>
      <c r="AT39" s="137"/>
      <c r="AU39" s="137"/>
      <c r="AV39" s="137"/>
      <c r="AW39" s="138"/>
      <c r="AX39" s="139">
        <f t="shared" si="7"/>
        <v>0</v>
      </c>
      <c r="AY39" s="140">
        <f t="shared" si="9"/>
        <v>0</v>
      </c>
      <c r="AZ39" s="142"/>
      <c r="BA39" s="142"/>
      <c r="BB39" s="142"/>
      <c r="BC39" s="142"/>
      <c r="BD39" s="142"/>
      <c r="BE39" s="142"/>
      <c r="BF39" s="142"/>
      <c r="BG39" s="142"/>
      <c r="BH39" s="142"/>
      <c r="BI39" s="142"/>
      <c r="BJ39" s="142"/>
      <c r="BK39" s="142"/>
    </row>
    <row r="40" spans="1:63" ht="15" x14ac:dyDescent="0.25">
      <c r="A40" s="137" t="s">
        <v>397</v>
      </c>
      <c r="B40" s="137"/>
      <c r="C40" s="137"/>
      <c r="D40" s="137"/>
      <c r="E40" s="138"/>
      <c r="F40" s="137"/>
      <c r="G40" s="137"/>
      <c r="H40" s="137"/>
      <c r="I40" s="138"/>
      <c r="J40" s="137"/>
      <c r="K40" s="137"/>
      <c r="L40" s="137"/>
      <c r="M40" s="138"/>
      <c r="N40" s="137"/>
      <c r="O40" s="137"/>
      <c r="P40" s="137"/>
      <c r="Q40" s="138"/>
      <c r="R40" s="139">
        <f t="shared" si="6"/>
        <v>0</v>
      </c>
      <c r="S40" s="140">
        <f t="shared" si="8"/>
        <v>0</v>
      </c>
      <c r="T40" s="141"/>
      <c r="U40" s="141"/>
      <c r="V40" s="141"/>
      <c r="W40" s="141"/>
      <c r="X40" s="141"/>
      <c r="Y40" s="142"/>
      <c r="Z40" s="142"/>
      <c r="AA40" s="142"/>
      <c r="AB40" s="142"/>
      <c r="AC40" s="142"/>
      <c r="AD40" s="142"/>
      <c r="AE40" s="142"/>
      <c r="AG40" s="137" t="s">
        <v>397</v>
      </c>
      <c r="AH40" s="137"/>
      <c r="AI40" s="137"/>
      <c r="AJ40" s="137"/>
      <c r="AK40" s="138"/>
      <c r="AL40" s="137"/>
      <c r="AM40" s="137"/>
      <c r="AN40" s="137"/>
      <c r="AO40" s="138"/>
      <c r="AP40" s="137"/>
      <c r="AQ40" s="137"/>
      <c r="AR40" s="137"/>
      <c r="AS40" s="138"/>
      <c r="AT40" s="137"/>
      <c r="AU40" s="137"/>
      <c r="AV40" s="137"/>
      <c r="AW40" s="138"/>
      <c r="AX40" s="139">
        <f t="shared" si="7"/>
        <v>0</v>
      </c>
      <c r="AY40" s="140">
        <f t="shared" si="9"/>
        <v>0</v>
      </c>
      <c r="AZ40" s="142"/>
      <c r="BA40" s="142"/>
      <c r="BB40" s="142"/>
      <c r="BC40" s="142"/>
      <c r="BD40" s="142"/>
      <c r="BE40" s="142"/>
      <c r="BF40" s="142"/>
      <c r="BG40" s="142"/>
      <c r="BH40" s="142"/>
      <c r="BI40" s="142"/>
      <c r="BJ40" s="142"/>
      <c r="BK40" s="142"/>
    </row>
    <row r="41" spans="1:63" ht="15" x14ac:dyDescent="0.25">
      <c r="A41" s="137" t="s">
        <v>398</v>
      </c>
      <c r="B41" s="137"/>
      <c r="C41" s="137"/>
      <c r="D41" s="137"/>
      <c r="E41" s="138"/>
      <c r="F41" s="137"/>
      <c r="G41" s="137"/>
      <c r="H41" s="137"/>
      <c r="I41" s="138"/>
      <c r="J41" s="137"/>
      <c r="K41" s="137"/>
      <c r="L41" s="137"/>
      <c r="M41" s="138"/>
      <c r="N41" s="137"/>
      <c r="O41" s="137"/>
      <c r="P41" s="137"/>
      <c r="Q41" s="138"/>
      <c r="R41" s="139">
        <f t="shared" si="6"/>
        <v>0</v>
      </c>
      <c r="S41" s="140">
        <f t="shared" si="8"/>
        <v>0</v>
      </c>
      <c r="T41" s="141"/>
      <c r="U41" s="141"/>
      <c r="V41" s="141"/>
      <c r="W41" s="141"/>
      <c r="X41" s="141"/>
      <c r="Y41" s="142"/>
      <c r="Z41" s="142"/>
      <c r="AA41" s="142"/>
      <c r="AB41" s="142"/>
      <c r="AC41" s="142"/>
      <c r="AD41" s="142"/>
      <c r="AE41" s="142"/>
      <c r="AG41" s="137" t="s">
        <v>398</v>
      </c>
      <c r="AH41" s="137"/>
      <c r="AI41" s="137"/>
      <c r="AJ41" s="137"/>
      <c r="AK41" s="138"/>
      <c r="AL41" s="137"/>
      <c r="AM41" s="137"/>
      <c r="AN41" s="137"/>
      <c r="AO41" s="138"/>
      <c r="AP41" s="137"/>
      <c r="AQ41" s="137"/>
      <c r="AR41" s="137"/>
      <c r="AS41" s="138"/>
      <c r="AT41" s="137"/>
      <c r="AU41" s="137"/>
      <c r="AV41" s="137"/>
      <c r="AW41" s="138"/>
      <c r="AX41" s="139">
        <f t="shared" si="7"/>
        <v>0</v>
      </c>
      <c r="AY41" s="140">
        <f t="shared" si="9"/>
        <v>0</v>
      </c>
      <c r="AZ41" s="142"/>
      <c r="BA41" s="142"/>
      <c r="BB41" s="142"/>
      <c r="BC41" s="142"/>
      <c r="BD41" s="142"/>
      <c r="BE41" s="142"/>
      <c r="BF41" s="142"/>
      <c r="BG41" s="142"/>
      <c r="BH41" s="142"/>
      <c r="BI41" s="142"/>
      <c r="BJ41" s="142"/>
      <c r="BK41" s="142"/>
    </row>
    <row r="42" spans="1:63" ht="15" x14ac:dyDescent="0.25">
      <c r="A42" s="137" t="s">
        <v>399</v>
      </c>
      <c r="B42" s="137"/>
      <c r="C42" s="137"/>
      <c r="D42" s="137"/>
      <c r="E42" s="138"/>
      <c r="F42" s="137"/>
      <c r="G42" s="137"/>
      <c r="H42" s="137"/>
      <c r="I42" s="138"/>
      <c r="J42" s="137"/>
      <c r="K42" s="137"/>
      <c r="L42" s="137"/>
      <c r="M42" s="138"/>
      <c r="N42" s="137"/>
      <c r="O42" s="137"/>
      <c r="P42" s="137"/>
      <c r="Q42" s="138"/>
      <c r="R42" s="139">
        <f t="shared" si="6"/>
        <v>0</v>
      </c>
      <c r="S42" s="140">
        <f t="shared" si="8"/>
        <v>0</v>
      </c>
      <c r="T42" s="141"/>
      <c r="U42" s="141"/>
      <c r="V42" s="141"/>
      <c r="W42" s="141"/>
      <c r="X42" s="141"/>
      <c r="Y42" s="142"/>
      <c r="Z42" s="142"/>
      <c r="AA42" s="142"/>
      <c r="AB42" s="142"/>
      <c r="AC42" s="142"/>
      <c r="AD42" s="142"/>
      <c r="AE42" s="142"/>
      <c r="AG42" s="137" t="s">
        <v>399</v>
      </c>
      <c r="AH42" s="137"/>
      <c r="AI42" s="137"/>
      <c r="AJ42" s="137"/>
      <c r="AK42" s="138"/>
      <c r="AL42" s="137"/>
      <c r="AM42" s="137"/>
      <c r="AN42" s="137"/>
      <c r="AO42" s="138"/>
      <c r="AP42" s="137"/>
      <c r="AQ42" s="137"/>
      <c r="AR42" s="137"/>
      <c r="AS42" s="138"/>
      <c r="AT42" s="137"/>
      <c r="AU42" s="137"/>
      <c r="AV42" s="137"/>
      <c r="AW42" s="138"/>
      <c r="AX42" s="139">
        <f t="shared" si="7"/>
        <v>0</v>
      </c>
      <c r="AY42" s="140">
        <f t="shared" si="9"/>
        <v>0</v>
      </c>
      <c r="AZ42" s="142"/>
      <c r="BA42" s="142"/>
      <c r="BB42" s="142"/>
      <c r="BC42" s="142"/>
      <c r="BD42" s="142"/>
      <c r="BE42" s="142"/>
      <c r="BF42" s="142"/>
      <c r="BG42" s="142"/>
      <c r="BH42" s="142"/>
      <c r="BI42" s="142"/>
      <c r="BJ42" s="142"/>
      <c r="BK42" s="142"/>
    </row>
    <row r="43" spans="1:63" ht="15" x14ac:dyDescent="0.25">
      <c r="A43" s="137" t="s">
        <v>400</v>
      </c>
      <c r="B43" s="137"/>
      <c r="C43" s="137"/>
      <c r="D43" s="137"/>
      <c r="E43" s="138"/>
      <c r="F43" s="137"/>
      <c r="G43" s="137"/>
      <c r="H43" s="137"/>
      <c r="I43" s="138"/>
      <c r="J43" s="137"/>
      <c r="K43" s="137"/>
      <c r="L43" s="137"/>
      <c r="M43" s="138"/>
      <c r="N43" s="137"/>
      <c r="O43" s="137"/>
      <c r="P43" s="137"/>
      <c r="Q43" s="138"/>
      <c r="R43" s="139">
        <f t="shared" si="6"/>
        <v>0</v>
      </c>
      <c r="S43" s="140">
        <f t="shared" si="8"/>
        <v>0</v>
      </c>
      <c r="T43" s="141"/>
      <c r="U43" s="141"/>
      <c r="V43" s="141"/>
      <c r="W43" s="141"/>
      <c r="X43" s="141"/>
      <c r="Y43" s="142"/>
      <c r="Z43" s="142"/>
      <c r="AA43" s="142"/>
      <c r="AB43" s="142"/>
      <c r="AC43" s="142"/>
      <c r="AD43" s="142"/>
      <c r="AE43" s="142"/>
      <c r="AG43" s="137" t="s">
        <v>400</v>
      </c>
      <c r="AH43" s="137"/>
      <c r="AI43" s="137"/>
      <c r="AJ43" s="137"/>
      <c r="AK43" s="138"/>
      <c r="AL43" s="137"/>
      <c r="AM43" s="137"/>
      <c r="AN43" s="137"/>
      <c r="AO43" s="138"/>
      <c r="AP43" s="137"/>
      <c r="AQ43" s="137"/>
      <c r="AR43" s="137"/>
      <c r="AS43" s="138"/>
      <c r="AT43" s="137"/>
      <c r="AU43" s="137"/>
      <c r="AV43" s="137"/>
      <c r="AW43" s="138"/>
      <c r="AX43" s="139">
        <f t="shared" si="7"/>
        <v>0</v>
      </c>
      <c r="AY43" s="140">
        <f t="shared" si="9"/>
        <v>0</v>
      </c>
      <c r="AZ43" s="142"/>
      <c r="BA43" s="142"/>
      <c r="BB43" s="142"/>
      <c r="BC43" s="142"/>
      <c r="BD43" s="142"/>
      <c r="BE43" s="142"/>
      <c r="BF43" s="142"/>
      <c r="BG43" s="142"/>
      <c r="BH43" s="142"/>
      <c r="BI43" s="142"/>
      <c r="BJ43" s="142"/>
      <c r="BK43" s="142"/>
    </row>
    <row r="44" spans="1:63" ht="15" x14ac:dyDescent="0.25">
      <c r="A44" s="137" t="s">
        <v>401</v>
      </c>
      <c r="B44" s="137"/>
      <c r="C44" s="137"/>
      <c r="D44" s="137"/>
      <c r="E44" s="138"/>
      <c r="F44" s="137"/>
      <c r="G44" s="137"/>
      <c r="H44" s="137"/>
      <c r="I44" s="138"/>
      <c r="J44" s="137"/>
      <c r="K44" s="137"/>
      <c r="L44" s="137"/>
      <c r="M44" s="138"/>
      <c r="N44" s="137"/>
      <c r="O44" s="137"/>
      <c r="P44" s="137"/>
      <c r="Q44" s="138"/>
      <c r="R44" s="139">
        <f t="shared" si="6"/>
        <v>0</v>
      </c>
      <c r="S44" s="140">
        <f t="shared" si="8"/>
        <v>0</v>
      </c>
      <c r="T44" s="141"/>
      <c r="U44" s="141"/>
      <c r="V44" s="141"/>
      <c r="W44" s="141"/>
      <c r="X44" s="141"/>
      <c r="Y44" s="142"/>
      <c r="Z44" s="142"/>
      <c r="AA44" s="142"/>
      <c r="AB44" s="142"/>
      <c r="AC44" s="142"/>
      <c r="AD44" s="142"/>
      <c r="AE44" s="142"/>
      <c r="AG44" s="137" t="s">
        <v>401</v>
      </c>
      <c r="AH44" s="137"/>
      <c r="AI44" s="137"/>
      <c r="AJ44" s="137"/>
      <c r="AK44" s="138"/>
      <c r="AL44" s="137"/>
      <c r="AM44" s="137"/>
      <c r="AN44" s="137"/>
      <c r="AO44" s="138"/>
      <c r="AP44" s="137"/>
      <c r="AQ44" s="137"/>
      <c r="AR44" s="137"/>
      <c r="AS44" s="138"/>
      <c r="AT44" s="137"/>
      <c r="AU44" s="137"/>
      <c r="AV44" s="137"/>
      <c r="AW44" s="138"/>
      <c r="AX44" s="139">
        <f t="shared" si="7"/>
        <v>0</v>
      </c>
      <c r="AY44" s="140">
        <f t="shared" si="9"/>
        <v>0</v>
      </c>
      <c r="AZ44" s="142"/>
      <c r="BA44" s="142"/>
      <c r="BB44" s="142"/>
      <c r="BC44" s="142"/>
      <c r="BD44" s="142"/>
      <c r="BE44" s="142"/>
      <c r="BF44" s="142"/>
      <c r="BG44" s="142"/>
      <c r="BH44" s="142"/>
      <c r="BI44" s="142"/>
      <c r="BJ44" s="142"/>
      <c r="BK44" s="142"/>
    </row>
    <row r="45" spans="1:63" ht="15" x14ac:dyDescent="0.25">
      <c r="A45" s="137" t="s">
        <v>402</v>
      </c>
      <c r="B45" s="137"/>
      <c r="C45" s="137"/>
      <c r="D45" s="137"/>
      <c r="E45" s="138"/>
      <c r="F45" s="137"/>
      <c r="G45" s="137"/>
      <c r="H45" s="137"/>
      <c r="I45" s="138"/>
      <c r="J45" s="137"/>
      <c r="K45" s="137"/>
      <c r="L45" s="137"/>
      <c r="M45" s="138"/>
      <c r="N45" s="137"/>
      <c r="O45" s="137"/>
      <c r="P45" s="137"/>
      <c r="Q45" s="138"/>
      <c r="R45" s="139">
        <f t="shared" si="6"/>
        <v>0</v>
      </c>
      <c r="S45" s="140">
        <f t="shared" si="8"/>
        <v>0</v>
      </c>
      <c r="T45" s="141"/>
      <c r="U45" s="141"/>
      <c r="V45" s="141"/>
      <c r="W45" s="141"/>
      <c r="X45" s="141"/>
      <c r="Y45" s="142"/>
      <c r="Z45" s="142"/>
      <c r="AA45" s="142"/>
      <c r="AB45" s="142"/>
      <c r="AC45" s="142"/>
      <c r="AD45" s="142"/>
      <c r="AE45" s="142"/>
      <c r="AG45" s="137" t="s">
        <v>402</v>
      </c>
      <c r="AH45" s="137"/>
      <c r="AI45" s="137"/>
      <c r="AJ45" s="137"/>
      <c r="AK45" s="138"/>
      <c r="AL45" s="137"/>
      <c r="AM45" s="137"/>
      <c r="AN45" s="137"/>
      <c r="AO45" s="138"/>
      <c r="AP45" s="137"/>
      <c r="AQ45" s="137"/>
      <c r="AR45" s="137"/>
      <c r="AS45" s="138"/>
      <c r="AT45" s="137"/>
      <c r="AU45" s="137"/>
      <c r="AV45" s="137"/>
      <c r="AW45" s="138"/>
      <c r="AX45" s="139">
        <f t="shared" si="7"/>
        <v>0</v>
      </c>
      <c r="AY45" s="140">
        <f t="shared" si="9"/>
        <v>0</v>
      </c>
      <c r="AZ45" s="142"/>
      <c r="BA45" s="142"/>
      <c r="BB45" s="142"/>
      <c r="BC45" s="142"/>
      <c r="BD45" s="142"/>
      <c r="BE45" s="142"/>
      <c r="BF45" s="142"/>
      <c r="BG45" s="142"/>
      <c r="BH45" s="142"/>
      <c r="BI45" s="137"/>
      <c r="BJ45" s="137"/>
      <c r="BK45" s="137"/>
    </row>
    <row r="46" spans="1:63" ht="15" x14ac:dyDescent="0.25">
      <c r="A46" s="137" t="s">
        <v>403</v>
      </c>
      <c r="B46" s="137"/>
      <c r="C46" s="137"/>
      <c r="D46" s="137"/>
      <c r="E46" s="138"/>
      <c r="F46" s="137"/>
      <c r="G46" s="137"/>
      <c r="H46" s="137"/>
      <c r="I46" s="138"/>
      <c r="J46" s="137"/>
      <c r="K46" s="137"/>
      <c r="L46" s="137"/>
      <c r="M46" s="138"/>
      <c r="N46" s="137"/>
      <c r="O46" s="137"/>
      <c r="P46" s="137"/>
      <c r="Q46" s="138"/>
      <c r="R46" s="139">
        <f t="shared" si="6"/>
        <v>0</v>
      </c>
      <c r="S46" s="140">
        <f t="shared" si="8"/>
        <v>0</v>
      </c>
      <c r="T46" s="141"/>
      <c r="U46" s="141"/>
      <c r="V46" s="141"/>
      <c r="W46" s="141"/>
      <c r="X46" s="141"/>
      <c r="Y46" s="142"/>
      <c r="Z46" s="142"/>
      <c r="AA46" s="142"/>
      <c r="AB46" s="142"/>
      <c r="AC46" s="142"/>
      <c r="AD46" s="142"/>
      <c r="AE46" s="142"/>
      <c r="AG46" s="137" t="s">
        <v>403</v>
      </c>
      <c r="AH46" s="137"/>
      <c r="AI46" s="137"/>
      <c r="AJ46" s="137"/>
      <c r="AK46" s="138"/>
      <c r="AL46" s="137"/>
      <c r="AM46" s="137"/>
      <c r="AN46" s="137"/>
      <c r="AO46" s="138"/>
      <c r="AP46" s="137"/>
      <c r="AQ46" s="137"/>
      <c r="AR46" s="137"/>
      <c r="AS46" s="138"/>
      <c r="AT46" s="137"/>
      <c r="AU46" s="137"/>
      <c r="AV46" s="137"/>
      <c r="AW46" s="138"/>
      <c r="AX46" s="139">
        <f t="shared" si="7"/>
        <v>0</v>
      </c>
      <c r="AY46" s="140">
        <f t="shared" si="9"/>
        <v>0</v>
      </c>
      <c r="AZ46" s="142"/>
      <c r="BA46" s="142"/>
      <c r="BB46" s="142"/>
      <c r="BC46" s="142"/>
      <c r="BD46" s="142"/>
      <c r="BE46" s="142"/>
      <c r="BF46" s="142"/>
      <c r="BG46" s="142"/>
      <c r="BH46" s="142"/>
      <c r="BI46" s="137"/>
      <c r="BJ46" s="137"/>
      <c r="BK46" s="137"/>
    </row>
    <row r="47" spans="1:63" ht="15" x14ac:dyDescent="0.25">
      <c r="A47" s="137" t="s">
        <v>404</v>
      </c>
      <c r="B47" s="137"/>
      <c r="C47" s="137"/>
      <c r="D47" s="137"/>
      <c r="E47" s="138"/>
      <c r="F47" s="137"/>
      <c r="G47" s="137"/>
      <c r="H47" s="137"/>
      <c r="I47" s="138"/>
      <c r="J47" s="137"/>
      <c r="K47" s="137"/>
      <c r="L47" s="137"/>
      <c r="M47" s="138"/>
      <c r="N47" s="137"/>
      <c r="O47" s="137"/>
      <c r="P47" s="137"/>
      <c r="Q47" s="138"/>
      <c r="R47" s="139">
        <f t="shared" si="6"/>
        <v>0</v>
      </c>
      <c r="S47" s="140">
        <f t="shared" si="8"/>
        <v>0</v>
      </c>
      <c r="T47" s="141"/>
      <c r="U47" s="141"/>
      <c r="V47" s="141"/>
      <c r="W47" s="141"/>
      <c r="X47" s="141"/>
      <c r="Y47" s="142"/>
      <c r="Z47" s="142"/>
      <c r="AA47" s="142"/>
      <c r="AB47" s="142"/>
      <c r="AC47" s="142"/>
      <c r="AD47" s="142"/>
      <c r="AE47" s="142"/>
      <c r="AG47" s="137" t="s">
        <v>404</v>
      </c>
      <c r="AH47" s="137"/>
      <c r="AI47" s="137"/>
      <c r="AJ47" s="137"/>
      <c r="AK47" s="138"/>
      <c r="AL47" s="137"/>
      <c r="AM47" s="137"/>
      <c r="AN47" s="137"/>
      <c r="AO47" s="138"/>
      <c r="AP47" s="137"/>
      <c r="AQ47" s="137"/>
      <c r="AR47" s="137"/>
      <c r="AS47" s="138"/>
      <c r="AT47" s="137"/>
      <c r="AU47" s="137"/>
      <c r="AV47" s="137"/>
      <c r="AW47" s="138"/>
      <c r="AX47" s="139">
        <f t="shared" si="7"/>
        <v>0</v>
      </c>
      <c r="AY47" s="140">
        <f t="shared" si="9"/>
        <v>0</v>
      </c>
      <c r="AZ47" s="142"/>
      <c r="BA47" s="142"/>
      <c r="BB47" s="142"/>
      <c r="BC47" s="142"/>
      <c r="BD47" s="142"/>
      <c r="BE47" s="142"/>
      <c r="BF47" s="142"/>
      <c r="BG47" s="142"/>
      <c r="BH47" s="142"/>
      <c r="BI47" s="137"/>
      <c r="BJ47" s="137"/>
      <c r="BK47" s="137"/>
    </row>
    <row r="48" spans="1:63" ht="15" x14ac:dyDescent="0.25">
      <c r="A48" s="137" t="s">
        <v>405</v>
      </c>
      <c r="B48" s="137"/>
      <c r="C48" s="137"/>
      <c r="D48" s="137"/>
      <c r="E48" s="138"/>
      <c r="F48" s="137"/>
      <c r="G48" s="137"/>
      <c r="H48" s="137"/>
      <c r="I48" s="138"/>
      <c r="J48" s="137"/>
      <c r="K48" s="137"/>
      <c r="L48" s="137"/>
      <c r="M48" s="138"/>
      <c r="N48" s="137"/>
      <c r="O48" s="137"/>
      <c r="P48" s="137"/>
      <c r="Q48" s="138"/>
      <c r="R48" s="139">
        <f t="shared" si="6"/>
        <v>0</v>
      </c>
      <c r="S48" s="140">
        <f t="shared" si="8"/>
        <v>0</v>
      </c>
      <c r="T48" s="141"/>
      <c r="U48" s="141"/>
      <c r="V48" s="141"/>
      <c r="W48" s="141"/>
      <c r="X48" s="141"/>
      <c r="Y48" s="142"/>
      <c r="Z48" s="142"/>
      <c r="AA48" s="142"/>
      <c r="AB48" s="142"/>
      <c r="AC48" s="142"/>
      <c r="AD48" s="142"/>
      <c r="AE48" s="142"/>
      <c r="AG48" s="137" t="s">
        <v>405</v>
      </c>
      <c r="AH48" s="137"/>
      <c r="AI48" s="137"/>
      <c r="AJ48" s="137"/>
      <c r="AK48" s="138"/>
      <c r="AL48" s="137"/>
      <c r="AM48" s="137"/>
      <c r="AN48" s="137"/>
      <c r="AO48" s="138"/>
      <c r="AP48" s="137"/>
      <c r="AQ48" s="137"/>
      <c r="AR48" s="137"/>
      <c r="AS48" s="138"/>
      <c r="AT48" s="137"/>
      <c r="AU48" s="137"/>
      <c r="AV48" s="137"/>
      <c r="AW48" s="138"/>
      <c r="AX48" s="139">
        <f t="shared" si="7"/>
        <v>0</v>
      </c>
      <c r="AY48" s="140">
        <f t="shared" si="9"/>
        <v>0</v>
      </c>
      <c r="AZ48" s="142"/>
      <c r="BA48" s="142"/>
      <c r="BB48" s="142"/>
      <c r="BC48" s="142"/>
      <c r="BD48" s="142"/>
      <c r="BE48" s="142"/>
      <c r="BF48" s="142"/>
      <c r="BG48" s="142"/>
      <c r="BH48" s="142"/>
      <c r="BI48" s="142"/>
      <c r="BJ48" s="142"/>
      <c r="BK48" s="142"/>
    </row>
    <row r="49" spans="1:63" ht="15" x14ac:dyDescent="0.25">
      <c r="A49" s="137" t="s">
        <v>406</v>
      </c>
      <c r="B49" s="137"/>
      <c r="C49" s="137"/>
      <c r="D49" s="137"/>
      <c r="E49" s="138"/>
      <c r="F49" s="137"/>
      <c r="G49" s="137"/>
      <c r="H49" s="137"/>
      <c r="I49" s="138"/>
      <c r="J49" s="137"/>
      <c r="K49" s="137"/>
      <c r="L49" s="137"/>
      <c r="M49" s="138"/>
      <c r="N49" s="137"/>
      <c r="O49" s="137"/>
      <c r="P49" s="137"/>
      <c r="Q49" s="138"/>
      <c r="R49" s="139">
        <f t="shared" si="6"/>
        <v>0</v>
      </c>
      <c r="S49" s="140">
        <f t="shared" si="8"/>
        <v>0</v>
      </c>
      <c r="T49" s="141"/>
      <c r="U49" s="141"/>
      <c r="V49" s="141"/>
      <c r="W49" s="141"/>
      <c r="X49" s="141"/>
      <c r="Y49" s="142"/>
      <c r="Z49" s="142"/>
      <c r="AA49" s="142"/>
      <c r="AB49" s="142"/>
      <c r="AC49" s="142"/>
      <c r="AD49" s="142"/>
      <c r="AE49" s="142"/>
      <c r="AG49" s="137" t="s">
        <v>406</v>
      </c>
      <c r="AH49" s="137"/>
      <c r="AI49" s="137"/>
      <c r="AJ49" s="137"/>
      <c r="AK49" s="138"/>
      <c r="AL49" s="137"/>
      <c r="AM49" s="137"/>
      <c r="AN49" s="137"/>
      <c r="AO49" s="138"/>
      <c r="AP49" s="137"/>
      <c r="AQ49" s="137"/>
      <c r="AR49" s="137"/>
      <c r="AS49" s="138"/>
      <c r="AT49" s="137"/>
      <c r="AU49" s="137"/>
      <c r="AV49" s="137"/>
      <c r="AW49" s="138"/>
      <c r="AX49" s="139">
        <f t="shared" si="7"/>
        <v>0</v>
      </c>
      <c r="AY49" s="140">
        <f t="shared" si="9"/>
        <v>0</v>
      </c>
      <c r="AZ49" s="142"/>
      <c r="BA49" s="142"/>
      <c r="BB49" s="142"/>
      <c r="BC49" s="142"/>
      <c r="BD49" s="142"/>
      <c r="BE49" s="142"/>
      <c r="BF49" s="142"/>
      <c r="BG49" s="142"/>
      <c r="BH49" s="142"/>
      <c r="BI49" s="142"/>
      <c r="BJ49" s="142"/>
      <c r="BK49" s="142"/>
    </row>
    <row r="50" spans="1:63" ht="15" x14ac:dyDescent="0.25">
      <c r="A50" s="137" t="s">
        <v>407</v>
      </c>
      <c r="B50" s="137"/>
      <c r="C50" s="137"/>
      <c r="D50" s="137"/>
      <c r="E50" s="138"/>
      <c r="F50" s="137"/>
      <c r="G50" s="137"/>
      <c r="H50" s="137"/>
      <c r="I50" s="138"/>
      <c r="J50" s="137"/>
      <c r="K50" s="137"/>
      <c r="L50" s="137"/>
      <c r="M50" s="138"/>
      <c r="N50" s="137"/>
      <c r="O50" s="137"/>
      <c r="P50" s="137"/>
      <c r="Q50" s="138"/>
      <c r="R50" s="139">
        <f t="shared" si="6"/>
        <v>0</v>
      </c>
      <c r="S50" s="140">
        <f t="shared" si="8"/>
        <v>0</v>
      </c>
      <c r="T50" s="141"/>
      <c r="U50" s="141"/>
      <c r="V50" s="141"/>
      <c r="W50" s="141"/>
      <c r="X50" s="141"/>
      <c r="Y50" s="142"/>
      <c r="Z50" s="142"/>
      <c r="AA50" s="142"/>
      <c r="AB50" s="142"/>
      <c r="AC50" s="142"/>
      <c r="AD50" s="142"/>
      <c r="AE50" s="142"/>
      <c r="AG50" s="137" t="s">
        <v>407</v>
      </c>
      <c r="AH50" s="137"/>
      <c r="AI50" s="137"/>
      <c r="AJ50" s="137"/>
      <c r="AK50" s="138"/>
      <c r="AL50" s="137"/>
      <c r="AM50" s="137"/>
      <c r="AN50" s="137"/>
      <c r="AO50" s="138"/>
      <c r="AP50" s="137"/>
      <c r="AQ50" s="137"/>
      <c r="AR50" s="137"/>
      <c r="AS50" s="138"/>
      <c r="AT50" s="137"/>
      <c r="AU50" s="137"/>
      <c r="AV50" s="137"/>
      <c r="AW50" s="138"/>
      <c r="AX50" s="139">
        <f t="shared" si="7"/>
        <v>0</v>
      </c>
      <c r="AY50" s="140">
        <f t="shared" si="9"/>
        <v>0</v>
      </c>
      <c r="AZ50" s="142"/>
      <c r="BA50" s="142"/>
      <c r="BB50" s="142"/>
      <c r="BC50" s="142"/>
      <c r="BD50" s="142"/>
      <c r="BE50" s="142"/>
      <c r="BF50" s="142"/>
      <c r="BG50" s="142"/>
      <c r="BH50" s="142"/>
      <c r="BI50" s="142"/>
      <c r="BJ50" s="142"/>
      <c r="BK50" s="142"/>
    </row>
    <row r="51" spans="1:63" ht="15" x14ac:dyDescent="0.25">
      <c r="A51" s="137" t="s">
        <v>408</v>
      </c>
      <c r="B51" s="137"/>
      <c r="C51" s="137"/>
      <c r="D51" s="137"/>
      <c r="E51" s="138"/>
      <c r="F51" s="137"/>
      <c r="G51" s="137"/>
      <c r="H51" s="137"/>
      <c r="I51" s="138"/>
      <c r="J51" s="137"/>
      <c r="K51" s="137"/>
      <c r="L51" s="137"/>
      <c r="M51" s="138"/>
      <c r="N51" s="137"/>
      <c r="O51" s="137"/>
      <c r="P51" s="137"/>
      <c r="Q51" s="138"/>
      <c r="R51" s="139">
        <f t="shared" si="6"/>
        <v>0</v>
      </c>
      <c r="S51" s="140">
        <f t="shared" si="8"/>
        <v>0</v>
      </c>
      <c r="T51" s="141"/>
      <c r="U51" s="141"/>
      <c r="V51" s="141"/>
      <c r="W51" s="141"/>
      <c r="X51" s="141"/>
      <c r="Y51" s="142"/>
      <c r="Z51" s="142"/>
      <c r="AA51" s="142"/>
      <c r="AB51" s="142"/>
      <c r="AC51" s="142"/>
      <c r="AD51" s="142"/>
      <c r="AE51" s="142"/>
      <c r="AG51" s="137" t="s">
        <v>408</v>
      </c>
      <c r="AH51" s="137"/>
      <c r="AI51" s="137"/>
      <c r="AJ51" s="137"/>
      <c r="AK51" s="138"/>
      <c r="AL51" s="137"/>
      <c r="AM51" s="137"/>
      <c r="AN51" s="137"/>
      <c r="AO51" s="138"/>
      <c r="AP51" s="137"/>
      <c r="AQ51" s="137"/>
      <c r="AR51" s="137"/>
      <c r="AS51" s="138"/>
      <c r="AT51" s="137"/>
      <c r="AU51" s="137"/>
      <c r="AV51" s="137"/>
      <c r="AW51" s="138"/>
      <c r="AX51" s="139">
        <f t="shared" si="7"/>
        <v>0</v>
      </c>
      <c r="AY51" s="140">
        <f t="shared" si="9"/>
        <v>0</v>
      </c>
      <c r="AZ51" s="142"/>
      <c r="BA51" s="142"/>
      <c r="BB51" s="142"/>
      <c r="BC51" s="142"/>
      <c r="BD51" s="142"/>
      <c r="BE51" s="142"/>
      <c r="BF51" s="142"/>
      <c r="BG51" s="142"/>
      <c r="BH51" s="142"/>
      <c r="BI51" s="142"/>
      <c r="BJ51" s="142"/>
      <c r="BK51" s="142"/>
    </row>
    <row r="52" spans="1:63" ht="15" x14ac:dyDescent="0.25">
      <c r="A52" s="137" t="s">
        <v>409</v>
      </c>
      <c r="B52" s="137"/>
      <c r="C52" s="137"/>
      <c r="D52" s="137"/>
      <c r="E52" s="138"/>
      <c r="F52" s="137"/>
      <c r="G52" s="137"/>
      <c r="H52" s="137"/>
      <c r="I52" s="138"/>
      <c r="J52" s="137"/>
      <c r="K52" s="137"/>
      <c r="L52" s="137"/>
      <c r="M52" s="138"/>
      <c r="N52" s="137"/>
      <c r="O52" s="137"/>
      <c r="P52" s="137"/>
      <c r="Q52" s="138"/>
      <c r="R52" s="139">
        <f t="shared" si="6"/>
        <v>0</v>
      </c>
      <c r="S52" s="140">
        <f t="shared" si="8"/>
        <v>0</v>
      </c>
      <c r="T52" s="141"/>
      <c r="U52" s="141"/>
      <c r="V52" s="141"/>
      <c r="W52" s="141"/>
      <c r="X52" s="141"/>
      <c r="Y52" s="142"/>
      <c r="Z52" s="142"/>
      <c r="AA52" s="142"/>
      <c r="AB52" s="142"/>
      <c r="AC52" s="142"/>
      <c r="AD52" s="142"/>
      <c r="AE52" s="142"/>
      <c r="AG52" s="137" t="s">
        <v>409</v>
      </c>
      <c r="AH52" s="137"/>
      <c r="AI52" s="137"/>
      <c r="AJ52" s="137"/>
      <c r="AK52" s="138"/>
      <c r="AL52" s="137"/>
      <c r="AM52" s="137"/>
      <c r="AN52" s="137"/>
      <c r="AO52" s="138"/>
      <c r="AP52" s="137"/>
      <c r="AQ52" s="137"/>
      <c r="AR52" s="137"/>
      <c r="AS52" s="138"/>
      <c r="AT52" s="137"/>
      <c r="AU52" s="137"/>
      <c r="AV52" s="137"/>
      <c r="AW52" s="138"/>
      <c r="AX52" s="139">
        <f t="shared" si="7"/>
        <v>0</v>
      </c>
      <c r="AY52" s="140">
        <f t="shared" si="9"/>
        <v>0</v>
      </c>
      <c r="AZ52" s="142"/>
      <c r="BA52" s="142"/>
      <c r="BB52" s="142"/>
      <c r="BC52" s="142"/>
      <c r="BD52" s="142"/>
      <c r="BE52" s="142"/>
      <c r="BF52" s="142"/>
      <c r="BG52" s="142"/>
      <c r="BH52" s="142"/>
      <c r="BI52" s="142"/>
      <c r="BJ52" s="142"/>
      <c r="BK52" s="142"/>
    </row>
    <row r="53" spans="1:63" ht="15" x14ac:dyDescent="0.25">
      <c r="A53" s="137" t="s">
        <v>410</v>
      </c>
      <c r="B53" s="137"/>
      <c r="C53" s="137"/>
      <c r="D53" s="137"/>
      <c r="E53" s="138"/>
      <c r="F53" s="137"/>
      <c r="G53" s="137"/>
      <c r="H53" s="137"/>
      <c r="I53" s="138"/>
      <c r="J53" s="137"/>
      <c r="K53" s="137"/>
      <c r="L53" s="137"/>
      <c r="M53" s="138"/>
      <c r="N53" s="137"/>
      <c r="O53" s="137"/>
      <c r="P53" s="137"/>
      <c r="Q53" s="138"/>
      <c r="R53" s="139">
        <f t="shared" si="6"/>
        <v>0</v>
      </c>
      <c r="S53" s="140">
        <f t="shared" si="8"/>
        <v>0</v>
      </c>
      <c r="T53" s="141"/>
      <c r="U53" s="141"/>
      <c r="V53" s="141"/>
      <c r="W53" s="141"/>
      <c r="X53" s="141"/>
      <c r="Y53" s="142"/>
      <c r="Z53" s="142"/>
      <c r="AA53" s="142"/>
      <c r="AB53" s="142"/>
      <c r="AC53" s="142"/>
      <c r="AD53" s="142"/>
      <c r="AE53" s="142"/>
      <c r="AG53" s="137" t="s">
        <v>410</v>
      </c>
      <c r="AH53" s="137"/>
      <c r="AI53" s="137"/>
      <c r="AJ53" s="137"/>
      <c r="AK53" s="138"/>
      <c r="AL53" s="137"/>
      <c r="AM53" s="137"/>
      <c r="AN53" s="137"/>
      <c r="AO53" s="138"/>
      <c r="AP53" s="137"/>
      <c r="AQ53" s="137"/>
      <c r="AR53" s="137"/>
      <c r="AS53" s="138"/>
      <c r="AT53" s="137"/>
      <c r="AU53" s="137"/>
      <c r="AV53" s="137"/>
      <c r="AW53" s="138"/>
      <c r="AX53" s="139">
        <f t="shared" si="7"/>
        <v>0</v>
      </c>
      <c r="AY53" s="140">
        <f t="shared" si="9"/>
        <v>0</v>
      </c>
      <c r="AZ53" s="142"/>
      <c r="BA53" s="142"/>
      <c r="BB53" s="142"/>
      <c r="BC53" s="142"/>
      <c r="BD53" s="142"/>
      <c r="BE53" s="142"/>
      <c r="BF53" s="142"/>
      <c r="BG53" s="142"/>
      <c r="BH53" s="142"/>
      <c r="BI53" s="142"/>
      <c r="BJ53" s="142"/>
      <c r="BK53" s="142"/>
    </row>
    <row r="54" spans="1:63" ht="15" x14ac:dyDescent="0.25">
      <c r="A54" s="137" t="s">
        <v>411</v>
      </c>
      <c r="B54" s="137"/>
      <c r="C54" s="137"/>
      <c r="D54" s="137"/>
      <c r="E54" s="138"/>
      <c r="F54" s="137"/>
      <c r="G54" s="137"/>
      <c r="H54" s="137"/>
      <c r="I54" s="138"/>
      <c r="J54" s="137"/>
      <c r="K54" s="137"/>
      <c r="L54" s="137"/>
      <c r="M54" s="138"/>
      <c r="N54" s="137"/>
      <c r="O54" s="137"/>
      <c r="P54" s="137"/>
      <c r="Q54" s="138"/>
      <c r="R54" s="139">
        <f t="shared" si="6"/>
        <v>0</v>
      </c>
      <c r="S54" s="140">
        <f t="shared" si="8"/>
        <v>0</v>
      </c>
      <c r="T54" s="141"/>
      <c r="U54" s="141"/>
      <c r="V54" s="141"/>
      <c r="W54" s="141"/>
      <c r="X54" s="141"/>
      <c r="Y54" s="142"/>
      <c r="Z54" s="142"/>
      <c r="AA54" s="142"/>
      <c r="AB54" s="142"/>
      <c r="AC54" s="142"/>
      <c r="AD54" s="142"/>
      <c r="AE54" s="142"/>
      <c r="AG54" s="137" t="s">
        <v>411</v>
      </c>
      <c r="AH54" s="137"/>
      <c r="AI54" s="137"/>
      <c r="AJ54" s="137"/>
      <c r="AK54" s="138"/>
      <c r="AL54" s="137"/>
      <c r="AM54" s="137"/>
      <c r="AN54" s="137"/>
      <c r="AO54" s="138"/>
      <c r="AP54" s="137"/>
      <c r="AQ54" s="137"/>
      <c r="AR54" s="137"/>
      <c r="AS54" s="138"/>
      <c r="AT54" s="137"/>
      <c r="AU54" s="137"/>
      <c r="AV54" s="137"/>
      <c r="AW54" s="138"/>
      <c r="AX54" s="139">
        <f t="shared" si="7"/>
        <v>0</v>
      </c>
      <c r="AY54" s="140">
        <f t="shared" si="9"/>
        <v>0</v>
      </c>
      <c r="AZ54" s="142"/>
      <c r="BA54" s="142"/>
      <c r="BB54" s="142"/>
      <c r="BC54" s="142"/>
      <c r="BD54" s="142"/>
      <c r="BE54" s="142"/>
      <c r="BF54" s="142"/>
      <c r="BG54" s="142"/>
      <c r="BH54" s="142"/>
      <c r="BI54" s="142"/>
      <c r="BJ54" s="142"/>
      <c r="BK54" s="142"/>
    </row>
    <row r="55" spans="1:63" ht="15" x14ac:dyDescent="0.25">
      <c r="A55" s="137" t="s">
        <v>412</v>
      </c>
      <c r="B55" s="137"/>
      <c r="C55" s="137"/>
      <c r="D55" s="137"/>
      <c r="E55" s="138"/>
      <c r="F55" s="137"/>
      <c r="G55" s="137"/>
      <c r="H55" s="137"/>
      <c r="I55" s="138"/>
      <c r="J55" s="137"/>
      <c r="K55" s="137"/>
      <c r="L55" s="137"/>
      <c r="M55" s="138"/>
      <c r="N55" s="137"/>
      <c r="O55" s="137"/>
      <c r="P55" s="137"/>
      <c r="Q55" s="138"/>
      <c r="R55" s="139">
        <f t="shared" si="6"/>
        <v>0</v>
      </c>
      <c r="S55" s="140">
        <f t="shared" si="8"/>
        <v>0</v>
      </c>
      <c r="T55" s="141"/>
      <c r="U55" s="141"/>
      <c r="V55" s="141"/>
      <c r="W55" s="141"/>
      <c r="X55" s="141"/>
      <c r="Y55" s="142"/>
      <c r="Z55" s="142"/>
      <c r="AA55" s="142"/>
      <c r="AB55" s="142"/>
      <c r="AC55" s="142"/>
      <c r="AD55" s="142"/>
      <c r="AE55" s="142"/>
      <c r="AG55" s="137" t="s">
        <v>412</v>
      </c>
      <c r="AH55" s="137"/>
      <c r="AI55" s="137"/>
      <c r="AJ55" s="137"/>
      <c r="AK55" s="138"/>
      <c r="AL55" s="137"/>
      <c r="AM55" s="137"/>
      <c r="AN55" s="137"/>
      <c r="AO55" s="138"/>
      <c r="AP55" s="137"/>
      <c r="AQ55" s="137"/>
      <c r="AR55" s="137"/>
      <c r="AS55" s="138"/>
      <c r="AT55" s="137"/>
      <c r="AU55" s="137"/>
      <c r="AV55" s="137"/>
      <c r="AW55" s="138"/>
      <c r="AX55" s="139">
        <f t="shared" si="7"/>
        <v>0</v>
      </c>
      <c r="AY55" s="140">
        <f t="shared" si="9"/>
        <v>0</v>
      </c>
      <c r="AZ55" s="142"/>
      <c r="BA55" s="142"/>
      <c r="BB55" s="142"/>
      <c r="BC55" s="142"/>
      <c r="BD55" s="142"/>
      <c r="BE55" s="142"/>
      <c r="BF55" s="142"/>
      <c r="BG55" s="142"/>
      <c r="BH55" s="142"/>
      <c r="BI55" s="142"/>
      <c r="BJ55" s="142"/>
      <c r="BK55" s="142"/>
    </row>
    <row r="56" spans="1:63" ht="15" x14ac:dyDescent="0.25">
      <c r="A56" s="137" t="s">
        <v>413</v>
      </c>
      <c r="B56" s="137"/>
      <c r="C56" s="137"/>
      <c r="D56" s="137"/>
      <c r="E56" s="138"/>
      <c r="F56" s="137"/>
      <c r="G56" s="137"/>
      <c r="H56" s="137"/>
      <c r="I56" s="138"/>
      <c r="J56" s="137"/>
      <c r="K56" s="137"/>
      <c r="L56" s="137"/>
      <c r="M56" s="138"/>
      <c r="N56" s="137"/>
      <c r="O56" s="137"/>
      <c r="P56" s="137"/>
      <c r="Q56" s="138"/>
      <c r="R56" s="139">
        <f t="shared" si="6"/>
        <v>0</v>
      </c>
      <c r="S56" s="140">
        <f t="shared" si="8"/>
        <v>0</v>
      </c>
      <c r="T56" s="141"/>
      <c r="U56" s="141"/>
      <c r="V56" s="141"/>
      <c r="W56" s="141"/>
      <c r="X56" s="141"/>
      <c r="Y56" s="142"/>
      <c r="Z56" s="142"/>
      <c r="AA56" s="142"/>
      <c r="AB56" s="142"/>
      <c r="AC56" s="142"/>
      <c r="AD56" s="142"/>
      <c r="AE56" s="142"/>
      <c r="AG56" s="137" t="s">
        <v>413</v>
      </c>
      <c r="AH56" s="137"/>
      <c r="AI56" s="137"/>
      <c r="AJ56" s="137"/>
      <c r="AK56" s="138"/>
      <c r="AL56" s="137"/>
      <c r="AM56" s="137"/>
      <c r="AN56" s="137"/>
      <c r="AO56" s="138"/>
      <c r="AP56" s="137"/>
      <c r="AQ56" s="137"/>
      <c r="AR56" s="137"/>
      <c r="AS56" s="138"/>
      <c r="AT56" s="137"/>
      <c r="AU56" s="137"/>
      <c r="AV56" s="137"/>
      <c r="AW56" s="138"/>
      <c r="AX56" s="139">
        <f t="shared" si="7"/>
        <v>0</v>
      </c>
      <c r="AY56" s="140">
        <f t="shared" si="9"/>
        <v>0</v>
      </c>
      <c r="AZ56" s="142"/>
      <c r="BA56" s="142"/>
      <c r="BB56" s="142"/>
      <c r="BC56" s="142"/>
      <c r="BD56" s="142"/>
      <c r="BE56" s="142"/>
      <c r="BF56" s="142"/>
      <c r="BG56" s="142"/>
      <c r="BH56" s="142"/>
      <c r="BI56" s="142"/>
      <c r="BJ56" s="142"/>
      <c r="BK56" s="142"/>
    </row>
    <row r="57" spans="1:63" ht="15" x14ac:dyDescent="0.25">
      <c r="A57" s="137" t="s">
        <v>414</v>
      </c>
      <c r="B57" s="137"/>
      <c r="C57" s="137"/>
      <c r="D57" s="137"/>
      <c r="E57" s="138"/>
      <c r="F57" s="137"/>
      <c r="G57" s="137"/>
      <c r="H57" s="137"/>
      <c r="I57" s="138"/>
      <c r="J57" s="137"/>
      <c r="K57" s="137"/>
      <c r="L57" s="137"/>
      <c r="M57" s="138"/>
      <c r="N57" s="137"/>
      <c r="O57" s="137"/>
      <c r="P57" s="137"/>
      <c r="Q57" s="138"/>
      <c r="R57" s="139">
        <f t="shared" si="6"/>
        <v>0</v>
      </c>
      <c r="S57" s="140">
        <f t="shared" si="8"/>
        <v>0</v>
      </c>
      <c r="T57" s="141"/>
      <c r="U57" s="141"/>
      <c r="V57" s="141"/>
      <c r="W57" s="141"/>
      <c r="X57" s="141"/>
      <c r="Y57" s="142"/>
      <c r="Z57" s="142"/>
      <c r="AA57" s="142"/>
      <c r="AB57" s="142"/>
      <c r="AC57" s="142"/>
      <c r="AD57" s="142"/>
      <c r="AE57" s="142"/>
      <c r="AG57" s="137" t="s">
        <v>414</v>
      </c>
      <c r="AH57" s="137"/>
      <c r="AI57" s="137"/>
      <c r="AJ57" s="137"/>
      <c r="AK57" s="138"/>
      <c r="AL57" s="137"/>
      <c r="AM57" s="137"/>
      <c r="AN57" s="137"/>
      <c r="AO57" s="138"/>
      <c r="AP57" s="137"/>
      <c r="AQ57" s="137"/>
      <c r="AR57" s="137"/>
      <c r="AS57" s="138"/>
      <c r="AT57" s="137"/>
      <c r="AU57" s="137"/>
      <c r="AV57" s="137"/>
      <c r="AW57" s="138"/>
      <c r="AX57" s="139">
        <f t="shared" si="7"/>
        <v>0</v>
      </c>
      <c r="AY57" s="140">
        <f t="shared" si="9"/>
        <v>0</v>
      </c>
      <c r="AZ57" s="142"/>
      <c r="BA57" s="142"/>
      <c r="BB57" s="142"/>
      <c r="BC57" s="142"/>
      <c r="BD57" s="142"/>
      <c r="BE57" s="142"/>
      <c r="BF57" s="142"/>
      <c r="BG57" s="142"/>
      <c r="BH57" s="142"/>
      <c r="BI57" s="142"/>
      <c r="BJ57" s="142"/>
      <c r="BK57" s="142"/>
    </row>
    <row r="58" spans="1:63" ht="15" x14ac:dyDescent="0.25">
      <c r="A58" s="144" t="s">
        <v>415</v>
      </c>
      <c r="B58" s="145">
        <f t="shared" ref="B58:Q58" si="10">SUM(B37:B57)</f>
        <v>0</v>
      </c>
      <c r="C58" s="145">
        <f t="shared" si="10"/>
        <v>0</v>
      </c>
      <c r="D58" s="145">
        <f t="shared" si="10"/>
        <v>0</v>
      </c>
      <c r="E58" s="146">
        <f t="shared" si="10"/>
        <v>0</v>
      </c>
      <c r="F58" s="145">
        <f t="shared" si="10"/>
        <v>0</v>
      </c>
      <c r="G58" s="145">
        <f t="shared" si="10"/>
        <v>0</v>
      </c>
      <c r="H58" s="145">
        <f t="shared" si="10"/>
        <v>0</v>
      </c>
      <c r="I58" s="146">
        <f t="shared" si="10"/>
        <v>0</v>
      </c>
      <c r="J58" s="145">
        <f t="shared" si="10"/>
        <v>0</v>
      </c>
      <c r="K58" s="145">
        <f t="shared" si="10"/>
        <v>0</v>
      </c>
      <c r="L58" s="145">
        <f t="shared" si="10"/>
        <v>0</v>
      </c>
      <c r="M58" s="146">
        <f t="shared" si="10"/>
        <v>0</v>
      </c>
      <c r="N58" s="145">
        <f t="shared" si="10"/>
        <v>0</v>
      </c>
      <c r="O58" s="145">
        <f t="shared" si="10"/>
        <v>0</v>
      </c>
      <c r="P58" s="145">
        <f t="shared" si="10"/>
        <v>0</v>
      </c>
      <c r="Q58" s="146">
        <f t="shared" si="10"/>
        <v>0</v>
      </c>
      <c r="R58" s="145">
        <f t="shared" ref="R58:AE58" si="11">SUM(R37:R57)</f>
        <v>0</v>
      </c>
      <c r="S58" s="140">
        <f t="shared" si="11"/>
        <v>0</v>
      </c>
      <c r="T58" s="145">
        <f t="shared" si="11"/>
        <v>0</v>
      </c>
      <c r="U58" s="145">
        <f t="shared" si="11"/>
        <v>0</v>
      </c>
      <c r="V58" s="145">
        <f t="shared" si="11"/>
        <v>0</v>
      </c>
      <c r="W58" s="145">
        <f t="shared" si="11"/>
        <v>0</v>
      </c>
      <c r="X58" s="145">
        <f t="shared" si="11"/>
        <v>0</v>
      </c>
      <c r="Y58" s="145">
        <f t="shared" si="11"/>
        <v>0</v>
      </c>
      <c r="Z58" s="145">
        <f t="shared" si="11"/>
        <v>0</v>
      </c>
      <c r="AA58" s="145">
        <f t="shared" si="11"/>
        <v>0</v>
      </c>
      <c r="AB58" s="145">
        <f t="shared" si="11"/>
        <v>0</v>
      </c>
      <c r="AC58" s="145">
        <f t="shared" si="11"/>
        <v>0</v>
      </c>
      <c r="AD58" s="145">
        <f t="shared" si="11"/>
        <v>0</v>
      </c>
      <c r="AE58" s="145">
        <f t="shared" si="11"/>
        <v>0</v>
      </c>
      <c r="AG58" s="144" t="s">
        <v>415</v>
      </c>
      <c r="AH58" s="145">
        <f t="shared" ref="AH58:AW58" si="12">SUM(AH37:AH57)</f>
        <v>0</v>
      </c>
      <c r="AI58" s="145">
        <f t="shared" si="12"/>
        <v>0</v>
      </c>
      <c r="AJ58" s="145">
        <f t="shared" si="12"/>
        <v>0</v>
      </c>
      <c r="AK58" s="146">
        <f t="shared" si="12"/>
        <v>0</v>
      </c>
      <c r="AL58" s="145">
        <f t="shared" si="12"/>
        <v>0</v>
      </c>
      <c r="AM58" s="145">
        <f t="shared" si="12"/>
        <v>0</v>
      </c>
      <c r="AN58" s="145">
        <f t="shared" si="12"/>
        <v>0</v>
      </c>
      <c r="AO58" s="146">
        <f t="shared" si="12"/>
        <v>0</v>
      </c>
      <c r="AP58" s="145">
        <f t="shared" si="12"/>
        <v>0</v>
      </c>
      <c r="AQ58" s="145">
        <f t="shared" si="12"/>
        <v>0</v>
      </c>
      <c r="AR58" s="145">
        <f t="shared" si="12"/>
        <v>0</v>
      </c>
      <c r="AS58" s="146">
        <f t="shared" si="12"/>
        <v>0</v>
      </c>
      <c r="AT58" s="145">
        <f t="shared" si="12"/>
        <v>0</v>
      </c>
      <c r="AU58" s="145">
        <f t="shared" si="12"/>
        <v>0</v>
      </c>
      <c r="AV58" s="145">
        <f t="shared" si="12"/>
        <v>0</v>
      </c>
      <c r="AW58" s="146">
        <f t="shared" si="12"/>
        <v>0</v>
      </c>
      <c r="AX58" s="147">
        <f t="shared" ref="AX58:BK58" si="13">SUM(AX37:AX57)</f>
        <v>0</v>
      </c>
      <c r="AY58" s="148">
        <f t="shared" si="13"/>
        <v>0</v>
      </c>
      <c r="AZ58" s="145">
        <f t="shared" si="13"/>
        <v>0</v>
      </c>
      <c r="BA58" s="145">
        <f t="shared" si="13"/>
        <v>0</v>
      </c>
      <c r="BB58" s="145">
        <f t="shared" si="13"/>
        <v>0</v>
      </c>
      <c r="BC58" s="145">
        <f t="shared" si="13"/>
        <v>0</v>
      </c>
      <c r="BD58" s="145">
        <f t="shared" si="13"/>
        <v>0</v>
      </c>
      <c r="BE58" s="145">
        <f t="shared" si="13"/>
        <v>0</v>
      </c>
      <c r="BF58" s="145">
        <f t="shared" si="13"/>
        <v>0</v>
      </c>
      <c r="BG58" s="145">
        <f t="shared" si="13"/>
        <v>0</v>
      </c>
      <c r="BH58" s="145">
        <f t="shared" si="13"/>
        <v>0</v>
      </c>
      <c r="BI58" s="145">
        <f t="shared" si="13"/>
        <v>0</v>
      </c>
      <c r="BJ58" s="145">
        <f t="shared" si="13"/>
        <v>0</v>
      </c>
      <c r="BK58" s="145">
        <f t="shared" si="13"/>
        <v>0</v>
      </c>
    </row>
  </sheetData>
  <mergeCells count="44">
    <mergeCell ref="AN35:AO35"/>
    <mergeCell ref="AR35:AS35"/>
    <mergeCell ref="AV35:AW35"/>
    <mergeCell ref="R35:S35"/>
    <mergeCell ref="T35:Y35"/>
    <mergeCell ref="Z35:AE35"/>
    <mergeCell ref="AG35:AG36"/>
    <mergeCell ref="AJ35:AK35"/>
    <mergeCell ref="A35:A36"/>
    <mergeCell ref="D35:E35"/>
    <mergeCell ref="H35:I35"/>
    <mergeCell ref="L35:M35"/>
    <mergeCell ref="P35:Q35"/>
    <mergeCell ref="BF35:BK35"/>
    <mergeCell ref="AR9:AS9"/>
    <mergeCell ref="AV9:AW9"/>
    <mergeCell ref="BF9:BK9"/>
    <mergeCell ref="AZ9:BE9"/>
    <mergeCell ref="AX35:AY35"/>
    <mergeCell ref="AZ35:BE35"/>
    <mergeCell ref="AX9:AY9"/>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7" orientation="landscape" r:id="rId1"/>
  <customProperties>
    <customPr name="_pios_id" r:id="rId2"/>
  </customPropertie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tabColor theme="7" tint="0.39997558519241921"/>
    <pageSetUpPr fitToPage="1"/>
  </sheetPr>
  <dimension ref="A1:E35"/>
  <sheetViews>
    <sheetView topLeftCell="A10" zoomScale="70" zoomScaleNormal="70" workbookViewId="0">
      <selection activeCell="A12" sqref="A12"/>
    </sheetView>
  </sheetViews>
  <sheetFormatPr baseColWidth="10" defaultColWidth="11.42578125" defaultRowHeight="14.25" x14ac:dyDescent="0.2"/>
  <cols>
    <col min="1" max="1" width="21" style="72" customWidth="1"/>
    <col min="2" max="4" width="20.42578125" style="72" customWidth="1"/>
    <col min="5" max="5" width="24.42578125" style="72" customWidth="1"/>
    <col min="6" max="16384" width="11.42578125" style="72"/>
  </cols>
  <sheetData>
    <row r="1" spans="1:5" s="15" customFormat="1" ht="16.5" customHeight="1" x14ac:dyDescent="0.25">
      <c r="A1" s="441"/>
      <c r="B1" s="444" t="s">
        <v>121</v>
      </c>
      <c r="C1" s="444"/>
      <c r="D1" s="444"/>
      <c r="E1" s="149" t="s">
        <v>122</v>
      </c>
    </row>
    <row r="2" spans="1:5" s="15" customFormat="1" ht="20.25" customHeight="1" x14ac:dyDescent="0.25">
      <c r="A2" s="442"/>
      <c r="B2" s="445" t="s">
        <v>123</v>
      </c>
      <c r="C2" s="445"/>
      <c r="D2" s="445"/>
      <c r="E2" s="150" t="s">
        <v>124</v>
      </c>
    </row>
    <row r="3" spans="1:5" s="15" customFormat="1" ht="30" customHeight="1" x14ac:dyDescent="0.25">
      <c r="A3" s="442"/>
      <c r="B3" s="446" t="s">
        <v>125</v>
      </c>
      <c r="C3" s="446"/>
      <c r="D3" s="446"/>
      <c r="E3" s="150" t="s">
        <v>416</v>
      </c>
    </row>
    <row r="4" spans="1:5" s="15" customFormat="1" ht="16.5" customHeight="1" thickBot="1" x14ac:dyDescent="0.3">
      <c r="A4" s="443"/>
      <c r="B4" s="325"/>
      <c r="C4" s="325"/>
      <c r="D4" s="325"/>
      <c r="E4" s="151" t="s">
        <v>417</v>
      </c>
    </row>
    <row r="5" spans="1:5" s="15" customFormat="1" ht="9" customHeight="1" thickBot="1" x14ac:dyDescent="0.25">
      <c r="A5" s="72"/>
      <c r="B5" s="72"/>
      <c r="C5" s="72"/>
      <c r="D5" s="72"/>
      <c r="E5" s="72"/>
    </row>
    <row r="6" spans="1:5" ht="14.25" customHeight="1" x14ac:dyDescent="0.2">
      <c r="A6" s="433" t="s">
        <v>418</v>
      </c>
      <c r="B6" s="253"/>
      <c r="C6" s="253"/>
      <c r="D6" s="253"/>
      <c r="E6" s="434"/>
    </row>
    <row r="7" spans="1:5" ht="15.75" customHeight="1" thickBot="1" x14ac:dyDescent="0.25">
      <c r="A7" s="152" t="s">
        <v>419</v>
      </c>
      <c r="B7" s="153" t="s">
        <v>420</v>
      </c>
      <c r="C7" s="447" t="s">
        <v>421</v>
      </c>
      <c r="D7" s="447"/>
      <c r="E7" s="448"/>
    </row>
    <row r="8" spans="1:5" ht="128.25" x14ac:dyDescent="0.2">
      <c r="A8" s="195">
        <v>45652</v>
      </c>
      <c r="B8" s="194" t="s">
        <v>422</v>
      </c>
      <c r="C8" s="438" t="s">
        <v>526</v>
      </c>
      <c r="D8" s="439"/>
      <c r="E8" s="440"/>
    </row>
    <row r="9" spans="1:5" ht="114" customHeight="1" x14ac:dyDescent="0.2">
      <c r="A9" s="195">
        <v>45652</v>
      </c>
      <c r="B9" s="194" t="s">
        <v>423</v>
      </c>
      <c r="C9" s="438" t="s">
        <v>527</v>
      </c>
      <c r="D9" s="439"/>
      <c r="E9" s="440"/>
    </row>
    <row r="10" spans="1:5" ht="114" customHeight="1" x14ac:dyDescent="0.2">
      <c r="A10" s="195">
        <v>45652</v>
      </c>
      <c r="B10" s="194" t="s">
        <v>525</v>
      </c>
      <c r="C10" s="438" t="s">
        <v>528</v>
      </c>
      <c r="D10" s="439"/>
      <c r="E10" s="440"/>
    </row>
    <row r="11" spans="1:5" ht="114" customHeight="1" x14ac:dyDescent="0.2">
      <c r="A11" s="195">
        <v>45652</v>
      </c>
      <c r="B11" s="194" t="s">
        <v>529</v>
      </c>
      <c r="C11" s="438" t="s">
        <v>530</v>
      </c>
      <c r="D11" s="439"/>
      <c r="E11" s="440"/>
    </row>
    <row r="12" spans="1:5" ht="114" customHeight="1" x14ac:dyDescent="0.2">
      <c r="A12" s="195">
        <v>45652</v>
      </c>
      <c r="B12" s="194" t="s">
        <v>424</v>
      </c>
      <c r="C12" s="438" t="s">
        <v>531</v>
      </c>
      <c r="D12" s="439"/>
      <c r="E12" s="440"/>
    </row>
    <row r="13" spans="1:5" x14ac:dyDescent="0.2">
      <c r="A13" s="154"/>
      <c r="B13" s="155"/>
      <c r="C13" s="435"/>
      <c r="D13" s="436"/>
      <c r="E13" s="437"/>
    </row>
    <row r="14" spans="1:5" x14ac:dyDescent="0.2">
      <c r="A14" s="154"/>
      <c r="B14" s="155"/>
      <c r="C14" s="435"/>
      <c r="D14" s="436"/>
      <c r="E14" s="437"/>
    </row>
    <row r="15" spans="1:5" x14ac:dyDescent="0.2">
      <c r="A15" s="154"/>
      <c r="B15" s="155"/>
      <c r="C15" s="435"/>
      <c r="D15" s="436"/>
      <c r="E15" s="437"/>
    </row>
    <row r="16" spans="1:5" x14ac:dyDescent="0.2">
      <c r="A16" s="154"/>
      <c r="B16" s="155"/>
      <c r="C16" s="435"/>
      <c r="D16" s="436"/>
      <c r="E16" s="437"/>
    </row>
    <row r="17" spans="1:5" x14ac:dyDescent="0.2">
      <c r="A17" s="154"/>
      <c r="B17" s="155"/>
      <c r="C17" s="435"/>
      <c r="D17" s="436"/>
      <c r="E17" s="437"/>
    </row>
    <row r="18" spans="1:5" x14ac:dyDescent="0.2">
      <c r="A18" s="154"/>
      <c r="B18" s="155"/>
      <c r="C18" s="435"/>
      <c r="D18" s="436"/>
      <c r="E18" s="437"/>
    </row>
    <row r="19" spans="1:5" x14ac:dyDescent="0.2">
      <c r="A19" s="154"/>
      <c r="B19" s="155"/>
      <c r="C19" s="435"/>
      <c r="D19" s="436"/>
      <c r="E19" s="437"/>
    </row>
    <row r="20" spans="1:5" x14ac:dyDescent="0.2">
      <c r="A20" s="154"/>
      <c r="B20" s="155"/>
      <c r="C20" s="435"/>
      <c r="D20" s="436"/>
      <c r="E20" s="437"/>
    </row>
    <row r="21" spans="1:5" x14ac:dyDescent="0.2">
      <c r="A21" s="154"/>
      <c r="B21" s="155"/>
      <c r="C21" s="435"/>
      <c r="D21" s="436"/>
      <c r="E21" s="437"/>
    </row>
    <row r="22" spans="1:5" x14ac:dyDescent="0.2">
      <c r="A22" s="154"/>
      <c r="B22" s="155"/>
      <c r="C22" s="435"/>
      <c r="D22" s="436"/>
      <c r="E22" s="437"/>
    </row>
    <row r="23" spans="1:5" x14ac:dyDescent="0.2">
      <c r="A23" s="154"/>
      <c r="B23" s="155"/>
      <c r="C23" s="435"/>
      <c r="D23" s="436"/>
      <c r="E23" s="437"/>
    </row>
    <row r="24" spans="1:5" x14ac:dyDescent="0.2">
      <c r="A24" s="154"/>
      <c r="B24" s="155"/>
      <c r="C24" s="435"/>
      <c r="D24" s="436"/>
      <c r="E24" s="437"/>
    </row>
    <row r="25" spans="1:5" x14ac:dyDescent="0.2">
      <c r="A25" s="154"/>
      <c r="B25" s="155"/>
      <c r="C25" s="435"/>
      <c r="D25" s="436"/>
      <c r="E25" s="437"/>
    </row>
    <row r="26" spans="1:5" x14ac:dyDescent="0.2">
      <c r="A26" s="154"/>
      <c r="B26" s="155"/>
      <c r="C26" s="435"/>
      <c r="D26" s="436"/>
      <c r="E26" s="437"/>
    </row>
    <row r="27" spans="1:5" x14ac:dyDescent="0.2">
      <c r="A27" s="154"/>
      <c r="B27" s="155"/>
      <c r="C27" s="435"/>
      <c r="D27" s="436"/>
      <c r="E27" s="437"/>
    </row>
    <row r="28" spans="1:5" x14ac:dyDescent="0.2">
      <c r="A28" s="154"/>
      <c r="B28" s="155"/>
      <c r="C28" s="435"/>
      <c r="D28" s="436"/>
      <c r="E28" s="437"/>
    </row>
    <row r="29" spans="1:5" x14ac:dyDescent="0.2">
      <c r="A29" s="154"/>
      <c r="B29" s="155"/>
      <c r="C29" s="435"/>
      <c r="D29" s="436"/>
      <c r="E29" s="437"/>
    </row>
    <row r="30" spans="1:5" x14ac:dyDescent="0.2">
      <c r="A30" s="154"/>
      <c r="B30" s="155"/>
      <c r="C30" s="435"/>
      <c r="D30" s="436"/>
      <c r="E30" s="437"/>
    </row>
    <row r="31" spans="1:5" x14ac:dyDescent="0.2">
      <c r="A31" s="154"/>
      <c r="B31" s="155"/>
      <c r="C31" s="435"/>
      <c r="D31" s="436"/>
      <c r="E31" s="437"/>
    </row>
    <row r="32" spans="1:5" x14ac:dyDescent="0.2">
      <c r="A32" s="154"/>
      <c r="B32" s="155"/>
      <c r="C32" s="435"/>
      <c r="D32" s="436"/>
      <c r="E32" s="437"/>
    </row>
    <row r="33" spans="1:5" x14ac:dyDescent="0.2">
      <c r="A33" s="154"/>
      <c r="B33" s="155"/>
      <c r="C33" s="435"/>
      <c r="D33" s="436"/>
      <c r="E33" s="437"/>
    </row>
    <row r="34" spans="1:5" x14ac:dyDescent="0.2">
      <c r="A34" s="154"/>
      <c r="B34" s="155"/>
      <c r="C34" s="435"/>
      <c r="D34" s="436"/>
      <c r="E34" s="437"/>
    </row>
    <row r="35" spans="1:5" ht="15" thickBot="1" x14ac:dyDescent="0.25">
      <c r="A35" s="156"/>
      <c r="B35" s="157"/>
      <c r="C35" s="430"/>
      <c r="D35" s="431"/>
      <c r="E35" s="432"/>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paperSize="9" scale="73" orientation="portrait" r:id="rId1"/>
  <customProperties>
    <customPr name="_pios_id" r:id="rId2"/>
  </customPropertie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dimension ref="A1:J48"/>
  <sheetViews>
    <sheetView workbookViewId="0">
      <selection activeCell="B12" sqref="B12"/>
    </sheetView>
  </sheetViews>
  <sheetFormatPr baseColWidth="10" defaultColWidth="11.42578125" defaultRowHeight="15" x14ac:dyDescent="0.25"/>
  <cols>
    <col min="1" max="1" width="15.42578125" customWidth="1"/>
    <col min="2" max="2" width="70.42578125" customWidth="1"/>
    <col min="3" max="3" width="45.42578125" customWidth="1"/>
    <col min="4" max="4" width="77.42578125" customWidth="1"/>
    <col min="5" max="5" width="15.42578125" customWidth="1"/>
    <col min="6" max="6" width="53.42578125" customWidth="1"/>
    <col min="7" max="7" width="32.42578125" style="7" customWidth="1"/>
    <col min="8" max="8" width="19" style="2" customWidth="1"/>
    <col min="9" max="9" width="29.42578125" style="2" customWidth="1"/>
    <col min="10" max="10" width="36.42578125" style="2" customWidth="1"/>
  </cols>
  <sheetData>
    <row r="1" spans="1:10" ht="25.5" x14ac:dyDescent="0.25">
      <c r="A1" s="9" t="s">
        <v>425</v>
      </c>
      <c r="B1" s="9" t="s">
        <v>14</v>
      </c>
      <c r="C1" s="9" t="s">
        <v>426</v>
      </c>
      <c r="D1" s="9" t="s">
        <v>427</v>
      </c>
      <c r="E1" s="9" t="s">
        <v>428</v>
      </c>
      <c r="F1" s="10" t="s">
        <v>429</v>
      </c>
      <c r="G1" s="10" t="s">
        <v>86</v>
      </c>
      <c r="H1" s="10" t="s">
        <v>430</v>
      </c>
      <c r="I1" s="10" t="s">
        <v>430</v>
      </c>
      <c r="J1" s="10" t="s">
        <v>377</v>
      </c>
    </row>
    <row r="2" spans="1:10" x14ac:dyDescent="0.25">
      <c r="A2" s="11"/>
      <c r="B2" s="11"/>
      <c r="C2" s="11"/>
      <c r="D2" s="11"/>
      <c r="E2" s="11"/>
      <c r="F2" s="12"/>
      <c r="G2" s="3" t="s">
        <v>431</v>
      </c>
      <c r="H2" s="8" t="s">
        <v>432</v>
      </c>
      <c r="I2" s="8" t="s">
        <v>433</v>
      </c>
      <c r="J2" s="8" t="s">
        <v>434</v>
      </c>
    </row>
    <row r="3" spans="1:10" x14ac:dyDescent="0.25">
      <c r="A3" s="8" t="s">
        <v>134</v>
      </c>
      <c r="B3" s="14" t="s">
        <v>135</v>
      </c>
      <c r="C3" s="13" t="s">
        <v>136</v>
      </c>
      <c r="D3" s="8" t="s">
        <v>435</v>
      </c>
      <c r="E3" s="8" t="s">
        <v>436</v>
      </c>
      <c r="F3" s="8" t="s">
        <v>437</v>
      </c>
      <c r="G3" s="8" t="s">
        <v>438</v>
      </c>
      <c r="H3" s="8" t="s">
        <v>439</v>
      </c>
      <c r="I3" s="8" t="s">
        <v>440</v>
      </c>
      <c r="J3" s="8" t="s">
        <v>386</v>
      </c>
    </row>
    <row r="4" spans="1:10" x14ac:dyDescent="0.25">
      <c r="A4" s="8" t="s">
        <v>441</v>
      </c>
      <c r="B4" s="14" t="s">
        <v>442</v>
      </c>
      <c r="C4" s="13" t="s">
        <v>200</v>
      </c>
      <c r="D4" s="8" t="s">
        <v>443</v>
      </c>
      <c r="E4" s="8" t="s">
        <v>444</v>
      </c>
      <c r="F4" s="8" t="s">
        <v>445</v>
      </c>
      <c r="G4" s="8" t="s">
        <v>446</v>
      </c>
      <c r="H4" s="8" t="s">
        <v>279</v>
      </c>
      <c r="I4" s="8" t="s">
        <v>447</v>
      </c>
      <c r="J4" s="8" t="s">
        <v>381</v>
      </c>
    </row>
    <row r="5" spans="1:10" x14ac:dyDescent="0.25">
      <c r="A5" s="8" t="s">
        <v>448</v>
      </c>
      <c r="B5" s="14" t="s">
        <v>449</v>
      </c>
      <c r="C5" s="13" t="s">
        <v>450</v>
      </c>
      <c r="D5" s="8" t="s">
        <v>451</v>
      </c>
      <c r="E5" s="8" t="s">
        <v>452</v>
      </c>
      <c r="F5" s="8" t="s">
        <v>453</v>
      </c>
      <c r="G5" s="8" t="s">
        <v>454</v>
      </c>
      <c r="H5" s="8" t="s">
        <v>290</v>
      </c>
      <c r="I5" s="8" t="s">
        <v>455</v>
      </c>
      <c r="J5" s="8" t="s">
        <v>382</v>
      </c>
    </row>
    <row r="6" spans="1:10" x14ac:dyDescent="0.25">
      <c r="A6" s="8" t="s">
        <v>456</v>
      </c>
      <c r="B6" s="14" t="s">
        <v>457</v>
      </c>
      <c r="C6" s="13" t="s">
        <v>458</v>
      </c>
      <c r="D6" s="8" t="s">
        <v>459</v>
      </c>
      <c r="E6" s="8" t="s">
        <v>460</v>
      </c>
      <c r="F6" s="8" t="s">
        <v>461</v>
      </c>
      <c r="G6" s="8" t="s">
        <v>462</v>
      </c>
      <c r="H6" s="8"/>
      <c r="I6" s="8" t="s">
        <v>463</v>
      </c>
      <c r="J6" s="8" t="s">
        <v>383</v>
      </c>
    </row>
    <row r="7" spans="1:10" x14ac:dyDescent="0.25">
      <c r="A7" s="8"/>
      <c r="B7" s="14" t="s">
        <v>464</v>
      </c>
      <c r="C7" s="13" t="s">
        <v>465</v>
      </c>
      <c r="D7" s="8" t="s">
        <v>466</v>
      </c>
      <c r="E7" s="8" t="s">
        <v>467</v>
      </c>
      <c r="F7" s="8" t="s">
        <v>468</v>
      </c>
      <c r="G7" s="8" t="s">
        <v>469</v>
      </c>
      <c r="H7" s="8"/>
      <c r="I7" s="8" t="s">
        <v>392</v>
      </c>
      <c r="J7" s="8" t="s">
        <v>384</v>
      </c>
    </row>
    <row r="8" spans="1:10" x14ac:dyDescent="0.25">
      <c r="A8" s="8"/>
      <c r="B8" s="14" t="s">
        <v>470</v>
      </c>
      <c r="C8" s="13" t="s">
        <v>471</v>
      </c>
      <c r="D8" s="8" t="s">
        <v>472</v>
      </c>
      <c r="E8" s="8" t="s">
        <v>473</v>
      </c>
      <c r="F8" s="8" t="s">
        <v>474</v>
      </c>
      <c r="G8" s="8" t="s">
        <v>475</v>
      </c>
      <c r="H8" s="8"/>
      <c r="I8" s="8"/>
      <c r="J8" s="8"/>
    </row>
    <row r="9" spans="1:10" x14ac:dyDescent="0.25">
      <c r="C9" s="13" t="s">
        <v>476</v>
      </c>
      <c r="D9" s="8" t="s">
        <v>477</v>
      </c>
      <c r="E9" s="8"/>
      <c r="F9" s="8"/>
      <c r="G9" s="8" t="s">
        <v>478</v>
      </c>
    </row>
    <row r="10" spans="1:10" x14ac:dyDescent="0.25">
      <c r="C10" s="13" t="s">
        <v>479</v>
      </c>
      <c r="D10" s="8" t="s">
        <v>480</v>
      </c>
      <c r="E10" s="8"/>
      <c r="F10" s="8"/>
      <c r="G10" s="8" t="s">
        <v>481</v>
      </c>
    </row>
    <row r="11" spans="1:10" x14ac:dyDescent="0.25">
      <c r="C11" s="13" t="s">
        <v>482</v>
      </c>
      <c r="D11" s="8" t="s">
        <v>133</v>
      </c>
      <c r="E11" s="8"/>
      <c r="F11" s="8"/>
      <c r="G11" s="8" t="s">
        <v>483</v>
      </c>
    </row>
    <row r="12" spans="1:10" x14ac:dyDescent="0.25">
      <c r="C12" s="13" t="s">
        <v>484</v>
      </c>
      <c r="D12" s="8" t="s">
        <v>485</v>
      </c>
      <c r="E12" s="8"/>
      <c r="F12" s="8"/>
      <c r="G12" s="8" t="s">
        <v>486</v>
      </c>
    </row>
    <row r="13" spans="1:10" x14ac:dyDescent="0.25">
      <c r="C13" s="13" t="s">
        <v>487</v>
      </c>
      <c r="D13" s="8" t="s">
        <v>488</v>
      </c>
      <c r="E13" s="8"/>
      <c r="F13" s="8"/>
      <c r="G13" s="8" t="s">
        <v>489</v>
      </c>
    </row>
    <row r="14" spans="1:10" x14ac:dyDescent="0.25">
      <c r="B14" s="1"/>
      <c r="C14" s="13" t="s">
        <v>490</v>
      </c>
      <c r="D14" s="8" t="s">
        <v>491</v>
      </c>
      <c r="E14" s="8"/>
      <c r="F14" s="8"/>
      <c r="G14" s="8" t="s">
        <v>492</v>
      </c>
    </row>
    <row r="15" spans="1:10" x14ac:dyDescent="0.25">
      <c r="B15" s="1"/>
      <c r="C15" s="13" t="s">
        <v>493</v>
      </c>
      <c r="D15" s="8" t="s">
        <v>494</v>
      </c>
      <c r="E15" s="8"/>
      <c r="F15" s="8"/>
      <c r="G15" s="8" t="s">
        <v>280</v>
      </c>
    </row>
    <row r="16" spans="1:10" x14ac:dyDescent="0.25">
      <c r="C16" s="13" t="s">
        <v>495</v>
      </c>
      <c r="D16" s="8"/>
      <c r="E16" s="1"/>
      <c r="G16" s="5"/>
    </row>
    <row r="17" spans="2:7" x14ac:dyDescent="0.25">
      <c r="C17" s="13" t="s">
        <v>496</v>
      </c>
      <c r="D17" s="8"/>
      <c r="E17" s="1"/>
      <c r="G17" s="5"/>
    </row>
    <row r="18" spans="2:7" x14ac:dyDescent="0.25">
      <c r="C18" s="13" t="s">
        <v>497</v>
      </c>
      <c r="D18" s="8"/>
      <c r="E18" s="1"/>
      <c r="G18" s="5"/>
    </row>
    <row r="19" spans="2:7" x14ac:dyDescent="0.25">
      <c r="C19" s="13" t="s">
        <v>498</v>
      </c>
      <c r="D19" s="8"/>
      <c r="E19" s="1"/>
      <c r="G19" s="5"/>
    </row>
    <row r="20" spans="2:7" x14ac:dyDescent="0.25">
      <c r="B20" s="1"/>
      <c r="C20" s="13" t="s">
        <v>499</v>
      </c>
      <c r="D20" s="8"/>
      <c r="E20" s="1"/>
      <c r="G20" s="5"/>
    </row>
    <row r="21" spans="2:7" x14ac:dyDescent="0.25">
      <c r="E21" s="1"/>
      <c r="G21" s="5"/>
    </row>
    <row r="22" spans="2:7" x14ac:dyDescent="0.25">
      <c r="E22" s="1"/>
      <c r="G22" s="5"/>
    </row>
    <row r="23" spans="2:7" x14ac:dyDescent="0.25">
      <c r="G23" s="5"/>
    </row>
    <row r="24" spans="2:7" x14ac:dyDescent="0.25">
      <c r="G24" s="6" t="s">
        <v>500</v>
      </c>
    </row>
    <row r="25" spans="2:7" x14ac:dyDescent="0.25">
      <c r="G25" s="4" t="s">
        <v>501</v>
      </c>
    </row>
    <row r="26" spans="2:7" x14ac:dyDescent="0.25">
      <c r="G26" s="4" t="s">
        <v>502</v>
      </c>
    </row>
    <row r="27" spans="2:7" x14ac:dyDescent="0.25">
      <c r="G27" s="4" t="s">
        <v>503</v>
      </c>
    </row>
    <row r="28" spans="2:7" x14ac:dyDescent="0.25">
      <c r="G28" s="4" t="s">
        <v>504</v>
      </c>
    </row>
    <row r="29" spans="2:7" x14ac:dyDescent="0.25">
      <c r="G29" s="4" t="s">
        <v>505</v>
      </c>
    </row>
    <row r="30" spans="2:7" x14ac:dyDescent="0.25">
      <c r="G30" s="4" t="s">
        <v>506</v>
      </c>
    </row>
    <row r="31" spans="2:7" x14ac:dyDescent="0.25">
      <c r="G31" s="4" t="s">
        <v>507</v>
      </c>
    </row>
    <row r="32" spans="2:7" x14ac:dyDescent="0.25">
      <c r="G32" s="4" t="s">
        <v>508</v>
      </c>
    </row>
    <row r="33" spans="7:7" x14ac:dyDescent="0.25">
      <c r="G33" s="4" t="s">
        <v>509</v>
      </c>
    </row>
    <row r="34" spans="7:7" x14ac:dyDescent="0.25">
      <c r="G34" s="4" t="s">
        <v>510</v>
      </c>
    </row>
    <row r="35" spans="7:7" x14ac:dyDescent="0.25">
      <c r="G35" s="4" t="s">
        <v>511</v>
      </c>
    </row>
    <row r="36" spans="7:7" x14ac:dyDescent="0.25">
      <c r="G36" s="4" t="s">
        <v>512</v>
      </c>
    </row>
    <row r="37" spans="7:7" x14ac:dyDescent="0.25">
      <c r="G37" s="4" t="s">
        <v>513</v>
      </c>
    </row>
    <row r="38" spans="7:7" x14ac:dyDescent="0.25">
      <c r="G38" s="4" t="s">
        <v>514</v>
      </c>
    </row>
    <row r="39" spans="7:7" x14ac:dyDescent="0.25">
      <c r="G39" s="4" t="s">
        <v>515</v>
      </c>
    </row>
    <row r="40" spans="7:7" x14ac:dyDescent="0.25">
      <c r="G40" s="4" t="s">
        <v>516</v>
      </c>
    </row>
    <row r="41" spans="7:7" x14ac:dyDescent="0.25">
      <c r="G41" s="4" t="s">
        <v>517</v>
      </c>
    </row>
    <row r="42" spans="7:7" x14ac:dyDescent="0.25">
      <c r="G42" s="4" t="s">
        <v>518</v>
      </c>
    </row>
    <row r="43" spans="7:7" x14ac:dyDescent="0.25">
      <c r="G43" s="4" t="s">
        <v>519</v>
      </c>
    </row>
    <row r="44" spans="7:7" x14ac:dyDescent="0.25">
      <c r="G44" s="4" t="s">
        <v>520</v>
      </c>
    </row>
    <row r="45" spans="7:7" x14ac:dyDescent="0.25">
      <c r="G45" s="4" t="s">
        <v>521</v>
      </c>
    </row>
    <row r="46" spans="7:7" x14ac:dyDescent="0.25">
      <c r="G46" s="4" t="s">
        <v>522</v>
      </c>
    </row>
    <row r="47" spans="7:7" x14ac:dyDescent="0.25">
      <c r="G47" s="4" t="s">
        <v>523</v>
      </c>
    </row>
    <row r="48" spans="7:7" x14ac:dyDescent="0.25">
      <c r="G48" s="4" t="s">
        <v>524</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1" ma:contentTypeDescription="Crear nuevo documento." ma:contentTypeScope="" ma:versionID="488107cbb98b72bba25de7363afedc08">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cc55d0115634544180c12a44972026e7"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D6A44AB-70C4-43EC-937D-52148000B6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Instructivo</vt:lpstr>
      <vt:lpstr>Meta1</vt:lpstr>
      <vt:lpstr>Meta 2</vt:lpstr>
      <vt:lpstr>Meta 3</vt:lpstr>
      <vt:lpstr>Meta 4</vt:lpstr>
      <vt:lpstr>Meta 5</vt:lpstr>
      <vt:lpstr>Indicadores PA</vt:lpstr>
      <vt:lpstr>Hoja1</vt:lpstr>
      <vt:lpstr>Territorialización PA</vt:lpstr>
      <vt:lpstr>Control de Cambios</vt:lpstr>
      <vt:lpstr>listas</vt:lpstr>
      <vt:lpstr>'Control de Cambios'!Área_de_impresión</vt:lpstr>
      <vt:lpstr>'Indicadores PA'!Área_de_impresión</vt:lpstr>
      <vt:lpstr>'Meta 2'!Área_de_impresión</vt:lpstr>
      <vt:lpstr>'Meta 3'!Área_de_impresión</vt:lpstr>
      <vt:lpstr>'Meta 4'!Área_de_impresión</vt:lpstr>
      <vt:lpstr>'Meta 5'!Área_de_impresión</vt:lpstr>
      <vt:lpstr>Meta1!Área_de_impresión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lina tatiana carrillo cruz</cp:lastModifiedBy>
  <cp:revision/>
  <cp:lastPrinted>2025-01-20T20:22:33Z</cp:lastPrinted>
  <dcterms:created xsi:type="dcterms:W3CDTF">2011-04-26T22:16:52Z</dcterms:created>
  <dcterms:modified xsi:type="dcterms:W3CDTF">2025-01-23T19:58:30Z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ies>
</file>