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9.xml" ContentType="application/vnd.openxmlformats-officedocument.spreadsheetml.comments+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lilih\OneDrive\Documentos\Mujer\Seguimiento\Noviembre\"/>
    </mc:Choice>
  </mc:AlternateContent>
  <xr:revisionPtr revIDLastSave="0" documentId="13_ncr:1_{68CCBF37-2CEF-49C5-B428-8A95F32C8058}" xr6:coauthVersionLast="47" xr6:coauthVersionMax="47" xr10:uidLastSave="{00000000-0000-0000-0000-000000000000}"/>
  <bookViews>
    <workbookView xWindow="-120" yWindow="-120" windowWidth="29040" windowHeight="15720" tabRatio="867" firstSheet="1" activeTab="8" xr2:uid="{00000000-000D-0000-FFFF-FFFF00000000}"/>
  </bookViews>
  <sheets>
    <sheet name="Instructivo" sheetId="44" r:id="rId1"/>
    <sheet name="Actividad 1" sheetId="40" r:id="rId2"/>
    <sheet name="Actividad 2" sheetId="45" r:id="rId3"/>
    <sheet name="Actividad 3" sheetId="46" r:id="rId4"/>
    <sheet name="Actividad 4" sheetId="47" r:id="rId5"/>
    <sheet name="Actividad 5" sheetId="48" r:id="rId6"/>
    <sheet name="Actividad 6" sheetId="49" r:id="rId7"/>
    <sheet name="Actividad 7" sheetId="50" r:id="rId8"/>
    <sheet name="Actividad 8" sheetId="51" r:id="rId9"/>
    <sheet name="Indicadores PA" sheetId="36" r:id="rId10"/>
    <sheet name="Hoja1" sheetId="42" state="hidden" r:id="rId11"/>
    <sheet name="Territorialización PA" sheetId="37" r:id="rId12"/>
    <sheet name="Control de Cambios" sheetId="41" r:id="rId13"/>
    <sheet name="listas" sheetId="43" state="hidden" r:id="rId14"/>
  </sheets>
  <definedNames>
    <definedName name="_xlnm._FilterDatabase" localSheetId="9" hidden="1">'Indicadores PA'!$A$12:$AV$12</definedName>
    <definedName name="_xlnm.Print_Area" localSheetId="1">'Actividad 1'!$A$1:$AF$43</definedName>
    <definedName name="_xlnm.Print_Area" localSheetId="2">'Actividad 2'!$A$1:$AF$46</definedName>
    <definedName name="_xlnm.Print_Area" localSheetId="3">'Actividad 3'!$A$1:$AF$48</definedName>
    <definedName name="_xlnm.Print_Area" localSheetId="4">'Actividad 4'!$A$1:$AF$43</definedName>
    <definedName name="_xlnm.Print_Area" localSheetId="5">'Actividad 5'!$A$1:$AF$43</definedName>
    <definedName name="_xlnm.Print_Area" localSheetId="6">'Actividad 6'!$A$1:$AF$43</definedName>
    <definedName name="_xlnm.Print_Area" localSheetId="7">'Actividad 7'!$A$1:$AF$43</definedName>
    <definedName name="_xlnm.Print_Area" localSheetId="8">'Actividad 8'!$A$1:$AF$43</definedName>
    <definedName name="_xlnm.Print_Area" localSheetId="12">'Control de Cambios'!$A$1:$E$35</definedName>
    <definedName name="_xlnm.Print_Area" localSheetId="9">'Indicadores PA'!$A$1:$AW$27</definedName>
    <definedName name="_xlnm.Print_Area" localSheetId="11">'Territorialización PA'!$A$1:$BL$141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9" i="36" l="1"/>
  <c r="AU128" i="37"/>
  <c r="AP22" i="36"/>
  <c r="AC24" i="50"/>
  <c r="AQ14" i="36"/>
  <c r="AQ15" i="36"/>
  <c r="AQ20" i="36"/>
  <c r="AQ21" i="36"/>
  <c r="AQ13" i="36"/>
  <c r="B35" i="51"/>
  <c r="B35" i="50"/>
  <c r="B35" i="49"/>
  <c r="B35" i="48"/>
  <c r="B35" i="47"/>
  <c r="B35" i="46"/>
  <c r="B35" i="45"/>
  <c r="B35" i="40"/>
  <c r="R67" i="37"/>
  <c r="R68" i="37"/>
  <c r="R69" i="37"/>
  <c r="R70" i="37"/>
  <c r="R71" i="37"/>
  <c r="R72" i="37"/>
  <c r="R73" i="37"/>
  <c r="R74" i="37"/>
  <c r="R75" i="37"/>
  <c r="R76" i="37"/>
  <c r="R77" i="37"/>
  <c r="R78" i="37"/>
  <c r="R79" i="37"/>
  <c r="R80" i="37"/>
  <c r="R81" i="37"/>
  <c r="R82" i="37"/>
  <c r="R83" i="37"/>
  <c r="R84" i="37"/>
  <c r="R85" i="37"/>
  <c r="R86" i="37"/>
  <c r="R66" i="37"/>
  <c r="J87" i="37"/>
  <c r="B63" i="37"/>
  <c r="B89" i="37"/>
  <c r="B115" i="37"/>
  <c r="BK139" i="37"/>
  <c r="BJ139" i="37"/>
  <c r="BI139" i="37"/>
  <c r="BH139" i="37"/>
  <c r="BG139" i="37"/>
  <c r="BF139" i="37"/>
  <c r="BE139" i="37"/>
  <c r="BD139" i="37"/>
  <c r="BC139" i="37"/>
  <c r="BB139" i="37"/>
  <c r="BA139" i="37"/>
  <c r="AZ139" i="37"/>
  <c r="AW139" i="37"/>
  <c r="AV139" i="37"/>
  <c r="AU139" i="37"/>
  <c r="AT139" i="37"/>
  <c r="AS139" i="37"/>
  <c r="AR139" i="37"/>
  <c r="AQ139" i="37"/>
  <c r="AP139" i="37"/>
  <c r="AO139" i="37"/>
  <c r="AN139" i="37"/>
  <c r="AM139" i="37"/>
  <c r="AL139" i="37"/>
  <c r="AK139" i="37"/>
  <c r="AJ139" i="37"/>
  <c r="AI139" i="37"/>
  <c r="AH139" i="37"/>
  <c r="AE139" i="37"/>
  <c r="AD139" i="37"/>
  <c r="AC139" i="37"/>
  <c r="AB139" i="37"/>
  <c r="AA139" i="37"/>
  <c r="Z139" i="37"/>
  <c r="Y139" i="37"/>
  <c r="X139" i="37"/>
  <c r="W139" i="37"/>
  <c r="V139" i="37"/>
  <c r="U139" i="37"/>
  <c r="T139" i="37"/>
  <c r="Q139" i="37"/>
  <c r="P139" i="37"/>
  <c r="O139" i="37"/>
  <c r="N139" i="37"/>
  <c r="M139" i="37"/>
  <c r="L139" i="37"/>
  <c r="K139" i="37"/>
  <c r="J139" i="37"/>
  <c r="I139" i="37"/>
  <c r="H139" i="37"/>
  <c r="G139" i="37"/>
  <c r="F139" i="37"/>
  <c r="E139" i="37"/>
  <c r="D139" i="37"/>
  <c r="C139" i="37"/>
  <c r="B139" i="37"/>
  <c r="AY138" i="37"/>
  <c r="AX138" i="37"/>
  <c r="S138" i="37"/>
  <c r="R138" i="37"/>
  <c r="AY137" i="37"/>
  <c r="AX137" i="37"/>
  <c r="S137" i="37"/>
  <c r="R137" i="37"/>
  <c r="AY136" i="37"/>
  <c r="AX136" i="37"/>
  <c r="S136" i="37"/>
  <c r="R136" i="37"/>
  <c r="AY135" i="37"/>
  <c r="AX135" i="37"/>
  <c r="S135" i="37"/>
  <c r="R135" i="37"/>
  <c r="AY134" i="37"/>
  <c r="AX134" i="37"/>
  <c r="S134" i="37"/>
  <c r="R134" i="37"/>
  <c r="AY133" i="37"/>
  <c r="AX133" i="37"/>
  <c r="S133" i="37"/>
  <c r="R133" i="37"/>
  <c r="AY132" i="37"/>
  <c r="AX132" i="37"/>
  <c r="S132" i="37"/>
  <c r="R132" i="37"/>
  <c r="AY131" i="37"/>
  <c r="AX131" i="37"/>
  <c r="S131" i="37"/>
  <c r="R131" i="37"/>
  <c r="AY130" i="37"/>
  <c r="AX130" i="37"/>
  <c r="S130" i="37"/>
  <c r="R130" i="37"/>
  <c r="AY129" i="37"/>
  <c r="AX129" i="37"/>
  <c r="S129" i="37"/>
  <c r="R129" i="37"/>
  <c r="AY128" i="37"/>
  <c r="AX128" i="37"/>
  <c r="S128" i="37"/>
  <c r="R128" i="37"/>
  <c r="AY127" i="37"/>
  <c r="AX127" i="37"/>
  <c r="S127" i="37"/>
  <c r="R127" i="37"/>
  <c r="AY126" i="37"/>
  <c r="AX126" i="37"/>
  <c r="S126" i="37"/>
  <c r="R126" i="37"/>
  <c r="AY125" i="37"/>
  <c r="AX125" i="37"/>
  <c r="S125" i="37"/>
  <c r="R125" i="37"/>
  <c r="AY124" i="37"/>
  <c r="AX124" i="37"/>
  <c r="S124" i="37"/>
  <c r="R124" i="37"/>
  <c r="AY123" i="37"/>
  <c r="AX123" i="37"/>
  <c r="S123" i="37"/>
  <c r="R123" i="37"/>
  <c r="AY122" i="37"/>
  <c r="AX122" i="37"/>
  <c r="S122" i="37"/>
  <c r="R122" i="37"/>
  <c r="AY121" i="37"/>
  <c r="AX121" i="37"/>
  <c r="S121" i="37"/>
  <c r="R121" i="37"/>
  <c r="AY120" i="37"/>
  <c r="AX120" i="37"/>
  <c r="S120" i="37"/>
  <c r="R120" i="37"/>
  <c r="AY119" i="37"/>
  <c r="AX119" i="37"/>
  <c r="S119" i="37"/>
  <c r="R119" i="37"/>
  <c r="AY118" i="37"/>
  <c r="AY139" i="37"/>
  <c r="AX118" i="37"/>
  <c r="S118" i="37"/>
  <c r="S139" i="37"/>
  <c r="R118" i="37"/>
  <c r="BK113" i="37"/>
  <c r="BJ113" i="37"/>
  <c r="BI113" i="37"/>
  <c r="BH113" i="37"/>
  <c r="BG113" i="37"/>
  <c r="BF113" i="37"/>
  <c r="BE113" i="37"/>
  <c r="BD113" i="37"/>
  <c r="BC113" i="37"/>
  <c r="BB113" i="37"/>
  <c r="BA113" i="37"/>
  <c r="AZ113" i="37"/>
  <c r="AW113" i="37"/>
  <c r="AV113" i="37"/>
  <c r="AU113" i="37"/>
  <c r="AT113" i="37"/>
  <c r="AS113" i="37"/>
  <c r="AR113" i="37"/>
  <c r="AQ113" i="37"/>
  <c r="AP113" i="37"/>
  <c r="AO113" i="37"/>
  <c r="AN113" i="37"/>
  <c r="AM113" i="37"/>
  <c r="AL113" i="37"/>
  <c r="AK113" i="37"/>
  <c r="AJ113" i="37"/>
  <c r="AI113" i="37"/>
  <c r="AH113" i="37"/>
  <c r="AE113" i="37"/>
  <c r="AD113" i="37"/>
  <c r="AC113" i="37"/>
  <c r="AB113" i="37"/>
  <c r="AA113" i="37"/>
  <c r="Z113" i="37"/>
  <c r="Y113" i="37"/>
  <c r="X113" i="37"/>
  <c r="W113" i="37"/>
  <c r="V113" i="37"/>
  <c r="U113" i="37"/>
  <c r="T113" i="37"/>
  <c r="Q113" i="37"/>
  <c r="P113" i="37"/>
  <c r="O113" i="37"/>
  <c r="N113" i="37"/>
  <c r="M113" i="37"/>
  <c r="L113" i="37"/>
  <c r="K113" i="37"/>
  <c r="J113" i="37"/>
  <c r="I113" i="37"/>
  <c r="H113" i="37"/>
  <c r="G113" i="37"/>
  <c r="F113" i="37"/>
  <c r="E113" i="37"/>
  <c r="D113" i="37"/>
  <c r="C113" i="37"/>
  <c r="B113" i="37"/>
  <c r="AY112" i="37"/>
  <c r="AX112" i="37"/>
  <c r="S112" i="37"/>
  <c r="R112" i="37"/>
  <c r="AY111" i="37"/>
  <c r="AX111" i="37"/>
  <c r="S111" i="37"/>
  <c r="R111" i="37"/>
  <c r="AY110" i="37"/>
  <c r="AX110" i="37"/>
  <c r="S110" i="37"/>
  <c r="R110" i="37"/>
  <c r="AY109" i="37"/>
  <c r="AX109" i="37"/>
  <c r="S109" i="37"/>
  <c r="R109" i="37"/>
  <c r="AY108" i="37"/>
  <c r="AX108" i="37"/>
  <c r="S108" i="37"/>
  <c r="R108" i="37"/>
  <c r="AY107" i="37"/>
  <c r="AX107" i="37"/>
  <c r="S107" i="37"/>
  <c r="R107" i="37"/>
  <c r="AY106" i="37"/>
  <c r="AX106" i="37"/>
  <c r="S106" i="37"/>
  <c r="R106" i="37"/>
  <c r="AY105" i="37"/>
  <c r="AX105" i="37"/>
  <c r="S105" i="37"/>
  <c r="R105" i="37"/>
  <c r="AY104" i="37"/>
  <c r="AX104" i="37"/>
  <c r="S104" i="37"/>
  <c r="R104" i="37"/>
  <c r="AY103" i="37"/>
  <c r="AX103" i="37"/>
  <c r="S103" i="37"/>
  <c r="R103" i="37"/>
  <c r="AY102" i="37"/>
  <c r="AX102" i="37"/>
  <c r="S102" i="37"/>
  <c r="R102" i="37"/>
  <c r="AY101" i="37"/>
  <c r="AX101" i="37"/>
  <c r="S101" i="37"/>
  <c r="R101" i="37"/>
  <c r="AY100" i="37"/>
  <c r="AX100" i="37"/>
  <c r="S100" i="37"/>
  <c r="R100" i="37"/>
  <c r="AY99" i="37"/>
  <c r="AX99" i="37"/>
  <c r="S99" i="37"/>
  <c r="R99" i="37"/>
  <c r="AY98" i="37"/>
  <c r="AX98" i="37"/>
  <c r="S98" i="37"/>
  <c r="R98" i="37"/>
  <c r="AY97" i="37"/>
  <c r="AX97" i="37"/>
  <c r="S97" i="37"/>
  <c r="R97" i="37"/>
  <c r="AY96" i="37"/>
  <c r="AX96" i="37"/>
  <c r="S96" i="37"/>
  <c r="R96" i="37"/>
  <c r="AY95" i="37"/>
  <c r="AX95" i="37"/>
  <c r="S95" i="37"/>
  <c r="R95" i="37"/>
  <c r="AY94" i="37"/>
  <c r="AX94" i="37"/>
  <c r="S94" i="37"/>
  <c r="R94" i="37"/>
  <c r="AY93" i="37"/>
  <c r="AX93" i="37"/>
  <c r="S93" i="37"/>
  <c r="R93" i="37"/>
  <c r="AY92" i="37"/>
  <c r="AY113" i="37"/>
  <c r="AX92" i="37"/>
  <c r="S92" i="37"/>
  <c r="S113" i="37"/>
  <c r="R92" i="37"/>
  <c r="AX113" i="37"/>
  <c r="AX139" i="37"/>
  <c r="R139" i="37"/>
  <c r="R113" i="37"/>
  <c r="BK87" i="37"/>
  <c r="BJ87" i="37"/>
  <c r="BI87" i="37"/>
  <c r="BH87" i="37"/>
  <c r="BG87" i="37"/>
  <c r="BF87" i="37"/>
  <c r="BE87" i="37"/>
  <c r="BD87" i="37"/>
  <c r="BC87" i="37"/>
  <c r="BB87" i="37"/>
  <c r="BA87" i="37"/>
  <c r="AZ87" i="37"/>
  <c r="AW87" i="37"/>
  <c r="AV87" i="37"/>
  <c r="AU87" i="37"/>
  <c r="AT87" i="37"/>
  <c r="AS87" i="37"/>
  <c r="AR87" i="37"/>
  <c r="AQ87" i="37"/>
  <c r="AP87" i="37"/>
  <c r="AO87" i="37"/>
  <c r="AN87" i="37"/>
  <c r="AM87" i="37"/>
  <c r="AL87" i="37"/>
  <c r="AK87" i="37"/>
  <c r="AJ87" i="37"/>
  <c r="AI87" i="37"/>
  <c r="AH87" i="37"/>
  <c r="AE87" i="37"/>
  <c r="AD87" i="37"/>
  <c r="AC87" i="37"/>
  <c r="AB87" i="37"/>
  <c r="AA87" i="37"/>
  <c r="Z87" i="37"/>
  <c r="Y87" i="37"/>
  <c r="X87" i="37"/>
  <c r="W87" i="37"/>
  <c r="V87" i="37"/>
  <c r="U87" i="37"/>
  <c r="T87" i="37"/>
  <c r="Q87" i="37"/>
  <c r="P87" i="37"/>
  <c r="O87" i="37"/>
  <c r="N87" i="37"/>
  <c r="M87" i="37"/>
  <c r="L87" i="37"/>
  <c r="K87" i="37"/>
  <c r="I87" i="37"/>
  <c r="G87" i="37"/>
  <c r="F87" i="37"/>
  <c r="E87" i="37"/>
  <c r="D87" i="37"/>
  <c r="C87" i="37"/>
  <c r="B87" i="37"/>
  <c r="AY86" i="37"/>
  <c r="AX86" i="37"/>
  <c r="S86" i="37"/>
  <c r="AY85" i="37"/>
  <c r="AX85" i="37"/>
  <c r="S85" i="37"/>
  <c r="AY84" i="37"/>
  <c r="AX84" i="37"/>
  <c r="S84" i="37"/>
  <c r="AY83" i="37"/>
  <c r="AX83" i="37"/>
  <c r="S83" i="37"/>
  <c r="AY82" i="37"/>
  <c r="AX82" i="37"/>
  <c r="S82" i="37"/>
  <c r="AY81" i="37"/>
  <c r="AX81" i="37"/>
  <c r="S81" i="37"/>
  <c r="AY80" i="37"/>
  <c r="AX80" i="37"/>
  <c r="S80" i="37"/>
  <c r="AY79" i="37"/>
  <c r="AX79" i="37"/>
  <c r="S79" i="37"/>
  <c r="AY78" i="37"/>
  <c r="AX78" i="37"/>
  <c r="S78" i="37"/>
  <c r="AY77" i="37"/>
  <c r="AX77" i="37"/>
  <c r="S77" i="37"/>
  <c r="AY76" i="37"/>
  <c r="AX76" i="37"/>
  <c r="S76" i="37"/>
  <c r="AY75" i="37"/>
  <c r="AX75" i="37"/>
  <c r="S75" i="37"/>
  <c r="AY74" i="37"/>
  <c r="AX74" i="37"/>
  <c r="S74" i="37"/>
  <c r="AY73" i="37"/>
  <c r="AX73" i="37"/>
  <c r="S73" i="37"/>
  <c r="AY72" i="37"/>
  <c r="AX72" i="37"/>
  <c r="S72" i="37"/>
  <c r="AY71" i="37"/>
  <c r="AX71" i="37"/>
  <c r="S71" i="37"/>
  <c r="AY70" i="37"/>
  <c r="AX70" i="37"/>
  <c r="S70" i="37"/>
  <c r="AY69" i="37"/>
  <c r="AX69" i="37"/>
  <c r="S69" i="37"/>
  <c r="AY68" i="37"/>
  <c r="AX68" i="37"/>
  <c r="S68" i="37"/>
  <c r="AY67" i="37"/>
  <c r="AX67" i="37"/>
  <c r="S67" i="37"/>
  <c r="AY66" i="37"/>
  <c r="AX66" i="37"/>
  <c r="S66" i="37"/>
  <c r="R87" i="37"/>
  <c r="I24" i="46"/>
  <c r="J24" i="46"/>
  <c r="K24" i="46"/>
  <c r="L24" i="46"/>
  <c r="M24" i="46"/>
  <c r="A35" i="49"/>
  <c r="P36" i="48"/>
  <c r="P35" i="48"/>
  <c r="P36" i="45"/>
  <c r="P35" i="45"/>
  <c r="P36" i="46"/>
  <c r="P35" i="46"/>
  <c r="P36" i="47"/>
  <c r="P35" i="47"/>
  <c r="P36" i="40"/>
  <c r="P35" i="40"/>
  <c r="H16" i="36"/>
  <c r="L18" i="36"/>
  <c r="H18" i="36"/>
  <c r="L19" i="36"/>
  <c r="H19" i="36"/>
  <c r="L17" i="36"/>
  <c r="H17" i="36"/>
  <c r="AY87" i="37"/>
  <c r="AX87" i="37"/>
  <c r="S87" i="37"/>
  <c r="L22" i="36"/>
  <c r="H22" i="36"/>
  <c r="A35" i="51"/>
  <c r="P42" i="51"/>
  <c r="P41" i="51"/>
  <c r="P30" i="51"/>
  <c r="AC25" i="51"/>
  <c r="AD25" i="51"/>
  <c r="O25" i="51"/>
  <c r="N25" i="51"/>
  <c r="AC24" i="51"/>
  <c r="M24" i="51"/>
  <c r="L24" i="51"/>
  <c r="K24" i="51"/>
  <c r="J24" i="51"/>
  <c r="I24" i="51"/>
  <c r="H24" i="51"/>
  <c r="G24" i="51"/>
  <c r="F24" i="51"/>
  <c r="E24" i="51"/>
  <c r="D24" i="51"/>
  <c r="C24" i="51"/>
  <c r="B24" i="51"/>
  <c r="AC23" i="51"/>
  <c r="AD23" i="51"/>
  <c r="N23" i="51"/>
  <c r="O23" i="51"/>
  <c r="AC22" i="51"/>
  <c r="N22" i="51"/>
  <c r="A35" i="47"/>
  <c r="P42" i="47"/>
  <c r="P41" i="47"/>
  <c r="P44" i="46"/>
  <c r="P43" i="46"/>
  <c r="P42" i="46"/>
  <c r="P41" i="46"/>
  <c r="P42" i="45"/>
  <c r="P41" i="45"/>
  <c r="P42" i="50"/>
  <c r="P41" i="50"/>
  <c r="A35" i="50"/>
  <c r="P30" i="50"/>
  <c r="AC25" i="50"/>
  <c r="AD25" i="50"/>
  <c r="N25" i="50"/>
  <c r="O25" i="50"/>
  <c r="M24" i="50"/>
  <c r="L24" i="50"/>
  <c r="K24" i="50"/>
  <c r="J24" i="50"/>
  <c r="I24" i="50"/>
  <c r="H24" i="50"/>
  <c r="G24" i="50"/>
  <c r="F24" i="50"/>
  <c r="E24" i="50"/>
  <c r="D24" i="50"/>
  <c r="C24" i="50"/>
  <c r="B24" i="50"/>
  <c r="N24" i="50"/>
  <c r="AC23" i="50"/>
  <c r="AD23" i="50"/>
  <c r="N23" i="50"/>
  <c r="O23" i="50"/>
  <c r="AC22" i="50"/>
  <c r="N22" i="50"/>
  <c r="P42" i="49"/>
  <c r="P41" i="49"/>
  <c r="P30" i="49"/>
  <c r="AC25" i="49"/>
  <c r="AD25" i="49"/>
  <c r="N25" i="49"/>
  <c r="O25" i="49"/>
  <c r="AC24" i="49"/>
  <c r="M24" i="49"/>
  <c r="L24" i="49"/>
  <c r="K24" i="49"/>
  <c r="J24" i="49"/>
  <c r="I24" i="49"/>
  <c r="H24" i="49"/>
  <c r="G24" i="49"/>
  <c r="F24" i="49"/>
  <c r="E24" i="49"/>
  <c r="D24" i="49"/>
  <c r="C24" i="49"/>
  <c r="B24" i="49"/>
  <c r="N24" i="49"/>
  <c r="AC23" i="49"/>
  <c r="AD23" i="49"/>
  <c r="N23" i="49"/>
  <c r="O23" i="49"/>
  <c r="AC22" i="49"/>
  <c r="N22" i="49"/>
  <c r="P42" i="48"/>
  <c r="P41" i="48"/>
  <c r="A35" i="48"/>
  <c r="P30" i="48"/>
  <c r="AC25" i="48"/>
  <c r="AD25" i="48"/>
  <c r="N25" i="48"/>
  <c r="O25" i="48"/>
  <c r="AC24" i="48"/>
  <c r="M24" i="48"/>
  <c r="L24" i="48"/>
  <c r="K24" i="48"/>
  <c r="J24" i="48"/>
  <c r="I24" i="48"/>
  <c r="H24" i="48"/>
  <c r="G24" i="48"/>
  <c r="F24" i="48"/>
  <c r="E24" i="48"/>
  <c r="D24" i="48"/>
  <c r="C24" i="48"/>
  <c r="B24" i="48"/>
  <c r="AC23" i="48"/>
  <c r="AD23" i="48"/>
  <c r="N23" i="48"/>
  <c r="O23" i="48"/>
  <c r="AC22" i="48"/>
  <c r="N22" i="48"/>
  <c r="P30" i="47"/>
  <c r="AC25" i="47"/>
  <c r="AD25" i="47"/>
  <c r="N25" i="47"/>
  <c r="O25" i="47"/>
  <c r="AC24" i="47"/>
  <c r="M24" i="47"/>
  <c r="L24" i="47"/>
  <c r="K24" i="47"/>
  <c r="J24" i="47"/>
  <c r="I24" i="47"/>
  <c r="H24" i="47"/>
  <c r="G24" i="47"/>
  <c r="F24" i="47"/>
  <c r="E24" i="47"/>
  <c r="D24" i="47"/>
  <c r="C24" i="47"/>
  <c r="B24" i="47"/>
  <c r="AC23" i="47"/>
  <c r="AD23" i="47"/>
  <c r="N23" i="47"/>
  <c r="O23" i="47"/>
  <c r="AC22" i="47"/>
  <c r="N22" i="47"/>
  <c r="P46" i="46"/>
  <c r="P45" i="46"/>
  <c r="A35" i="46"/>
  <c r="P30" i="46"/>
  <c r="AC25" i="46"/>
  <c r="AD25" i="46"/>
  <c r="N25" i="46"/>
  <c r="O25" i="46"/>
  <c r="AC24" i="46"/>
  <c r="H24" i="46"/>
  <c r="G24" i="46"/>
  <c r="F24" i="46"/>
  <c r="E24" i="46"/>
  <c r="D24" i="46"/>
  <c r="C24" i="46"/>
  <c r="B24" i="46"/>
  <c r="AC23" i="46"/>
  <c r="AD23" i="46"/>
  <c r="N23" i="46"/>
  <c r="O23" i="46"/>
  <c r="AC22" i="46"/>
  <c r="P44" i="45"/>
  <c r="P43" i="45"/>
  <c r="A35" i="45"/>
  <c r="P30" i="45"/>
  <c r="AC25" i="45"/>
  <c r="AD25" i="45"/>
  <c r="N25" i="45"/>
  <c r="O25" i="45"/>
  <c r="AC24" i="45"/>
  <c r="M24" i="45"/>
  <c r="L24" i="45"/>
  <c r="K24" i="45"/>
  <c r="J24" i="45"/>
  <c r="I24" i="45"/>
  <c r="H24" i="45"/>
  <c r="G24" i="45"/>
  <c r="F24" i="45"/>
  <c r="E24" i="45"/>
  <c r="D24" i="45"/>
  <c r="C24" i="45"/>
  <c r="B24" i="45"/>
  <c r="N24" i="45"/>
  <c r="AC23" i="45"/>
  <c r="AD23" i="45"/>
  <c r="N23" i="45"/>
  <c r="O23" i="45"/>
  <c r="AC22" i="45"/>
  <c r="N22" i="45"/>
  <c r="A35" i="40"/>
  <c r="M24" i="40"/>
  <c r="L24" i="40"/>
  <c r="K24" i="40"/>
  <c r="J24" i="40"/>
  <c r="I24" i="40"/>
  <c r="H24" i="40"/>
  <c r="G24" i="40"/>
  <c r="F24" i="40"/>
  <c r="E24" i="40"/>
  <c r="D24" i="40"/>
  <c r="C24" i="40"/>
  <c r="B24" i="40"/>
  <c r="N24" i="48"/>
  <c r="N24" i="51"/>
  <c r="AE23" i="51"/>
  <c r="AE25" i="48"/>
  <c r="AE25" i="51"/>
  <c r="AE25" i="49"/>
  <c r="AE25" i="50"/>
  <c r="AE23" i="50"/>
  <c r="AE23" i="49"/>
  <c r="AE23" i="48"/>
  <c r="AE23" i="47"/>
  <c r="AE25" i="47"/>
  <c r="N24" i="47"/>
  <c r="AE23" i="46"/>
  <c r="N24" i="46"/>
  <c r="AE25" i="45"/>
  <c r="AE23" i="45"/>
  <c r="AE25" i="46"/>
  <c r="AQ22" i="36"/>
  <c r="AQ19" i="36"/>
  <c r="AP18" i="36"/>
  <c r="AQ18" i="36"/>
  <c r="AP17" i="36"/>
  <c r="AQ17" i="36"/>
  <c r="AP16" i="36"/>
  <c r="AQ16" i="36"/>
  <c r="N22" i="40"/>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S59" i="37"/>
  <c r="AY58" i="37"/>
  <c r="S58" i="37"/>
  <c r="AY57" i="37"/>
  <c r="S57" i="37"/>
  <c r="AY56" i="37"/>
  <c r="S56" i="37"/>
  <c r="AY55" i="37"/>
  <c r="S55" i="37"/>
  <c r="AY54" i="37"/>
  <c r="S54" i="37"/>
  <c r="AY53" i="37"/>
  <c r="S53" i="37"/>
  <c r="AY52" i="37"/>
  <c r="S52" i="37"/>
  <c r="AY51" i="37"/>
  <c r="S51" i="37"/>
  <c r="AY50" i="37"/>
  <c r="S50" i="37"/>
  <c r="AY49" i="37"/>
  <c r="S49" i="37"/>
  <c r="AY48" i="37"/>
  <c r="S48" i="37"/>
  <c r="AY47" i="37"/>
  <c r="S47" i="37"/>
  <c r="AY46" i="37"/>
  <c r="S46" i="37"/>
  <c r="AY45" i="37"/>
  <c r="S45" i="37"/>
  <c r="AY44" i="37"/>
  <c r="S44" i="37"/>
  <c r="AY43" i="37"/>
  <c r="S43" i="37"/>
  <c r="AY42" i="37"/>
  <c r="S42" i="37"/>
  <c r="AY41" i="37"/>
  <c r="S41" i="37"/>
  <c r="AY40" i="37"/>
  <c r="S40" i="37"/>
  <c r="AY39" i="37"/>
  <c r="S39" i="37"/>
  <c r="R39"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c r="T32" i="37"/>
  <c r="U32" i="37"/>
  <c r="V32" i="37"/>
  <c r="W32" i="37"/>
  <c r="X32" i="37"/>
  <c r="AZ32" i="37"/>
  <c r="BA32" i="37"/>
  <c r="BB32" i="37"/>
  <c r="BC32" i="37"/>
  <c r="BD32" i="37"/>
  <c r="BE32" i="37"/>
  <c r="AC25" i="40"/>
  <c r="AD25" i="40"/>
  <c r="AC24" i="40"/>
  <c r="AC23" i="40"/>
  <c r="AD23" i="40"/>
  <c r="AC22" i="40"/>
  <c r="N25" i="40"/>
  <c r="O25" i="40"/>
  <c r="N24" i="40"/>
  <c r="P42" i="40"/>
  <c r="P41" i="40"/>
  <c r="P30" i="40"/>
  <c r="AX12" i="37"/>
  <c r="AX13" i="37"/>
  <c r="AX23" i="37"/>
  <c r="AX24" i="37"/>
  <c r="AX25" i="37"/>
  <c r="AX26" i="37"/>
  <c r="AX27" i="37"/>
  <c r="AX28" i="37"/>
  <c r="AX29" i="37"/>
  <c r="AX30" i="37"/>
  <c r="AX31" i="37"/>
  <c r="AX11" i="37"/>
  <c r="R11" i="37"/>
  <c r="R32" i="37"/>
  <c r="C32" i="37"/>
  <c r="D32" i="37"/>
  <c r="F32" i="37"/>
  <c r="G32" i="37"/>
  <c r="H32" i="37"/>
  <c r="N32" i="37"/>
  <c r="O32" i="37"/>
  <c r="P32" i="37"/>
  <c r="Y32" i="37"/>
  <c r="Z32" i="37"/>
  <c r="AA32" i="37"/>
  <c r="AB32" i="37"/>
  <c r="AC32" i="37"/>
  <c r="AD32" i="37"/>
  <c r="AE32" i="37"/>
  <c r="B32" i="37"/>
  <c r="BK32" i="37"/>
  <c r="BJ32" i="37"/>
  <c r="BI32" i="37"/>
  <c r="BH32" i="37"/>
  <c r="BG32" i="37"/>
  <c r="BF32" i="37"/>
  <c r="AE25" i="40"/>
  <c r="AY60" i="37"/>
  <c r="AY32" i="37"/>
  <c r="AX60" i="37"/>
  <c r="AX32" i="37"/>
  <c r="S32" i="37"/>
  <c r="S60" i="37"/>
  <c r="R60" i="37"/>
  <c r="AE23" i="40"/>
  <c r="N22"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rgb="FF000000"/>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rgb="FF000000"/>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74E3A11-7EAE-9C43-BFED-CFCA88BE1CB9}">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952BAD9-C1C3-2F4C-84EB-A96767335CE6}">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D32D2FEC-FCE2-3D4F-AF5C-C333DCC0663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6402D639-6205-1C45-BF50-2F9368474F6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A15B0673-46B7-744A-A9EB-72DA095D6FCC}">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E6135C77-A335-BA44-96A8-FD6E665BB15E}">
      <text>
        <r>
          <rPr>
            <sz val="9"/>
            <color indexed="81"/>
            <rFont val="Tahoma"/>
            <family val="2"/>
          </rPr>
          <t>En este campo se diligencia el nombre de la actividad del proyecto de inversión</t>
        </r>
      </text>
    </comment>
    <comment ref="A21" authorId="0" shapeId="0" xr:uid="{474FF5E1-E8CE-B84A-9D08-CBBEB9CC8382}">
      <text>
        <r>
          <rPr>
            <sz val="9"/>
            <color indexed="81"/>
            <rFont val="Tahoma"/>
            <family val="2"/>
          </rPr>
          <t>Valor de la reserva constituida al inicio de la vigencia</t>
        </r>
      </text>
    </comment>
    <comment ref="AD21" authorId="0" shapeId="0" xr:uid="{0E6BC43D-9C05-964C-BE99-8F9E010116A8}">
      <text>
        <r>
          <rPr>
            <sz val="9"/>
            <color indexed="81"/>
            <rFont val="Tahoma"/>
            <family val="2"/>
          </rPr>
          <t>Ajustar las sumatorias en las formulas de compromisos y giros según el periodo según corresponda</t>
        </r>
      </text>
    </comment>
    <comment ref="A22" authorId="0" shapeId="0" xr:uid="{DF1DE016-C1D1-3F40-88FE-283824C55671}">
      <text>
        <r>
          <rPr>
            <sz val="9"/>
            <color indexed="81"/>
            <rFont val="Tahoma"/>
            <family val="2"/>
          </rPr>
          <t>Programación de acuerdo de desempleño en la ejecución de giros para cada mes de la vigencia.</t>
        </r>
      </text>
    </comment>
    <comment ref="A23" authorId="0" shapeId="0" xr:uid="{F52BD9F9-F9E8-8E46-A4E8-CB5D23E814D8}">
      <text>
        <r>
          <rPr>
            <sz val="9"/>
            <color indexed="81"/>
            <rFont val="Tahoma"/>
            <family val="2"/>
          </rPr>
          <t>Liberaciones de reservas realizadas en cada mes de la vigencia.</t>
        </r>
      </text>
    </comment>
    <comment ref="A24" authorId="0" shapeId="0" xr:uid="{74A5FAF7-904A-E14E-8C8C-60499546F900}">
      <text>
        <r>
          <rPr>
            <sz val="9"/>
            <color indexed="81"/>
            <rFont val="Tahoma"/>
            <family val="2"/>
          </rPr>
          <t>Reserva definitiva despues de liberaciones.</t>
        </r>
      </text>
    </comment>
    <comment ref="A25" authorId="0" shapeId="0" xr:uid="{7604DBF0-C7B1-8D47-BEA5-40E7848ADB5A}">
      <text>
        <r>
          <rPr>
            <sz val="9"/>
            <color indexed="81"/>
            <rFont val="Tahoma"/>
            <family val="2"/>
          </rPr>
          <t>Ejecución de los giros de la reserva para mes</t>
        </r>
      </text>
    </comment>
    <comment ref="A28" authorId="2" shapeId="0" xr:uid="{2101D06D-BA0D-2146-A627-68E16206AE71}">
      <text>
        <r>
          <rPr>
            <sz val="9"/>
            <color indexed="81"/>
            <rFont val="Tahoma"/>
            <family val="2"/>
          </rPr>
          <t>En este campo se diligencia el nombre de la actividad del proyecto que se reportó con rezago en su cumplimiento físico en la vigencia anterior</t>
        </r>
      </text>
    </comment>
    <comment ref="B28" authorId="2" shapeId="0" xr:uid="{5544428B-014F-B848-8B21-476761DF79DF}">
      <text>
        <r>
          <rPr>
            <sz val="9"/>
            <color indexed="81"/>
            <rFont val="Tahoma"/>
            <family val="2"/>
          </rPr>
          <t>Se diligencia el rezago reportado al corte de diciembre de la vigencia anterior</t>
        </r>
      </text>
    </comment>
    <comment ref="A33" authorId="2" shapeId="0" xr:uid="{0A543DA1-CF86-B34F-8A73-1CCB835CD728}">
      <text>
        <r>
          <rPr>
            <sz val="9"/>
            <color rgb="FF000000"/>
            <rFont val="Tahoma"/>
            <family val="2"/>
          </rPr>
          <t>En este campo se diligencia el nombre de la actividad del proyecto de inversión</t>
        </r>
      </text>
    </comment>
    <comment ref="B33" authorId="2" shapeId="0" xr:uid="{1458262A-3BA8-CC4D-91CA-D85FE84B8DE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FE69A5FD-1540-0B4C-9EF6-F00333B4B55B}">
      <text>
        <r>
          <rPr>
            <sz val="9"/>
            <color indexed="81"/>
            <rFont val="Tahoma"/>
            <family val="2"/>
          </rPr>
          <t>Se diligencia la programación mensual de la actividad proyecto de inversión</t>
        </r>
      </text>
    </comment>
    <comment ref="A39" authorId="2" shapeId="0" xr:uid="{762E5654-C289-2147-9291-7658C82B58C6}">
      <text>
        <r>
          <rPr>
            <sz val="9"/>
            <color indexed="81"/>
            <rFont val="Tahoma"/>
            <family val="2"/>
          </rPr>
          <t>En este campo se diligencia el nombre de la tarea definida para la gestión de cumplimiento de la actividad del proyecto de inversión</t>
        </r>
      </text>
    </comment>
    <comment ref="B39" authorId="2" shapeId="0" xr:uid="{FE517EB1-3319-034B-A8B4-F31E448EC744}">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78AC7C17-8228-044C-B9BF-6A29F56F5FF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8F83AA40-1C6F-0144-B15D-AE78A3D6089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A0D1156A-1974-3F4D-8B9E-8901352EF4E8}">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7E69AA4-2204-A146-83AD-5FC5D8FD51FC}">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C4757A64-020A-8F4D-9B4D-2E4FFD5630BA}">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9C9B07C7-F3A4-EB43-BFEC-B8F6C75F7977}">
      <text>
        <r>
          <rPr>
            <sz val="9"/>
            <color rgb="FF000000"/>
            <rFont val="Tahoma"/>
            <family val="2"/>
          </rPr>
          <t>En este campo se diligencia el nombre de la actividad del proyecto de inversión</t>
        </r>
      </text>
    </comment>
    <comment ref="A21" authorId="0" shapeId="0" xr:uid="{CA58E66E-9C0C-744C-AFB8-519F15861BB1}">
      <text>
        <r>
          <rPr>
            <sz val="9"/>
            <color indexed="81"/>
            <rFont val="Tahoma"/>
            <family val="2"/>
          </rPr>
          <t>Valor de la reserva constituida al inicio de la vigencia</t>
        </r>
      </text>
    </comment>
    <comment ref="AD21" authorId="0" shapeId="0" xr:uid="{101E4323-93D2-DE4C-AC71-C2F85D242941}">
      <text>
        <r>
          <rPr>
            <sz val="9"/>
            <color indexed="81"/>
            <rFont val="Tahoma"/>
            <family val="2"/>
          </rPr>
          <t>Ajustar las sumatorias en las formulas de compromisos y giros según el periodo según corresponda</t>
        </r>
      </text>
    </comment>
    <comment ref="A22" authorId="0" shapeId="0" xr:uid="{DD10CBC7-FC5C-6748-B787-4F4F5461198B}">
      <text>
        <r>
          <rPr>
            <sz val="9"/>
            <color indexed="81"/>
            <rFont val="Tahoma"/>
            <family val="2"/>
          </rPr>
          <t>Programación de acuerdo de desempleño en la ejecución de giros para cada mes de la vigencia.</t>
        </r>
      </text>
    </comment>
    <comment ref="A23" authorId="0" shapeId="0" xr:uid="{EA96820E-2E82-DA48-9431-66E757812F9D}">
      <text>
        <r>
          <rPr>
            <sz val="9"/>
            <color indexed="81"/>
            <rFont val="Tahoma"/>
            <family val="2"/>
          </rPr>
          <t>Liberaciones de reservas realizadas en cada mes de la vigencia.</t>
        </r>
      </text>
    </comment>
    <comment ref="A24" authorId="0" shapeId="0" xr:uid="{6780C768-60F7-6C48-8DA0-9A879A592587}">
      <text>
        <r>
          <rPr>
            <sz val="9"/>
            <color indexed="81"/>
            <rFont val="Tahoma"/>
            <family val="2"/>
          </rPr>
          <t>Reserva definitiva despues de liberaciones.</t>
        </r>
      </text>
    </comment>
    <comment ref="A25" authorId="0" shapeId="0" xr:uid="{2157294B-E1F5-7447-8549-695BABD10203}">
      <text>
        <r>
          <rPr>
            <sz val="9"/>
            <color indexed="81"/>
            <rFont val="Tahoma"/>
            <family val="2"/>
          </rPr>
          <t>Ejecución de los giros de la reserva para mes</t>
        </r>
      </text>
    </comment>
    <comment ref="A28" authorId="2" shapeId="0" xr:uid="{6D785007-96C6-3049-B182-6558B3B9A2CB}">
      <text>
        <r>
          <rPr>
            <sz val="9"/>
            <color indexed="81"/>
            <rFont val="Tahoma"/>
            <family val="2"/>
          </rPr>
          <t>En este campo se diligencia el nombre de la actividad del proyecto que se reportó con rezago en su cumplimiento físico en la vigencia anterior</t>
        </r>
      </text>
    </comment>
    <comment ref="B28" authorId="2" shapeId="0" xr:uid="{3DD7F7D3-8317-6749-AB47-31D36C9A3189}">
      <text>
        <r>
          <rPr>
            <sz val="9"/>
            <color indexed="81"/>
            <rFont val="Tahoma"/>
            <family val="2"/>
          </rPr>
          <t>Se diligencia el rezago reportado al corte de diciembre de la vigencia anterior</t>
        </r>
      </text>
    </comment>
    <comment ref="A33" authorId="2" shapeId="0" xr:uid="{8A4757CD-9A82-8048-812E-E87C3113456D}">
      <text>
        <r>
          <rPr>
            <sz val="9"/>
            <color rgb="FF000000"/>
            <rFont val="Tahoma"/>
            <family val="2"/>
          </rPr>
          <t>En este campo se diligencia el nombre de la actividad del proyecto de inversión</t>
        </r>
      </text>
    </comment>
    <comment ref="B33" authorId="2" shapeId="0" xr:uid="{733FF759-8FA0-2644-B6FE-22466F860DE3}">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1CBB382-A4F2-FC43-B793-0933BD30CBCC}">
      <text>
        <r>
          <rPr>
            <sz val="9"/>
            <color indexed="81"/>
            <rFont val="Tahoma"/>
            <family val="2"/>
          </rPr>
          <t>Se diligencia la programación mensual de la actividad proyecto de inversión</t>
        </r>
      </text>
    </comment>
    <comment ref="A39" authorId="2" shapeId="0" xr:uid="{BF495FA6-E578-2341-9667-0595B5501CD0}">
      <text>
        <r>
          <rPr>
            <sz val="9"/>
            <color rgb="FF000000"/>
            <rFont val="Tahoma"/>
            <family val="2"/>
          </rPr>
          <t>En este campo se diligencia el nombre de la tarea definida para la gestión de cumplimiento de la actividad del proyecto de inversión</t>
        </r>
      </text>
    </comment>
    <comment ref="B39" authorId="2" shapeId="0" xr:uid="{FA943AC5-8C4E-8E4F-9FEF-0CC77C05303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1533333-B574-B842-A117-255D7F13762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C52E9072-B638-2540-BDDC-F6DC0E3418A3}">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C273880B-24D5-AC45-A7A7-B34BB213E7D9}">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4BB5468B-246B-A741-ABDB-0327E461BC3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E5CD697E-497A-3E4E-B674-4C3E2248817B}">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8684E873-AEAF-244D-97EC-73ECED838124}">
      <text>
        <r>
          <rPr>
            <sz val="9"/>
            <color indexed="81"/>
            <rFont val="Tahoma"/>
            <family val="2"/>
          </rPr>
          <t>En este campo se diligencia el nombre de la actividad del proyecto de inversión</t>
        </r>
      </text>
    </comment>
    <comment ref="A21" authorId="0" shapeId="0" xr:uid="{760E571C-1EFA-A94B-A72E-334B191BB047}">
      <text>
        <r>
          <rPr>
            <sz val="9"/>
            <color indexed="81"/>
            <rFont val="Tahoma"/>
            <family val="2"/>
          </rPr>
          <t>Valor de la reserva constituida al inicio de la vigencia</t>
        </r>
      </text>
    </comment>
    <comment ref="AD21" authorId="0" shapeId="0" xr:uid="{12D8085B-79EA-6B44-A2E3-24EF1BAF1986}">
      <text>
        <r>
          <rPr>
            <sz val="9"/>
            <color indexed="81"/>
            <rFont val="Tahoma"/>
            <family val="2"/>
          </rPr>
          <t>Ajustar las sumatorias en las formulas de compromisos y giros según el periodo según corresponda</t>
        </r>
      </text>
    </comment>
    <comment ref="A22" authorId="0" shapeId="0" xr:uid="{1704E6FE-4B74-C646-8677-91EED7E5C7E6}">
      <text>
        <r>
          <rPr>
            <sz val="9"/>
            <color indexed="81"/>
            <rFont val="Tahoma"/>
            <family val="2"/>
          </rPr>
          <t>Programación de acuerdo de desempleño en la ejecución de giros para cada mes de la vigencia.</t>
        </r>
      </text>
    </comment>
    <comment ref="A23" authorId="0" shapeId="0" xr:uid="{010171A9-FD72-284B-86BC-6801532C04DB}">
      <text>
        <r>
          <rPr>
            <sz val="9"/>
            <color indexed="81"/>
            <rFont val="Tahoma"/>
            <family val="2"/>
          </rPr>
          <t>Liberaciones de reservas realizadas en cada mes de la vigencia.</t>
        </r>
      </text>
    </comment>
    <comment ref="A24" authorId="0" shapeId="0" xr:uid="{9E4050BD-A7CA-7540-9850-7EDD4FEE91BD}">
      <text>
        <r>
          <rPr>
            <sz val="9"/>
            <color indexed="81"/>
            <rFont val="Tahoma"/>
            <family val="2"/>
          </rPr>
          <t>Reserva definitiva despues de liberaciones.</t>
        </r>
      </text>
    </comment>
    <comment ref="A25" authorId="0" shapeId="0" xr:uid="{0B106072-0F9C-C541-8F15-97125C092FE9}">
      <text>
        <r>
          <rPr>
            <sz val="9"/>
            <color indexed="81"/>
            <rFont val="Tahoma"/>
            <family val="2"/>
          </rPr>
          <t>Ejecución de los giros de la reserva para mes</t>
        </r>
      </text>
    </comment>
    <comment ref="A28" authorId="2" shapeId="0" xr:uid="{53DA2BC3-8D49-6C48-804A-75ADD68A3BE4}">
      <text>
        <r>
          <rPr>
            <sz val="9"/>
            <color indexed="81"/>
            <rFont val="Tahoma"/>
            <family val="2"/>
          </rPr>
          <t>En este campo se diligencia el nombre de la actividad del proyecto que se reportó con rezago en su cumplimiento físico en la vigencia anterior</t>
        </r>
      </text>
    </comment>
    <comment ref="B28" authorId="2" shapeId="0" xr:uid="{8921E86E-4629-1D41-935E-F78D7504C72B}">
      <text>
        <r>
          <rPr>
            <sz val="9"/>
            <color indexed="81"/>
            <rFont val="Tahoma"/>
            <family val="2"/>
          </rPr>
          <t>Se diligencia el rezago reportado al corte de diciembre de la vigencia anterior</t>
        </r>
      </text>
    </comment>
    <comment ref="A33" authorId="2" shapeId="0" xr:uid="{84BE07A9-C519-3940-9838-6C17166B0C70}">
      <text>
        <r>
          <rPr>
            <sz val="9"/>
            <color rgb="FF000000"/>
            <rFont val="Tahoma"/>
            <family val="2"/>
          </rPr>
          <t>En este campo se diligencia el nombre de la actividad del proyecto de inversión</t>
        </r>
      </text>
    </comment>
    <comment ref="B33" authorId="2" shapeId="0" xr:uid="{954121A8-1F70-9547-A155-C02E5DC58F55}">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362B0740-3DEF-E447-B064-43ACC6679DC1}">
      <text>
        <r>
          <rPr>
            <sz val="9"/>
            <color rgb="FF000000"/>
            <rFont val="Tahoma"/>
            <family val="2"/>
          </rPr>
          <t>Se diligencia la programación mensual de la actividad proyecto de inversión</t>
        </r>
      </text>
    </comment>
    <comment ref="A39" authorId="2" shapeId="0" xr:uid="{E356188E-1851-B447-85C5-3D634338BA1E}">
      <text>
        <r>
          <rPr>
            <sz val="9"/>
            <color rgb="FF000000"/>
            <rFont val="Tahoma"/>
            <family val="2"/>
          </rPr>
          <t>En este campo se diligencia el nombre de la tarea definida para la gestión de cumplimiento de la actividad del proyecto de inversión</t>
        </r>
      </text>
    </comment>
    <comment ref="B39" authorId="2" shapeId="0" xr:uid="{35F72161-7898-CB4F-9B4E-A3FE955270E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64B88210-1D17-224B-99FF-3BCB8B352BF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B3D75ACB-B69A-594B-BDD3-70743D5B477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E5BDC420-7EDF-0742-9837-B9FE09799BB1}">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BC2C342C-20E8-DC4B-869F-0458BC1417C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F0A42A-28EA-5241-B217-DFEA7A7861FC}">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19B148D8-52AF-2B49-89CB-4BECD145666D}">
      <text>
        <r>
          <rPr>
            <sz val="9"/>
            <color indexed="81"/>
            <rFont val="Tahoma"/>
            <family val="2"/>
          </rPr>
          <t>En este campo se diligencia el nombre de la actividad del proyecto de inversión</t>
        </r>
      </text>
    </comment>
    <comment ref="A21" authorId="0" shapeId="0" xr:uid="{1C840300-7477-2142-81B5-F9CE8AE544B7}">
      <text>
        <r>
          <rPr>
            <sz val="9"/>
            <color indexed="81"/>
            <rFont val="Tahoma"/>
            <family val="2"/>
          </rPr>
          <t>Valor de la reserva constituida al inicio de la vigencia</t>
        </r>
      </text>
    </comment>
    <comment ref="AD21" authorId="0" shapeId="0" xr:uid="{D62E9FB8-54EA-5E43-8528-82127AEF26BA}">
      <text>
        <r>
          <rPr>
            <sz val="9"/>
            <color indexed="81"/>
            <rFont val="Tahoma"/>
            <family val="2"/>
          </rPr>
          <t>Ajustar las sumatorias en las formulas de compromisos y giros según el periodo según corresponda</t>
        </r>
      </text>
    </comment>
    <comment ref="A22" authorId="0" shapeId="0" xr:uid="{712A1684-4B99-724F-B919-92691F5E1CE1}">
      <text>
        <r>
          <rPr>
            <sz val="9"/>
            <color indexed="81"/>
            <rFont val="Tahoma"/>
            <family val="2"/>
          </rPr>
          <t>Programación de acuerdo de desempleño en la ejecución de giros para cada mes de la vigencia.</t>
        </r>
      </text>
    </comment>
    <comment ref="A23" authorId="0" shapeId="0" xr:uid="{2CBF7F90-966A-EE43-A2AA-905A132474E9}">
      <text>
        <r>
          <rPr>
            <sz val="9"/>
            <color indexed="81"/>
            <rFont val="Tahoma"/>
            <family val="2"/>
          </rPr>
          <t>Liberaciones de reservas realizadas en cada mes de la vigencia.</t>
        </r>
      </text>
    </comment>
    <comment ref="A24" authorId="0" shapeId="0" xr:uid="{D154A1D7-0285-B94B-8FDE-C94EEC25B043}">
      <text>
        <r>
          <rPr>
            <sz val="9"/>
            <color indexed="81"/>
            <rFont val="Tahoma"/>
            <family val="2"/>
          </rPr>
          <t>Reserva definitiva despues de liberaciones.</t>
        </r>
      </text>
    </comment>
    <comment ref="A25" authorId="0" shapeId="0" xr:uid="{2924E90D-A6F1-4E42-B70E-1D3F6D532D59}">
      <text>
        <r>
          <rPr>
            <sz val="9"/>
            <color indexed="81"/>
            <rFont val="Tahoma"/>
            <family val="2"/>
          </rPr>
          <t>Ejecución de los giros de la reserva para mes</t>
        </r>
      </text>
    </comment>
    <comment ref="A28" authorId="2" shapeId="0" xr:uid="{A420B4E2-2B9F-244D-96EF-F2868E368C91}">
      <text>
        <r>
          <rPr>
            <sz val="9"/>
            <color indexed="81"/>
            <rFont val="Tahoma"/>
            <family val="2"/>
          </rPr>
          <t>En este campo se diligencia el nombre de la actividad del proyecto que se reportó con rezago en su cumplimiento físico en la vigencia anterior</t>
        </r>
      </text>
    </comment>
    <comment ref="B28" authorId="2" shapeId="0" xr:uid="{2314495A-79B8-A749-998B-0031E4B34390}">
      <text>
        <r>
          <rPr>
            <sz val="9"/>
            <color indexed="81"/>
            <rFont val="Tahoma"/>
            <family val="2"/>
          </rPr>
          <t>Se diligencia el rezago reportado al corte de diciembre de la vigencia anterior</t>
        </r>
      </text>
    </comment>
    <comment ref="A33" authorId="2" shapeId="0" xr:uid="{5AD58BED-E79A-8D49-825F-DDBD80FD70D0}">
      <text>
        <r>
          <rPr>
            <sz val="9"/>
            <color rgb="FF000000"/>
            <rFont val="Tahoma"/>
            <family val="2"/>
          </rPr>
          <t>En este campo se diligencia el nombre de la actividad del proyecto de inversión</t>
        </r>
      </text>
    </comment>
    <comment ref="B33" authorId="2" shapeId="0" xr:uid="{0DE54B57-8E6F-1C4C-A54D-C21FD751002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CA4501B7-0B32-E34C-B8C9-A7A12839777D}">
      <text>
        <r>
          <rPr>
            <sz val="9"/>
            <color indexed="81"/>
            <rFont val="Tahoma"/>
            <family val="2"/>
          </rPr>
          <t>Se diligencia la programación mensual de la actividad proyecto de inversión</t>
        </r>
      </text>
    </comment>
    <comment ref="A39" authorId="2" shapeId="0" xr:uid="{E763B127-8EDA-E34E-9BB3-3FFCC3EBD299}">
      <text>
        <r>
          <rPr>
            <sz val="9"/>
            <color indexed="81"/>
            <rFont val="Tahoma"/>
            <family val="2"/>
          </rPr>
          <t>En este campo se diligencia el nombre de la tarea definida para la gestión de cumplimiento de la actividad del proyecto de inversión</t>
        </r>
      </text>
    </comment>
    <comment ref="B39" authorId="2" shapeId="0" xr:uid="{ADCC54E0-66FE-DF46-B085-1680D71C67A2}">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E4D01F9-FCB2-714E-B83A-D5DC0CCC81F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D88CFAEB-2EF5-7D47-8200-07A49B020B93}">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1D17B5C8-CD54-DA4E-8F43-73BFD9ADC3A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A4DEEF07-57C2-3F45-9EB0-668495A667E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E1F14CF-31F4-5F48-A1A1-EE413D045426}">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15EFADFE-DB2C-324E-8E73-FB4AEDC0D6A3}">
      <text>
        <r>
          <rPr>
            <sz val="9"/>
            <color indexed="81"/>
            <rFont val="Tahoma"/>
            <family val="2"/>
          </rPr>
          <t>En este campo se diligencia el nombre de la actividad del proyecto de inversión</t>
        </r>
      </text>
    </comment>
    <comment ref="A21" authorId="0" shapeId="0" xr:uid="{D71EFB5E-75EB-F142-A7B5-27EC40FE6B98}">
      <text>
        <r>
          <rPr>
            <sz val="9"/>
            <color indexed="81"/>
            <rFont val="Tahoma"/>
            <family val="2"/>
          </rPr>
          <t>Valor de la reserva constituida al inicio de la vigencia</t>
        </r>
      </text>
    </comment>
    <comment ref="AD21" authorId="0" shapeId="0" xr:uid="{3308CE22-FC2B-1C47-9E21-29F704272F00}">
      <text>
        <r>
          <rPr>
            <sz val="9"/>
            <color indexed="81"/>
            <rFont val="Tahoma"/>
            <family val="2"/>
          </rPr>
          <t>Ajustar las sumatorias en las formulas de compromisos y giros según el periodo según corresponda</t>
        </r>
      </text>
    </comment>
    <comment ref="A22" authorId="0" shapeId="0" xr:uid="{41521C47-FA54-1147-AFF7-B4229E9CA3B5}">
      <text>
        <r>
          <rPr>
            <sz val="9"/>
            <color indexed="81"/>
            <rFont val="Tahoma"/>
            <family val="2"/>
          </rPr>
          <t>Programación de acuerdo de desempleño en la ejecución de giros para cada mes de la vigencia.</t>
        </r>
      </text>
    </comment>
    <comment ref="A23" authorId="0" shapeId="0" xr:uid="{35130D4C-18E6-B641-92A3-E8B4BDA1E31A}">
      <text>
        <r>
          <rPr>
            <sz val="9"/>
            <color indexed="81"/>
            <rFont val="Tahoma"/>
            <family val="2"/>
          </rPr>
          <t>Liberaciones de reservas realizadas en cada mes de la vigencia.</t>
        </r>
      </text>
    </comment>
    <comment ref="A24" authorId="0" shapeId="0" xr:uid="{425E547F-C319-E442-AD86-3EBC3961EBE3}">
      <text>
        <r>
          <rPr>
            <sz val="9"/>
            <color indexed="81"/>
            <rFont val="Tahoma"/>
            <family val="2"/>
          </rPr>
          <t>Reserva definitiva despues de liberaciones.</t>
        </r>
      </text>
    </comment>
    <comment ref="A25" authorId="0" shapeId="0" xr:uid="{B6575008-D567-AC40-964F-106104D20A79}">
      <text>
        <r>
          <rPr>
            <sz val="9"/>
            <color indexed="81"/>
            <rFont val="Tahoma"/>
            <family val="2"/>
          </rPr>
          <t>Ejecución de los giros de la reserva para mes</t>
        </r>
      </text>
    </comment>
    <comment ref="A28" authorId="2" shapeId="0" xr:uid="{2F45BB7B-ED1C-9749-BDEA-DBEEFAB5C298}">
      <text>
        <r>
          <rPr>
            <sz val="9"/>
            <color indexed="81"/>
            <rFont val="Tahoma"/>
            <family val="2"/>
          </rPr>
          <t>En este campo se diligencia el nombre de la actividad del proyecto que se reportó con rezago en su cumplimiento físico en la vigencia anterior</t>
        </r>
      </text>
    </comment>
    <comment ref="B28" authorId="2" shapeId="0" xr:uid="{309955CB-7C0A-2C48-BEF1-20B2DF68645B}">
      <text>
        <r>
          <rPr>
            <sz val="9"/>
            <color indexed="81"/>
            <rFont val="Tahoma"/>
            <family val="2"/>
          </rPr>
          <t>Se diligencia el rezago reportado al corte de diciembre de la vigencia anterior</t>
        </r>
      </text>
    </comment>
    <comment ref="A33" authorId="2" shapeId="0" xr:uid="{6BB610FD-C043-7349-BFE4-329495EBCEF1}">
      <text>
        <r>
          <rPr>
            <sz val="9"/>
            <color rgb="FF000000"/>
            <rFont val="Tahoma"/>
            <family val="2"/>
          </rPr>
          <t>En este campo se diligencia el nombre de la actividad del proyecto de inversión</t>
        </r>
      </text>
    </comment>
    <comment ref="B33" authorId="2" shapeId="0" xr:uid="{E1155996-1ED6-604F-9C20-CBED672B85C1}">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DBF3C82C-9A6F-2A47-810B-340AD5A26D04}">
      <text>
        <r>
          <rPr>
            <sz val="9"/>
            <color indexed="81"/>
            <rFont val="Tahoma"/>
            <family val="2"/>
          </rPr>
          <t>Se diligencia la programación mensual de la actividad proyecto de inversión</t>
        </r>
      </text>
    </comment>
    <comment ref="A39" authorId="2" shapeId="0" xr:uid="{26C1E5D6-8752-7E4A-B9CF-BF4265A4245B}">
      <text>
        <r>
          <rPr>
            <sz val="9"/>
            <color rgb="FF000000"/>
            <rFont val="Tahoma"/>
            <family val="2"/>
          </rPr>
          <t>En este campo se diligencia el nombre de la tarea definida para la gestión de cumplimiento de la actividad del proyecto de inversión</t>
        </r>
      </text>
    </comment>
    <comment ref="B39" authorId="2" shapeId="0" xr:uid="{B311D867-D802-7740-9F92-A9A266F0298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4687C2AB-36BD-5547-A3E7-7B5F53B78CA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8C90E2C-8D0E-5A4C-BC63-94ED94F8D65D}">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72503BC8-311A-0347-98F0-0D40F7DE3D7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FC608ED2-EF3C-6043-8673-31408EB8D4A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B7B251D8-CB1D-1D46-A6B7-FDF59E8A562C}">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368C3770-D335-1346-BFAD-FC260F2365B2}">
      <text>
        <r>
          <rPr>
            <sz val="9"/>
            <color indexed="81"/>
            <rFont val="Tahoma"/>
            <family val="2"/>
          </rPr>
          <t>En este campo se diligencia el nombre de la actividad del proyecto de inversión</t>
        </r>
      </text>
    </comment>
    <comment ref="A21" authorId="0" shapeId="0" xr:uid="{1314F3F7-1218-BE4C-8E06-ED7D9612CB87}">
      <text>
        <r>
          <rPr>
            <sz val="9"/>
            <color indexed="81"/>
            <rFont val="Tahoma"/>
            <family val="2"/>
          </rPr>
          <t>Valor de la reserva constituida al inicio de la vigencia</t>
        </r>
      </text>
    </comment>
    <comment ref="AD21" authorId="0" shapeId="0" xr:uid="{7A7F92F5-FC68-1048-B308-9991BE44CCB7}">
      <text>
        <r>
          <rPr>
            <sz val="9"/>
            <color indexed="81"/>
            <rFont val="Tahoma"/>
            <family val="2"/>
          </rPr>
          <t>Ajustar las sumatorias en las formulas de compromisos y giros según el periodo según corresponda</t>
        </r>
      </text>
    </comment>
    <comment ref="A22" authorId="0" shapeId="0" xr:uid="{BFF0EF70-C8AC-734A-9BA7-C1BE4F45C988}">
      <text>
        <r>
          <rPr>
            <sz val="9"/>
            <color indexed="81"/>
            <rFont val="Tahoma"/>
            <family val="2"/>
          </rPr>
          <t>Programación de acuerdo de desempleño en la ejecución de giros para cada mes de la vigencia.</t>
        </r>
      </text>
    </comment>
    <comment ref="A23" authorId="0" shapeId="0" xr:uid="{03647B5D-960F-BA48-B78D-B0189DFDEECF}">
      <text>
        <r>
          <rPr>
            <sz val="9"/>
            <color indexed="81"/>
            <rFont val="Tahoma"/>
            <family val="2"/>
          </rPr>
          <t>Liberaciones de reservas realizadas en cada mes de la vigencia.</t>
        </r>
      </text>
    </comment>
    <comment ref="A24" authorId="0" shapeId="0" xr:uid="{01506FC3-BA16-E240-BBA7-B9F99A3DB631}">
      <text>
        <r>
          <rPr>
            <sz val="9"/>
            <color indexed="81"/>
            <rFont val="Tahoma"/>
            <family val="2"/>
          </rPr>
          <t>Reserva definitiva despues de liberaciones.</t>
        </r>
      </text>
    </comment>
    <comment ref="A25" authorId="0" shapeId="0" xr:uid="{EB5C1A7E-34B3-5C4A-9C90-83D93CCCD11D}">
      <text>
        <r>
          <rPr>
            <sz val="9"/>
            <color indexed="81"/>
            <rFont val="Tahoma"/>
            <family val="2"/>
          </rPr>
          <t>Ejecución de los giros de la reserva para mes</t>
        </r>
      </text>
    </comment>
    <comment ref="A28" authorId="2" shapeId="0" xr:uid="{E7C5FEDF-CB65-C247-AD08-F3B9803D4021}">
      <text>
        <r>
          <rPr>
            <sz val="9"/>
            <color indexed="81"/>
            <rFont val="Tahoma"/>
            <family val="2"/>
          </rPr>
          <t>En este campo se diligencia el nombre de la actividad del proyecto que se reportó con rezago en su cumplimiento físico en la vigencia anterior</t>
        </r>
      </text>
    </comment>
    <comment ref="B28" authorId="2" shapeId="0" xr:uid="{F4CEA386-E3C3-CE41-9636-764042CEAAA7}">
      <text>
        <r>
          <rPr>
            <sz val="9"/>
            <color indexed="81"/>
            <rFont val="Tahoma"/>
            <family val="2"/>
          </rPr>
          <t>Se diligencia el rezago reportado al corte de diciembre de la vigencia anterior</t>
        </r>
      </text>
    </comment>
    <comment ref="A33" authorId="2" shapeId="0" xr:uid="{EBE38B40-54A4-0447-A0A2-D5F4F4787144}">
      <text>
        <r>
          <rPr>
            <sz val="9"/>
            <color rgb="FF000000"/>
            <rFont val="Tahoma"/>
            <family val="2"/>
          </rPr>
          <t>En este campo se diligencia el nombre de la actividad del proyecto de inversión</t>
        </r>
      </text>
    </comment>
    <comment ref="B33" authorId="2" shapeId="0" xr:uid="{921E08A6-E340-364F-B59A-F1BA3F70F34A}">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A766724-3047-8E44-854D-12FC92EACFB1}">
      <text>
        <r>
          <rPr>
            <sz val="9"/>
            <color indexed="81"/>
            <rFont val="Tahoma"/>
            <family val="2"/>
          </rPr>
          <t>Se diligencia la programación mensual de la actividad proyecto de inversión</t>
        </r>
      </text>
    </comment>
    <comment ref="A39" authorId="2" shapeId="0" xr:uid="{A1D798FE-33BF-4A40-8992-BB489EA8D630}">
      <text>
        <r>
          <rPr>
            <sz val="9"/>
            <color indexed="81"/>
            <rFont val="Tahoma"/>
            <family val="2"/>
          </rPr>
          <t>En este campo se diligencia el nombre de la tarea definida para la gestión de cumplimiento de la actividad del proyecto de inversión</t>
        </r>
      </text>
    </comment>
    <comment ref="B39" authorId="2" shapeId="0" xr:uid="{211AC81A-E40F-DE40-8A7F-01F01937184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8D8EF5C1-6343-E543-8BF3-23DF718A928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995B5E20-EA1B-E440-8391-B378D909F44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34452541-5A13-4A4B-9B39-D2F9FAA15C42}">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B57830EB-5044-DD45-BA33-70DEA98A762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B3A4F15-DE5A-CA47-B19D-BFCAEA5106E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2F671382-AD32-5F47-BA76-206769A1409B}">
      <text>
        <r>
          <rPr>
            <sz val="9"/>
            <color indexed="81"/>
            <rFont val="Tahoma"/>
            <family val="2"/>
          </rPr>
          <t>En este campo se diligencia el nombre de la actividad del proyecto de inversión</t>
        </r>
      </text>
    </comment>
    <comment ref="A21" authorId="0" shapeId="0" xr:uid="{C2495393-D681-B64A-902D-DC3F4C016A27}">
      <text>
        <r>
          <rPr>
            <sz val="9"/>
            <color indexed="81"/>
            <rFont val="Tahoma"/>
            <family val="2"/>
          </rPr>
          <t>Valor de la reserva constituida al inicio de la vigencia</t>
        </r>
      </text>
    </comment>
    <comment ref="AD21" authorId="0" shapeId="0" xr:uid="{8789219C-D734-E94C-8577-25CE4E0B68A6}">
      <text>
        <r>
          <rPr>
            <sz val="9"/>
            <color indexed="81"/>
            <rFont val="Tahoma"/>
            <family val="2"/>
          </rPr>
          <t>Ajustar las sumatorias en las formulas de compromisos y giros según el periodo según corresponda</t>
        </r>
      </text>
    </comment>
    <comment ref="A22" authorId="0" shapeId="0" xr:uid="{6BFAE44C-D12A-A44C-826B-33353C7175B7}">
      <text>
        <r>
          <rPr>
            <sz val="9"/>
            <color indexed="81"/>
            <rFont val="Tahoma"/>
            <family val="2"/>
          </rPr>
          <t>Programación de acuerdo de desempleño en la ejecución de giros para cada mes de la vigencia.</t>
        </r>
      </text>
    </comment>
    <comment ref="A23" authorId="0" shapeId="0" xr:uid="{61EF3A7D-14A5-5B42-A00B-39E267A4395D}">
      <text>
        <r>
          <rPr>
            <sz val="9"/>
            <color indexed="81"/>
            <rFont val="Tahoma"/>
            <family val="2"/>
          </rPr>
          <t>Liberaciones de reservas realizadas en cada mes de la vigencia.</t>
        </r>
      </text>
    </comment>
    <comment ref="A24" authorId="0" shapeId="0" xr:uid="{8C24BA61-0500-D443-A996-5E3BB54B9EAE}">
      <text>
        <r>
          <rPr>
            <sz val="9"/>
            <color indexed="81"/>
            <rFont val="Tahoma"/>
            <family val="2"/>
          </rPr>
          <t>Reserva definitiva despues de liberaciones.</t>
        </r>
      </text>
    </comment>
    <comment ref="A25" authorId="0" shapeId="0" xr:uid="{F71ADD87-561B-184D-8208-538A2EA63643}">
      <text>
        <r>
          <rPr>
            <sz val="9"/>
            <color indexed="81"/>
            <rFont val="Tahoma"/>
            <family val="2"/>
          </rPr>
          <t>Ejecución de los giros de la reserva para mes</t>
        </r>
      </text>
    </comment>
    <comment ref="A28" authorId="2" shapeId="0" xr:uid="{40BD5947-5800-A046-9555-EF168897FD5C}">
      <text>
        <r>
          <rPr>
            <sz val="9"/>
            <color indexed="81"/>
            <rFont val="Tahoma"/>
            <family val="2"/>
          </rPr>
          <t>En este campo se diligencia el nombre de la actividad del proyecto que se reportó con rezago en su cumplimiento físico en la vigencia anterior</t>
        </r>
      </text>
    </comment>
    <comment ref="B28" authorId="2" shapeId="0" xr:uid="{9920CF59-4D24-3D44-97E8-87D78D27F3F1}">
      <text>
        <r>
          <rPr>
            <sz val="9"/>
            <color indexed="81"/>
            <rFont val="Tahoma"/>
            <family val="2"/>
          </rPr>
          <t>Se diligencia el rezago reportado al corte de diciembre de la vigencia anterior</t>
        </r>
      </text>
    </comment>
    <comment ref="A33" authorId="2" shapeId="0" xr:uid="{CC872222-1EF0-1E4A-B49D-B28680D950D3}">
      <text>
        <r>
          <rPr>
            <sz val="9"/>
            <color rgb="FF000000"/>
            <rFont val="Tahoma"/>
            <family val="2"/>
          </rPr>
          <t>En este campo se diligencia el nombre de la actividad del proyecto de inversión</t>
        </r>
      </text>
    </comment>
    <comment ref="B33" authorId="2" shapeId="0" xr:uid="{D6739B29-8687-1845-B00A-5F05F7DD5C8B}">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81DB7EB0-89C6-8C4D-B151-3520771761A8}">
      <text>
        <r>
          <rPr>
            <sz val="9"/>
            <color indexed="81"/>
            <rFont val="Tahoma"/>
            <family val="2"/>
          </rPr>
          <t>Se diligencia la programación mensual de la actividad proyecto de inversión</t>
        </r>
      </text>
    </comment>
    <comment ref="A39" authorId="2" shapeId="0" xr:uid="{B53EC39E-C9EF-1442-B9FF-BFEE901C3C24}">
      <text>
        <r>
          <rPr>
            <sz val="9"/>
            <color indexed="81"/>
            <rFont val="Tahoma"/>
            <family val="2"/>
          </rPr>
          <t>En este campo se diligencia el nombre de la tarea definida para la gestión de cumplimiento de la actividad del proyecto de inversión</t>
        </r>
      </text>
    </comment>
    <comment ref="B39" authorId="2" shapeId="0" xr:uid="{CBBD9E39-B847-8A4B-AC8B-74FD0C46169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Liliana Andrea Hernandez</author>
  </authors>
  <commentList>
    <comment ref="AR5" authorId="0" shapeId="0" xr:uid="{00000000-0006-0000-01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S5" authorId="1" shapeId="0" xr:uid="{00000000-0006-0000-0100-000002000000}">
      <text>
        <r>
          <rPr>
            <sz val="10"/>
            <color rgb="FF000000"/>
            <rFont val="Tahoma"/>
            <family val="2"/>
          </rPr>
          <t>En este campo se diligencia el link o la ruta donde se puede consultar las evidencias que soportan la ejecución reportada</t>
        </r>
      </text>
    </comment>
    <comment ref="AT5" authorId="0" shapeId="0" xr:uid="{00000000-0006-0000-01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rgb="FF000000"/>
            <rFont val="Tahoma"/>
            <family val="2"/>
          </rPr>
          <t>Relacionar el objetivo estratégico asociado</t>
        </r>
      </text>
    </comment>
    <comment ref="A11" authorId="0" shapeId="0" xr:uid="{00000000-0006-0000-0100-000006000000}">
      <text>
        <r>
          <rPr>
            <sz val="10"/>
            <color rgb="FF000000"/>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rgb="FF000000"/>
            <rFont val="Tahoma"/>
            <family val="2"/>
          </rPr>
          <t>Define la representación matemática del cálculo del indicador.</t>
        </r>
      </text>
    </comment>
    <comment ref="G11" authorId="0" shapeId="0" xr:uid="{00000000-0006-0000-0100-000009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70B8F934-7A39-437F-A15F-9F543440E210}">
      <text>
        <r>
          <rPr>
            <sz val="10"/>
            <color rgb="FF000000"/>
            <rFont val="Tahoma"/>
            <family val="2"/>
          </rPr>
          <t>Valor de la meta programada de acuerdo con el indicador formulado y el parámetro de referencia para determinar la magnitud</t>
        </r>
      </text>
    </comment>
    <comment ref="I11" authorId="2" shapeId="0" xr:uid="{432DBF48-E39D-4BDB-9679-D9E5E2ACD65C}">
      <text>
        <r>
          <rPr>
            <sz val="10"/>
            <color rgb="FF000000"/>
            <rFont val="Tahoma"/>
            <family val="2"/>
          </rPr>
          <t xml:space="preserve">Parámetro de referencia para determinar la magnitud y el tipo de unidad del indicador.  </t>
        </r>
      </text>
    </comment>
    <comment ref="J11" authorId="0" shapeId="0" xr:uid="{00000000-0006-0000-0100-00000A000000}">
      <text>
        <r>
          <rPr>
            <sz val="10"/>
            <color rgb="FF000000"/>
            <rFont val="Tahoma"/>
            <family val="2"/>
          </rPr>
          <t>Describe los pasos o el proceso para calcular el indicador</t>
        </r>
      </text>
    </comment>
    <comment ref="K11" authorId="2" shapeId="0" xr:uid="{752CE2A7-7FC2-4A90-8604-18E755B674D2}">
      <text>
        <r>
          <rPr>
            <sz val="10"/>
            <color rgb="FF000000"/>
            <rFont val="Tahoma"/>
            <family val="2"/>
          </rPr>
          <t xml:space="preserve">Dependencia responsable de la medición y reporte del indicador. </t>
        </r>
      </text>
    </comment>
    <comment ref="L11" authorId="2" shapeId="0" xr:uid="{AFED9E2A-799F-4633-A8A2-D5580324066C}">
      <text>
        <r>
          <rPr>
            <sz val="10"/>
            <color rgb="FF000000"/>
            <rFont val="Tahoma"/>
            <family val="2"/>
          </rPr>
          <t>Para los indicadores POA, únicamente diligenciar la vigencia a formular.</t>
        </r>
        <r>
          <rPr>
            <sz val="9"/>
            <color rgb="FF000000"/>
            <rFont val="Tahoma"/>
            <family val="2"/>
          </rPr>
          <t xml:space="preserve">
</t>
        </r>
      </text>
    </comment>
    <comment ref="P11" authorId="0" shapeId="0" xr:uid="{00000000-0006-0000-0100-00000B000000}">
      <text>
        <r>
          <rPr>
            <sz val="10"/>
            <color rgb="FF000000"/>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 ref="AR16" authorId="3" shapeId="0" xr:uid="{DD9FC66D-73C4-4EE9-A508-0E64EC7D98C1}">
      <text>
        <r>
          <rPr>
            <b/>
            <sz val="9"/>
            <color rgb="FF000000"/>
            <rFont val="Tahoma"/>
            <family val="2"/>
          </rPr>
          <t>Liliana Andrea Hernandez:</t>
        </r>
        <r>
          <rPr>
            <sz val="9"/>
            <color rgb="FF000000"/>
            <rFont val="Tahoma"/>
            <family val="2"/>
          </rPr>
          <t xml:space="preserve">
</t>
        </r>
        <r>
          <rPr>
            <sz val="9"/>
            <color rgb="FF000000"/>
            <rFont val="Tahoma"/>
            <family val="2"/>
          </rPr>
          <t xml:space="preserve">Por favor incluir el nuemro de muejres que participaron en el primer ciclo, para que cuadre con la parte cuantitativa
</t>
        </r>
        <r>
          <rPr>
            <sz val="9"/>
            <color rgb="FF000000"/>
            <rFont val="Tahoma"/>
            <family val="2"/>
          </rPr>
          <t xml:space="preserve">
</t>
        </r>
        <r>
          <rPr>
            <sz val="9"/>
            <color rgb="FF000000"/>
            <rFont val="Tahoma"/>
            <family val="2"/>
          </rPr>
          <t xml:space="preserve">rta ajustado. </t>
        </r>
      </text>
    </comment>
    <comment ref="AR18" authorId="3" shapeId="0" xr:uid="{DD3BD542-7687-470B-B196-1D6E5E912D9F}">
      <text>
        <r>
          <rPr>
            <b/>
            <sz val="9"/>
            <color rgb="FF000000"/>
            <rFont val="Tahoma"/>
            <family val="2"/>
          </rPr>
          <t>Liliana Andrea Hernandez:</t>
        </r>
        <r>
          <rPr>
            <sz val="9"/>
            <color rgb="FF000000"/>
            <rFont val="Tahoma"/>
            <family val="2"/>
          </rPr>
          <t xml:space="preserve">
</t>
        </r>
        <r>
          <rPr>
            <sz val="9"/>
            <color rgb="FF000000"/>
            <rFont val="Tahoma"/>
            <family val="2"/>
          </rPr>
          <t xml:space="preserve">Por favor revisar porque no es coherente el reporte cualitativo con el cuantitativo
</t>
        </r>
        <r>
          <rPr>
            <sz val="9"/>
            <color rgb="FF000000"/>
            <rFont val="Tahoma"/>
            <family val="2"/>
          </rPr>
          <t xml:space="preserve">
</t>
        </r>
        <r>
          <rPr>
            <sz val="9"/>
            <color rgb="FF000000"/>
            <rFont val="Tahoma"/>
            <family val="2"/>
          </rPr>
          <t xml:space="preserve">Rta. ajutado.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rgb="FF000000"/>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rgb="FF000000"/>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6" authorId="0" shapeId="0" xr:uid="{89595C2F-5C6A-3D48-A1BB-A067339B7A6A}">
      <text>
        <r>
          <rPr>
            <sz val="9"/>
            <color rgb="FF000000"/>
            <rFont val="Tahoma"/>
            <family val="2"/>
          </rPr>
          <t>Se diligencia el nombre del indicador o actividad a territorializar</t>
        </r>
      </text>
    </comment>
    <comment ref="A63" authorId="0" shapeId="0" xr:uid="{25B8FE2B-DEEB-6044-9674-96B6DFBFF7EE}">
      <text>
        <r>
          <rPr>
            <sz val="9"/>
            <color rgb="FF000000"/>
            <rFont val="Tahoma"/>
            <family val="2"/>
          </rPr>
          <t>Se diligencia el nombre del indicador o actividad a territorializar</t>
        </r>
      </text>
    </comment>
    <comment ref="A89" authorId="0" shapeId="0" xr:uid="{4677583D-6D6D-A347-B0DF-5F142B67A307}">
      <text>
        <r>
          <rPr>
            <sz val="9"/>
            <color rgb="FF000000"/>
            <rFont val="Tahoma"/>
            <family val="2"/>
          </rPr>
          <t>Se diligencia el nombre del indicador o actividad a territorializar</t>
        </r>
      </text>
    </comment>
    <comment ref="A115" authorId="0" shapeId="0" xr:uid="{C654EF46-27B3-3E45-92F5-F5F825F519AC}">
      <text>
        <r>
          <rPr>
            <sz val="9"/>
            <color rgb="FF000000"/>
            <rFont val="Tahoma"/>
            <family val="2"/>
          </rPr>
          <t>Se diligencia el nombre del indicador o actividad a territorializar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<sst xmlns="http://schemas.openxmlformats.org/spreadsheetml/2006/main" count="2337" uniqueCount="520">
  <si>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</si>
  <si>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</si>
  <si>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</si>
  <si>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</si>
  <si>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</si>
  <si>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</si>
  <si>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</si>
  <si>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</si>
  <si>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</si>
  <si>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</si>
  <si>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</si>
  <si>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</si>
  <si>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</si>
  <si>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</si>
  <si>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</si>
  <si>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</si>
  <si>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</si>
  <si>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</si>
  <si>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</si>
  <si>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</si>
  <si>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</si>
  <si>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</si>
  <si>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</si>
  <si>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</si>
  <si>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</si>
  <si>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</si>
  <si>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</si>
  <si>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</si>
  <si>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</si>
  <si>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</si>
  <si>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</si>
  <si>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</si>
  <si>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</si>
  <si>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</si>
  <si>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</si>
  <si>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</si>
  <si>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</si>
  <si>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</si>
  <si>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</si>
  <si>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</si>
  <si>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</si>
  <si>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</si>
  <si>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</si>
  <si>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</si>
  <si>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</si>
  <si>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</si>
  <si>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</si>
  <si>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</si>
  <si>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</si>
  <si>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</si>
  <si>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</si>
  <si>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</si>
  <si>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</si>
  <si>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</si>
  <si>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</si>
  <si>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</si>
  <si>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</si>
  <si>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</si>
  <si>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</si>
  <si>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</si>
  <si>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</si>
  <si>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</si>
  <si>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</si>
  <si>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</si>
  <si>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</si>
  <si>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</si>
  <si>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</si>
  <si>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</si>
  <si>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</si>
  <si>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</si>
  <si>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</si>
  <si>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</si>
  <si>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</si>
  <si>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</si>
  <si>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</si>
  <si>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</si>
  <si>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</si>
  <si>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</si>
  <si>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</si>
  <si>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</si>
  <si>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</si>
  <si>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</si>
  <si>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</si>
  <si>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</si>
  <si>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</si>
  <si>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</si>
  <si>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</si>
  <si>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</si>
  <si>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</si>
  <si>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</si>
  <si>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</si>
  <si>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</si>
  <si>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</si>
  <si>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</si>
  <si>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</si>
  <si>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</si>
  <si>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</si>
  <si>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</si>
  <si>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</si>
  <si>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</si>
  <si>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</si>
  <si>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</si>
  <si>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</si>
  <si>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</si>
  <si>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</si>
  <si>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</si>
  <si>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</si>
  <si>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</si>
  <si>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</si>
  <si>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</si>
  <si>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</si>
  <si>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</si>
  <si>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</si>
  <si>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</si>
  <si>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</si>
  <si>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</si>
  <si>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</si>
  <si>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</si>
  <si>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</si>
  <si>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</si>
  <si>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</si>
  <si>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</si>
  <si>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</si>
  <si>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</si>
  <si>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</si>
  <si>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</si>
  <si>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</si>
  <si>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</si>
  <si>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NOV</t>
  </si>
  <si>
    <t>FORMULACION</t>
  </si>
  <si>
    <t>ACTUALIZACION</t>
  </si>
  <si>
    <t>SEGUIMIENTO</t>
  </si>
  <si>
    <t>X</t>
  </si>
  <si>
    <t>Implementación de estrategias de participación, territorialización y transversalización de la Política Pública de Mujeres y Equidad de Género a nivel local en Bogotá D.C.</t>
  </si>
  <si>
    <t>2. Bogotá confía en su bien-estar</t>
  </si>
  <si>
    <t>2.12. Bogotá cuida a su gente</t>
  </si>
  <si>
    <t>106. Mantener en funcionamiento el modelo de casas de igualdad de oportunidades para las mujeres en las 20 localidades, fortaleciendo la atención en los territorios urbanos y rurales.</t>
  </si>
  <si>
    <t>Brindar el 100% de los tres servicios priorizados para la atención a través del modelo CIOM: primera atención profesional (trabajo social), orientación y seguimiento psicosocial y orientación, asesoría y seguimiento sociojurídico</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</si>
  <si>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</si>
  <si>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</si>
  <si>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</si>
  <si>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</si>
  <si>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</si>
  <si>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</si>
  <si>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</si>
  <si>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</si>
  <si>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</si>
  <si>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</si>
  <si>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</si>
  <si>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</si>
  <si>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</si>
  <si>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</si>
  <si>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</si>
  <si>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</si>
  <si>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</si>
  <si>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</si>
  <si>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</si>
  <si>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</si>
  <si>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</si>
  <si>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</si>
  <si>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</si>
  <si>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</si>
  <si>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 xml:space="preserve">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218  atenciones y  23 seguimientos socio jurídicos . También se hicieron 285  orientaciones y seguimientos psicosociales y 992 primeras atenciones
							</t>
  </si>
  <si>
    <t xml:space="preserve">Durante la vigencia,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contexto,el acumulado de  atenciones socio jurídicas es de 1178 socio juridicos. También se 1368  orientaciones y seguimientos psicosociales y 5421 primeras atenciones.	</t>
  </si>
  <si>
    <t>Los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a favor del bienestar, de su autonomía y goce ejectivo de sus derechos,  invitándolas a recuperar el control sobre sus vidas por una vida libre de violencias.</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</si>
  <si>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</si>
  <si>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</si>
  <si>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</si>
  <si>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</si>
  <si>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</si>
  <si>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</si>
  <si>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</si>
  <si>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</si>
  <si>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</si>
  <si>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</si>
  <si>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</si>
  <si>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</si>
  <si>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</si>
  <si>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</si>
  <si>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</si>
  <si>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</si>
  <si>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</si>
  <si>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</si>
  <si>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</si>
  <si>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atenciones y seguimientos a través de la CIOM</t>
  </si>
  <si>
    <t>Durante la vigencia,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contexto,el acumulado de  atenciones socio jurídicas es de 1178 atenciones  socio juridicos. También se 1368  orientaciones y seguimientos psicosociales y 5421 primeras atenciones.</t>
  </si>
  <si>
    <t>https://secretariadistritald-my.sharepoint.com/:x:/g/personal/territorializacion2021_sdmujer_gov_co/EbV9L6vCrl9IrjApxKQ3Zp4B8LJ-P7ZRZmJJ59GrE7Z5lg?e=gvcvzA</t>
  </si>
  <si>
    <t>*Incluir tantas filas sean necesarias</t>
  </si>
  <si>
    <t>107. Desarrollar 4 estrategias de empoderamiento para promover capacidades, liderazgos, participación, incidencia política y transformación de imaginarios culturales, que reproducen los estereotipos de género, en los territorios urbanos y rurales.</t>
  </si>
  <si>
    <t>Desarrollar 40 procesos formativos para fortalecer las capacidades y brindar herramientas a las mujeres en el ejercicio pleno del derecho a la participación y representación</t>
  </si>
  <si>
    <t xml:space="preserve">En el mes de noviembre se implementaron las siguientes actividades: 
Implementación de la totalidad de las sesiones virtuales y presenciales del Ciclo Básico: ABC de los Derechos de las Mujeres con enfoque de género 
El 27 de noviembre se llevó a cabo la Tertulia mapeando saberes ¿Cómo co-creamos conocimiento sobre violencia contra mujeres en política?  
Alianzas: Seguimiento a los avances en la implementación de, CONPES 39 "Política Pública de la Población Negra, Afrocolombiana y Palenquera, en Bogotá D.C. 2024-2036" y los compromisos adquiridos por esta dependencia en el marco de las concertaciones 
En total se vincularon 77 mujeres nuevas en noviembre, de las cuales 52 fueron en el ciclo: ABC de los Derechos de las Mujeres con enfoque de género y 25 en la Tertulia Mapeando Saberes.  
</t>
  </si>
  <si>
    <t xml:space="preserve">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en julio se desarrollaron 2 Ciclos formativos: Ciclo de Planeación para la incidencia de las mujeres del CPL y el Ciclo de Política Pública de Víctima. En agosto y atendiendo la solicitud, se realizó el ciclo: Participación política de las mujeres de Bogotá en la adaptación al cambio climático. En sep. se culminó el ciclo anterior y se desarrolló el un ciclo de formación "Mujeres para la Paz" con la ARN
 Los principales logros se enfocaron en el fortalecimiento del liderazgo de las mujeres  y principio de paridad, el clave de incidencia local y la identificación de necesidades y desafíos de las víctimas evidenciado principalmente en el Ciclo de Política Pública de Víctima. También se resalta la apertura del concepto ecofeminismo permitiendo comprender la relación entre los cuerpos y el territorio de cara a las discusiones al cambio climático. . En Octubre se diseñó el Ciclo básico: ABC de los Derechos de las Mujeres con Enfoque de género; Sesiones del Ciclo: Mujeres para la Paz – ARN; En Noviembre Implementación de la totalidad de las sesiones virtuales y presenciales del Ciclo Básico: ABC de los Derechos de las Mujeres con enfoque de género, asi mismo, el 27 de noviembre se llevó a cabo la Tertulia mapeando saberes ¿Cómo co-creamos conocimiento sobre violencia contra mujeres en política?  Ciclo de VCMP equipo IDPAC.Con una vinculación total de 518 mujeres </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</si>
  <si>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t>
  </si>
  <si>
    <t>2. Desarrollar procesos formativos para fortalecer las capacidades y brindar herramientas a las mujeres en el ejercicio pleno del derecho a la participación y representación</t>
  </si>
  <si>
    <t xml:space="preserve">La Escuela de Formación Política Lidera - PAR, es un herramienta que brinda procesos formativos, no formales, para cualificar el ejercicio de participación y representación de las mujeres en los diferentes espacios y escenarios. En jul. se desarrollaron 2 Ciclos formativos: Ciclo de Planeación para la incidencia de las mujeres del CPL y el Ciclo de Política Pública de Victima, adicionalmente y de manera complementaria se desarrollaron 2 seminarios.  Los principales logros se enfocaron en el fortalecimiento del liderazgo de las mujeres el clave de incidencia para la planeación local y la identificación de necesidades y desafíos de las víctimas evidenciado principalmente en el Ciclo de Política Pública de Victima. En agosto, se desarrolló el ciclo: participación política de las mujeres de Bogotá en la adaptación al cambio climático que culminó en sep, resaltando su implementación de manera presencial en Sumapaz. Por otro lado, se desarrolló el ciclio Mujeres para la PAZ en articulación con la ARN.  En Noviembre Implementación de la totalidad de las sesiones virtuales y presenciales del Ciclo Básico: ABC de los Derechos de las Mujeres con enfoque de género, asi mismo, el 27 de noviembre se llevó a cabo la Tertulia mapeando saberes ¿Cómo co-creamos conocimiento sobre violencia contra mujeres en política?  </t>
  </si>
  <si>
    <t>https://secretariadistritald-my.sharepoint.com/:w:/g/personal/territorializacion2021_sdmujer_gov_co/EdqX_pC_eZlNkqsw4aoTKu4BerwPCn5mk-LBjUgSRhv8NQ?e=K1ze9f</t>
  </si>
  <si>
    <t>3. Vincular a mujeres a procesos formativos para fortalecer las capacidades y brindar herramientas a las mujeres en el ejercicio pleno del derecho a la participación y representación</t>
  </si>
  <si>
    <t>la Escuela de formación Política Lidera -PAR, a través del desarrollo de 4ciclos de formación: Ciclo de Planeación para la incidencia de las mujeres del CPL, el Ciclo de Política Pública de Victima, Ciclo de Participación política de las mujeres de Bogotá en la adaptación al cambio climático", destacando su desarrollo de manera presencial en Sumapaz en articulación con el IDIGER y el  ciclo "Mujeres para la Paz" en articulación con la ARN. En Septiembre Como parte de los compromisos adquiridos por la DTDyP en la Mesa de Casos sobre VCMP, se desarrolló el ciclo que aborda esta temática con el equipo de trabajo de IDPAC. Este ejercicio orientado de manera presencial se vincularon 09 mujeres nuevas y una (1) persona transgenerista para un total de 10 personas nuevas vinculadas. Este espacio tuvo como principal objetivo brindar herramientas para la comprensión y prevención de la violencia contra las mujeres en política que permita a los y las funcionarias contar con estrategias para orientar a las mujeres afectadas por la VCMP en escenarios de participación y representación en el Distrito.   De manera acumulada se ha logrado vincular a 518 mujeres</t>
  </si>
  <si>
    <t>Desarrollar 1 metodología para caracterizar los liderazgos de las mujeres en los territorios</t>
  </si>
  <si>
    <t xml:space="preserve">La Mesa Multipartidaria de género en el Distrito, se ha configurado en un espacio de encuentro de las diferentes bancadas de los partidos para posicionar la agenda de las mujeres, así las cosas y con el fin de continuar con este ejercicio en nov. En articulación con el Instituto Holandés para la Democracia Multipartidaria se llevó a cabo un Encuentro Extraordinario de Mesa Distrital Multipartidaria de Género de manera virtual con el propósito revisar los avances por parte del comité programático y el comité de comunicaciones de cara al lanzamiento de la Mesa, con una participación de 16 partidos.La asistencia técnica a las JAL, tiene como objetivo movilizar la agenda de las mujeres con la bancada de edilesas, así las cosas, durante nov  se logró avanzar en los planes de acción de las Bancadas de Mujeres ya conformadas en las localidades de La Candelaria, Teusaquillo, Rafael Uribe Uribe y Ciudad Bolívar, también se logró adelantar un procesos de sensibilización sobre Violencia Contra Mujeres en Política en JAL de Barrios Unidos, Santa fé, Antonio Nariño y Chapinero.  La asistencia técnica para la promoción de la Paridad, es una herramienta para promover cambios culturales y estructurales, para promover un ejercicio igualitario y equitativo para las mujeres en su ejercicio al derecho de la participación y representación política. Así las cosas, en nov se logró brindar asistencia en 10 instancias: 4 Comités Operativos Locales de Mujer y Equidad de Género,  1 Consejo Local de Mujeres (Sumapaz),1 CLJuventud (Antonio Nariño), 1 CLBicicleta de suba, 1 mesa de Medios de Comunicación en Usme, 1 COPACOS de Fontibón y con la Enlace Sofia de Suba. 	</t>
  </si>
  <si>
    <t xml:space="preserve">El fortalecimiento a la participación, desde la asistencia técnica a las instancias de participación local y distrital, así como la promoción de la bancadas en las JAL y la Mesa Multipartidista, tiene como objetivo posesionar la agenda y los derechos de las mujeres en los diferentes espacios, desde un ejercicio  promoción de la paridad, con la apropiación del concepto, el marco normativo internacional e institucional y las barreras que aún persisten para el logro de una participación paritaria con el fin de avanzar en una transformación cultural de los estereotipos e imaginarios que perpetúan estas barreras e inclusos violencia contra las mujeres en política en los diferentes escenarios. Dicho esto durante el periodo se logró: oficializar a las organizaciones política con personería jurídica para convocar a la sesión de la Mesa Multipartidaria de Género, se desarrollaron 2 mesas de trabajos en sep, para organización de la sesión ordinaria de la misma: la primera con el comité programático y la segunda con el comité de comunicaciones de la mesa, integrada por partidos delegados a cada espacio. En oct, se hizo el Encuentro Ordinario para generar un espacio metodológico con los partidos y/o movimientos políticos, para dar continuidad al trabajo de incidencia. Nov. Se hizo un encuentro virtual, para revisar los avances por parte del comité programático y el comité de comunicaciones. También se logró una articulación con el sector cultura, movilidad, gobierno incluyendo al IDPAC para la avanzar en la asistencia técnica para la paridad y se brindó asistencia técnica directa en: 1 Alcaldía Local (Teusaquillo), 3 Consejos Locales de la Bicicleta, 1 Consejo Local de Juventud y 1 Comité de Participación Comunitaria en Salud – COPACOS, 3 CLIP, 1 Comité Local de Asuntos Religiosos, 1 Comité Operativo Local de Envejecimiento y Vejez, 2 Comités Operativo Local de Infancia y Adolescencia,8. COLMYG/CLM,Red de Mujeres del CPL a nivel distrital,  Consejo distrital de Arte Cultura y Patrimonio y 1 local, 1. CLSM, Federación Comunal de Bogotá, IDPAC, 15 JAL, 1 Mesa Local de Medios de Comunicación y 3. Unidad de Apoyo Técnico a los Consejos Locales de Política Social CLOPS . Por otra parte, se hizo el lanzamiento de las bancadas de las JAL de RUU, Cuidad Bolívar, Chapinero, Engativá y La Candelaria, así mismo se ha visibilizado la problemática en Violencia Política contra las Mujeres y se ha posesionado el mismo en la agenda de las mujeres edilesas, realizando una sensibilización en Barrios Unidos, Santa fé, Antonio Nariño y Chapinero. Fueron contratadas 4 personas.  	 		
			</t>
  </si>
  <si>
    <t xml:space="preserve">La promoción de las bancadas de las JAL, la assitencia técnica a instancias de participación local y  la promoción de la Mesa Multipartidista de Género, ha sido sin duda una apuesta para fortalecer la inicidencia de las mujeres en estos espacios y promover la agenda de las mujeres en cada una de las localidades. </t>
  </si>
  <si>
    <t xml:space="preserve">4. Convocar y brindar asistencia técnica a la Mesa Multipartidaria de género en el Distrito Capital </t>
  </si>
  <si>
    <t>La Mesa Multipartidaria de género en el Distrito, se ha configurado en un espacio de encuentro de las diferentes bandadas de los partidos para posesionar la agenda de las mujeres, así las cosas y con el fin de continuar con este ejercicio en jul. se proyectó y envió los oficios a las organizaciones políticas con personería jurídica para oficializar a las delegadas y/o delegados de la Mesa y de esta manera avanzar con el plan de acción propuesto para la presente vigencia. en agosto, se actualizó la base de datos de contacto para citar a mesas de trabajo en el mes de septiembre y dar continuidad a la ejecución del plan de trabajo.En sep. se realizó 2 mesas de trabajo: la primera con el comité programático, con el propósito de revisar documento programático para entregar en los diferentes espacios de incidencia y la segunda mesa de trabajo se hizo con el comité de comunicaciones con el propósito de dar continuidad a la ejecución del plan de trabajo y así mismo organizar el próximo Encuentro Ordinario de Mesa. En oct en articulación con el Instituto Holandés para la Democracia Multipartidaria se  llevó a cabo un Encuentro Ordinario de Mesa Distrital Multipartidaria de Género con el propósito de generar un espacio metodológico con los partidos y/o movimientos políticos, para dar continuidad al trabajo de incidencia en aras de materializar el lanzamiento oficial de este espacio. En nov, en articulación con el Instituto Holandés para la Democracia Multipartidaria se llevó a cabo un Encuentro Extraordinario de Mesa Distrital Multipartidaria de Género de manera virtual con el propósito revisar los avances por parte del comité programático y el comité de comunicaciones de cara al lanzamiento de la Mesa, con una participación de 16 partidos</t>
  </si>
  <si>
    <t>https://secretariadistritald-my.sharepoint.com/:w:/g/personal/territorializacion2021_sdmujer_gov_co/EdlJpqV6uMlCkljkG5Dw7CwBjvhyhknf3dwkYpUcwnbw8Q?e=BrWfje</t>
  </si>
  <si>
    <t>5. Ofrecer asistencia técnica a las Juntas Administradoras Locales</t>
  </si>
  <si>
    <t>La asistencia técnica a las JAL, tiene como objetivo movilizar la agenda de las mujeres con la bancada de edilesas, así las cosas, durante jul. se avanzó sustancialmente en las gestiones para la conformación de las Bancadas de Mujeres en las localidades La Candelaria, Kennedy, Chapinero, Tunjuelito, Santafé, Rafael Uribe Uribe, Ciudad Bolívar, Usaquén, Engativá, Fontibón y Suba, Logrando la lanzamiento e instalación oficial de las Bancadas de Mujeres de las localidades de Rafael Uribe Uribe y Ciudad Bolívar. Finalmente, es válido mencionar que el equipo por solicitud de las edilesas de las JAL, gestionó un encuentro con la Secretaria de la Mujer Laura Tami para hablar de manera puntual de la Violencia contra las Mujeres en Política. En agosto. Se logró un avance significativo en las gestiones hechas para la conformación de las Bancadas de Mujeres en las localidades La Candelaria, Chapinero, Tunjuelito, y Engativá, y se continuó con la gestión y articulación con la Escuela de Formación Lidera PAR  para hacer sesiones de pedagogía y sensibilización con los ediles y edilesas sobre Violencia contra las Mujeres en Política. En sep.se logró llevar a cabo el lanzamiento de la Bancadas de Mujeres de las localidades de Chapinero y Engativá y se pone en marcha el plan de trabajo de la Bancada de Mujeres de la localidad de RUU. oct se logró llevar a cabo el lanzamiento de la Bancadas de Mujeres de las localidades de la Candelaria y se pone en marcha el plan de trabajo de la Bancada de Mujeres de la localidades de Chapinero, Teusaquillo, Rafael Uribe Uribe y Sumapaz. Nov: se logró avanzar en los planes de acción de las Bancadas de Mujeres ya conformadas en las localidades de La Candelaria, Teusaquillo, Rafael Uribe Uribe y Ciudad Bolívar.</t>
  </si>
  <si>
    <t xml:space="preserve">6. Ofrecer asistencia técnica a instancias de participación local </t>
  </si>
  <si>
    <t>La asistencia técnica para la promoción de la Paridad, es una herramienta para promover cambios culturales y estructurales, para promover un ejercicio igualitario y equitativo para las mujeres en su ejercicio al derecho de la participación y representación política. Así las cosas, durante el periodo se logró una articulación con el sector cultura, movilidad, gobierno incluyendo al IDPAC para la avanzar en la asistencia técnica para la paridad y se brindó asistencia técnica directa en: 1 Alcaldía Local (Teusaquillo), 3 Consejos Locales de la Bicicleta, 1 Consejo Local de Juventud y 1 Comité de Participación Comunitaria en Salud – COPACOS, 3 CLIP, 1 Comité Local de Asuntos Religiosos, 1 Comité Operativo Local de Envejecimiento y Vejez, 2 Comités Operativo Local de Infancia y Adolescencia,8. COLMYG/CLM,Red de Mujeres del CPL a nivel distrital,  Consejo distrital de Arte Cultura y Patrimonio y 1 local, 1. CLSM, Federación Comunal de Bogotá, IDPAC, 15 JAL, 1 Mesa Local de Medios de Comunicación y 3. Unidad de Apoyo Técnico a los Consejos Locales de Política Social CLOPS. De esta manera se resalta que en  nov,  se incidió en 10 instancias: 4 Comités Operativos Locales de Mujer y Equidad de Género, 1 Consejo Local de Mujeres (Sumapaz),1 CLJuventud (Antonio Nariño), 1 CLBicicleta de suba, 1 mesa de Medios de Comunicación en Usme, 1 COPACOS de Fontibón y con la Enlace Sofia de Suba.</t>
  </si>
  <si>
    <t>108. Consolidar 1 estrategia de transversalización de la Política Pública de Mujeres y Equidad de Género (PPMYEG), en las 20 localidades, con actores territoriales para reducir las brechas de género.</t>
  </si>
  <si>
    <t>Brindar en las 20 localidades el servicio de asistencia técnica a las instancias de participación territorial y Fondos de Desarrollo Local en clave de transversalización de los enfoques</t>
  </si>
  <si>
    <t>En nov,  la asistencia técnica a las instancias para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Así las cosas en el mes se realizó: Se brindó asistencia técnica en 43 Mesas de 20 localidades y se realizó la Mesa de trabajo mensual con referentes locales de Mujer y Genero con la participación de todas las localidades. Se realizó Mesas técnicas de acompañamiento a los Fondos de Desarrollo Local en 8 localidades: Usaquén, Santa Fe, Tunjuelito, Bosa, Kennedy, Suba, Barrios Unidos y La Candelaria.Seguimiento PLT en 20 localidades. En el marco de la Fase II de Presupuestos Participativos se acompañó 4 espacios en la localidad de Sumapaz, 3 de preparación con las ciudadanas y 1 denominado Asamblea territorial de mujeres.  En las sesiones del COLMYEG y/o CLM se brindó información sobre los avances en la formulación y ejecución de los proyectos de inversión local con metas asociadas al Sector y otros con acciones de transversalización. Adicionalmente, se brindó, asistencia a la mesa de reincorporación de Kennedy en articulación con el equipo de gestión local, además socialización de los lineamientos de atención diferenciados para mujeres en proceso de reincorporación al equipo de abogadas de las CIOM. se acompañó la Red de Veeduría Nacional Carcelaria; Veeduría Fontibón y San Cristóbal;  y Tramo 6. Además, se brindó proceso de información a ciudadanas interesadas del proceso en Kennedy, Usme y Sante Fe.</t>
  </si>
  <si>
    <t xml:space="preserve">
La asistencia técnica a las instancias de participación territorial, como las mesas de víctimas del conflicto armado y mujeres en proceso de reincorporación, fondos de Desarrollo Local y promoción de la conformación de veedurías para transversalizar los enfoques de la PPMYEG, está orientado al fortalecimiento de las capacidades institucionales y de los diferentes actores, que permitan entender las necesidades y dinámicas y fomentar la participación de las mujeres en la toma de decisiones. Así las cosas, se logró: brindar asistencia técnica a consejeras CPL de 16 localidades y a la red de consejeras CPL a nivel Distrital. También se realizó mesas de seguimiento de PLT en 20 localidades, además se realizó mesas de acompañamiento técnico a 20 FDL, también se ha realizado mensualmente las sesiones de la Mesa con las referentes de mujer y género y asistencia en las 20 localidades en el marco de Fase II de Presupuestos Participativos resaltando el proceso adelantado en nov  en Sumapaz. Por otro lado, desde la promoción de veeduría se acompañó las siguientes veedurías para la garantía de los derechos de las mujeres: Red Carcelaria de Mujeres, veeduría de mujeres de Fontibón, RUU (que se creó en jun) y San Cristóbal (se creó en agosto), la veeduría ciudadana para la PP Bicicleta con enfoque de género se hizo en julio y en sep. Se creó la veeduría: Veedoras Metro de Bogotá Tramo 6. Además se brindó proceso de información a ciudadanas interesadas del proceso en Kennedy, Usme y Sante Fe .
Desde el equipo de paz se hizo la revisión a la ruta de reconciliación de la dirección de DDHH de la Secretaría de Gobierno y además se brindó asistencia técnica a la Mesa Distrital de Víctimas y mesa local de Suba, Bosa y Kennedy, en esta última mesa, se acompañó la modificando el reglamento, se acompañó la mesa de reincorporación de Kennedy y  se apoyó un documento para la incidencia en el derecho a la autonomía económica para las mujeres firmantes.
</t>
  </si>
  <si>
    <t xml:space="preserve">La asistencia técnica para avanzar en la transversalización de loa enfoques de la política pública de mujeres y equidad de género- PPMYEG, es una estrategia fundamentar para la inicidencia en los presupuestos participativos, en la planeación local y distrital, en clave de apropiación de los derechos de las mujeres y territorialización de los mismos, generando una  mayor participación incidente de las mujeres y un direccionamiento de los recursos en los FDL hacia ellas, atendiendo a las necesidades y agendas de ellas en cada una de las localidades. </t>
  </si>
  <si>
    <t xml:space="preserve">7. Brindar asistencia técnica a las instancias de participación  territorial y Fondos de Desarrollo Local en clave de transversalización de los enfoques en las 20 localidades </t>
  </si>
  <si>
    <t xml:space="preserve">
La asistencia técnica a las instancias de participación territorial, como las mesas de víctimas del conflicto armado y mujeres en proceso de reincorporación, fondos de Desarrollo Local y promoción de la conformación de veedurías para transversalizar los enfoques de la PPMYEG, está orientado al fortalecimiento de las capacidades institucionales y de los diferentes actores, que permitan entender las necesidades y dinámicas y fomentar la participación de las mujeres en la toma de decisiones. Así las cosas, se logró: brindar asistencia técnica a consejeras CPL de 16 localidades y a la red de consejeras CPL a nivel Distrital. También se realizó mesas de seguimiento de PLT en 20 localidades, además se realizó mesas de acompañamiento técnico a 20 FDL, también se ha realizado mensualmente las sesiones de la Mesa con las referentes de mujer y género y asistencia en las 20 localidades en el marco de Fase II de Presupuestos Participativos resaltando el proceso adelantado en nov  en Sumapaz. Por otro lado, desde la promoción de veeduría se acompañó las siguientes veedurías para la garantía de los derechos de las mujeres: Red Carcelaria de Mujeres, veeduría de mujeres de Fontibón, RUU (que se creó en jun) y San Cristóbal (se creó en agosto), la veeduría ciudadana para la PP Bicicleta con enfoque de género se hizo en julio y en sep. Se creó la veeduría: Veedoras Metro de Bogotá Tramo 6. Además se brindó proceso de información a ciudadanas interesadas del proceso en Kennedy, Usme y Sante Fe .Desde el equipo de paz se hizo la revisión a la ruta de reconciliación de la dirección de DDHH de la Secretaría de Gobierno y además se brindó asistencia técnica a la Mesa Distrital de Víctimas y mesa local de Suba, Bosa y Kennedy, en esta última mesa, se acompañó la modificando el reglamento, se acompañó la mesa de reincorporación de Kennedy y  se apoyó un documento para la incidencia en el derecho a la autonomía económica para las mujeres firmantes.
</t>
  </si>
  <si>
    <t>Gestión Local: https://secretariadistritald-my.sharepoint.com/:w:/g/personal/territorializacion2021_sdmujer_gov_co/EbkCxyct8HVDmSQ8diiCAu8Boltxhft1_6SdhWeej58cDw?e=1Ob4VP 
Veeduría: https://secretariadistritald-my.sharepoint.com/:w:/g/personal/territorializacion2021_sdmujer_gov_co/Edikup12L3dPrVFxMCf8J_EB_EhH6Uj8Ua02rlx8zJ5ljA?e=TTojhh
Paz: https://secretariadistritald-my.sharepoint.com/:w:/g/personal/territorializacion2021_sdmujer_gov_co/EfffqFU-zsNCherWjFnIIkABnktlNdHDqX80xKZj74cL5Q?e=qXAwIq</t>
  </si>
  <si>
    <t>Implementar 1 estrategia denominada: Tejiendo Mundos de Igualdad para NNA en los territorios rurales y urbanos de Bogotá</t>
  </si>
  <si>
    <t xml:space="preserve">En noviembre se llevaron a cabo 108 encuentros formativos para niñas, niños y adolescentes en instituciones educativas, fundaciones y en coordinación con Casas de Igualdad de Oportunidades para las Mujeres en varias localidades de Bogotá, incluyendo áreas rurales. En nov, se realizaron 108 encuentros formativos presenciales, de los cuales 85 fueron con niños y niñas, y 23 talleres fueron para adolescentes. Así mismo, se hicieron 6 encuentros virtuales, de los cuales 4 fueron sesiones de la hora del cuento, que estuvieron enmarcadas en la Conmemoración del Día Internacional de la Eliminación de las Violencias contra las Mujeres, logrando vincular a 2364 NNA. </t>
  </si>
  <si>
    <t xml:space="preserve">Desde la estrategia Tejiendo Mundos de Igualdad con NNA,  se abordar los derechos de las mujeres desde la niñez promoviendo su apropiación y deconstrucción de roles y estereotipos de género que perpetúan las violencias contras las mujeres, promoviendo su liderazgo y autonomía del cuerpo por una vida libre de violencia, así las cosas, durante la vigencia  contamos con la asistencia 11136 NNA. Llegando a las diferentes localidades donde se abordaron las temáticas de Derechos sexuales y derechos reproductivos, prevención del embarazo y mitos del amor romántico con adolescentes. Así mismo, con niños y niñas se trabajaron las temáticas de prevención de abuso sexual, violencias basadas en género, prevención de sexismos y discriminación, prevención de roles y estereotipos. resaltando los procesos desarrollados en torno al día contra  la ESCNNA, Día de la Niñez y Adolescencia Indígena en agosto y día del trabajo doméstico y no remunerado en julio, Día Internacional de las Niñas en octubre, y 25N. Adicionalmente se logró la contratación de 9 contratistas.							</t>
  </si>
  <si>
    <t>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t>
  </si>
  <si>
    <t>8. Implementar la estrategia tejiendo mundos de igualdad con niñas, niños y adolescentes.</t>
  </si>
  <si>
    <t xml:space="preserve">Desde la estrategia Tejiendo Mundos de Igualdad con NNA,  se abordar los derechos de las mujeres desde la niñez promoviendo su apropiación y deconstrucción de roles y estereotipos de género que perpetúan las violencias contras las mujeres, promoviendo su liderazgo y autonomía del cuerpo por una vida libre de violencia, así las cosas, durante la vigencia  contamos con la asistencia 11136 NNA. Llegando a las diferentes localidades donde se abordaron las temáticas de Derechos sexuales y derechos reproductivos, prevención del embarazo y mitos del amor romántico con adolescentes. Así mismo, con niños y niñas se trabajaron las temáticas de prevención de abuso sexual, violencias basadas en género, prevención de sexismos y discriminación, prevención de roles y estereotipos. resaltando los procesos desarrollados en torno al día contra  la ESCNNA, Día de la Niñez y Adolescencia Indígena en agosto y día del trabajo doméstico y no remunerado en julio, Día Internacional de las Niñas en octubre, y 25N. Adicionalmente se logró la contratación de 9 contratistas.	</t>
  </si>
  <si>
    <t>https://secretariadistritald-my.sharepoint.com/:b:/g/personal/territorializacion2021_sdmujer_gov_co/EQL7YO6upthGmpoaGXhaKLQB8tmCxZfi0iyMIpd9kuK4Hg?e=GuOpJe</t>
  </si>
  <si>
    <t>Consolidar 1 estrategia para realizar jornadas de difusión, información y sensibilización a mujeres en los territorios rurales y urbanos de Bogotá</t>
  </si>
  <si>
    <t>En noviembre el equipo de Rol Comunitario apoyó la preparación, convocatoria y difusión durante las Jornadas Territoriales Mujer Contigo en tu Barrio y Prevención De Violencias Contra las Mujeres asistiendo a 20 jornadas. De igual manera, apoyaron y realizaron 29 espacios de difusión de servicios de la Secretaría Distrital de la Mujer y  realizaron 37 jornadas de información en diferentes espacios que lograron gracias a las articulaciones que realizaron durante el periodo reportado tales como colegios, fundaciones, jardines infantiles, juntas de acción comunal, entre otros.
En Fortalecimiento a Organizaciones Se realizan 24 jornadas de asistencia técnica, a 19 organizaciones sociales de mujeres de las localidades de Chapinero, y, Ciudad Bolívar, Suba, Sumapaz, Tunjuelito y Concertaciones étnicas; Se sostuvieron 3 reuniones de trabajo en el marco del diálogo para avances de los productos a política pública de las mujeres indígenas.</t>
  </si>
  <si>
    <t>El equipo de Rol Comunitario durante el periodo llevan un acumulado de asistencia 86 JT apoyando en la preparación, convocatoria y difusión durante las Jornadas Territoriales Mujer Contigo en tu Barrio y Prevención De Violencias Contra las Mujeres, De igual manera, apoyaron y asistieron a 96 espacios de difusión de servicios de la Secretaria Distrital de la Mujer. Así mismo, se han realizaron 184 jornadas de información en diferentes espacios que lograron gracias a las articulaciones que realizaron durante el periodo reportado tales como colegios, fundaciones, jardines infantiles, juntas de acción comunal, entre otros. Se realizan 108 jornadas de asistencia técnica, de las cuales se destaca el fortalecimiento a 3 organizaciones indígenas y con el Consejo Consultivo de Mujeres, Se sostuvieron 3 reuniones de trabajo en el marco del diálogo para avances de los productos a política pública de las mujeres indígenas.</t>
  </si>
  <si>
    <t xml:space="preserve">Fortalecer las organizaciones sociales, grupos y redes de mujeres en sus diferencias y diversidades de distrito capital, en sus capacidades internas y externas, con el fin de promover y potenciar su incidencia política, su participación y representación, los aprendizajes en torno a la generación de estrategias para la prevención de violencias hacia las mujeres, la autogestión sostenible, de tal manera que logren generar una acción política incidente y transformadora.  </t>
  </si>
  <si>
    <t>9. Desarrollar actividades de difusión, información y sensibilización a mujeres en los territorios rurales y urbanos de Bogotá.</t>
  </si>
  <si>
    <t>Rol Comunitario 
https://secretariadistritald-my.sharepoint.com/:w:/g/personal/territorializacion2021_sdmujer_gov_co/EWq262RJqERLt0huA_UcVOcBmIaa7iT4fbJMluOoV-Gvzg?e=wFBgf3
Fortalecimiento 
https://secretariadistritald-my.sharepoint.com/:w:/g/personal/territorializacion2021_sdmujer_gov_co/EWOensIjBj9Ci097fRmLzIYBODVzNk5V1Po1loZQsp4GiQ?e=8lzxJF</t>
  </si>
  <si>
    <t>Realizar el 100% de las actividades operativas y contractuales necesarias para brindar los servicios del Modelo Casa de Igualdad de Oportunidades (CIOM) en las 20 localidades de Bogotá</t>
  </si>
  <si>
    <t xml:space="preserve">Se dio continuidad a las clases de actividad física en cada CIOM en los horarios establecidos y publicados en la página web, que están orientados a promover el uso del tiempo libre y la salud partiendo del reconocimiento del cuerpo como primer territorio de derechos, así las cosas, se hicieron 54 sesiones de actividad física en nov, logrando llegar a 19 CIOM a fin de promover espacios de autocuidado. De la misma forma, se ha fortalecido la metodología dentro de las sesiones de clase, manejando los módulos, correspondientes a un derecho de la política pública de mujer y género por mes. Este mes de noviembre se desarrolló el Derecho a una vida libre de violencias en línea con la conmemoración del 25 N. 
 Desde la Estrategia Orbitando en el mes de noviembre se mantuvo el acompañamiento de los Comités priorizados ( Usaquen, Cuidad Bolivar y Engativá), haciendo énfasis en la revisión y fortalecimiento de herramientas para el abordaje y tránsito de momentos de alta conflictividad que pueden surgir en el ejercicio de participación e incidencia para las mujeres del distrito.    Y se brindó la asistencia técnica se acompañó la revisión del requerimiento asociado a la votación de la fecha y hora designadas para el desarrollo del COLMyEG en la localidad Engativá y se contó con la aprobación de los reglamentos internos de Suba y La Candelaria. Para el funcionamiento de las CIOM se realizaron los contratos de botiquines, mantenimiento y ferreteria,  continuan los contratos de prestación de servicios para el apoyo a las actividades contractuales, administrativas y financieras que dan soporte a la misma,y se realizaron dos nuevos contratos (1966-1969), una nueva adición al contrato de arrendamiento de la CIOM Ciudad Bolívar, Adición al contrato de operador logístico 1040-2024  y se realizaron los pagos de servicios públicos.	
</t>
  </si>
  <si>
    <t xml:space="preserve">Se dio continuidad a Estrategia actividad física, en los horarios establecidos y publicados en la página web, que están orientados a promover el uso del tiempo libre y la salud partiendo del reconocimiento del cuerpo como primer territorio de derechos, así las cosas se han desarrollado: 67 sesiones en jul, 36 sesiones en agosto y 56 en sept, 72 sesiones en oct y 54 en nov, logrando llegar a 19 CIOM, adicionalmente se resalta la articulación con el IDRD. Durante el periodo se realizó el acompañamiento directo en sesiones ordinarias de COLMYEG en las localidades de Usaquén, Fontibón, Suba, Engativá y Ciudad Bolívar ; el proceso de acompañamiento técnico apoyó a la localidad de Puente Aranda y Engativá en la identificación de estrategias para la elaboración del reglamento interno del Consejo Local de Mujeres y las observaciones frente al acuerdo mediante el cual se crea este Consejo. También se resalta la aprobación del reglamento en COLMYG de Suba y La Candaría, de esta manera, Estrategia de Orbitando y Asistencia Técnica continua promoviendo el derecho a la participación desde otras formas de relacionamiento libres de violencia, especialmente en los COLMYG de Usaquén, Engativá y Cuidad Bolívar. Para el funcionamiento de las CIOM se logró la contratación de las bolsas de servicios de trasteo, nuevo contrato al servicio de vigilancia, y contratos de prestación de servicios para el apoyo a las actividades contractuales, administrativas y financieras que dan soporte a esta actividad, encontramos los contratos 1102, 1037, 1100, 1101, 1068, 1048, 1111, 1060, 1038, 1042,1054,1038,1040,1042,1048,1053,1054,1060,1068,1100,1101,1102,1111,1280,1343,1364,1450,1487,1488,1494,1509,1536,1632,1653 y 1195) y la adición al contrato 1011-2024, correspondiente al contrato de arrendamiento de la CIOM Ciudad Bolívar, contrato 1948-2024 que corresponde al proceso de compra de toners y se realizaron los pagos de servicios públicos			
							</t>
  </si>
  <si>
    <t xml:space="preserve">La estrategia Orbitando de la DTDYP surge como un esfuerzo en el marco del acompañamiento psicosocial, tanto individual como colectivo, para el fortalecimiento específico de las mujeres en ejercicios de liderazgo y participación política con el fin de potenciar los procesos que se desarrollan los territorios.  La estrategia de actividad física es un conjunto de acciones que se crean e implementan sistematizadamente para para brindar bienestar y avanzar en el reconocimiento y fortalecimiento de los derechos de las mujeres a través de ejercicios y acondicionamiento físico para el uso del tiempo libre, el encuentro consigo misma, el disfrute de la vida cultural, artística, recreativa, deportiva y patrimonial de las mujeres en sus diferencias y diversidades; y la reflexión sobre la PPMYEG haciendo especial énfasis en el derecho a una la salud plena, el autocuidado y el reconocimiento del cuerpo como primer territorio de derechos y expresión de autonomía, y la construcción de una cultura libre de sexismo dentro del modelo de las Casas de Igualdad de Oportunidades para las mujeres como en los 
espacios públicos de las localidades. </t>
  </si>
  <si>
    <t>10. Realizar las acciones operativas, de seguimiento y contractuales necesarias para el funcionamiento de las CIOM</t>
  </si>
  <si>
    <t>Se dio continuidad a Estrategia actividad física, en los horarios establecidos y publicados en la página web, que están orientados a promover el uso del tiempo libre y la salud partiendo del reconocimiento del cuerpo como primer territorio de derechos, así las cosas se han desarrollado: 67 sesiones en jul, 36 sesiones en agosto y 56 en sept, 72 sesiones en oct y 54 en nov, logrando llegar a 19 CIOM, adicionalmente se resalta la articulación con el IDRD. Durante el periodo se realizó el acompañamiento directo en sesiones ordinarias de COLMYEG en las localidades de Usaquén, Fontibón, Suba, Engativá y Ciudad Bolívar ; el proceso de acompañamiento técnico apoyó a la localidad de Puente Aranda y Engativá en la identificación de estrategias para la elaboración del reglamento interno del Consejo Local de Mujeres y las observaciones frente al acuerdo mediante el cual se crea este Consejo. También se resalta la aprobación del reglamento en COLMYG de Suba y La Candaría, de esta manera, Estrategia de Orbitando y Asistencia Técnica continua promoviendo el derecho a la participación desde otras formas de relacionamiento libres de violencia, especialmente en los COLMYG de Usaquén, Engativá y Cuidad Bolívar. Para el funcionamiento de las CIOM se logró la contratación de las bolsas de servicios de trasteo, nuevo contrato al servicio de vigilancia, y contratos de prestación de servicios para el apoyo a las actividades contractuales, administrativas y financieras que dan soporte a esta actividad, encontramos los contratos 1102, 1037, 1100, 1101, 1068, 1048, 1111, 1060, 1038, 1042,1054,1038,1040,1042,1048,1053,1054,1060,1068,1100,1101,1102,1111,1280,1343,1364,1450,1487,1488,1494,1509,1536,1632,1653 y 1195) y la adición al contrato 1011-2024, correspondiente al contrato de arrendamiento de la CIOM Ciudad Bolívar, contrato 1948-2024 que corresponde al proceso de compra de toners y se realizaron los pagos de servicios públicos</t>
  </si>
  <si>
    <t>Orbitando y asitencia técnica
https://secretariadistritald-my.sharepoint.com/:w:/g/personal/territorializacion2021_sdmujer_gov_co/EQszsnV5jrROvrWKZYVB954BoIx-ZhZq9778ZgKgGqhe6Q?e=ic2yPl
Actividad fisica
https://secretariadistritald-my.sharepoint.com/:w:/g/personal/territorializacion2021_sdmujer_gov_co/EexTcmiSSCFEkAk1NjXstxMB6nqqcSs-w-CPT5ynqZ6Zcg?e=Z1rAgc</t>
  </si>
  <si>
    <t>Implementar 1 estrategia asociada al Modelo CIOM para la ruralidad Bogotana.</t>
  </si>
  <si>
    <t xml:space="preserve">El Modelo de Atención Casas de Igualdad de Oportunidades para las mujeres campesinas y rurales de Bogotá (CIOMRural) es la estrategia itinerante de la Dirección de Territorialización de Derechos y Participación, diseñada para implementar la Política Pública de Mujeres y Equidad de Géneros en los territorios rurales de la capital desde los enfoques de la misma. Así las cosas, en noviembre,   Así mismo se realizó 2 jornadas territoriales: Vereda Las Margaritas. Usme  y Vereda Chorrillos, Suba. Igualmente se realizaron 6 atenciones psicosociales, de las cuales 1 fue un seguimiento a un caso de riesgo de feminicidio. Se avanzó en el plan de trabajo en clave de fortalecimiento de la Org. tejedoras del Verjón  - Chapinero y mujeres Quibeñas Emprendedoras de  Ciudad Bolívar. También se resalta 5 procesos orientados al empoderamiento de las mujeres en torno al derecho a una vida libre de violencia en el marco del 25N, 2 de ellos fueron encuentros de conversación psicosociales, generando un espacio de encuentro para  reflexionar sobre sus cicatrices emocionales a través de la expresión artística y el diálogo,  promoviendo su reconocimiento personal  y bienestar emocional. </t>
  </si>
  <si>
    <t>El Modelo de Atención Casas de Igualdad de Oportunidades para las mujeres campesinas y rurales de Bogotá (CIOMRural) es la estrategia itinerante de la Dirección de Territorialización de Derechos y Participación, diseñada para implementar la Política Pública de Mujeres y Equidad de Géneros en los territorios rurales de la capital. Esta estrategia se centra en asegurar que los servicios y recursos disponibles en la Secretaría Distrital de la Mujer (SDMujer) y otras entidades del distrito lleguen efectivamente a las mujeres campesinas y rurales, incorporando en las metodologías y lenguaje el reconocimiento a las costumbres y saberes de la cultura campesina y las prácticas socioeconómicas, territoriales y ambientales, además de los enfoques de derechos y de género. Se logró atender 67 casos, de los cuales, identificados principalmente en los Encuentros de Derechos y Jornadas de Difusión de servicios. Así mismo, se realizó 40 procesos colectivos de empoderamiento de derechos a través de encuentros de conversación psicosocial, procesos de información de derechos y difusión de servicios, resaltando la conmemoración en el marco del 25N, de los cuales 12 fueron jornadas territoriales acercando la oferta institucional a las diferentes veredas, logrando además hacer dos jornadas de Mercado Campesina, y se ha brindado asistencia técnica en clave de fortalecimiento a las organizaciones a: Tejiendo Sueños Vereda El Verjón - Chapinero, Corporación Sembradoras de Identidad Usme, Red Mujer – Conciencia Paramuna, también a la Corporación Red Mujer de Chapinero con Comidas el Higuerón y Mujeres Quibeñas Emprendedoras de  Ciudad Bolívar.</t>
  </si>
  <si>
    <t xml:space="preserve">El Modelo de Atención Casas de Igualdad de Oportunidades para las mujeres campesinas y rurales de Bogotá (CIOMRural)  es una estrategia que se ha posesionado para acercar la oferta insitucional a las mujeres rurales y campesinas de Bogotá, contribuyendo de esta manera a eliminar las barreras de acceso que tiene ellas para accerder a la misma y avanzar hacia la garantia de sus derechos. </t>
  </si>
  <si>
    <t>11. Implementar  la  estrategia  del  Modelo de Atención Casas de Igualdad de Oportunidades para las mujeres rurales y campesinas de Bogotá.</t>
  </si>
  <si>
    <t>El Modelo de Atención Casas de Igualdad de Oportunidades para las mujeres campesinas y rurales de Bogotá (CIOMRural) es la estrategia itinerante de la Dirección de Territorialización de Derechos y Participación, diseñada para implementar la Política Pública de Mujeres y Equidad de Géneros en los territorios rurales de la capital. Esta estrategia se centra en asegurar que los servicios y recursos disponibles en la Secretaría Distrital de la Mujer (SDMujer) y otras entidades del distrito lleguen efectivamente a las mujeres campesinas y rurales, incorporando en las metodologías y lenguaje el reconocimiento a las costumbres y saberes de la cultura campesina y las prácticas socioeconómicas, territoriales y ambientales, además de los enfoques de derechos y de género. Se logró atender 67 casos, de los cuales, identificados principalmente en los Encuentros de Derechos y Jornadas de Difusión de servicios. Así mismo, se realizó 40 procesos colectivos de empoderamiento de derechos a través de encuentros de conversación psicosocial, procesos de información de derechos y difusión de servicios, resaltando la conmemoración en el marco del 25N, de los cuales 12 fueron jornadas territoriales acercando la oferta institucional a las diferentes veredas, logrando además hacer dos jornadas de Mercado Campesina, y se ha brindado asistencia técnica en clave de fortalecimiento a las organizaciones a: Tejiendo Sueños Vereda El Verjón - Chapinero, Corporación Sembradoras de Identidad Usme, Red Mujer – Conciencia Paramuna,  también a la Corporación Red Mujer de Chapinero con Comidas el Higuerón y Mujeres Quibeñas Emprendedoras de  Ciudad Bolívar.</t>
  </si>
  <si>
    <t>https://secretariadistritald-my.sharepoint.com/:w:/g/personal/territorializacion2021_sdmujer_gov_co/EfrccXUaD5dOo0tG4_hpHycBH1VLFP6D_FSRwDars46VWg?e=BGS8uB</t>
  </si>
  <si>
    <t>Página 2 de 4</t>
  </si>
  <si>
    <t xml:space="preserve">PROGRAMACIÓN </t>
  </si>
  <si>
    <t>SOLUCIONES PROPUESTAS PARA RESOLVER LOS RETRASOS Y FACTORES LIMITANTES PARA EL CUMPLIMIENTO</t>
  </si>
  <si>
    <t>x</t>
  </si>
  <si>
    <t>PRODUCTO INSTITUCIONAL (PMR):</t>
  </si>
  <si>
    <t>8, Servicio de promoción de la garantía de derechos
10. Servicio de formación para la participación ciudadana y liderazgo político</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</si>
  <si>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</si>
  <si>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</si>
  <si>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</si>
  <si>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</si>
  <si>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</si>
  <si>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</si>
  <si>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</si>
  <si>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</si>
  <si>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Desarrollar 4 estrategias de empoderamiento para fomentar capacidades, liderazgos, participación, incidencia política y transformación de imaginarios culturales que reproducen los estereotipos de género, en los territorios urbanos y rurales</t>
  </si>
  <si>
    <t>Número de estrategias que aporten a la garantía de los derechos de las mujeres desde los territorios urbanos y rurales en temáticas asociadas a la prevención de violencias capacidades y oportunidades diseñadas y desarrolladas</t>
  </si>
  <si>
    <t xml:space="preserve">Número de estrategias que aporten a la garantía de los derechos de las mujeres desde los territorios urbanos y rurales </t>
  </si>
  <si>
    <t xml:space="preserve">Constante </t>
  </si>
  <si>
    <t xml:space="preserve">Numero </t>
  </si>
  <si>
    <t>Estrategias de empoderamiento implementadas orientadas a fortalecer las capacidades de las mujeres</t>
  </si>
  <si>
    <t xml:space="preserve">Dirreccion de Territorialización y Derechos de Participación </t>
  </si>
  <si>
    <t>anual</t>
  </si>
  <si>
    <t>informe de gestión</t>
  </si>
  <si>
    <t>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desde el fortalecimiento a la participación se lleva a cabo acciones encaminadas como Escuela, Implementación de la totalidad de las sesiones virtuales y presenciales del Ciclo Básico: ABC de los Derechos de las Mujeres con enfoque de género, El 27 de nov se llevó a cabo la Tertulia mapeando saberes. Seguimiento a los avances en la implementación de, CONPES 39 "Política Pública de la Población Negra, Afrocolombiana y Palenquera, en Bogotá D.C. 2024-2036" y los compromisos adquiridos por esta dependencia en el marco de las concertaciones En total se vincularon 77 mujeres nuevas en noviembre, de las cuales 52 fueron en el ciclo: ABC de los Derechos de las Mujeres con enfoque de género y 25 en la Tertulia Mapeando Saberes. 
La Mesa Multipartidaria de género en el Distrito, se ha configurado en un espacio de encuentro de las diferentes bancadas de los partidos para posicionar la agenda de las mujeres, así las cosas y con el fin de continuar con este ejercicio en nov. En articulación con el Instituto Holandés para la Democracia Multipartidaria se llevó a cabo un Encuentro Extraordinario de Mesa Distrital Multipartidaria de Género de manera virtual con el propósito revisar los avances por parte del comité programático y el comité de comunicaciones de cara al lanzamiento de la Mesa, con una participación de 16 partidos.La asistencia técnica a las JAL, tiene como objetivo movilizar la agenda de las mujeres con la bancada de edilesas, así las cosas, durante nov  se logró avanzar en los planes de acción de las Bancadas de Mujeres ya conformadas en las localidades de La Candelaria, Teusaquillo, Rafael Uribe Uribe y Ciudad Bolívar, también se logró adelantar un procesos de sensibilización sobre Violencia Contra Mujeres en Política en JAL de Barrios Unidos, Santa fé, Antonio Nariño y Chapinero.  La asistencia técnica para la promoción de la Paridad, es una herramienta para promover cambios culturales y estructurales, para promover un ejercicio igualitario y equitativo para las mujeres en su ejercicio al derecho de la participación y representación política. Así las cosas, en nov se logró brindar asistencia en 10 instancias: 4 Comités Operativos Locales de Mujer y Equidad de Género,  1 Consejo Local de Mujeres (Sumapaz),1 CLJuventud (Antonio Nariño), 1 CLBicicleta de suba, 1 mesa de Medios de Comunicación en Usme, 1 COPACOS de Fontibón y con la Enlace Sofia de Suba.
El equipo de Rol Comunitario apoyó la preparación, convocatoria y difusión durante las Jornadas Territoriales Mujer Contigo en tu Barrio y Prevención De Violencias Contra las Mujeres asistiendo a 20 jornadas. De igual manera, apoyaron y realizaron 29 espacios de difusión de servicios de la Secretaría Distrital de la Mujer y  realizaron 37 jornadas de información en diferentes espacios que lograron gracias a las articulaciones que realizaron durante el periodo reportado tales como colegios, fundaciones, jardines infantiles, juntas de acción comunal, entre otros.
En Fortalecimiento a Organizaciones Se realizan 24 jornadas de asistencia técnica, a 19 organizaciones sociales de mujeres de las localidades de Chapinero, y, Ciudad Bolívar, Suba, Sumapaz, Tunjuelito y Concertaciones étnicas; Se sostuvieron 3 reuniones de trabajo en el marco del diálogo para avances de los productos a política pública de las mujeres indígenas.</t>
  </si>
  <si>
    <t>Escuela: 
https://secretariadistritald-my.sharepoint.com/:w:/g/personal/territorializacion2021_sdmujer_gov_co/EdqX_pC_eZlNkqsw4aoTKu4BerwPCn5mk-LBjUgSRhv8NQ?e=K1ze9f
Paridad: 
https://secretariadistritald-my.sharepoint.com/:w:/g/personal/territorializacion2021_sdmujer_gov_co/EdlJpqV6uMlCkljkG5Dw7CwBjvhyhknf3dwkYpUcwnbw8Q?e=BrWfje
ETMINNA: 
https://secretariadistritald-my.sharepoint.com/:b:/g/personal/territorializacion2021_sdmujer_gov_co/EQL7YO6upthGmpoaGXhaKLQB8tmCxZfi0iyMIpd9kuK4Hg?e=GuOpJe
Fortalecimiento
https://secretariadistritald-my.sharepoint.com/:w:/g/personal/territorializacion2021_sdmujer_gov_co/EWOensIjBj9Ci097fRmLzIYBODVzNk5V1Po1loZQsp4GiQ?e=gpRhRu</t>
  </si>
  <si>
    <t>Las 3 estrategias a cargo de la Dirección de Territorialización de Derechos y Participación, esta en clave de: Prevención, fortalecimiento a la participación y oportunidades. El fortalecimiento a la participación, desde la asistencia técnica a las instancias de participación local y distrital, así como la promoción de la bancadas en las JAL y la Mesa Multipartidista, tiene como objetivo posesionar la agenda y los derechos de las mujeres en los diferentes espacios, desde un ejercicio  promoción de la paridad, con la apropiación del concepto, el marco normativo internacional e institucional y las barreras que aún persisten para el logro de una participación paritaria con el fin de avanzar en una transformación cultural de los estereotipos e imaginarios que perpetúan estas barreras e inclusos violencia contra las mujeres en política en los diferentes escenarios. Dicho esto durante el periodo se logró: El fortalecimiento a la participación, desde la asistencia técnica a las instancias de participación local y distrital, así como la promoción de la bancadas en las JAL y la Mesa Multipartidista, tiene como objetivo posesionar la agenda y los derechos de las mujeres en los diferentes espacios, desde un ejercicio  promoción de la paridad, con la apropiación del concepto, el marco normativo internacional e institucional y las barreras que aún persisten para el logro de una participación paritaria con el fin de avanzar en una transformación cultural de los estereotipos e imaginarios que perpetúan estas barreras e inclusos violencia contra las mujeres en política en los diferentes escenarios. Dicho esto durante el periodo se logró: oficializar a las organizaciones política con personería jurídica para convocar a la sesión de la Mesa Multipartidaria de Género, se desarrollaron 2 mesas de trabajos en sep, para organización de la sesión ordinaria de la misma: la primera con el comité programático y la segunda con el comité de comunicaciones de la mesa, integrada por partidos delegados a cada espacio. En oct, se hizo el Encuentro Ordinario para generar un espacio metodológico con los partidos y/o movimientos políticos, para dar continuidad al trabajo de incidencia. También se logró una articulación con el sector cultura, movilidad, gobierno incluyendo al IDPAC para la avanzar en la asistencia técnica para la paridad y se brindó asistencia técnica directa en: 1 Alcaldía Local (Teusaquillo), 3 Consejos Locales de la Bicicleta, 1 Consejo Local de Juventud y 1 Comité de Participación Comunitaria en Salud – COPACOS, 2. CLIP, 1. Comité Local de Asuntos Religiosos, 1 Comité Operativo Local de Envejecimiento y Vejez, 2 Comités Operativo Local de Infancia y Adolescencia,7. COLMYG, Red de Mujeres del CPL a nivel distrital,  Consejo distrital de Arte Cultura y Patrimonio y 1 local, 1. CLSM, Federación Comunal de Bogotá, IDPAC, 13 JAL, Mesa de Medios de Comunicación y 3. Unidad de Apoyo Técnico a los Consejos Locales de Política Social CLOPS . Por otra parte, se hizo el lanzamiento de las bancadas de las JAL de RUU, Cuidad Bolívar, Chapinero, Engativá y La Candelaria, así mismo se ha visibilizado la problemática en Violencia Política contra las Mujeres y se ha posesionado el mismo en la agenda de las mujeres edilesas. Desde la estrategia Tejiendo Mundos de Igualdad con NNA,  se abordar los derechos de las mujeres desde la niñez promoviendo su apropiación y deconstrucción de roles y estereotipos de género que perpetúan las violencias contras las mujeres, promoviendo su liderazgo y autonomía del cuerpo por una vida libre de violencia, así las cosas, durante la vigencia  contamos con la asistencia 11136 NNA. Desde Fortalecimiento a las organizaciones, Se realizan 108 jornadas de asistencia técnica, de las cuales se destaca el fortalecimiento a 3 organizaciones indígenas y con el Consejo Consultivo de Mujeres y se sostuvieron 3 reuniones de trabajo en el marco del diálogo para avances de los productos a política pública de las mujeres indígenas.</t>
  </si>
  <si>
    <t>suma</t>
  </si>
  <si>
    <t>Mantener en funcionamiento el modelo de casas de igualdad de oportunidades para las mujeres en las 20 localidades, fortaleciendo la atención en los territorios urbanos y rurales.</t>
  </si>
  <si>
    <t>Número Casas de Igualdad de Oportunidades para las Mujeres en los territorios urbanos y rurales en operación.</t>
  </si>
  <si>
    <t>Número de Casas de Igualdad de Oportunidades para las Mujeres en los territorios urbanos y rurales en operación.</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</si>
  <si>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</si>
  <si>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Dirreccion de Territorialización y Derechos de Participación</t>
  </si>
  <si>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Adicionalmente se realizaron atenciones psicosociales, socio jurídicas, así como procesos de empoderamiento, jornadas territoriales 54 para acercar la oferta a la UPZ y veredas,  y se implementó la estrategia para la ruralidad, acercando la oferta institucional a las mujeres rurales y campesinas de Bogotá. </t>
  </si>
  <si>
    <t xml:space="preserve">"El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Adicionalmente se realizaron atenciones psicosociales, socio jurídicas, así como procesos de empoderamiento, jornadas territoriales 245 para acercar la oferta a la UPZ y veredas,  y se implementó la estrategia para la ruralidad, acercando la oferta institucional a las mujeres rurales y campesinas de Bogotá. </t>
  </si>
  <si>
    <t>creciente</t>
  </si>
  <si>
    <t>Consolidar 1 estrategia de transversalización de la Política Pública de Mujeres y Equidad de Género (PPMYEG), en las 20 localidades, con actores territoriales para reducir las brechas de género.</t>
  </si>
  <si>
    <t>Consolidación de la estrategia de transversalización de la Política Pública de Mujeres y Equidad de Género (PPMYEG), en las 20 localidades, con actores territoriales para reducir las brechas de género</t>
  </si>
  <si>
    <t>Número de acciones consolidadas de la estrategia en cada localidad/Número de acciones programadas de la estrategia en cada localidad</t>
  </si>
  <si>
    <t xml:space="preserve">Estrategia de transversalización de la Política Pública de Mujeres y Equidad de Género (PPMYEG) a nivel local con asistencia ténica en instancias y fondos de desarrollo local para la implementación de los enfoques de la política pública </t>
  </si>
  <si>
    <t xml:space="preserve"> En nov,  la asistencia técnica a las instancias para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Así las cosas en el mes se realizó: Se brindó asistencia técnica en 43 Mesas de 20 localidades y se realizó la Mesa de trabajo mensual con referentes locales de Mujer y Genero con la participación de todas las localidades. Se realizó Mesas técnicas de acompañamiento a los Fondos de Desarrollo Local en 8 localidades: Usaquén, Santa Fe, Tunjuelito, Bosa, Kennedy, Suba, Barrios Unidos y La Candelaria.Seguimiento PLT en 20 localidades. En el marco de la Fase II de Presupuestos Participativos se acompañó 4 espacios en la localidad de Sumapaz, 3 de preparación con las ciudadanas y 1 denominado Asamblea territorial de mujeres.  En las sesiones del COLMYEG y/o CLM se brindó información sobre los avances en la formulación y ejecución de los proyectos de inversión local con metas asociadas al Sector y otros con acciones de transversalización. Adicionalmente, se brindó, asistencia a la mesa de reincorporación de Kennedy en articulación con el equipo de gestión local, además socialización de los lineamientos de atención diferenciados para mujeres en proceso de reincorporación al equipo de abogadas de las CIOM. se acompañó la Red de Veeduría Nacional Carcelaria; Veeduría Fontibón y San Cristóbal;  y Tramo 6. Además, se brindó proceso de información a ciudadanas interesadas del proceso en Kennedy, Usme y Sante Fe.</t>
  </si>
  <si>
    <t>La asistencia técnica a las instancias de participación territorial, como las mesas de víctimas del conflicto armado y mujeres en proceso de reincorporación, fondos de Desarrollo Local y promoción de la conformación de veedurías para transversalizar los enfoques de la PPMYEG, está orientado al fortalecimiento de las capacidades institucionales y de los diferentes actores, que permitan entender las necesidades y dinámicas y fomentar la participación de las mujeres en la toma de decisiones. Así las cosas, se logró: brindar asistencia técnica a consejeras CPL de 16 localidades y a la red de consejeras CPL a nivel Distrital. También se realizó mesas de seguimiento de PLT en 20 localidades, además se realizó mesas de acompañamiento técnico a 20 FDL, también se ha realizado mensualmente las sesiones de la Mesa con las referentes de mujer y género y asistencia en las 20 localidades en el marco de Fase II de Presupuestos Participativos resaltando el proceso adelantado en nov  en Sumapaz. Por otro lado, desde la promoción de veeduría se acompañó las siguientes veedurías para la garantía de los derechos de las mujeres: Red Carcelaria de Mujeres, veeduría de mujeres de Fontibón, RUU (que se creó en jun) y San Cristóbal (se creó en agosto), la veeduría ciudadana para la PP Bicicleta con enfoque de género se hizo en julio y en sep. Se creó la veeduría: Veedoras Metro de Bogotá Tramo 6. Además se brindó proceso de información a ciudadanas interesadas del proceso en Kennedy, Usme y Sante Fe .Desde el equipo de paz se hizo la revisión a la ruta de reconciliación de la dirección de DDHH de la Secretaría de Gobierno y además se brindó asistencia técnica a la Mesa Distrital de Víctimas y mesa local de Suba, Bosa y Kennedy, en esta última mesa, se acompañó la modificando el reglamento, se acompañó la mesa de reincorporación de Kennedy y  se apoyó un documento para la incidencia en el derecho a la autonomía económica para las mujeres firmantes.</t>
  </si>
  <si>
    <t>decreciente</t>
  </si>
  <si>
    <t xml:space="preserve">Vincular mujeres a los procesos formativos para el desarrollo de capacidades de incidencia, liderazgo, empoderamiento y participación política de las Mujeres </t>
  </si>
  <si>
    <t>Número de mujeres vinculadas a procesos de formación para el desarrollo de capacidades de incidencia, liderazgo, empoderamiento y participación política de las mujeres</t>
  </si>
  <si>
    <t>Número de mujeres vinculadas a procesos de formación</t>
  </si>
  <si>
    <t>Suma</t>
  </si>
  <si>
    <t>Mensual</t>
  </si>
  <si>
    <t>Informe mensual</t>
  </si>
  <si>
    <t xml:space="preserve">Durante el mes, se implementaron las siguientes actividades: Implementación de la totalidad de las sesiones virtuales y presenciales del Ciclo Básico: ABC de los Derechos de las Mujeres con enfoque de género. El 27 de noviembre se llevó a cabo la Tertulia mapeando saberes ¿Cómo co-creamos conocimiento sobre violencia contra mujeres en política?  Alianzas: Seguimiento a los avances en la implementación de, CONPES 39 "Política Pública de la Población Negra, Afrocolombiana y Palenquera, en Bogotá D.C. 2024-2036" y los compromisos adquiridos por esta dependencia en el marco de las concertaciones En total se vincularon 77 mujeres nuevas en noviembre, de las cuales 52 fueron en el ciclo: ABC de los Derechos de las Mujeres con enfoque de género y 25 en la Tertulia Mapeando Saberes.  
</t>
  </si>
  <si>
    <t>constante</t>
  </si>
  <si>
    <t xml:space="preserve">Vincular a mujeres a través de las CIOM a procesos de información, sensibilización y campañas de difusión </t>
  </si>
  <si>
    <t>Número de mujeres vinculadas a procesos de las Casas de Igualdad de Oportunidades para el reconocimiento y garantía de sus derechos</t>
  </si>
  <si>
    <t xml:space="preserve">No. de mujeres vinculadas </t>
  </si>
  <si>
    <t>Número</t>
  </si>
  <si>
    <t>Sumatoria de las mujeres participantes en los procesos de información, sensibilización y campañas de difusión de sus derechos</t>
  </si>
  <si>
    <t xml:space="preserve">mensual </t>
  </si>
  <si>
    <t xml:space="preserve">Simisional y base de datos </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</si>
  <si>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el mes se lograron vincular a 3708 mujeres </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</si>
  <si>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Cuenta con un acumulado vinculación a18719 mujeres </t>
  </si>
  <si>
    <t xml:space="preserve">Realizar orientaciones y acompañamientos psicosociales a través de la operación del modelo de atención CIOM </t>
  </si>
  <si>
    <t>Número de orientaciones psicosociales realizadas a mujeres para la mejora de su calidad</t>
  </si>
  <si>
    <t xml:space="preserve">No. de orientaciones y seguimientos psicosociales </t>
  </si>
  <si>
    <t>Sumatoria de orientaciones y acompañamientos Psicosociales a mujeres realizados en el marco del modelo de operación CIOM</t>
  </si>
  <si>
    <t xml:space="preserve">Simisional </t>
  </si>
  <si>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durante el periodo entre el equipo planta y contratista de apoyo se logró realizar 970 atenciones </t>
  </si>
  <si>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durante el periodo entre el equipo planta y contratista de apoyo se logró realizar 5771  atenciones </t>
  </si>
  <si>
    <t xml:space="preserve">Realizar orientaciones y asesorías socio jurídicas a través de la operación del modelo de atención CIOM </t>
  </si>
  <si>
    <t>Numero de orientaciones y asesorías jurídicas a mujeres víctimas de violencias a través de las Casas de Igualdad de Oportunidades</t>
  </si>
  <si>
    <t xml:space="preserve">No. de orientaciones y asesorías socio jurídicas/ </t>
  </si>
  <si>
    <t>Sumatoria de orientaciones y asesorías socio jurídicas a mujeres víctimas de violencias realizados en el marco del modelo de operación CIOM</t>
  </si>
  <si>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periodo entre el equipo planta y contratista de apoyo se logró realizar 1049 atenciones. </t>
  </si>
  <si>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periodo entre el equipo planta y contratista de apoyo se logró realizar 5455 atenciones. </t>
  </si>
  <si>
    <t xml:space="preserve">Implementar una estrategia para brindar asistencia técnica a las instancias distritales y locales de vícitmas del conflicto armado </t>
  </si>
  <si>
    <t xml:space="preserve">No. de estrategias implementadas </t>
  </si>
  <si>
    <t xml:space="preserve">Sumatoria de estrategias implementadas para brindar la asistencia técnica a instancias distritales y locales de víctimas de conflicto armado </t>
  </si>
  <si>
    <t xml:space="preserve">informe </t>
  </si>
  <si>
    <t xml:space="preserve"> se brindó, asistencia a la mesa de reincorporación de Kennedy en articulación con el equipo de gestión local, además socialización de los lineamientos de atención diferenciados para mujeres en proceso de reincorporación al equipo de abogadas de las CIOM.</t>
  </si>
  <si>
    <t>Paz: https://secretariadistritald-my.sharepoint.com/:w:/g/personal/territorializacion2021_sdmujer_gov_co/EfffqFU-zsNCherWjFnIIkABnktlNdHDqX80xKZj74cL5Q?e=qXAwIq</t>
  </si>
  <si>
    <t>Durante el periodo y Desde el equipo de paz se hizo la revisión a la ruta de reconciliación de la dirección de DDHH de la Secretaría de Gobierno y además se brindó asistencia técnica a la Mesa Distrital de Víctimas y mesa local de Suba, Bosa y Kennedy, se encuentra en proceso de elaboración la Caja de herramientas para los procesos de incidencia de mujeres firmantes de paz y un documento para la incidencia en el derecho a la autonomía económica.  También se brindó, asistencia a la mesa de reincorporación de Kennedy en articulación con el equipo de gestión local, además socialización de los lineamientos de atención diferenciados para mujeres en proceso de reincorporación al equipo de abogadas de las CIOM.</t>
  </si>
  <si>
    <t xml:space="preserve">Implementar una estrategia para brindar asistencia técnica para la promover la conformación de veedurias cuidadanas </t>
  </si>
  <si>
    <t xml:space="preserve">Sumatoria de estrategias implementadas para la promoción del control social y conformación de veedurias ciudadanas </t>
  </si>
  <si>
    <t>Durante el periodo, se acompañó la Red de Veeduría Nacional Carcelaria; Veeduría Fontibón y San Cristóbal;  y Tramo 6. Además, se brindó proceso de información a ciudadanas interesadas del proceso en Kennedy, Usme y Sante Fe.</t>
  </si>
  <si>
    <t xml:space="preserve">Veeduría: https://secretariadistritald-my.sharepoint.com/:w:/g/personal/territorializacion2021_sdmujer_gov_co/Edikup12L3dPrVFxMCf8J_EB_EhH6Uj8Ua02rlx8zJ5ljA?e=TTojhh
</t>
  </si>
  <si>
    <t>Durante el periodo,  desde la promoción de veeduría se acompañó las siguientes veedurías para la garantía de los derechos de las mujeres: Red Carcelaria de Mujeres, veeduría de mujeres de Fontibón, RUU (que se creó en jun) y San Cristóbal (se creó en agosto), la veeduría ciudadana para la PP Bicicleta con enfoque de género se hizo en julio y en sep. Se creó la veeduría: Veedoras Metro de Bogotá Tramo 6. Además se brindó proceso de información a ciudadanas interesadas del proceso en Kennedy, Usme y Sante Fe .</t>
  </si>
  <si>
    <t>Realizar jornadas territoriales Mujer Contigo en tu Barrio/ Vereda a través del as CIOM</t>
  </si>
  <si>
    <t xml:space="preserve">No. de jornadas territoriales realizadas </t>
  </si>
  <si>
    <t>Sumatoria de Jornadas territoriales desarrolladas en el marco del modelo de operación CIOM</t>
  </si>
  <si>
    <t xml:space="preserve"> Las jornadas territoriales "Mujer Contigo en tu Barrio" y "Mujer contigo en tu vereda" buscan acercar la oferta del servicios de la entidad en las UPZ  y veredas más alejadas y/o con mayores índices de violencias contra las mujeres. En periodo se han realizaron 54 jornadas territoriales. </t>
  </si>
  <si>
    <t xml:space="preserve"> Las jornadas territoriales "Mujer Contigo en tu Barrio" y "Mujer contigo en tu vereda" buscan acercar la oferta del servicios de la entidad en las UPZ  y veredas más alejadas y/o con mayores índices de violencias contra las mujeres. Se cuenta con un acumulado de 245 jornadas territoriales. </t>
  </si>
  <si>
    <t>ELABORÓ</t>
  </si>
  <si>
    <t>Firma:</t>
  </si>
  <si>
    <t>APROBÓ (Según aplique Gerenta de proyecto, Lider técnica y responsable de proceso)</t>
  </si>
  <si>
    <t>REVISÓ OFICINA ASESORA DE PLANEACIÓN</t>
  </si>
  <si>
    <t xml:space="preserve">VoBo. </t>
  </si>
  <si>
    <t>Nombre:María Fernanda Jaramillo Jiménez</t>
  </si>
  <si>
    <t xml:space="preserve">Nombre: Marcela Enciso Gaitan </t>
  </si>
  <si>
    <t xml:space="preserve">Nombre: Juliana Cortés Guerra </t>
  </si>
  <si>
    <t>Nombre:</t>
  </si>
  <si>
    <t>Nombre: Carlos Alfonso Gaitán Sánchez</t>
  </si>
  <si>
    <t>Cargo: Contratista</t>
  </si>
  <si>
    <t>Cargo: Directora de Territorialización de Derechos y Participación</t>
  </si>
  <si>
    <t>Cargo: Gerenta de proyecto -Subsecretaria de Fortalecimiento de Capacidades y Oportunidades</t>
  </si>
  <si>
    <t xml:space="preserve">Cargo: </t>
  </si>
  <si>
    <t>Cargo: Jefe Oficina Asesora de Planeación</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</si>
  <si>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</si>
  <si>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</si>
  <si>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</si>
  <si>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</si>
  <si>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</si>
  <si>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</si>
  <si>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</si>
  <si>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</si>
  <si>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</si>
  <si>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</si>
  <si>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</si>
  <si>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</si>
  <si>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</si>
  <si>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</si>
  <si>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</si>
  <si>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</si>
  <si>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</si>
  <si>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</si>
  <si>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</si>
  <si>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</si>
  <si>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</si>
  <si>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</si>
  <si>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 xml:space="preserve">Realizar el 100% de las actividades operativas y contractuales necesarias para brindar los servicios del Modelo Casa de Igualdad de Oportunidades (CIOM) en las 20 localidades de Bogotá.																												</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</si>
  <si>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</si>
  <si>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</si>
  <si>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</si>
  <si>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</si>
  <si>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</si>
  <si>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</si>
  <si>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</si>
  <si>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</si>
  <si>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</si>
  <si>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</si>
  <si>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</si>
  <si>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</si>
  <si>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</si>
  <si>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</si>
  <si>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</si>
  <si>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</si>
  <si>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</si>
  <si>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</si>
  <si>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</si>
  <si>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</si>
  <si>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</si>
  <si>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</si>
  <si>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</si>
  <si>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</si>
  <si>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</si>
  <si>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</si>
  <si>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</si>
  <si>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</si>
  <si>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</si>
  <si>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</si>
  <si>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</si>
  <si>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</si>
  <si>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</si>
  <si>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</si>
  <si>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</si>
  <si>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</si>
  <si>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</si>
  <si>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</si>
  <si>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</si>
  <si>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</si>
  <si>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Brindar en las 20 localidades el servicio de asistencia técnica a las instancias de participación territorial y Fondos de Desarrollo Local en clave de transversalización de los enfoques.																												</t>
  </si>
  <si>
    <t>Página 4 de 4</t>
  </si>
  <si>
    <t>CONTROL DE CAMBIOS EN EL PLAN DE ACCIÓN</t>
  </si>
  <si>
    <t>Fecha de aprobación</t>
  </si>
  <si>
    <t>Cambio</t>
  </si>
  <si>
    <t>Justificación del cambio</t>
  </si>
  <si>
    <t>Modificación presupuestal en las actividades</t>
  </si>
  <si>
    <t>Atendiendo las indicaciones dadas por la oficina asesora de planeación, se realiza modificación presupuestal del proyecto de inversión 8223 "Implementación de estrategias de participación, territorialización y transversalización de la política pública de Mujeres y Equidad de Género a nivel local en Bogotá D. C" producto de los recursos de ahorro programado y adición presupuestal aprobada del proyecto.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</si>
  <si>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</si>
  <si>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</si>
  <si>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</si>
  <si>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</si>
  <si>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</si>
  <si>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</si>
  <si>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</si>
  <si>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</si>
  <si>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</si>
  <si>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</si>
  <si>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</si>
  <si>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</si>
  <si>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</si>
  <si>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</si>
  <si>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</si>
  <si>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</si>
  <si>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</si>
  <si>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</si>
  <si>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</si>
  <si>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</si>
  <si>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</si>
  <si>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</si>
  <si>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</si>
  <si>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</si>
  <si>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</si>
  <si>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</si>
  <si>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</si>
  <si>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</si>
  <si>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</si>
  <si>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</si>
  <si>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</si>
  <si>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</si>
  <si>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</si>
  <si>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</si>
  <si>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</si>
  <si>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</si>
  <si>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</si>
  <si>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</si>
  <si>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</si>
  <si>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</si>
  <si>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</si>
  <si>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</si>
  <si>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</si>
  <si>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</si>
  <si>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</si>
  <si>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</si>
  <si>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</si>
  <si>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</si>
  <si>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</si>
  <si>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</si>
  <si>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</si>
  <si>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</si>
  <si>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</si>
  <si>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</si>
  <si>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</si>
  <si>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</si>
  <si>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</si>
  <si>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</si>
  <si>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</si>
  <si>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</si>
  <si>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</si>
  <si>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</si>
  <si>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8200 - Implementación de las políticas públicas PPMYEG y PPASP para la garantía de los derechos de las mujeres, la transversalización del enfoque de género y la igualdad en Bogotá D.C.</t>
  </si>
  <si>
    <t>Contenidos</t>
  </si>
  <si>
    <t>8219 - Fortalecimiento a la implementación, seguimiento y coordinación del Sistema Distrital de Cuidado en Bogotá D.C.</t>
  </si>
  <si>
    <t>Casos nuevos</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</si>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</sst>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60"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theme="1"/>
      <name val="Arial"/>
      <family val="2"/>
    </font>
    <font>
      <b/>
      <sz val="11"/>
      <color theme="0"/>
      <name val="Arial"/>
      <family val="2"/>
    </font>
    <font>
      <b/>
      <sz val="11"/>
      <color indexed="8"/>
      <name val="Arial"/>
      <family val="2"/>
    </font>
    <font>
      <sz val="11"/>
      <color indexed="8"/>
      <name val="Arial"/>
      <family val="2"/>
    </font>
    <font>
      <b/>
      <sz val="10"/>
      <name val="Arial"/>
      <family val="2"/>
    </font>
    <font>
      <sz val="9"/>
      <color rgb="FF000000"/>
      <name val="Tahoma"/>
      <family val="2"/>
    </font>
    <font>
      <sz val="10"/>
      <color rgb="FF000000"/>
      <name val="Tahoma"/>
      <family val="2"/>
    </font>
    <font>
      <u/>
      <sz val="11"/>
      <color theme="10"/>
      <name val="Calibri"/>
      <family val="2"/>
      <scheme val="minor"/>
    </font>
    <font>
      <sz val="10"/>
      <color rgb="FF000000"/>
      <name val="Calibri"/>
      <family val="2"/>
      <scheme val="minor"/>
    </font>
    <font>
      <sz val="10"/>
      <color theme="1"/>
      <name val="Arial"/>
      <family val="2"/>
    </font>
    <font>
      <b/>
      <sz val="18"/>
      <color theme="1"/>
      <name val="Arial"/>
      <family val="2"/>
    </font>
    <font>
      <b/>
      <i/>
      <sz val="11"/>
      <color theme="1"/>
      <name val="Arial"/>
      <family val="2"/>
    </font>
    <font>
      <u/>
      <sz val="11"/>
      <color theme="1"/>
      <name val="Calibri"/>
      <family val="2"/>
      <scheme val="minor"/>
    </font>
    <font>
      <b/>
      <sz val="9"/>
      <color rgb="FF000000"/>
      <name val="Tahoma"/>
      <family val="2"/>
    </font>
    <font>
      <b/>
      <sz val="11"/>
      <color rgb="FF000000"/>
      <name val="Arial"/>
      <charset val="1"/>
    </font>
    <font>
      <sz val="11"/>
      <color indexed="8"/>
      <name val="Times New Roman"/>
      <family val="1"/>
    </font>
    <font>
      <sz val="12"/>
      <color rgb="FF000000"/>
      <name val="Aptos"/>
    </font>
    <font>
      <sz val="10"/>
      <color rgb="FF000000"/>
      <name val="Arial"/>
    </font>
    <font>
      <sz val="10"/>
      <color rgb="FF000000"/>
      <name val="Arial"/>
      <family val="2"/>
    </font>
    <font>
      <sz val="11"/>
      <color rgb="FF000000"/>
      <name val="Arial"/>
      <family val="2"/>
    </font>
    <font>
      <b/>
      <sz val="11"/>
      <color rgb="FF000000"/>
      <name val="Arial"/>
      <family val="2"/>
    </font>
    <font>
      <b/>
      <sz val="12"/>
      <color rgb="FF000000"/>
      <name val="Arial"/>
      <family val="2"/>
    </font>
    <font>
      <b/>
      <sz val="18"/>
      <color rgb="FF000000"/>
      <name val="Arial"/>
      <family val="2"/>
    </font>
    <font>
      <b/>
      <i/>
      <sz val="11"/>
      <color rgb="FF000000"/>
      <name val="Arial"/>
      <family val="2"/>
    </font>
    <font>
      <u/>
      <sz val="11"/>
      <color rgb="FF000000"/>
      <name val="Calibri"/>
      <scheme val="minor"/>
    </font>
    <font>
      <sz val="10"/>
      <color theme="1"/>
      <name val="Calibri"/>
      <family val="2"/>
      <scheme val="minor"/>
    </font>
    <font>
      <sz val="10"/>
      <color rgb="FF000000"/>
      <name val="Calibri"/>
    </font>
    <font>
      <u/>
      <sz val="11"/>
      <color rgb="FF000000"/>
      <name val="Calibri"/>
      <family val="2"/>
      <scheme val="minor"/>
    </font>
    <font>
      <b/>
      <sz val="11"/>
      <color rgb="FF000000"/>
      <name val="Arial"/>
    </font>
  </fonts>
  <fills count="2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9"/>
        <bgColor indexed="64"/>
      </patternFill>
    </fill>
    <fill>
      <patternFill patternType="solid">
        <fgColor rgb="FFFFFF00"/>
        <bgColor indexed="64"/>
      </patternFill>
    </fill>
  </fills>
  <borders count="74">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s>
  <cellStyleXfs count="36">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4" fontId="1" fillId="0" borderId="0" applyFont="0" applyFill="0" applyBorder="0" applyAlignment="0" applyProtection="0"/>
    <xf numFmtId="16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38" fillId="0" borderId="0" applyNumberFormat="0" applyFill="0" applyBorder="0" applyAlignment="0" applyProtection="0"/>
    <xf numFmtId="0" fontId="38" fillId="0" borderId="0" applyNumberFormat="0" applyFill="0" applyBorder="0" applyAlignment="0" applyProtection="0"/>
  </cellStyleXfs>
  <cellXfs count="670">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31" fillId="0" borderId="0" xfId="0" applyFont="1" applyAlignment="1">
      <alignment horizontal="center" vertical="center" wrapText="1"/>
    </xf>
    <xf numFmtId="0" fontId="29" fillId="0" borderId="0" xfId="0" applyFont="1" applyAlignment="1">
      <alignment horizontal="center" vertical="center"/>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174" fontId="29" fillId="0" borderId="0" xfId="14" applyNumberFormat="1" applyFont="1" applyBorder="1" applyAlignment="1">
      <alignment vertical="center"/>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166" fontId="29" fillId="0" borderId="0" xfId="15" applyFont="1" applyAlignment="1">
      <alignment vertical="center"/>
    </xf>
    <xf numFmtId="166" fontId="31" fillId="0" borderId="0" xfId="15" applyFont="1" applyAlignment="1">
      <alignment vertical="center"/>
    </xf>
    <xf numFmtId="0" fontId="31" fillId="0" borderId="0" xfId="0" applyFont="1" applyAlignment="1">
      <alignment vertical="center"/>
    </xf>
    <xf numFmtId="0" fontId="29" fillId="0" borderId="0" xfId="0" applyFont="1" applyAlignment="1">
      <alignment horizontal="left" vertical="center"/>
    </xf>
    <xf numFmtId="0" fontId="31" fillId="14" borderId="6" xfId="0" applyFont="1" applyFill="1" applyBorder="1" applyAlignment="1">
      <alignment horizontal="left" vertical="center"/>
    </xf>
    <xf numFmtId="0" fontId="31" fillId="14" borderId="6" xfId="0" applyFont="1" applyFill="1" applyBorder="1" applyAlignment="1">
      <alignment horizontal="center" vertical="center"/>
    </xf>
    <xf numFmtId="0" fontId="31" fillId="0" borderId="6" xfId="0" applyFont="1" applyBorder="1" applyAlignment="1">
      <alignment horizontal="left" vertical="center"/>
    </xf>
    <xf numFmtId="0" fontId="29" fillId="0" borderId="3" xfId="0" applyFont="1" applyBorder="1" applyAlignment="1">
      <alignment horizontal="left" vertical="center"/>
    </xf>
    <xf numFmtId="0" fontId="33"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1"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1" fillId="0" borderId="6" xfId="0" applyFont="1" applyBorder="1" applyAlignment="1">
      <alignment horizontal="left" vertical="center" wrapText="1"/>
    </xf>
    <xf numFmtId="0" fontId="31" fillId="16" borderId="6" xfId="0" applyFont="1" applyFill="1" applyBorder="1" applyAlignment="1">
      <alignment horizontal="left" vertical="center" wrapText="1"/>
    </xf>
    <xf numFmtId="0" fontId="31"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1" fillId="10" borderId="7" xfId="0" applyFont="1" applyFill="1" applyBorder="1" applyAlignment="1">
      <alignment horizontal="center" vertical="center"/>
    </xf>
    <xf numFmtId="0" fontId="31" fillId="10" borderId="6" xfId="0" applyFont="1" applyFill="1" applyBorder="1" applyAlignment="1">
      <alignment horizontal="center" vertical="center" wrapText="1"/>
    </xf>
    <xf numFmtId="0" fontId="31" fillId="0" borderId="6" xfId="0" applyFont="1" applyBorder="1" applyAlignment="1">
      <alignment horizontal="center" vertical="center" wrapText="1"/>
    </xf>
    <xf numFmtId="0" fontId="29" fillId="0" borderId="6" xfId="0" applyFont="1" applyBorder="1" applyAlignment="1">
      <alignment horizontal="center" vertical="center"/>
    </xf>
    <xf numFmtId="0" fontId="31" fillId="10" borderId="29" xfId="0" applyFont="1" applyFill="1" applyBorder="1" applyAlignment="1">
      <alignment vertical="center"/>
    </xf>
    <xf numFmtId="0" fontId="31" fillId="10" borderId="7" xfId="0" applyFont="1" applyFill="1" applyBorder="1" applyAlignment="1">
      <alignment vertical="center"/>
    </xf>
    <xf numFmtId="0" fontId="31" fillId="10" borderId="8" xfId="0" applyFont="1" applyFill="1" applyBorder="1" applyAlignment="1">
      <alignment vertical="center"/>
    </xf>
    <xf numFmtId="0" fontId="31" fillId="10" borderId="0" xfId="0" applyFont="1" applyFill="1" applyAlignment="1">
      <alignment horizontal="center" vertical="center"/>
    </xf>
    <xf numFmtId="0" fontId="31" fillId="10" borderId="30" xfId="0" applyFont="1" applyFill="1" applyBorder="1" applyAlignment="1">
      <alignment vertical="center"/>
    </xf>
    <xf numFmtId="0" fontId="31" fillId="10" borderId="0" xfId="0" applyFont="1" applyFill="1" applyAlignment="1">
      <alignment vertical="center"/>
    </xf>
    <xf numFmtId="0" fontId="31" fillId="10" borderId="9" xfId="0" applyFont="1" applyFill="1" applyBorder="1" applyAlignment="1">
      <alignment vertical="center"/>
    </xf>
    <xf numFmtId="0" fontId="31" fillId="10" borderId="15" xfId="0" applyFont="1" applyFill="1" applyBorder="1" applyAlignment="1">
      <alignment vertical="center"/>
    </xf>
    <xf numFmtId="0" fontId="31" fillId="10" borderId="10" xfId="0" applyFont="1" applyFill="1" applyBorder="1" applyAlignment="1">
      <alignment vertical="center"/>
    </xf>
    <xf numFmtId="0" fontId="31" fillId="10" borderId="11" xfId="0" applyFont="1" applyFill="1" applyBorder="1" applyAlignment="1">
      <alignment vertical="center"/>
    </xf>
    <xf numFmtId="0" fontId="31" fillId="10" borderId="10" xfId="0" applyFont="1" applyFill="1" applyBorder="1" applyAlignment="1">
      <alignment horizontal="center" vertical="center"/>
    </xf>
    <xf numFmtId="0" fontId="27" fillId="10" borderId="3" xfId="0" applyFont="1" applyFill="1" applyBorder="1" applyAlignment="1">
      <alignment horizontal="center" vertical="center" wrapText="1"/>
    </xf>
    <xf numFmtId="9" fontId="31" fillId="10" borderId="6" xfId="28" applyFont="1" applyFill="1" applyBorder="1" applyAlignment="1">
      <alignment horizontal="center" vertical="center" wrapText="1"/>
    </xf>
    <xf numFmtId="0" fontId="29" fillId="0" borderId="6" xfId="0" applyFont="1" applyBorder="1" applyAlignment="1">
      <alignment horizontal="center" vertical="center" wrapText="1"/>
    </xf>
    <xf numFmtId="168" fontId="29" fillId="0" borderId="6" xfId="11" applyFont="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0" fontId="29" fillId="0" borderId="6" xfId="28" applyNumberFormat="1" applyFont="1" applyBorder="1" applyAlignment="1">
      <alignment vertical="center"/>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4" fillId="9" borderId="0" xfId="0" applyFont="1" applyFill="1" applyAlignment="1">
      <alignment vertical="center"/>
    </xf>
    <xf numFmtId="0" fontId="34"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5" fillId="10" borderId="17" xfId="0" applyFont="1" applyFill="1" applyBorder="1" applyAlignment="1">
      <alignment horizontal="center" vertical="center" wrapText="1"/>
    </xf>
    <xf numFmtId="0" fontId="35"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5" fillId="10" borderId="3" xfId="0" applyFont="1" applyFill="1" applyBorder="1" applyAlignment="1">
      <alignment horizontal="center" vertical="center" wrapText="1"/>
    </xf>
    <xf numFmtId="49" fontId="35" fillId="10" borderId="3" xfId="0" applyNumberFormat="1" applyFont="1" applyFill="1" applyBorder="1" applyAlignment="1">
      <alignment horizontal="center" vertical="center" wrapText="1"/>
    </xf>
    <xf numFmtId="0" fontId="34" fillId="0" borderId="6" xfId="0" applyFont="1" applyBorder="1" applyAlignment="1">
      <alignment vertical="center"/>
    </xf>
    <xf numFmtId="176" fontId="34" fillId="0" borderId="6" xfId="14" applyNumberFormat="1" applyFont="1" applyBorder="1" applyAlignment="1">
      <alignment vertical="center"/>
    </xf>
    <xf numFmtId="0" fontId="34" fillId="12" borderId="6" xfId="0" applyFont="1" applyFill="1" applyBorder="1" applyAlignment="1">
      <alignment horizontal="center" vertical="center"/>
    </xf>
    <xf numFmtId="175" fontId="33" fillId="11" borderId="6" xfId="15" applyNumberFormat="1" applyFont="1" applyFill="1" applyBorder="1" applyAlignment="1">
      <alignment horizontal="center" vertical="center"/>
    </xf>
    <xf numFmtId="175" fontId="33" fillId="0" borderId="6" xfId="15" applyNumberFormat="1" applyFont="1" applyFill="1" applyBorder="1" applyAlignment="1">
      <alignment horizontal="center" vertical="center"/>
    </xf>
    <xf numFmtId="0" fontId="33" fillId="0" borderId="6" xfId="0" applyFont="1" applyBorder="1" applyAlignment="1">
      <alignment vertical="center"/>
    </xf>
    <xf numFmtId="0" fontId="33" fillId="0" borderId="6" xfId="0" applyFont="1" applyBorder="1" applyAlignment="1">
      <alignment vertical="center" wrapText="1"/>
    </xf>
    <xf numFmtId="0" fontId="33" fillId="11" borderId="6" xfId="0" applyFont="1" applyFill="1" applyBorder="1" applyAlignment="1">
      <alignment horizontal="left" vertical="center"/>
    </xf>
    <xf numFmtId="0" fontId="33" fillId="11" borderId="6" xfId="0" applyFont="1" applyFill="1" applyBorder="1" applyAlignment="1">
      <alignment horizontal="center" vertical="center"/>
    </xf>
    <xf numFmtId="176" fontId="33" fillId="11" borderId="6" xfId="14" applyNumberFormat="1" applyFont="1" applyFill="1" applyBorder="1" applyAlignment="1">
      <alignment horizontal="center" vertical="center"/>
    </xf>
    <xf numFmtId="0" fontId="33" fillId="12" borderId="6" xfId="0" applyFont="1" applyFill="1" applyBorder="1" applyAlignment="1">
      <alignment horizontal="center" vertical="center"/>
    </xf>
    <xf numFmtId="175" fontId="33"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9" fillId="9" borderId="6" xfId="0" applyFont="1" applyFill="1" applyBorder="1" applyAlignment="1">
      <alignment vertical="center" wrapText="1"/>
    </xf>
    <xf numFmtId="1" fontId="29" fillId="0" borderId="6" xfId="0" applyNumberFormat="1" applyFont="1" applyBorder="1" applyAlignment="1">
      <alignment vertical="center"/>
    </xf>
    <xf numFmtId="0" fontId="29" fillId="0" borderId="39" xfId="0" applyFont="1" applyBorder="1" applyAlignment="1">
      <alignment vertical="center"/>
    </xf>
    <xf numFmtId="0" fontId="29" fillId="0" borderId="13" xfId="0" applyFont="1" applyBorder="1" applyAlignment="1">
      <alignment vertical="center"/>
    </xf>
    <xf numFmtId="0" fontId="27" fillId="21" borderId="3" xfId="0" applyFont="1" applyFill="1" applyBorder="1" applyAlignment="1">
      <alignment horizontal="center" vertical="center" wrapText="1"/>
    </xf>
    <xf numFmtId="0" fontId="27" fillId="21" borderId="12" xfId="0" applyFont="1" applyFill="1" applyBorder="1" applyAlignment="1">
      <alignment horizontal="center" vertical="center" wrapText="1"/>
    </xf>
    <xf numFmtId="0" fontId="29" fillId="21" borderId="0" xfId="0" applyFont="1" applyFill="1" applyAlignment="1">
      <alignment vertical="center"/>
    </xf>
    <xf numFmtId="0" fontId="35" fillId="21" borderId="17" xfId="0" applyFont="1" applyFill="1" applyBorder="1" applyAlignment="1">
      <alignment horizontal="center" vertical="center" wrapText="1"/>
    </xf>
    <xf numFmtId="0" fontId="35" fillId="21" borderId="4" xfId="0" applyFont="1" applyFill="1" applyBorder="1" applyAlignment="1">
      <alignment horizontal="center" vertical="center" wrapText="1"/>
    </xf>
    <xf numFmtId="49" fontId="27" fillId="21" borderId="3" xfId="0" applyNumberFormat="1" applyFont="1" applyFill="1" applyBorder="1" applyAlignment="1">
      <alignment horizontal="center" vertical="center" wrapText="1"/>
    </xf>
    <xf numFmtId="0" fontId="35" fillId="21" borderId="3" xfId="0" applyFont="1" applyFill="1" applyBorder="1" applyAlignment="1">
      <alignment horizontal="center" vertical="center" wrapText="1"/>
    </xf>
    <xf numFmtId="49" fontId="35" fillId="21" borderId="3" xfId="0" applyNumberFormat="1" applyFont="1" applyFill="1" applyBorder="1" applyAlignment="1">
      <alignment horizontal="center" vertical="center" wrapText="1"/>
    </xf>
    <xf numFmtId="0" fontId="29" fillId="0" borderId="12" xfId="0" applyFont="1" applyBorder="1" applyAlignment="1">
      <alignment horizontal="center" vertical="center" wrapText="1"/>
    </xf>
    <xf numFmtId="0" fontId="29" fillId="13" borderId="6" xfId="0" applyFont="1" applyFill="1" applyBorder="1" applyAlignment="1">
      <alignment vertical="center"/>
    </xf>
    <xf numFmtId="0" fontId="29" fillId="0" borderId="6" xfId="28" applyNumberFormat="1" applyFont="1" applyBorder="1" applyAlignment="1">
      <alignment vertical="center" wrapText="1"/>
    </xf>
    <xf numFmtId="9" fontId="29" fillId="0" borderId="6" xfId="28" applyFont="1" applyBorder="1" applyAlignment="1">
      <alignment vertical="center" wrapText="1"/>
    </xf>
    <xf numFmtId="0" fontId="39" fillId="0" borderId="6" xfId="0" applyFont="1" applyBorder="1"/>
    <xf numFmtId="0" fontId="39" fillId="0" borderId="4" xfId="0" applyFont="1" applyBorder="1"/>
    <xf numFmtId="0" fontId="40" fillId="0" borderId="6" xfId="28" applyNumberFormat="1" applyFont="1" applyBorder="1" applyAlignment="1">
      <alignment vertical="center" wrapText="1"/>
    </xf>
    <xf numFmtId="0" fontId="29" fillId="0" borderId="4" xfId="0" applyFont="1" applyBorder="1" applyAlignment="1">
      <alignment horizontal="left" vertical="top" wrapText="1"/>
    </xf>
    <xf numFmtId="14" fontId="29" fillId="0" borderId="14" xfId="0" applyNumberFormat="1" applyFont="1" applyBorder="1" applyAlignment="1">
      <alignment horizontal="left" vertical="top"/>
    </xf>
    <xf numFmtId="0" fontId="31" fillId="0" borderId="5" xfId="22" applyFont="1" applyBorder="1" applyAlignment="1">
      <alignment horizontal="center" vertical="center" wrapText="1"/>
    </xf>
    <xf numFmtId="0" fontId="31" fillId="9" borderId="65" xfId="22" applyFont="1" applyFill="1" applyBorder="1" applyAlignment="1">
      <alignment vertical="center" wrapText="1"/>
    </xf>
    <xf numFmtId="0" fontId="31" fillId="9" borderId="67" xfId="22" applyFont="1" applyFill="1" applyBorder="1" applyAlignment="1">
      <alignment vertical="center" wrapText="1"/>
    </xf>
    <xf numFmtId="0" fontId="31" fillId="9" borderId="68" xfId="22" applyFont="1" applyFill="1" applyBorder="1" applyAlignment="1">
      <alignment vertical="center" wrapText="1"/>
    </xf>
    <xf numFmtId="0" fontId="31" fillId="9" borderId="0" xfId="22" applyFont="1" applyFill="1" applyAlignment="1">
      <alignment vertical="center" wrapText="1"/>
    </xf>
    <xf numFmtId="0" fontId="29" fillId="9" borderId="0" xfId="22" applyFont="1" applyFill="1" applyAlignment="1">
      <alignment vertical="center" wrapText="1"/>
    </xf>
    <xf numFmtId="0" fontId="29" fillId="9" borderId="2" xfId="22" applyFont="1" applyFill="1" applyBorder="1" applyAlignment="1">
      <alignment vertical="center" wrapText="1"/>
    </xf>
    <xf numFmtId="0" fontId="31" fillId="9" borderId="1" xfId="22" applyFont="1" applyFill="1" applyBorder="1" applyAlignment="1">
      <alignment vertical="center" wrapText="1"/>
    </xf>
    <xf numFmtId="0" fontId="31" fillId="0" borderId="1" xfId="22" applyFont="1" applyBorder="1" applyAlignment="1">
      <alignment vertical="center" wrapText="1"/>
    </xf>
    <xf numFmtId="0" fontId="31" fillId="0" borderId="0" xfId="22" applyFont="1" applyAlignment="1">
      <alignment vertical="center" wrapText="1"/>
    </xf>
    <xf numFmtId="0" fontId="31" fillId="0" borderId="0" xfId="22" applyFont="1" applyAlignment="1">
      <alignment horizontal="center" vertical="center" wrapText="1"/>
    </xf>
    <xf numFmtId="0" fontId="31" fillId="0" borderId="0" xfId="0" applyFont="1" applyAlignment="1">
      <alignment horizontal="center" vertical="center"/>
    </xf>
    <xf numFmtId="0" fontId="29" fillId="0" borderId="0" xfId="22" applyFont="1" applyAlignment="1">
      <alignment vertical="center" wrapText="1"/>
    </xf>
    <xf numFmtId="0" fontId="29" fillId="0" borderId="2" xfId="22" applyFont="1" applyBorder="1" applyAlignment="1">
      <alignment vertical="center" wrapText="1"/>
    </xf>
    <xf numFmtId="0" fontId="31" fillId="0" borderId="2" xfId="22" applyFont="1" applyBorder="1" applyAlignment="1">
      <alignment horizontal="center" vertical="center" wrapText="1"/>
    </xf>
    <xf numFmtId="0" fontId="31" fillId="9" borderId="1" xfId="22" applyFont="1" applyFill="1" applyBorder="1" applyAlignment="1">
      <alignment horizontal="center" vertical="center" wrapText="1"/>
    </xf>
    <xf numFmtId="0" fontId="31" fillId="9" borderId="66" xfId="22" applyFont="1" applyFill="1" applyBorder="1" applyAlignment="1">
      <alignment horizontal="center" vertical="center" wrapText="1"/>
    </xf>
    <xf numFmtId="0" fontId="42" fillId="9" borderId="0" xfId="22" applyFont="1" applyFill="1" applyAlignment="1">
      <alignment horizontal="center" vertical="center" wrapText="1"/>
    </xf>
    <xf numFmtId="0" fontId="31" fillId="9" borderId="0" xfId="22" applyFont="1" applyFill="1" applyAlignment="1">
      <alignment horizontal="center" vertical="center" wrapText="1"/>
    </xf>
    <xf numFmtId="0" fontId="42" fillId="0" borderId="0" xfId="22" applyFont="1" applyAlignment="1">
      <alignment horizontal="center" vertical="center" wrapText="1"/>
    </xf>
    <xf numFmtId="0" fontId="31" fillId="2" borderId="0" xfId="22" applyFont="1" applyFill="1" applyAlignment="1">
      <alignment vertical="center" wrapText="1"/>
    </xf>
    <xf numFmtId="0" fontId="31" fillId="13" borderId="18" xfId="22" applyFont="1" applyFill="1" applyBorder="1" applyAlignment="1">
      <alignment horizontal="center" vertical="center" wrapText="1"/>
    </xf>
    <xf numFmtId="0" fontId="31" fillId="13" borderId="24" xfId="22" applyFont="1" applyFill="1" applyBorder="1" applyAlignment="1">
      <alignment horizontal="center" vertical="center" wrapText="1"/>
    </xf>
    <xf numFmtId="0" fontId="31" fillId="13" borderId="25" xfId="22" applyFont="1" applyFill="1" applyBorder="1" applyAlignment="1">
      <alignment horizontal="center" vertical="center" wrapText="1"/>
    </xf>
    <xf numFmtId="0" fontId="31" fillId="13" borderId="26" xfId="22" applyFont="1" applyFill="1" applyBorder="1" applyAlignment="1">
      <alignment horizontal="center" vertical="center" wrapText="1"/>
    </xf>
    <xf numFmtId="0" fontId="31" fillId="12" borderId="0" xfId="22" applyFont="1" applyFill="1" applyAlignment="1">
      <alignment vertical="center" wrapText="1"/>
    </xf>
    <xf numFmtId="0" fontId="31" fillId="13" borderId="19" xfId="22" applyFont="1" applyFill="1" applyBorder="1" applyAlignment="1">
      <alignment horizontal="center" vertical="center" wrapText="1"/>
    </xf>
    <xf numFmtId="0" fontId="31" fillId="13" borderId="31" xfId="22" applyFont="1" applyFill="1" applyBorder="1" applyAlignment="1">
      <alignment horizontal="center" vertical="center" wrapText="1"/>
    </xf>
    <xf numFmtId="0" fontId="31" fillId="13" borderId="20" xfId="22" applyFont="1" applyFill="1" applyBorder="1" applyAlignment="1">
      <alignment vertical="center" wrapText="1"/>
    </xf>
    <xf numFmtId="0" fontId="31" fillId="13" borderId="13" xfId="22" applyFont="1" applyFill="1" applyBorder="1" applyAlignment="1">
      <alignment vertical="center" wrapText="1"/>
    </xf>
    <xf numFmtId="0" fontId="31" fillId="13" borderId="23" xfId="22" applyFont="1" applyFill="1" applyBorder="1" applyAlignment="1">
      <alignment vertical="center" wrapText="1"/>
    </xf>
    <xf numFmtId="0" fontId="31" fillId="13" borderId="6" xfId="22" applyFont="1" applyFill="1" applyBorder="1" applyAlignment="1">
      <alignment horizontal="center" vertical="center" wrapText="1"/>
    </xf>
    <xf numFmtId="0" fontId="29" fillId="0" borderId="23" xfId="22" applyFont="1" applyBorder="1" applyAlignment="1">
      <alignment horizontal="left" vertical="center" wrapText="1"/>
    </xf>
    <xf numFmtId="168" fontId="31" fillId="0" borderId="5" xfId="11" applyFont="1" applyFill="1" applyBorder="1" applyAlignment="1" applyProtection="1">
      <alignment horizontal="center" vertical="center" wrapText="1"/>
    </xf>
    <xf numFmtId="0" fontId="29" fillId="0" borderId="1" xfId="22" applyFont="1" applyBorder="1" applyAlignment="1">
      <alignment horizontal="left" vertical="center" wrapText="1"/>
    </xf>
    <xf numFmtId="3" fontId="31" fillId="0" borderId="0" xfId="22" applyNumberFormat="1" applyFont="1" applyAlignment="1">
      <alignment horizontal="center" vertical="center" wrapText="1"/>
    </xf>
    <xf numFmtId="168" fontId="31" fillId="0" borderId="0" xfId="11" applyFont="1" applyFill="1" applyBorder="1" applyAlignment="1" applyProtection="1">
      <alignment horizontal="center" vertical="center" wrapText="1"/>
    </xf>
    <xf numFmtId="0" fontId="29" fillId="0" borderId="0" xfId="22" applyFont="1" applyAlignment="1">
      <alignment horizontal="center" vertical="center" wrapText="1"/>
    </xf>
    <xf numFmtId="0" fontId="29" fillId="0" borderId="2" xfId="22" applyFont="1" applyBorder="1" applyAlignment="1">
      <alignment horizontal="center" vertical="center" wrapText="1"/>
    </xf>
    <xf numFmtId="0" fontId="31" fillId="0" borderId="4" xfId="22" applyFont="1" applyBorder="1" applyAlignment="1">
      <alignment horizontal="left" vertical="center" wrapText="1"/>
    </xf>
    <xf numFmtId="0" fontId="31" fillId="0" borderId="3" xfId="22" applyFont="1" applyBorder="1" applyAlignment="1">
      <alignment horizontal="center" vertical="center" wrapText="1"/>
    </xf>
    <xf numFmtId="0" fontId="31" fillId="10" borderId="5" xfId="22" applyFont="1" applyFill="1" applyBorder="1" applyAlignment="1">
      <alignment horizontal="left" vertical="center" wrapText="1"/>
    </xf>
    <xf numFmtId="9" fontId="29" fillId="10" borderId="5" xfId="30" applyFont="1" applyFill="1" applyBorder="1" applyAlignment="1" applyProtection="1">
      <alignment vertical="center" wrapText="1"/>
    </xf>
    <xf numFmtId="173" fontId="31" fillId="10" borderId="5" xfId="28" applyNumberFormat="1" applyFont="1" applyFill="1" applyBorder="1" applyAlignment="1" applyProtection="1">
      <alignment vertical="center" wrapText="1"/>
    </xf>
    <xf numFmtId="0" fontId="31" fillId="0" borderId="6" xfId="22" applyFont="1" applyBorder="1" applyAlignment="1">
      <alignment horizontal="left" vertical="center" wrapText="1"/>
    </xf>
    <xf numFmtId="9" fontId="29" fillId="0" borderId="6" xfId="29" applyFont="1" applyFill="1" applyBorder="1" applyAlignment="1" applyProtection="1">
      <alignment horizontal="center" vertical="center" wrapText="1"/>
      <protection locked="0"/>
    </xf>
    <xf numFmtId="9" fontId="31" fillId="0" borderId="6" xfId="22" applyNumberFormat="1" applyFont="1" applyBorder="1" applyAlignment="1">
      <alignment horizontal="center" vertical="center" wrapText="1"/>
    </xf>
    <xf numFmtId="0" fontId="31" fillId="10" borderId="6" xfId="22" applyFont="1" applyFill="1" applyBorder="1" applyAlignment="1">
      <alignment horizontal="left" vertical="center" wrapText="1"/>
    </xf>
    <xf numFmtId="9" fontId="29" fillId="10" borderId="6" xfId="28" applyFont="1" applyFill="1" applyBorder="1" applyAlignment="1" applyProtection="1">
      <alignment horizontal="center" vertical="center" wrapText="1"/>
      <protection locked="0"/>
    </xf>
    <xf numFmtId="9" fontId="31" fillId="0" borderId="3" xfId="22" applyNumberFormat="1" applyFont="1" applyBorder="1" applyAlignment="1">
      <alignment horizontal="center" vertical="center" wrapText="1"/>
    </xf>
    <xf numFmtId="9" fontId="31" fillId="0" borderId="3" xfId="28" applyFont="1" applyFill="1" applyBorder="1" applyAlignment="1" applyProtection="1">
      <alignment horizontal="center" vertical="center" wrapText="1"/>
    </xf>
    <xf numFmtId="9" fontId="31" fillId="10" borderId="5" xfId="28" applyFont="1" applyFill="1" applyBorder="1" applyAlignment="1" applyProtection="1">
      <alignment horizontal="center" vertical="center" wrapText="1"/>
    </xf>
    <xf numFmtId="9" fontId="31" fillId="10" borderId="5" xfId="28" applyFont="1" applyFill="1" applyBorder="1" applyAlignment="1" applyProtection="1">
      <alignment vertical="center" wrapText="1"/>
    </xf>
    <xf numFmtId="9" fontId="29" fillId="9" borderId="6" xfId="28" applyFont="1" applyFill="1" applyBorder="1" applyAlignment="1">
      <alignment vertical="center" wrapText="1"/>
    </xf>
    <xf numFmtId="176" fontId="34" fillId="0" borderId="6" xfId="14" applyNumberFormat="1" applyFont="1" applyFill="1" applyBorder="1" applyAlignment="1">
      <alignment vertical="center"/>
    </xf>
    <xf numFmtId="0" fontId="34" fillId="0" borderId="6" xfId="0" applyFont="1" applyBorder="1" applyAlignment="1">
      <alignment horizontal="center" vertical="center"/>
    </xf>
    <xf numFmtId="0" fontId="31" fillId="10" borderId="3" xfId="0" applyFont="1" applyFill="1" applyBorder="1" applyAlignment="1">
      <alignment horizontal="center" vertical="center" wrapText="1"/>
    </xf>
    <xf numFmtId="0" fontId="0" fillId="0" borderId="6" xfId="0" applyBorder="1" applyAlignment="1">
      <alignment horizontal="left" vertical="center" wrapText="1"/>
    </xf>
    <xf numFmtId="0" fontId="43" fillId="0" borderId="6" xfId="34" applyNumberFormat="1" applyFont="1" applyBorder="1" applyAlignment="1">
      <alignment vertical="center" wrapText="1"/>
    </xf>
    <xf numFmtId="9" fontId="43" fillId="0" borderId="6" xfId="34" applyNumberFormat="1" applyFont="1" applyBorder="1" applyAlignment="1">
      <alignment vertical="center" wrapText="1"/>
    </xf>
    <xf numFmtId="0" fontId="29" fillId="20" borderId="6" xfId="0" applyFont="1" applyFill="1" applyBorder="1" applyAlignment="1">
      <alignment horizontal="center" vertical="center" wrapText="1"/>
    </xf>
    <xf numFmtId="9" fontId="43" fillId="0" borderId="6" xfId="34" applyNumberFormat="1" applyFont="1" applyBorder="1" applyAlignment="1">
      <alignment vertical="center"/>
    </xf>
    <xf numFmtId="0" fontId="19" fillId="0" borderId="6" xfId="0" applyFont="1" applyBorder="1" applyAlignment="1">
      <alignment vertical="center"/>
    </xf>
    <xf numFmtId="1" fontId="46" fillId="0" borderId="6" xfId="0" applyNumberFormat="1" applyFont="1" applyBorder="1" applyAlignment="1">
      <alignment vertical="center"/>
    </xf>
    <xf numFmtId="0" fontId="50" fillId="0" borderId="0" xfId="0" applyFont="1" applyAlignment="1">
      <alignment vertical="center"/>
    </xf>
    <xf numFmtId="0" fontId="51" fillId="0" borderId="5" xfId="22" applyFont="1" applyBorder="1" applyAlignment="1">
      <alignment horizontal="center" vertical="center" wrapText="1"/>
    </xf>
    <xf numFmtId="0" fontId="51" fillId="9" borderId="65" xfId="22" applyFont="1" applyFill="1" applyBorder="1" applyAlignment="1">
      <alignment vertical="center" wrapText="1"/>
    </xf>
    <xf numFmtId="0" fontId="51" fillId="9" borderId="67" xfId="22" applyFont="1" applyFill="1" applyBorder="1" applyAlignment="1">
      <alignment vertical="center" wrapText="1"/>
    </xf>
    <xf numFmtId="0" fontId="51" fillId="9" borderId="68" xfId="22" applyFont="1" applyFill="1" applyBorder="1" applyAlignment="1">
      <alignment vertical="center" wrapText="1"/>
    </xf>
    <xf numFmtId="0" fontId="51" fillId="9" borderId="0" xfId="22" applyFont="1" applyFill="1" applyAlignment="1">
      <alignment vertical="center" wrapText="1"/>
    </xf>
    <xf numFmtId="0" fontId="50" fillId="9" borderId="0" xfId="22" applyFont="1" applyFill="1" applyAlignment="1">
      <alignment vertical="center" wrapText="1"/>
    </xf>
    <xf numFmtId="0" fontId="50" fillId="9" borderId="2" xfId="22" applyFont="1" applyFill="1" applyBorder="1" applyAlignment="1">
      <alignment vertical="center" wrapText="1"/>
    </xf>
    <xf numFmtId="0" fontId="51" fillId="9" borderId="1" xfId="22" applyFont="1" applyFill="1" applyBorder="1" applyAlignment="1">
      <alignment vertical="center" wrapText="1"/>
    </xf>
    <xf numFmtId="0" fontId="51" fillId="0" borderId="1" xfId="22" applyFont="1" applyBorder="1" applyAlignment="1">
      <alignment vertical="center" wrapText="1"/>
    </xf>
    <xf numFmtId="0" fontId="51" fillId="0" borderId="0" xfId="22" applyFont="1" applyAlignment="1">
      <alignment vertical="center" wrapText="1"/>
    </xf>
    <xf numFmtId="0" fontId="51" fillId="0" borderId="0" xfId="22" applyFont="1" applyAlignment="1">
      <alignment horizontal="center" vertical="center" wrapText="1"/>
    </xf>
    <xf numFmtId="0" fontId="51" fillId="0" borderId="0" xfId="0" applyFont="1" applyAlignment="1">
      <alignment horizontal="center" vertical="center"/>
    </xf>
    <xf numFmtId="0" fontId="51" fillId="0" borderId="0" xfId="0" applyFont="1" applyAlignment="1">
      <alignment horizontal="center" vertical="center" wrapText="1"/>
    </xf>
    <xf numFmtId="0" fontId="50" fillId="0" borderId="0" xfId="0" applyFont="1" applyAlignment="1">
      <alignment horizontal="center" vertical="center"/>
    </xf>
    <xf numFmtId="0" fontId="50" fillId="0" borderId="0" xfId="22" applyFont="1" applyAlignment="1">
      <alignment vertical="center" wrapText="1"/>
    </xf>
    <xf numFmtId="0" fontId="50" fillId="0" borderId="2" xfId="22" applyFont="1" applyBorder="1" applyAlignment="1">
      <alignment vertical="center" wrapText="1"/>
    </xf>
    <xf numFmtId="0" fontId="51" fillId="0" borderId="2" xfId="22" applyFont="1" applyBorder="1" applyAlignment="1">
      <alignment horizontal="center" vertical="center" wrapText="1"/>
    </xf>
    <xf numFmtId="0" fontId="51" fillId="9" borderId="1" xfId="22" applyFont="1" applyFill="1" applyBorder="1" applyAlignment="1">
      <alignment horizontal="center" vertical="center" wrapText="1"/>
    </xf>
    <xf numFmtId="0" fontId="51" fillId="9" borderId="66" xfId="22" applyFont="1" applyFill="1" applyBorder="1" applyAlignment="1">
      <alignment horizontal="center" vertical="center" wrapText="1"/>
    </xf>
    <xf numFmtId="0" fontId="54" fillId="9" borderId="0" xfId="22" applyFont="1" applyFill="1" applyAlignment="1">
      <alignment horizontal="center" vertical="center" wrapText="1"/>
    </xf>
    <xf numFmtId="0" fontId="51" fillId="9" borderId="0" xfId="22" applyFont="1" applyFill="1" applyAlignment="1">
      <alignment horizontal="center" vertical="center" wrapText="1"/>
    </xf>
    <xf numFmtId="0" fontId="54" fillId="0" borderId="0" xfId="22" applyFont="1" applyAlignment="1">
      <alignment horizontal="center" vertical="center" wrapText="1"/>
    </xf>
    <xf numFmtId="0" fontId="51" fillId="2" borderId="0" xfId="22" applyFont="1" applyFill="1" applyAlignment="1">
      <alignment vertical="center" wrapText="1"/>
    </xf>
    <xf numFmtId="0" fontId="50" fillId="9" borderId="1" xfId="0" applyFont="1" applyFill="1" applyBorder="1" applyAlignment="1">
      <alignment vertical="center"/>
    </xf>
    <xf numFmtId="0" fontId="50" fillId="9" borderId="0" xfId="0" applyFont="1" applyFill="1" applyAlignment="1">
      <alignment vertical="center"/>
    </xf>
    <xf numFmtId="0" fontId="50" fillId="9" borderId="2" xfId="0" applyFont="1" applyFill="1" applyBorder="1" applyAlignment="1">
      <alignment vertical="center"/>
    </xf>
    <xf numFmtId="174" fontId="50" fillId="0" borderId="0" xfId="0" applyNumberFormat="1" applyFont="1" applyAlignment="1">
      <alignment vertical="center"/>
    </xf>
    <xf numFmtId="0" fontId="51" fillId="13" borderId="18" xfId="22" applyFont="1" applyFill="1" applyBorder="1" applyAlignment="1">
      <alignment horizontal="center" vertical="center" wrapText="1"/>
    </xf>
    <xf numFmtId="0" fontId="51" fillId="13" borderId="24" xfId="22" applyFont="1" applyFill="1" applyBorder="1" applyAlignment="1">
      <alignment horizontal="center" vertical="center" wrapText="1"/>
    </xf>
    <xf numFmtId="0" fontId="51" fillId="13" borderId="25" xfId="22" applyFont="1" applyFill="1" applyBorder="1" applyAlignment="1">
      <alignment horizontal="center" vertical="center" wrapText="1"/>
    </xf>
    <xf numFmtId="0" fontId="51" fillId="13" borderId="26" xfId="22" applyFont="1" applyFill="1" applyBorder="1" applyAlignment="1">
      <alignment horizontal="center" vertical="center" wrapText="1"/>
    </xf>
    <xf numFmtId="0" fontId="51" fillId="12" borderId="0" xfId="22" applyFont="1" applyFill="1" applyAlignment="1">
      <alignment vertical="center" wrapText="1"/>
    </xf>
    <xf numFmtId="0" fontId="51" fillId="13" borderId="19" xfId="22" applyFont="1" applyFill="1" applyBorder="1" applyAlignment="1">
      <alignment horizontal="center" vertical="center" wrapText="1"/>
    </xf>
    <xf numFmtId="0" fontId="51" fillId="13" borderId="31" xfId="22" applyFont="1" applyFill="1" applyBorder="1" applyAlignment="1">
      <alignment horizontal="center" vertical="center" wrapText="1"/>
    </xf>
    <xf numFmtId="174" fontId="50" fillId="0" borderId="0" xfId="14" applyNumberFormat="1" applyFont="1" applyBorder="1" applyAlignment="1">
      <alignment vertical="center"/>
    </xf>
    <xf numFmtId="0" fontId="51" fillId="13" borderId="20" xfId="22" applyFont="1" applyFill="1" applyBorder="1" applyAlignment="1">
      <alignment vertical="center" wrapText="1"/>
    </xf>
    <xf numFmtId="172" fontId="50" fillId="0" borderId="14" xfId="10" applyNumberFormat="1" applyFont="1" applyBorder="1" applyAlignment="1">
      <alignment vertical="center"/>
    </xf>
    <xf numFmtId="172" fontId="50" fillId="0" borderId="4" xfId="10" applyNumberFormat="1" applyFont="1" applyBorder="1" applyAlignment="1">
      <alignment vertical="center"/>
    </xf>
    <xf numFmtId="172" fontId="50" fillId="0" borderId="15" xfId="10" applyNumberFormat="1" applyFont="1" applyBorder="1" applyAlignment="1">
      <alignment vertical="center"/>
    </xf>
    <xf numFmtId="172" fontId="50" fillId="0" borderId="20" xfId="10" applyNumberFormat="1" applyFont="1" applyBorder="1" applyAlignment="1">
      <alignment vertical="center"/>
    </xf>
    <xf numFmtId="172" fontId="50" fillId="0" borderId="21" xfId="10" applyNumberFormat="1" applyFont="1" applyBorder="1" applyAlignment="1">
      <alignment vertical="center"/>
    </xf>
    <xf numFmtId="172" fontId="50" fillId="0" borderId="22" xfId="10" applyNumberFormat="1" applyFont="1" applyBorder="1" applyAlignment="1">
      <alignment vertical="center"/>
    </xf>
    <xf numFmtId="0" fontId="51" fillId="13" borderId="13" xfId="22" applyFont="1" applyFill="1" applyBorder="1" applyAlignment="1">
      <alignment vertical="center" wrapText="1"/>
    </xf>
    <xf numFmtId="172" fontId="50" fillId="0" borderId="13" xfId="10" applyNumberFormat="1" applyFont="1" applyBorder="1" applyAlignment="1">
      <alignment vertical="center"/>
    </xf>
    <xf numFmtId="172" fontId="50" fillId="0" borderId="6" xfId="10" applyNumberFormat="1" applyFont="1" applyBorder="1" applyAlignment="1">
      <alignment vertical="center"/>
    </xf>
    <xf numFmtId="9" fontId="50" fillId="0" borderId="12" xfId="28" applyFont="1" applyBorder="1" applyAlignment="1">
      <alignment vertical="center"/>
    </xf>
    <xf numFmtId="9" fontId="50" fillId="0" borderId="16" xfId="28" applyFont="1" applyBorder="1" applyAlignment="1">
      <alignment vertical="center"/>
    </xf>
    <xf numFmtId="172" fontId="50" fillId="0" borderId="12" xfId="10" applyNumberFormat="1" applyFont="1" applyBorder="1" applyAlignment="1">
      <alignment vertical="center"/>
    </xf>
    <xf numFmtId="172" fontId="50" fillId="0" borderId="16" xfId="10" applyNumberFormat="1" applyFont="1" applyBorder="1" applyAlignment="1">
      <alignment vertical="center"/>
    </xf>
    <xf numFmtId="0" fontId="51" fillId="13" borderId="23" xfId="22" applyFont="1" applyFill="1" applyBorder="1" applyAlignment="1">
      <alignment vertical="center" wrapText="1"/>
    </xf>
    <xf numFmtId="172" fontId="50" fillId="0" borderId="23" xfId="10" applyNumberFormat="1" applyFont="1" applyBorder="1" applyAlignment="1">
      <alignment vertical="center"/>
    </xf>
    <xf numFmtId="172" fontId="50" fillId="0" borderId="5" xfId="10" applyNumberFormat="1" applyFont="1" applyBorder="1" applyAlignment="1">
      <alignment vertical="center"/>
    </xf>
    <xf numFmtId="172" fontId="50" fillId="0" borderId="27" xfId="10" applyNumberFormat="1" applyFont="1" applyBorder="1" applyAlignment="1">
      <alignment vertical="center"/>
    </xf>
    <xf numFmtId="9" fontId="50" fillId="0" borderId="28" xfId="28" applyFont="1" applyBorder="1" applyAlignment="1">
      <alignment vertical="center"/>
    </xf>
    <xf numFmtId="0" fontId="50" fillId="0" borderId="0" xfId="0" applyFont="1"/>
    <xf numFmtId="0" fontId="51" fillId="13" borderId="6" xfId="22" applyFont="1" applyFill="1" applyBorder="1" applyAlignment="1">
      <alignment horizontal="center" vertical="center" wrapText="1"/>
    </xf>
    <xf numFmtId="0" fontId="50" fillId="0" borderId="23" xfId="22" applyFont="1" applyBorder="1" applyAlignment="1">
      <alignment horizontal="left" vertical="center" wrapText="1"/>
    </xf>
    <xf numFmtId="168" fontId="51" fillId="0" borderId="5" xfId="11" applyFont="1" applyFill="1" applyBorder="1" applyAlignment="1" applyProtection="1">
      <alignment horizontal="center" vertical="center" wrapText="1"/>
    </xf>
    <xf numFmtId="0" fontId="50" fillId="0" borderId="1" xfId="22" applyFont="1" applyBorder="1" applyAlignment="1">
      <alignment horizontal="left" vertical="center" wrapText="1"/>
    </xf>
    <xf numFmtId="3" fontId="51" fillId="0" borderId="0" xfId="22" applyNumberFormat="1" applyFont="1" applyAlignment="1">
      <alignment horizontal="center" vertical="center" wrapText="1"/>
    </xf>
    <xf numFmtId="168" fontId="51" fillId="0" borderId="0" xfId="11" applyFont="1" applyFill="1" applyBorder="1" applyAlignment="1" applyProtection="1">
      <alignment horizontal="center" vertical="center" wrapText="1"/>
    </xf>
    <xf numFmtId="0" fontId="50" fillId="0" borderId="0" xfId="22" applyFont="1" applyAlignment="1">
      <alignment horizontal="center" vertical="center" wrapText="1"/>
    </xf>
    <xf numFmtId="0" fontId="50" fillId="0" borderId="2" xfId="22" applyFont="1" applyBorder="1" applyAlignment="1">
      <alignment horizontal="center" vertical="center" wrapText="1"/>
    </xf>
    <xf numFmtId="166" fontId="50" fillId="0" borderId="0" xfId="15" applyFont="1" applyAlignment="1">
      <alignment vertical="center"/>
    </xf>
    <xf numFmtId="9" fontId="51" fillId="0" borderId="3" xfId="22" applyNumberFormat="1" applyFont="1" applyBorder="1" applyAlignment="1">
      <alignment horizontal="center" vertical="center" wrapText="1"/>
    </xf>
    <xf numFmtId="0" fontId="51" fillId="0" borderId="4" xfId="22" applyFont="1" applyBorder="1" applyAlignment="1">
      <alignment horizontal="left" vertical="center" wrapText="1"/>
    </xf>
    <xf numFmtId="0" fontId="51" fillId="0" borderId="3" xfId="22" applyFont="1" applyBorder="1" applyAlignment="1">
      <alignment horizontal="center" vertical="center" wrapText="1"/>
    </xf>
    <xf numFmtId="9" fontId="51" fillId="0" borderId="3" xfId="28" applyFont="1" applyFill="1" applyBorder="1" applyAlignment="1" applyProtection="1">
      <alignment horizontal="center" vertical="center" wrapText="1"/>
    </xf>
    <xf numFmtId="0" fontId="51" fillId="10" borderId="5" xfId="22" applyFont="1" applyFill="1" applyBorder="1" applyAlignment="1">
      <alignment horizontal="left" vertical="center" wrapText="1"/>
    </xf>
    <xf numFmtId="9" fontId="50" fillId="10" borderId="5" xfId="30" applyFont="1" applyFill="1" applyBorder="1" applyAlignment="1" applyProtection="1">
      <alignment vertical="center" wrapText="1"/>
    </xf>
    <xf numFmtId="173" fontId="51" fillId="10" borderId="5" xfId="28" applyNumberFormat="1" applyFont="1" applyFill="1" applyBorder="1" applyAlignment="1" applyProtection="1">
      <alignment vertical="center" wrapText="1"/>
    </xf>
    <xf numFmtId="9" fontId="51" fillId="10" borderId="5" xfId="28" applyFont="1" applyFill="1" applyBorder="1" applyAlignment="1" applyProtection="1">
      <alignment horizontal="center" vertical="center" wrapText="1"/>
    </xf>
    <xf numFmtId="9" fontId="51" fillId="10" borderId="5" xfId="28" applyFont="1" applyFill="1" applyBorder="1" applyAlignment="1" applyProtection="1">
      <alignment vertical="center" wrapText="1"/>
    </xf>
    <xf numFmtId="166" fontId="51" fillId="0" borderId="0" xfId="15" applyFont="1" applyAlignment="1">
      <alignment vertical="center"/>
    </xf>
    <xf numFmtId="0" fontId="51" fillId="0" borderId="6" xfId="22" applyFont="1" applyBorder="1" applyAlignment="1">
      <alignment horizontal="left" vertical="center" wrapText="1"/>
    </xf>
    <xf numFmtId="9" fontId="50" fillId="0" borderId="6" xfId="29" applyFont="1" applyFill="1" applyBorder="1" applyAlignment="1" applyProtection="1">
      <alignment horizontal="center" vertical="center" wrapText="1"/>
      <protection locked="0"/>
    </xf>
    <xf numFmtId="9" fontId="51" fillId="0" borderId="6" xfId="22" applyNumberFormat="1" applyFont="1" applyBorder="1" applyAlignment="1">
      <alignment horizontal="center" vertical="center" wrapText="1"/>
    </xf>
    <xf numFmtId="0" fontId="51" fillId="0" borderId="0" xfId="0" applyFont="1" applyAlignment="1">
      <alignment vertical="center"/>
    </xf>
    <xf numFmtId="0" fontId="51" fillId="10" borderId="6" xfId="22" applyFont="1" applyFill="1" applyBorder="1" applyAlignment="1">
      <alignment horizontal="left" vertical="center" wrapText="1"/>
    </xf>
    <xf numFmtId="9" fontId="50" fillId="10" borderId="6" xfId="28" applyFont="1" applyFill="1" applyBorder="1" applyAlignment="1" applyProtection="1">
      <alignment horizontal="center" vertical="center" wrapText="1"/>
      <protection locked="0"/>
    </xf>
    <xf numFmtId="0" fontId="56" fillId="0" borderId="6" xfId="0" applyFont="1" applyBorder="1"/>
    <xf numFmtId="0" fontId="57" fillId="0" borderId="6" xfId="0" applyFont="1" applyBorder="1"/>
    <xf numFmtId="1" fontId="51" fillId="0" borderId="3" xfId="22" applyNumberFormat="1" applyFont="1" applyBorder="1" applyAlignment="1">
      <alignment horizontal="center" vertical="center" wrapText="1"/>
    </xf>
    <xf numFmtId="1" fontId="51" fillId="10" borderId="5" xfId="28" applyNumberFormat="1" applyFont="1" applyFill="1" applyBorder="1" applyAlignment="1" applyProtection="1">
      <alignment vertical="center" wrapText="1"/>
    </xf>
    <xf numFmtId="1" fontId="51" fillId="10" borderId="5" xfId="28" applyNumberFormat="1" applyFont="1" applyFill="1" applyBorder="1" applyAlignment="1" applyProtection="1">
      <alignment horizontal="center" vertical="center" wrapText="1"/>
    </xf>
    <xf numFmtId="1" fontId="51" fillId="0" borderId="3" xfId="28" applyNumberFormat="1" applyFont="1" applyBorder="1" applyAlignment="1">
      <alignment horizontal="center" vertical="center" wrapText="1"/>
    </xf>
    <xf numFmtId="1" fontId="51" fillId="0" borderId="3" xfId="28" applyNumberFormat="1" applyFont="1" applyFill="1" applyBorder="1" applyAlignment="1" applyProtection="1">
      <alignment horizontal="center" vertical="center" wrapText="1"/>
    </xf>
    <xf numFmtId="9" fontId="50" fillId="0" borderId="0" xfId="28" applyFont="1" applyAlignment="1">
      <alignment vertical="center"/>
    </xf>
    <xf numFmtId="1" fontId="59" fillId="10" borderId="5" xfId="28" applyNumberFormat="1" applyFont="1" applyFill="1" applyBorder="1" applyAlignment="1">
      <alignment vertical="center" wrapText="1"/>
    </xf>
    <xf numFmtId="9" fontId="50" fillId="0" borderId="0" xfId="0" applyNumberFormat="1" applyFont="1" applyAlignment="1">
      <alignment vertical="center"/>
    </xf>
    <xf numFmtId="173" fontId="50" fillId="0" borderId="0" xfId="0" applyNumberFormat="1" applyFont="1" applyAlignment="1">
      <alignment vertical="center"/>
    </xf>
    <xf numFmtId="9" fontId="43" fillId="0" borderId="6" xfId="35" applyNumberFormat="1" applyFont="1" applyFill="1" applyBorder="1" applyAlignment="1">
      <alignment vertic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2" fillId="17" borderId="12" xfId="0" applyFont="1" applyFill="1" applyBorder="1" applyAlignment="1">
      <alignment horizontal="center" vertical="center"/>
    </xf>
    <xf numFmtId="0" fontId="32" fillId="17" borderId="39" xfId="0" applyFont="1" applyFill="1" applyBorder="1" applyAlignment="1">
      <alignment horizontal="center" vertical="center"/>
    </xf>
    <xf numFmtId="0" fontId="31" fillId="15" borderId="12" xfId="0" applyFont="1" applyFill="1" applyBorder="1" applyAlignment="1">
      <alignment horizontal="left" vertical="center" wrapText="1"/>
    </xf>
    <xf numFmtId="0" fontId="31" fillId="15" borderId="39" xfId="0" applyFont="1" applyFill="1" applyBorder="1" applyAlignment="1">
      <alignment horizontal="left" vertical="center" wrapText="1"/>
    </xf>
    <xf numFmtId="0" fontId="31" fillId="19" borderId="12" xfId="0" applyFont="1" applyFill="1" applyBorder="1" applyAlignment="1">
      <alignment horizontal="center" vertical="center"/>
    </xf>
    <xf numFmtId="0" fontId="31" fillId="19" borderId="39" xfId="0" applyFont="1" applyFill="1" applyBorder="1" applyAlignment="1">
      <alignment horizontal="center" vertical="center"/>
    </xf>
    <xf numFmtId="0" fontId="31" fillId="0" borderId="32" xfId="22" applyFont="1" applyBorder="1" applyAlignment="1">
      <alignment horizontal="center" vertical="center" wrapText="1"/>
    </xf>
    <xf numFmtId="0" fontId="31" fillId="0" borderId="33" xfId="22" applyFont="1" applyBorder="1" applyAlignment="1">
      <alignment horizontal="center" vertical="center" wrapText="1"/>
    </xf>
    <xf numFmtId="0" fontId="31" fillId="0" borderId="34" xfId="22" applyFont="1" applyBorder="1" applyAlignment="1">
      <alignment horizontal="center" vertical="center" wrapText="1"/>
    </xf>
    <xf numFmtId="0" fontId="31" fillId="13" borderId="6" xfId="22" applyFont="1" applyFill="1" applyBorder="1" applyAlignment="1">
      <alignment horizontal="center" vertical="center" wrapText="1"/>
    </xf>
    <xf numFmtId="0" fontId="31" fillId="13" borderId="16" xfId="22" applyFont="1" applyFill="1" applyBorder="1" applyAlignment="1">
      <alignment horizontal="center" vertical="center" wrapText="1"/>
    </xf>
    <xf numFmtId="0" fontId="29" fillId="0" borderId="5" xfId="22" applyFont="1" applyBorder="1" applyAlignment="1">
      <alignment horizontal="center" vertical="center" wrapText="1"/>
    </xf>
    <xf numFmtId="0" fontId="29" fillId="0" borderId="28" xfId="22" applyFont="1" applyBorder="1" applyAlignment="1">
      <alignment horizontal="center" vertical="center" wrapText="1"/>
    </xf>
    <xf numFmtId="0" fontId="31" fillId="13" borderId="47" xfId="22" applyFont="1" applyFill="1" applyBorder="1" applyAlignment="1">
      <alignment horizontal="center" vertical="center" wrapText="1"/>
    </xf>
    <xf numFmtId="0" fontId="31" fillId="13" borderId="45" xfId="22" applyFont="1" applyFill="1" applyBorder="1" applyAlignment="1">
      <alignment horizontal="center" vertical="center" wrapText="1"/>
    </xf>
    <xf numFmtId="0" fontId="31" fillId="13" borderId="48" xfId="22" applyFont="1" applyFill="1" applyBorder="1" applyAlignment="1">
      <alignment horizontal="center" vertical="center" wrapText="1"/>
    </xf>
    <xf numFmtId="0" fontId="31" fillId="13" borderId="32" xfId="22" applyFont="1" applyFill="1" applyBorder="1" applyAlignment="1">
      <alignment horizontal="center" vertical="center" wrapText="1"/>
    </xf>
    <xf numFmtId="0" fontId="31" fillId="13" borderId="33" xfId="22" applyFont="1" applyFill="1" applyBorder="1" applyAlignment="1">
      <alignment horizontal="center" vertical="center" wrapText="1"/>
    </xf>
    <xf numFmtId="0" fontId="31" fillId="13" borderId="34" xfId="22" applyFont="1" applyFill="1" applyBorder="1" applyAlignment="1">
      <alignment horizontal="center" vertical="center" wrapText="1"/>
    </xf>
    <xf numFmtId="0" fontId="31" fillId="0" borderId="24" xfId="22" applyFont="1" applyBorder="1" applyAlignment="1">
      <alignment horizontal="center" vertical="center" wrapText="1"/>
    </xf>
    <xf numFmtId="0" fontId="31" fillId="0" borderId="25" xfId="22" applyFont="1" applyBorder="1" applyAlignment="1">
      <alignment horizontal="center" vertical="center" wrapText="1"/>
    </xf>
    <xf numFmtId="0" fontId="31" fillId="0" borderId="26" xfId="22" applyFont="1" applyBorder="1" applyAlignment="1">
      <alignment horizontal="center" vertical="center" wrapText="1"/>
    </xf>
    <xf numFmtId="3" fontId="31" fillId="0" borderId="5" xfId="22" applyNumberFormat="1" applyFont="1" applyBorder="1" applyAlignment="1">
      <alignment horizontal="center" vertical="center" wrapText="1"/>
    </xf>
    <xf numFmtId="0" fontId="31" fillId="9" borderId="45" xfId="22" applyFont="1" applyFill="1" applyBorder="1" applyAlignment="1">
      <alignment horizontal="left" vertical="center" wrapText="1"/>
    </xf>
    <xf numFmtId="0" fontId="31" fillId="13" borderId="13" xfId="22" applyFont="1" applyFill="1" applyBorder="1" applyAlignment="1">
      <alignment horizontal="center" vertical="center" wrapText="1"/>
    </xf>
    <xf numFmtId="0" fontId="31" fillId="13" borderId="32" xfId="22" applyFont="1" applyFill="1" applyBorder="1" applyAlignment="1">
      <alignment horizontal="left" vertical="center" wrapText="1"/>
    </xf>
    <xf numFmtId="0" fontId="31" fillId="13" borderId="34" xfId="22" applyFont="1" applyFill="1" applyBorder="1" applyAlignment="1">
      <alignment horizontal="left" vertical="center" wrapText="1"/>
    </xf>
    <xf numFmtId="0" fontId="29" fillId="0" borderId="35" xfId="22" applyFont="1" applyBorder="1" applyAlignment="1">
      <alignment horizontal="center" vertical="center" wrapText="1"/>
    </xf>
    <xf numFmtId="0" fontId="29" fillId="0" borderId="1" xfId="22" applyFont="1" applyBorder="1" applyAlignment="1">
      <alignment horizontal="center" vertical="center" wrapText="1"/>
    </xf>
    <xf numFmtId="0" fontId="29" fillId="0" borderId="47" xfId="22" applyFont="1" applyBorder="1" applyAlignment="1">
      <alignment horizontal="center" vertical="center" wrapText="1"/>
    </xf>
    <xf numFmtId="0" fontId="31" fillId="0" borderId="24" xfId="22" applyFont="1" applyBorder="1" applyAlignment="1">
      <alignment horizontal="center" vertical="center"/>
    </xf>
    <xf numFmtId="0" fontId="31" fillId="0" borderId="25" xfId="22" applyFont="1" applyBorder="1" applyAlignment="1">
      <alignment horizontal="center" vertical="center"/>
    </xf>
    <xf numFmtId="0" fontId="31" fillId="0" borderId="26" xfId="22" applyFont="1" applyBorder="1" applyAlignment="1">
      <alignment horizontal="center" vertical="center"/>
    </xf>
    <xf numFmtId="0" fontId="31" fillId="0" borderId="20" xfId="22" applyFont="1" applyBorder="1" applyAlignment="1">
      <alignment horizontal="center" vertical="center" wrapText="1"/>
    </xf>
    <xf numFmtId="0" fontId="31" fillId="0" borderId="21" xfId="22" applyFont="1" applyBorder="1" applyAlignment="1">
      <alignment horizontal="center" vertical="center" wrapText="1"/>
    </xf>
    <xf numFmtId="0" fontId="31" fillId="0" borderId="22" xfId="22" applyFont="1" applyBorder="1" applyAlignment="1">
      <alignment horizontal="center" vertical="center" wrapText="1"/>
    </xf>
    <xf numFmtId="0" fontId="31" fillId="0" borderId="23" xfId="22" applyFont="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31" fillId="13" borderId="35" xfId="22" applyFont="1" applyFill="1" applyBorder="1" applyAlignment="1">
      <alignment horizontal="left" vertical="center" wrapText="1"/>
    </xf>
    <xf numFmtId="0" fontId="31" fillId="13" borderId="37" xfId="22" applyFont="1" applyFill="1" applyBorder="1" applyAlignment="1">
      <alignment horizontal="left" vertical="center" wrapText="1"/>
    </xf>
    <xf numFmtId="0" fontId="31" fillId="13" borderId="1" xfId="22" applyFont="1" applyFill="1" applyBorder="1" applyAlignment="1">
      <alignment horizontal="left" vertical="center" wrapText="1"/>
    </xf>
    <xf numFmtId="0" fontId="31" fillId="13" borderId="2" xfId="22" applyFont="1" applyFill="1" applyBorder="1" applyAlignment="1">
      <alignment horizontal="left" vertical="center" wrapText="1"/>
    </xf>
    <xf numFmtId="0" fontId="31" fillId="13" borderId="47" xfId="22" applyFont="1" applyFill="1" applyBorder="1" applyAlignment="1">
      <alignment horizontal="left" vertical="center" wrapText="1"/>
    </xf>
    <xf numFmtId="0" fontId="31" fillId="13" borderId="48" xfId="22" applyFont="1" applyFill="1" applyBorder="1" applyAlignment="1">
      <alignment horizontal="left" vertical="center" wrapText="1"/>
    </xf>
    <xf numFmtId="0" fontId="31" fillId="13" borderId="36" xfId="22" applyFont="1" applyFill="1" applyBorder="1" applyAlignment="1">
      <alignment horizontal="left" vertical="center" wrapText="1"/>
    </xf>
    <xf numFmtId="0" fontId="31" fillId="13" borderId="0" xfId="22" applyFont="1" applyFill="1" applyAlignment="1">
      <alignment horizontal="left" vertical="center" wrapText="1"/>
    </xf>
    <xf numFmtId="0" fontId="31"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31" fillId="0" borderId="35" xfId="22" applyFont="1" applyBorder="1" applyAlignment="1">
      <alignment horizontal="center" vertical="center" wrapText="1"/>
    </xf>
    <xf numFmtId="0" fontId="31" fillId="0" borderId="36" xfId="22" applyFont="1" applyBorder="1" applyAlignment="1">
      <alignment horizontal="center" vertical="center" wrapText="1"/>
    </xf>
    <xf numFmtId="0" fontId="31" fillId="0" borderId="37" xfId="22" applyFont="1" applyBorder="1" applyAlignment="1">
      <alignment horizontal="center" vertical="center" wrapText="1"/>
    </xf>
    <xf numFmtId="0" fontId="31" fillId="0" borderId="1" xfId="22" applyFont="1" applyBorder="1" applyAlignment="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1" fillId="0" borderId="47" xfId="22" applyFont="1" applyBorder="1" applyAlignment="1">
      <alignment horizontal="center" vertical="center" wrapText="1"/>
    </xf>
    <xf numFmtId="0" fontId="31" fillId="0" borderId="45" xfId="22" applyFont="1" applyBorder="1" applyAlignment="1">
      <alignment horizontal="center" vertical="center" wrapText="1"/>
    </xf>
    <xf numFmtId="0" fontId="31" fillId="0" borderId="48" xfId="22" applyFont="1" applyBorder="1" applyAlignment="1">
      <alignment horizontal="center" vertical="center" wrapText="1"/>
    </xf>
    <xf numFmtId="0" fontId="42" fillId="0" borderId="32" xfId="22" applyFont="1" applyBorder="1" applyAlignment="1">
      <alignment horizontal="center" vertical="center" wrapText="1"/>
    </xf>
    <xf numFmtId="0" fontId="42" fillId="0" borderId="33" xfId="22" applyFont="1" applyBorder="1" applyAlignment="1">
      <alignment horizontal="center" vertical="center" wrapText="1"/>
    </xf>
    <xf numFmtId="0" fontId="42" fillId="0" borderId="34" xfId="22" applyFont="1" applyBorder="1" applyAlignment="1">
      <alignment horizontal="center" vertical="center" wrapText="1"/>
    </xf>
    <xf numFmtId="0" fontId="31" fillId="0" borderId="49" xfId="0" applyFont="1" applyBorder="1" applyAlignment="1">
      <alignment horizontal="center" vertical="center" wrapText="1"/>
    </xf>
    <xf numFmtId="0" fontId="31"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1" fillId="0" borderId="35" xfId="0" applyNumberFormat="1" applyFont="1" applyBorder="1" applyAlignment="1">
      <alignment horizontal="center" vertical="center"/>
    </xf>
    <xf numFmtId="0" fontId="31" fillId="0" borderId="37"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41" fillId="0" borderId="57" xfId="0" applyFont="1" applyBorder="1" applyAlignment="1">
      <alignment horizontal="center" vertical="center"/>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31" fillId="13" borderId="21" xfId="22" applyFont="1" applyFill="1" applyBorder="1" applyAlignment="1">
      <alignment horizontal="center" vertical="center" wrapText="1"/>
    </xf>
    <xf numFmtId="0" fontId="31" fillId="13" borderId="22" xfId="22" applyFont="1" applyFill="1" applyBorder="1" applyAlignment="1">
      <alignment horizontal="center" vertical="center" wrapText="1"/>
    </xf>
    <xf numFmtId="0" fontId="31" fillId="13" borderId="12" xfId="22" applyFont="1" applyFill="1" applyBorder="1" applyAlignment="1">
      <alignment horizontal="center" vertical="center" wrapText="1"/>
    </xf>
    <xf numFmtId="0" fontId="31" fillId="13" borderId="38" xfId="22" applyFont="1" applyFill="1" applyBorder="1" applyAlignment="1">
      <alignment horizontal="center" vertical="center" wrapText="1"/>
    </xf>
    <xf numFmtId="0" fontId="31" fillId="13" borderId="52" xfId="22" applyFont="1" applyFill="1" applyBorder="1" applyAlignment="1">
      <alignment horizontal="center" vertical="center" wrapText="1"/>
    </xf>
    <xf numFmtId="0" fontId="31" fillId="9" borderId="20" xfId="22" applyFont="1" applyFill="1" applyBorder="1" applyAlignment="1">
      <alignment horizontal="center" vertical="center" wrapText="1"/>
    </xf>
    <xf numFmtId="0" fontId="31" fillId="9" borderId="21" xfId="22" applyFont="1" applyFill="1" applyBorder="1" applyAlignment="1">
      <alignment horizontal="center" vertical="center" wrapText="1"/>
    </xf>
    <xf numFmtId="0" fontId="31" fillId="9" borderId="22" xfId="22" applyFont="1" applyFill="1" applyBorder="1" applyAlignment="1">
      <alignment horizontal="center" vertical="center" wrapText="1"/>
    </xf>
    <xf numFmtId="0" fontId="31" fillId="13" borderId="39" xfId="22" applyFont="1" applyFill="1" applyBorder="1" applyAlignment="1">
      <alignment horizontal="center" vertical="center" wrapText="1"/>
    </xf>
    <xf numFmtId="0" fontId="29" fillId="13" borderId="6" xfId="22" applyFont="1" applyFill="1" applyBorder="1" applyAlignment="1">
      <alignment horizontal="center" vertical="center" wrapText="1"/>
    </xf>
    <xf numFmtId="9" fontId="38" fillId="0" borderId="29" xfId="34" applyNumberFormat="1" applyBorder="1" applyAlignment="1">
      <alignment horizontal="center" vertical="center" wrapText="1"/>
    </xf>
    <xf numFmtId="9" fontId="38" fillId="0" borderId="7" xfId="34" applyNumberFormat="1" applyBorder="1" applyAlignment="1">
      <alignment horizontal="center" vertical="center" wrapText="1"/>
    </xf>
    <xf numFmtId="9" fontId="38" fillId="0" borderId="59" xfId="34" applyNumberFormat="1" applyBorder="1" applyAlignment="1">
      <alignment horizontal="center" vertical="center" wrapText="1"/>
    </xf>
    <xf numFmtId="9" fontId="38" fillId="0" borderId="15" xfId="34" applyNumberFormat="1" applyBorder="1" applyAlignment="1">
      <alignment horizontal="center" vertical="center" wrapText="1"/>
    </xf>
    <xf numFmtId="9" fontId="38" fillId="0" borderId="10" xfId="34" applyNumberFormat="1" applyBorder="1" applyAlignment="1">
      <alignment horizontal="center" vertical="center" wrapText="1"/>
    </xf>
    <xf numFmtId="9" fontId="38" fillId="0" borderId="60" xfId="34" applyNumberFormat="1" applyBorder="1" applyAlignment="1">
      <alignment horizontal="center" vertical="center" wrapText="1"/>
    </xf>
    <xf numFmtId="9" fontId="29" fillId="0" borderId="29" xfId="22" applyNumberFormat="1" applyFont="1" applyBorder="1" applyAlignment="1">
      <alignment horizontal="left" vertical="center" wrapText="1"/>
    </xf>
    <xf numFmtId="9" fontId="29" fillId="0" borderId="7" xfId="22" applyNumberFormat="1" applyFont="1" applyBorder="1" applyAlignment="1">
      <alignment horizontal="left" vertical="center" wrapText="1"/>
    </xf>
    <xf numFmtId="9" fontId="29" fillId="0" borderId="8" xfId="22" applyNumberFormat="1" applyFont="1" applyBorder="1" applyAlignment="1">
      <alignment horizontal="left" vertical="center" wrapText="1"/>
    </xf>
    <xf numFmtId="9" fontId="29" fillId="0" borderId="15" xfId="22" applyNumberFormat="1" applyFont="1" applyBorder="1" applyAlignment="1">
      <alignment horizontal="left" vertical="center" wrapText="1"/>
    </xf>
    <xf numFmtId="9" fontId="29" fillId="0" borderId="10" xfId="22" applyNumberFormat="1" applyFont="1" applyBorder="1" applyAlignment="1">
      <alignment horizontal="left" vertical="center" wrapText="1"/>
    </xf>
    <xf numFmtId="9" fontId="29" fillId="0" borderId="11" xfId="22" applyNumberFormat="1" applyFont="1" applyBorder="1" applyAlignment="1">
      <alignment horizontal="left" vertical="center" wrapText="1"/>
    </xf>
    <xf numFmtId="0" fontId="31" fillId="0" borderId="58" xfId="22" applyFont="1" applyBorder="1" applyAlignment="1">
      <alignment horizontal="center" vertical="center" wrapText="1"/>
    </xf>
    <xf numFmtId="0" fontId="31" fillId="0" borderId="18" xfId="22" applyFont="1" applyBorder="1" applyAlignment="1">
      <alignment horizontal="center" vertical="center" wrapText="1"/>
    </xf>
    <xf numFmtId="9" fontId="31" fillId="0" borderId="3" xfId="28" applyFont="1" applyBorder="1" applyAlignment="1">
      <alignment horizontal="center" vertical="center" wrapText="1"/>
    </xf>
    <xf numFmtId="9" fontId="31" fillId="0" borderId="19" xfId="28" applyFont="1" applyBorder="1" applyAlignment="1">
      <alignment horizontal="center" vertical="center" wrapText="1"/>
    </xf>
    <xf numFmtId="0" fontId="31" fillId="13" borderId="20" xfId="22" applyFont="1" applyFill="1" applyBorder="1" applyAlignment="1">
      <alignment horizontal="center" vertical="center" wrapText="1"/>
    </xf>
    <xf numFmtId="2" fontId="29" fillId="0" borderId="13" xfId="22" applyNumberFormat="1" applyFont="1" applyBorder="1" applyAlignment="1">
      <alignment vertical="center" wrapText="1"/>
    </xf>
    <xf numFmtId="9" fontId="29" fillId="0" borderId="6" xfId="28" applyFont="1" applyBorder="1" applyAlignment="1">
      <alignment horizontal="center" vertical="center" wrapText="1"/>
    </xf>
    <xf numFmtId="0" fontId="31" fillId="13" borderId="40" xfId="22" applyFont="1" applyFill="1" applyBorder="1" applyAlignment="1">
      <alignment horizontal="center" vertical="center" wrapText="1"/>
    </xf>
    <xf numFmtId="0" fontId="31" fillId="13" borderId="4" xfId="22" applyFont="1" applyFill="1" applyBorder="1" applyAlignment="1">
      <alignment horizontal="center" vertical="center" wrapText="1"/>
    </xf>
    <xf numFmtId="0" fontId="31" fillId="13" borderId="41" xfId="22" applyFont="1" applyFill="1" applyBorder="1" applyAlignment="1">
      <alignment horizontal="center" vertical="center" wrapText="1"/>
    </xf>
    <xf numFmtId="0" fontId="31" fillId="13" borderId="42" xfId="22" applyFont="1" applyFill="1" applyBorder="1" applyAlignment="1">
      <alignment horizontal="center" vertical="center" wrapText="1"/>
    </xf>
    <xf numFmtId="0" fontId="31" fillId="13" borderId="43" xfId="22" applyFont="1" applyFill="1" applyBorder="1" applyAlignment="1">
      <alignment horizontal="center" vertical="center" wrapText="1"/>
    </xf>
    <xf numFmtId="9" fontId="29" fillId="0" borderId="29" xfId="30" applyFont="1" applyFill="1" applyBorder="1" applyAlignment="1" applyProtection="1">
      <alignment horizontal="center" vertical="center" wrapText="1"/>
    </xf>
    <xf numFmtId="9" fontId="29" fillId="0" borderId="7" xfId="30" applyFont="1" applyFill="1" applyBorder="1" applyAlignment="1" applyProtection="1">
      <alignment horizontal="center" vertical="center" wrapText="1"/>
    </xf>
    <xf numFmtId="9" fontId="29" fillId="0" borderId="8" xfId="30" applyFont="1" applyFill="1" applyBorder="1" applyAlignment="1" applyProtection="1">
      <alignment horizontal="center" vertical="center" wrapText="1"/>
    </xf>
    <xf numFmtId="9" fontId="29" fillId="0" borderId="44" xfId="30" applyFont="1" applyFill="1" applyBorder="1" applyAlignment="1" applyProtection="1">
      <alignment horizontal="center" vertical="center" wrapText="1"/>
    </xf>
    <xf numFmtId="9" fontId="29" fillId="0" borderId="45" xfId="30" applyFont="1" applyFill="1" applyBorder="1" applyAlignment="1" applyProtection="1">
      <alignment horizontal="center" vertical="center" wrapText="1"/>
    </xf>
    <xf numFmtId="9" fontId="29" fillId="0" borderId="46" xfId="30" applyFont="1" applyFill="1" applyBorder="1" applyAlignment="1" applyProtection="1">
      <alignment horizontal="center" vertical="center" wrapText="1"/>
    </xf>
    <xf numFmtId="9" fontId="29" fillId="0" borderId="6" xfId="30" applyFont="1" applyFill="1" applyBorder="1" applyAlignment="1" applyProtection="1">
      <alignment horizontal="center" vertical="center" wrapText="1"/>
    </xf>
    <xf numFmtId="9" fontId="29" fillId="0" borderId="5" xfId="30" applyFont="1" applyFill="1" applyBorder="1" applyAlignment="1" applyProtection="1">
      <alignment horizontal="center" vertical="center" wrapText="1"/>
    </xf>
    <xf numFmtId="9" fontId="29" fillId="0" borderId="16" xfId="30" applyFont="1" applyFill="1" applyBorder="1" applyAlignment="1" applyProtection="1">
      <alignment horizontal="center" vertical="center" wrapText="1"/>
    </xf>
    <xf numFmtId="9" fontId="29" fillId="0" borderId="28" xfId="30" applyFont="1" applyFill="1" applyBorder="1" applyAlignment="1" applyProtection="1">
      <alignment horizontal="center" vertical="center" wrapText="1"/>
    </xf>
    <xf numFmtId="2" fontId="50" fillId="0" borderId="13" xfId="22" applyNumberFormat="1" applyFont="1" applyBorder="1" applyAlignment="1">
      <alignment vertical="center" wrapText="1"/>
    </xf>
    <xf numFmtId="9" fontId="50" fillId="0" borderId="6" xfId="28" applyFont="1" applyBorder="1" applyAlignment="1">
      <alignment horizontal="center" vertical="center" wrapText="1"/>
    </xf>
    <xf numFmtId="9" fontId="50" fillId="0" borderId="29" xfId="22" applyNumberFormat="1" applyFont="1" applyBorder="1" applyAlignment="1">
      <alignment horizontal="center" vertical="center" wrapText="1"/>
    </xf>
    <xf numFmtId="9" fontId="50" fillId="0" borderId="7" xfId="22" applyNumberFormat="1" applyFont="1" applyBorder="1" applyAlignment="1">
      <alignment horizontal="center" vertical="center" wrapText="1"/>
    </xf>
    <xf numFmtId="9" fontId="50" fillId="0" borderId="8" xfId="22" applyNumberFormat="1" applyFont="1" applyBorder="1" applyAlignment="1">
      <alignment horizontal="center" vertical="center" wrapText="1"/>
    </xf>
    <xf numFmtId="9" fontId="50" fillId="0" borderId="15" xfId="22" applyNumberFormat="1" applyFont="1" applyBorder="1" applyAlignment="1">
      <alignment horizontal="center" vertical="center" wrapText="1"/>
    </xf>
    <xf numFmtId="9" fontId="50" fillId="0" borderId="10" xfId="22" applyNumberFormat="1" applyFont="1" applyBorder="1" applyAlignment="1">
      <alignment horizontal="center" vertical="center" wrapText="1"/>
    </xf>
    <xf numFmtId="9" fontId="50" fillId="0" borderId="11" xfId="22" applyNumberFormat="1" applyFont="1" applyBorder="1" applyAlignment="1">
      <alignment horizontal="center" vertical="center" wrapText="1"/>
    </xf>
    <xf numFmtId="9" fontId="58" fillId="0" borderId="30" xfId="34" applyNumberFormat="1" applyFont="1" applyBorder="1" applyAlignment="1">
      <alignment horizontal="center" vertical="center" wrapText="1"/>
    </xf>
    <xf numFmtId="9" fontId="58" fillId="0" borderId="0" xfId="34" applyNumberFormat="1" applyFont="1" applyBorder="1" applyAlignment="1">
      <alignment horizontal="center" vertical="center" wrapText="1"/>
    </xf>
    <xf numFmtId="9" fontId="58" fillId="0" borderId="2" xfId="34" applyNumberFormat="1" applyFont="1" applyBorder="1" applyAlignment="1">
      <alignment horizontal="center" vertical="center" wrapText="1"/>
    </xf>
    <xf numFmtId="9" fontId="58" fillId="0" borderId="15" xfId="34" applyNumberFormat="1" applyFont="1" applyBorder="1" applyAlignment="1">
      <alignment horizontal="center" vertical="center" wrapText="1"/>
    </xf>
    <xf numFmtId="9" fontId="58" fillId="0" borderId="10" xfId="34" applyNumberFormat="1" applyFont="1" applyBorder="1" applyAlignment="1">
      <alignment horizontal="center" vertical="center" wrapText="1"/>
    </xf>
    <xf numFmtId="9" fontId="58" fillId="0" borderId="60" xfId="34" applyNumberFormat="1" applyFont="1" applyBorder="1" applyAlignment="1">
      <alignment horizontal="center" vertical="center" wrapText="1"/>
    </xf>
    <xf numFmtId="9" fontId="58" fillId="0" borderId="29" xfId="34" applyNumberFormat="1" applyFont="1" applyBorder="1" applyAlignment="1">
      <alignment horizontal="center" vertical="center" wrapText="1"/>
    </xf>
    <xf numFmtId="9" fontId="58" fillId="0" borderId="7" xfId="34" applyNumberFormat="1" applyFont="1" applyBorder="1" applyAlignment="1">
      <alignment horizontal="center" vertical="center" wrapText="1"/>
    </xf>
    <xf numFmtId="9" fontId="58" fillId="0" borderId="59" xfId="34" applyNumberFormat="1" applyFont="1" applyBorder="1" applyAlignment="1">
      <alignment horizontal="center" vertical="center" wrapText="1"/>
    </xf>
    <xf numFmtId="9" fontId="58" fillId="0" borderId="71" xfId="34" applyNumberFormat="1" applyFont="1" applyBorder="1" applyAlignment="1">
      <alignment horizontal="center" vertical="center" wrapText="1"/>
    </xf>
    <xf numFmtId="9" fontId="58" fillId="0" borderId="72" xfId="34" applyNumberFormat="1" applyFont="1" applyBorder="1" applyAlignment="1">
      <alignment horizontal="center" vertical="center" wrapText="1"/>
    </xf>
    <xf numFmtId="9" fontId="58" fillId="0" borderId="73" xfId="34" applyNumberFormat="1" applyFont="1" applyBorder="1" applyAlignment="1">
      <alignment horizontal="center" vertical="center" wrapText="1"/>
    </xf>
    <xf numFmtId="9" fontId="50" fillId="0" borderId="6" xfId="30" applyFont="1" applyFill="1" applyBorder="1" applyAlignment="1" applyProtection="1">
      <alignment horizontal="center" vertical="center" wrapText="1"/>
    </xf>
    <xf numFmtId="9" fontId="50" fillId="0" borderId="16" xfId="30" applyFont="1" applyFill="1" applyBorder="1" applyAlignment="1" applyProtection="1">
      <alignment horizontal="center" vertical="center" wrapText="1"/>
    </xf>
    <xf numFmtId="9" fontId="50" fillId="0" borderId="5" xfId="30" applyFont="1" applyFill="1" applyBorder="1" applyAlignment="1" applyProtection="1">
      <alignment horizontal="center" vertical="center" wrapText="1"/>
    </xf>
    <xf numFmtId="9" fontId="50" fillId="0" borderId="28" xfId="30" applyFont="1" applyFill="1" applyBorder="1" applyAlignment="1" applyProtection="1">
      <alignment horizontal="center" vertical="center" wrapText="1"/>
    </xf>
    <xf numFmtId="0" fontId="51" fillId="0" borderId="35" xfId="22" applyFont="1" applyBorder="1" applyAlignment="1">
      <alignment horizontal="center" vertical="center" wrapText="1"/>
    </xf>
    <xf numFmtId="0" fontId="51" fillId="0" borderId="36" xfId="22" applyFont="1" applyBorder="1" applyAlignment="1">
      <alignment horizontal="center" vertical="center" wrapText="1"/>
    </xf>
    <xf numFmtId="0" fontId="51" fillId="0" borderId="37" xfId="22" applyFont="1" applyBorder="1" applyAlignment="1">
      <alignment horizontal="center" vertical="center" wrapText="1"/>
    </xf>
    <xf numFmtId="0" fontId="51" fillId="13" borderId="20" xfId="22" applyFont="1" applyFill="1" applyBorder="1" applyAlignment="1">
      <alignment horizontal="center" vertical="center" wrapText="1"/>
    </xf>
    <xf numFmtId="0" fontId="51" fillId="13" borderId="13" xfId="22" applyFont="1" applyFill="1" applyBorder="1" applyAlignment="1">
      <alignment horizontal="center" vertical="center" wrapText="1"/>
    </xf>
    <xf numFmtId="0" fontId="51" fillId="13" borderId="21" xfId="22" applyFont="1" applyFill="1" applyBorder="1" applyAlignment="1">
      <alignment horizontal="center" vertical="center" wrapText="1"/>
    </xf>
    <xf numFmtId="0" fontId="51" fillId="13" borderId="6" xfId="22" applyFont="1" applyFill="1" applyBorder="1" applyAlignment="1">
      <alignment horizontal="center" vertical="center" wrapText="1"/>
    </xf>
    <xf numFmtId="0" fontId="51" fillId="13" borderId="40" xfId="22" applyFont="1" applyFill="1" applyBorder="1" applyAlignment="1">
      <alignment horizontal="center" vertical="center" wrapText="1"/>
    </xf>
    <xf numFmtId="0" fontId="51" fillId="13" borderId="4" xfId="22" applyFont="1" applyFill="1" applyBorder="1" applyAlignment="1">
      <alignment horizontal="center" vertical="center" wrapText="1"/>
    </xf>
    <xf numFmtId="0" fontId="51" fillId="13" borderId="41" xfId="22" applyFont="1" applyFill="1" applyBorder="1" applyAlignment="1">
      <alignment horizontal="center" vertical="center" wrapText="1"/>
    </xf>
    <xf numFmtId="0" fontId="51" fillId="13" borderId="42" xfId="22" applyFont="1" applyFill="1" applyBorder="1" applyAlignment="1">
      <alignment horizontal="center" vertical="center" wrapText="1"/>
    </xf>
    <xf numFmtId="0" fontId="51" fillId="13" borderId="43" xfId="22" applyFont="1" applyFill="1" applyBorder="1" applyAlignment="1">
      <alignment horizontal="center" vertical="center" wrapText="1"/>
    </xf>
    <xf numFmtId="0" fontId="51" fillId="13" borderId="22" xfId="22" applyFont="1" applyFill="1" applyBorder="1" applyAlignment="1">
      <alignment horizontal="center" vertical="center" wrapText="1"/>
    </xf>
    <xf numFmtId="0" fontId="51" fillId="13" borderId="12" xfId="22" applyFont="1" applyFill="1" applyBorder="1" applyAlignment="1">
      <alignment horizontal="center" vertical="center" wrapText="1"/>
    </xf>
    <xf numFmtId="0" fontId="51" fillId="13" borderId="38" xfId="22" applyFont="1" applyFill="1" applyBorder="1" applyAlignment="1">
      <alignment horizontal="center" vertical="center" wrapText="1"/>
    </xf>
    <xf numFmtId="0" fontId="51" fillId="13" borderId="39" xfId="22" applyFont="1" applyFill="1" applyBorder="1" applyAlignment="1">
      <alignment horizontal="center" vertical="center" wrapText="1"/>
    </xf>
    <xf numFmtId="0" fontId="51" fillId="13" borderId="52" xfId="22" applyFont="1" applyFill="1" applyBorder="1" applyAlignment="1">
      <alignment horizontal="center" vertical="center" wrapText="1"/>
    </xf>
    <xf numFmtId="0" fontId="51" fillId="0" borderId="58" xfId="22" applyFont="1" applyBorder="1" applyAlignment="1">
      <alignment horizontal="center" vertical="center" wrapText="1"/>
    </xf>
    <xf numFmtId="0" fontId="51" fillId="0" borderId="18" xfId="22" applyFont="1" applyBorder="1" applyAlignment="1">
      <alignment horizontal="center" vertical="center" wrapText="1"/>
    </xf>
    <xf numFmtId="9" fontId="51" fillId="0" borderId="3" xfId="28" applyFont="1" applyBorder="1" applyAlignment="1">
      <alignment horizontal="center" vertical="center" wrapText="1"/>
    </xf>
    <xf numFmtId="9" fontId="51" fillId="0" borderId="19" xfId="28" applyFont="1" applyBorder="1" applyAlignment="1">
      <alignment horizontal="center" vertical="center" wrapText="1"/>
    </xf>
    <xf numFmtId="9" fontId="50" fillId="0" borderId="29" xfId="30" applyFont="1" applyFill="1" applyBorder="1" applyAlignment="1" applyProtection="1">
      <alignment horizontal="center" vertical="center" wrapText="1"/>
    </xf>
    <xf numFmtId="9" fontId="50" fillId="0" borderId="7" xfId="30" applyFont="1" applyFill="1" applyBorder="1" applyAlignment="1" applyProtection="1">
      <alignment horizontal="center" vertical="center" wrapText="1"/>
    </xf>
    <xf numFmtId="9" fontId="50" fillId="0" borderId="8" xfId="30" applyFont="1" applyFill="1" applyBorder="1" applyAlignment="1" applyProtection="1">
      <alignment horizontal="center" vertical="center" wrapText="1"/>
    </xf>
    <xf numFmtId="9" fontId="50" fillId="0" borderId="44" xfId="30" applyFont="1" applyFill="1" applyBorder="1" applyAlignment="1" applyProtection="1">
      <alignment horizontal="center" vertical="center" wrapText="1"/>
    </xf>
    <xf numFmtId="9" fontId="50" fillId="0" borderId="45" xfId="30" applyFont="1" applyFill="1" applyBorder="1" applyAlignment="1" applyProtection="1">
      <alignment horizontal="center" vertical="center" wrapText="1"/>
    </xf>
    <xf numFmtId="9" fontId="50" fillId="0" borderId="46" xfId="30" applyFont="1" applyFill="1" applyBorder="1" applyAlignment="1" applyProtection="1">
      <alignment horizontal="center" vertical="center" wrapText="1"/>
    </xf>
    <xf numFmtId="3" fontId="51" fillId="0" borderId="5" xfId="22" applyNumberFormat="1" applyFont="1" applyBorder="1" applyAlignment="1">
      <alignment horizontal="center" vertical="center" wrapText="1"/>
    </xf>
    <xf numFmtId="0" fontId="50" fillId="0" borderId="5" xfId="22" applyFont="1" applyBorder="1" applyAlignment="1">
      <alignment horizontal="center" vertical="center" wrapText="1"/>
    </xf>
    <xf numFmtId="0" fontId="50" fillId="0" borderId="28" xfId="22" applyFont="1" applyBorder="1" applyAlignment="1">
      <alignment horizontal="center" vertical="center" wrapText="1"/>
    </xf>
    <xf numFmtId="0" fontId="50" fillId="13" borderId="6" xfId="22" applyFont="1" applyFill="1" applyBorder="1" applyAlignment="1">
      <alignment horizontal="center" vertical="center" wrapText="1"/>
    </xf>
    <xf numFmtId="0" fontId="51" fillId="13" borderId="16" xfId="22" applyFont="1" applyFill="1" applyBorder="1" applyAlignment="1">
      <alignment horizontal="center" vertical="center" wrapText="1"/>
    </xf>
    <xf numFmtId="0" fontId="51" fillId="9" borderId="20" xfId="22" applyFont="1" applyFill="1" applyBorder="1" applyAlignment="1">
      <alignment horizontal="center" vertical="center" wrapText="1"/>
    </xf>
    <xf numFmtId="0" fontId="51" fillId="9" borderId="21" xfId="22" applyFont="1" applyFill="1" applyBorder="1" applyAlignment="1">
      <alignment horizontal="center" vertical="center" wrapText="1"/>
    </xf>
    <xf numFmtId="0" fontId="51" fillId="9" borderId="22" xfId="22" applyFont="1" applyFill="1" applyBorder="1" applyAlignment="1">
      <alignment horizontal="center" vertical="center" wrapText="1"/>
    </xf>
    <xf numFmtId="0" fontId="51" fillId="9" borderId="45" xfId="22" applyFont="1" applyFill="1" applyBorder="1" applyAlignment="1">
      <alignment horizontal="left" vertical="center" wrapText="1"/>
    </xf>
    <xf numFmtId="0" fontId="51" fillId="13" borderId="32" xfId="22" applyFont="1" applyFill="1" applyBorder="1" applyAlignment="1">
      <alignment horizontal="left" vertical="center" wrapText="1"/>
    </xf>
    <xf numFmtId="0" fontId="51" fillId="13" borderId="34" xfId="22" applyFont="1" applyFill="1" applyBorder="1" applyAlignment="1">
      <alignment horizontal="left" vertical="center" wrapText="1"/>
    </xf>
    <xf numFmtId="0" fontId="51" fillId="0" borderId="32" xfId="22" applyFont="1" applyBorder="1" applyAlignment="1">
      <alignment horizontal="center" vertical="center" wrapText="1"/>
    </xf>
    <xf numFmtId="0" fontId="51" fillId="0" borderId="33" xfId="22" applyFont="1" applyBorder="1" applyAlignment="1">
      <alignment horizontal="center" vertical="center" wrapText="1"/>
    </xf>
    <xf numFmtId="0" fontId="51" fillId="0" borderId="34" xfId="22" applyFont="1" applyBorder="1" applyAlignment="1">
      <alignment horizontal="center" vertical="center" wrapText="1"/>
    </xf>
    <xf numFmtId="0" fontId="51" fillId="13" borderId="32" xfId="22" applyFont="1" applyFill="1" applyBorder="1" applyAlignment="1">
      <alignment horizontal="center" vertical="center" wrapText="1"/>
    </xf>
    <xf numFmtId="0" fontId="51" fillId="13" borderId="33" xfId="22" applyFont="1" applyFill="1" applyBorder="1" applyAlignment="1">
      <alignment horizontal="center" vertical="center" wrapText="1"/>
    </xf>
    <xf numFmtId="0" fontId="51" fillId="13" borderId="34" xfId="22" applyFont="1" applyFill="1" applyBorder="1" applyAlignment="1">
      <alignment horizontal="center" vertical="center" wrapText="1"/>
    </xf>
    <xf numFmtId="0" fontId="51" fillId="13" borderId="47" xfId="22" applyFont="1" applyFill="1" applyBorder="1" applyAlignment="1">
      <alignment horizontal="center" vertical="center" wrapText="1"/>
    </xf>
    <xf numFmtId="0" fontId="51" fillId="13" borderId="45" xfId="22" applyFont="1" applyFill="1" applyBorder="1" applyAlignment="1">
      <alignment horizontal="center" vertical="center" wrapText="1"/>
    </xf>
    <xf numFmtId="0" fontId="51" fillId="13" borderId="48" xfId="22" applyFont="1" applyFill="1" applyBorder="1" applyAlignment="1">
      <alignment horizontal="center" vertical="center" wrapText="1"/>
    </xf>
    <xf numFmtId="0" fontId="54" fillId="0" borderId="32" xfId="22" applyFont="1" applyBorder="1" applyAlignment="1">
      <alignment horizontal="center" vertical="center" wrapText="1"/>
    </xf>
    <xf numFmtId="0" fontId="54" fillId="0" borderId="33" xfId="22" applyFont="1" applyBorder="1" applyAlignment="1">
      <alignment horizontal="center" vertical="center" wrapText="1"/>
    </xf>
    <xf numFmtId="0" fontId="54" fillId="0" borderId="34" xfId="22" applyFont="1" applyBorder="1" applyAlignment="1">
      <alignment horizontal="center" vertical="center" wrapText="1"/>
    </xf>
    <xf numFmtId="0" fontId="51" fillId="0" borderId="24" xfId="22" applyFont="1" applyBorder="1" applyAlignment="1">
      <alignment horizontal="center" vertical="center" wrapText="1"/>
    </xf>
    <xf numFmtId="0" fontId="51" fillId="0" borderId="25" xfId="22" applyFont="1" applyBorder="1" applyAlignment="1">
      <alignment horizontal="center" vertical="center" wrapText="1"/>
    </xf>
    <xf numFmtId="0" fontId="51" fillId="0" borderId="26" xfId="22" applyFont="1" applyBorder="1" applyAlignment="1">
      <alignment horizontal="center" vertical="center" wrapText="1"/>
    </xf>
    <xf numFmtId="0" fontId="50" fillId="0" borderId="49" xfId="0" applyFont="1" applyBorder="1" applyAlignment="1">
      <alignment horizontal="center" vertical="center"/>
    </xf>
    <xf numFmtId="0" fontId="50" fillId="0" borderId="50" xfId="0" applyFont="1" applyBorder="1" applyAlignment="1">
      <alignment horizontal="center" vertical="center"/>
    </xf>
    <xf numFmtId="0" fontId="51" fillId="0" borderId="51" xfId="0" applyFont="1" applyBorder="1" applyAlignment="1">
      <alignment horizontal="center" vertical="center" wrapText="1"/>
    </xf>
    <xf numFmtId="0" fontId="51" fillId="0" borderId="52" xfId="0" applyFont="1" applyBorder="1" applyAlignment="1">
      <alignment horizontal="center" vertical="center" wrapText="1"/>
    </xf>
    <xf numFmtId="0" fontId="50" fillId="0" borderId="51" xfId="0" applyFont="1" applyBorder="1" applyAlignment="1">
      <alignment horizontal="center" vertical="center"/>
    </xf>
    <xf numFmtId="0" fontId="50" fillId="0" borderId="52" xfId="0" applyFont="1" applyBorder="1" applyAlignment="1">
      <alignment horizontal="center" vertical="center"/>
    </xf>
    <xf numFmtId="0" fontId="51" fillId="0" borderId="53" xfId="0" applyFont="1" applyBorder="1" applyAlignment="1">
      <alignment horizontal="center" vertical="center" wrapText="1"/>
    </xf>
    <xf numFmtId="0" fontId="51" fillId="0" borderId="54" xfId="0" applyFont="1" applyBorder="1" applyAlignment="1">
      <alignment horizontal="center" vertical="center" wrapText="1"/>
    </xf>
    <xf numFmtId="0" fontId="50" fillId="0" borderId="53" xfId="0" applyFont="1" applyBorder="1" applyAlignment="1">
      <alignment horizontal="center" vertical="center"/>
    </xf>
    <xf numFmtId="0" fontId="50" fillId="0" borderId="54" xfId="0" applyFont="1" applyBorder="1" applyAlignment="1">
      <alignment horizontal="center" vertical="center"/>
    </xf>
    <xf numFmtId="0" fontId="51" fillId="13" borderId="35" xfId="22" applyFont="1" applyFill="1" applyBorder="1" applyAlignment="1">
      <alignment horizontal="left" vertical="center" wrapText="1"/>
    </xf>
    <xf numFmtId="0" fontId="51" fillId="13" borderId="37" xfId="22" applyFont="1" applyFill="1" applyBorder="1" applyAlignment="1">
      <alignment horizontal="left" vertical="center" wrapText="1"/>
    </xf>
    <xf numFmtId="0" fontId="51" fillId="13" borderId="1" xfId="22" applyFont="1" applyFill="1" applyBorder="1" applyAlignment="1">
      <alignment horizontal="left" vertical="center" wrapText="1"/>
    </xf>
    <xf numFmtId="0" fontId="51" fillId="13" borderId="2" xfId="22" applyFont="1" applyFill="1" applyBorder="1" applyAlignment="1">
      <alignment horizontal="left" vertical="center" wrapText="1"/>
    </xf>
    <xf numFmtId="0" fontId="51" fillId="13" borderId="47" xfId="22" applyFont="1" applyFill="1" applyBorder="1" applyAlignment="1">
      <alignment horizontal="left" vertical="center" wrapText="1"/>
    </xf>
    <xf numFmtId="0" fontId="51" fillId="13" borderId="48" xfId="22" applyFont="1" applyFill="1" applyBorder="1" applyAlignment="1">
      <alignment horizontal="left" vertical="center" wrapText="1"/>
    </xf>
    <xf numFmtId="0" fontId="51" fillId="0" borderId="1" xfId="22" applyFont="1" applyBorder="1" applyAlignment="1">
      <alignment horizontal="center" vertical="center" wrapText="1"/>
    </xf>
    <xf numFmtId="0" fontId="51" fillId="0" borderId="0" xfId="22" applyFont="1" applyAlignment="1">
      <alignment horizontal="center" vertical="center" wrapText="1"/>
    </xf>
    <xf numFmtId="0" fontId="51" fillId="0" borderId="2" xfId="22" applyFont="1" applyBorder="1" applyAlignment="1">
      <alignment horizontal="center" vertical="center" wrapText="1"/>
    </xf>
    <xf numFmtId="0" fontId="51" fillId="0" borderId="47" xfId="22" applyFont="1" applyBorder="1" applyAlignment="1">
      <alignment horizontal="center" vertical="center" wrapText="1"/>
    </xf>
    <xf numFmtId="0" fontId="51" fillId="0" borderId="45" xfId="22" applyFont="1" applyBorder="1" applyAlignment="1">
      <alignment horizontal="center" vertical="center" wrapText="1"/>
    </xf>
    <xf numFmtId="0" fontId="51" fillId="0" borderId="48" xfId="22" applyFont="1" applyBorder="1" applyAlignment="1">
      <alignment horizontal="center" vertical="center" wrapText="1"/>
    </xf>
    <xf numFmtId="0" fontId="53" fillId="0" borderId="55" xfId="0" applyFont="1" applyBorder="1" applyAlignment="1">
      <alignment horizontal="center" vertical="center"/>
    </xf>
    <xf numFmtId="0" fontId="53" fillId="0" borderId="56" xfId="0" applyFont="1" applyBorder="1" applyAlignment="1">
      <alignment horizontal="center" vertical="center"/>
    </xf>
    <xf numFmtId="0" fontId="53" fillId="0" borderId="57" xfId="0" applyFont="1" applyBorder="1" applyAlignment="1">
      <alignment horizontal="center" vertical="center"/>
    </xf>
    <xf numFmtId="0" fontId="51" fillId="13" borderId="36" xfId="22" applyFont="1" applyFill="1" applyBorder="1" applyAlignment="1">
      <alignment horizontal="left" vertical="center" wrapText="1"/>
    </xf>
    <xf numFmtId="0" fontId="51" fillId="13" borderId="0" xfId="22" applyFont="1" applyFill="1" applyAlignment="1">
      <alignment horizontal="left" vertical="center" wrapText="1"/>
    </xf>
    <xf numFmtId="0" fontId="51" fillId="13" borderId="45" xfId="22" applyFont="1" applyFill="1" applyBorder="1" applyAlignment="1">
      <alignment horizontal="left" vertical="center" wrapText="1"/>
    </xf>
    <xf numFmtId="14" fontId="51" fillId="0" borderId="35" xfId="0" applyNumberFormat="1" applyFont="1" applyBorder="1" applyAlignment="1">
      <alignment horizontal="center" vertical="center"/>
    </xf>
    <xf numFmtId="14" fontId="51" fillId="0" borderId="37" xfId="0" applyNumberFormat="1" applyFont="1" applyBorder="1" applyAlignment="1">
      <alignment horizontal="center" vertical="center"/>
    </xf>
    <xf numFmtId="14" fontId="51" fillId="0" borderId="1" xfId="0" applyNumberFormat="1" applyFont="1" applyBorder="1" applyAlignment="1">
      <alignment horizontal="center" vertical="center"/>
    </xf>
    <xf numFmtId="14" fontId="51" fillId="0" borderId="2" xfId="0" applyNumberFormat="1" applyFont="1" applyBorder="1" applyAlignment="1">
      <alignment horizontal="center" vertical="center"/>
    </xf>
    <xf numFmtId="14" fontId="51" fillId="0" borderId="47" xfId="0" applyNumberFormat="1" applyFont="1" applyBorder="1" applyAlignment="1">
      <alignment horizontal="center" vertical="center"/>
    </xf>
    <xf numFmtId="14" fontId="51" fillId="0" borderId="48" xfId="0" applyNumberFormat="1" applyFont="1" applyBorder="1" applyAlignment="1">
      <alignment horizontal="center" vertical="center"/>
    </xf>
    <xf numFmtId="0" fontId="51" fillId="0" borderId="49" xfId="0" applyFont="1" applyBorder="1" applyAlignment="1">
      <alignment horizontal="center" vertical="center" wrapText="1"/>
    </xf>
    <xf numFmtId="0" fontId="51" fillId="0" borderId="50" xfId="0" applyFont="1" applyBorder="1" applyAlignment="1">
      <alignment horizontal="center" vertical="center" wrapText="1"/>
    </xf>
    <xf numFmtId="0" fontId="50" fillId="0" borderId="35" xfId="22" applyFont="1" applyBorder="1" applyAlignment="1">
      <alignment horizontal="center" vertical="center" wrapText="1"/>
    </xf>
    <xf numFmtId="0" fontId="50" fillId="0" borderId="1" xfId="22" applyFont="1" applyBorder="1" applyAlignment="1">
      <alignment horizontal="center" vertical="center" wrapText="1"/>
    </xf>
    <xf numFmtId="0" fontId="50" fillId="0" borderId="47" xfId="22" applyFont="1" applyBorder="1" applyAlignment="1">
      <alignment horizontal="center" vertical="center" wrapText="1"/>
    </xf>
    <xf numFmtId="0" fontId="51" fillId="0" borderId="24" xfId="22" applyFont="1" applyBorder="1" applyAlignment="1">
      <alignment horizontal="center" vertical="center"/>
    </xf>
    <xf numFmtId="0" fontId="51" fillId="0" borderId="25" xfId="22" applyFont="1" applyBorder="1" applyAlignment="1">
      <alignment horizontal="center" vertical="center"/>
    </xf>
    <xf numFmtId="0" fontId="51" fillId="0" borderId="26" xfId="22" applyFont="1" applyBorder="1" applyAlignment="1">
      <alignment horizontal="center" vertical="center"/>
    </xf>
    <xf numFmtId="0" fontId="52" fillId="0" borderId="32" xfId="0" applyFont="1" applyBorder="1" applyAlignment="1">
      <alignment horizontal="left" vertical="center" wrapText="1"/>
    </xf>
    <xf numFmtId="0" fontId="52" fillId="0" borderId="33" xfId="0" applyFont="1" applyBorder="1" applyAlignment="1">
      <alignment horizontal="left" vertical="center" wrapText="1"/>
    </xf>
    <xf numFmtId="0" fontId="52" fillId="0" borderId="34" xfId="0" applyFont="1" applyBorder="1" applyAlignment="1">
      <alignment horizontal="left" vertical="center" wrapText="1"/>
    </xf>
    <xf numFmtId="0" fontId="51" fillId="0" borderId="20" xfId="22" applyFont="1" applyBorder="1" applyAlignment="1">
      <alignment horizontal="center" vertical="center" wrapText="1"/>
    </xf>
    <xf numFmtId="0" fontId="51" fillId="0" borderId="21" xfId="22" applyFont="1" applyBorder="1" applyAlignment="1">
      <alignment horizontal="center" vertical="center" wrapText="1"/>
    </xf>
    <xf numFmtId="0" fontId="51" fillId="0" borderId="22" xfId="22" applyFont="1" applyBorder="1" applyAlignment="1">
      <alignment horizontal="center" vertical="center" wrapText="1"/>
    </xf>
    <xf numFmtId="0" fontId="51" fillId="0" borderId="23" xfId="22" applyFont="1" applyBorder="1" applyAlignment="1">
      <alignment horizontal="center" vertical="center" wrapText="1"/>
    </xf>
    <xf numFmtId="0" fontId="51" fillId="0" borderId="5" xfId="22" applyFont="1" applyBorder="1" applyAlignment="1">
      <alignment horizontal="center" vertical="center" wrapText="1"/>
    </xf>
    <xf numFmtId="0" fontId="51" fillId="0" borderId="28" xfId="22" applyFont="1" applyBorder="1" applyAlignment="1">
      <alignment horizontal="center" vertical="center" wrapText="1"/>
    </xf>
    <xf numFmtId="9" fontId="58" fillId="0" borderId="29" xfId="35" applyNumberFormat="1" applyFont="1" applyBorder="1" applyAlignment="1">
      <alignment horizontal="center" vertical="center" wrapText="1"/>
    </xf>
    <xf numFmtId="9" fontId="58" fillId="0" borderId="7" xfId="35" applyNumberFormat="1" applyFont="1" applyBorder="1" applyAlignment="1">
      <alignment horizontal="center" vertical="center" wrapText="1"/>
    </xf>
    <xf numFmtId="9" fontId="58" fillId="0" borderId="59" xfId="35" applyNumberFormat="1" applyFont="1" applyBorder="1" applyAlignment="1">
      <alignment horizontal="center" vertical="center" wrapText="1"/>
    </xf>
    <xf numFmtId="9" fontId="58" fillId="0" borderId="15" xfId="35" applyNumberFormat="1" applyFont="1" applyBorder="1" applyAlignment="1">
      <alignment horizontal="center" vertical="center" wrapText="1"/>
    </xf>
    <xf numFmtId="9" fontId="58" fillId="0" borderId="10" xfId="35" applyNumberFormat="1" applyFont="1" applyBorder="1" applyAlignment="1">
      <alignment horizontal="center" vertical="center" wrapText="1"/>
    </xf>
    <xf numFmtId="9" fontId="58" fillId="0" borderId="60" xfId="35" applyNumberFormat="1" applyFont="1" applyBorder="1" applyAlignment="1">
      <alignment horizontal="center" vertical="center" wrapText="1"/>
    </xf>
    <xf numFmtId="9" fontId="58" fillId="0" borderId="29" xfId="34" applyNumberFormat="1" applyFont="1" applyBorder="1" applyAlignment="1">
      <alignment horizontal="left" vertical="center" wrapText="1"/>
    </xf>
    <xf numFmtId="9" fontId="50" fillId="0" borderId="7" xfId="22" applyNumberFormat="1" applyFont="1" applyBorder="1" applyAlignment="1">
      <alignment horizontal="left" vertical="center" wrapText="1"/>
    </xf>
    <xf numFmtId="9" fontId="50" fillId="0" borderId="59" xfId="22" applyNumberFormat="1" applyFont="1" applyBorder="1" applyAlignment="1">
      <alignment horizontal="left" vertical="center" wrapText="1"/>
    </xf>
    <xf numFmtId="9" fontId="50" fillId="0" borderId="15" xfId="22" applyNumberFormat="1" applyFont="1" applyBorder="1" applyAlignment="1">
      <alignment horizontal="left" vertical="center" wrapText="1"/>
    </xf>
    <xf numFmtId="9" fontId="50" fillId="0" borderId="10" xfId="22" applyNumberFormat="1" applyFont="1" applyBorder="1" applyAlignment="1">
      <alignment horizontal="left" vertical="center" wrapText="1"/>
    </xf>
    <xf numFmtId="9" fontId="50" fillId="0" borderId="60" xfId="22" applyNumberFormat="1" applyFont="1" applyBorder="1" applyAlignment="1">
      <alignment horizontal="left" vertical="center" wrapText="1"/>
    </xf>
    <xf numFmtId="14" fontId="45" fillId="0" borderId="35" xfId="0" applyNumberFormat="1" applyFont="1" applyBorder="1" applyAlignment="1">
      <alignment horizontal="center" vertical="center"/>
    </xf>
    <xf numFmtId="0" fontId="51" fillId="0" borderId="37" xfId="0" applyFont="1" applyBorder="1" applyAlignment="1">
      <alignment horizontal="center" vertical="center"/>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1" fillId="0" borderId="47" xfId="0" applyFont="1" applyBorder="1" applyAlignment="1">
      <alignment horizontal="center" vertical="center"/>
    </xf>
    <xf numFmtId="0" fontId="51" fillId="0" borderId="48" xfId="0" applyFont="1" applyBorder="1" applyAlignment="1">
      <alignment horizontal="center" vertical="center"/>
    </xf>
    <xf numFmtId="9" fontId="51" fillId="0" borderId="3" xfId="22" applyNumberFormat="1" applyFont="1" applyBorder="1" applyAlignment="1">
      <alignment horizontal="center" vertical="center" wrapText="1"/>
    </xf>
    <xf numFmtId="0" fontId="51" fillId="0" borderId="19" xfId="22" applyFont="1" applyBorder="1" applyAlignment="1">
      <alignment horizontal="center" vertical="center" wrapText="1"/>
    </xf>
    <xf numFmtId="9" fontId="50" fillId="0" borderId="59" xfId="22" applyNumberFormat="1" applyFont="1" applyBorder="1" applyAlignment="1">
      <alignment horizontal="center" vertical="center" wrapText="1"/>
    </xf>
    <xf numFmtId="9" fontId="50" fillId="0" borderId="60" xfId="22" applyNumberFormat="1" applyFont="1" applyBorder="1" applyAlignment="1">
      <alignment horizontal="center" vertical="center" wrapText="1"/>
    </xf>
    <xf numFmtId="9" fontId="48" fillId="0" borderId="29" xfId="30" applyFont="1" applyFill="1" applyBorder="1" applyAlignment="1" applyProtection="1">
      <alignment horizontal="center" vertical="center" wrapText="1"/>
    </xf>
    <xf numFmtId="9" fontId="49" fillId="0" borderId="7" xfId="30" applyFont="1" applyFill="1" applyBorder="1" applyAlignment="1" applyProtection="1">
      <alignment horizontal="center" vertical="center" wrapText="1"/>
    </xf>
    <xf numFmtId="9" fontId="49" fillId="0" borderId="8" xfId="30" applyFont="1" applyFill="1" applyBorder="1" applyAlignment="1" applyProtection="1">
      <alignment horizontal="center" vertical="center" wrapText="1"/>
    </xf>
    <xf numFmtId="9" fontId="49" fillId="0" borderId="44" xfId="30" applyFont="1" applyFill="1" applyBorder="1" applyAlignment="1" applyProtection="1">
      <alignment horizontal="center" vertical="center" wrapText="1"/>
    </xf>
    <xf numFmtId="9" fontId="49" fillId="0" borderId="45" xfId="30" applyFont="1" applyFill="1" applyBorder="1" applyAlignment="1" applyProtection="1">
      <alignment horizontal="center" vertical="center" wrapText="1"/>
    </xf>
    <xf numFmtId="9" fontId="49" fillId="0" borderId="46" xfId="30" applyFont="1" applyFill="1" applyBorder="1" applyAlignment="1" applyProtection="1">
      <alignment horizontal="center" vertical="center" wrapText="1"/>
    </xf>
    <xf numFmtId="9" fontId="47" fillId="0" borderId="29" xfId="22" applyNumberFormat="1" applyFont="1" applyBorder="1" applyAlignment="1">
      <alignment horizontal="center" vertical="center" wrapText="1"/>
    </xf>
    <xf numFmtId="9" fontId="48" fillId="0" borderId="6" xfId="30" applyFont="1" applyFill="1" applyBorder="1" applyAlignment="1" applyProtection="1">
      <alignment horizontal="center" vertical="center" wrapText="1"/>
    </xf>
    <xf numFmtId="9" fontId="49" fillId="0" borderId="6" xfId="30" applyFont="1" applyFill="1" applyBorder="1" applyAlignment="1" applyProtection="1">
      <alignment horizontal="center" vertical="center" wrapText="1"/>
    </xf>
    <xf numFmtId="9" fontId="49" fillId="0" borderId="5" xfId="30" applyFont="1" applyFill="1" applyBorder="1" applyAlignment="1" applyProtection="1">
      <alignment horizontal="center" vertical="center" wrapText="1"/>
    </xf>
    <xf numFmtId="9" fontId="55" fillId="0" borderId="29" xfId="34" applyNumberFormat="1" applyFont="1" applyBorder="1" applyAlignment="1">
      <alignment horizontal="center" vertical="center" wrapText="1"/>
    </xf>
    <xf numFmtId="0" fontId="31" fillId="9" borderId="6" xfId="22" applyFont="1" applyFill="1" applyBorder="1" applyAlignment="1">
      <alignment horizontal="left" vertical="center" wrapText="1"/>
    </xf>
    <xf numFmtId="0" fontId="31" fillId="10" borderId="12" xfId="0" applyFont="1" applyFill="1" applyBorder="1" applyAlignment="1">
      <alignment horizontal="center" vertical="center"/>
    </xf>
    <xf numFmtId="0" fontId="31" fillId="10" borderId="38" xfId="0" applyFont="1" applyFill="1" applyBorder="1" applyAlignment="1">
      <alignment horizontal="center" vertical="center"/>
    </xf>
    <xf numFmtId="0" fontId="29" fillId="0" borderId="6" xfId="0" quotePrefix="1" applyFont="1" applyBorder="1" applyAlignment="1">
      <alignment horizontal="left" vertical="center" wrapText="1"/>
    </xf>
    <xf numFmtId="0" fontId="29" fillId="0" borderId="6" xfId="0" applyFont="1" applyBorder="1" applyAlignment="1">
      <alignment horizontal="left" vertical="center"/>
    </xf>
    <xf numFmtId="0" fontId="31" fillId="10" borderId="12" xfId="0" applyFont="1" applyFill="1" applyBorder="1" applyAlignment="1">
      <alignment horizontal="center" vertical="center" wrapText="1"/>
    </xf>
    <xf numFmtId="0" fontId="31" fillId="10" borderId="38" xfId="0" applyFont="1" applyFill="1" applyBorder="1" applyAlignment="1">
      <alignment horizontal="center" vertical="center" wrapText="1"/>
    </xf>
    <xf numFmtId="0" fontId="31" fillId="10" borderId="3"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1" fillId="10" borderId="39" xfId="0" applyFont="1" applyFill="1" applyBorder="1" applyAlignment="1">
      <alignment horizontal="center" vertical="center" wrapText="1"/>
    </xf>
    <xf numFmtId="0" fontId="31" fillId="10" borderId="17" xfId="0" applyFont="1" applyFill="1" applyBorder="1" applyAlignment="1">
      <alignment horizontal="center" vertical="center" wrapText="1"/>
    </xf>
    <xf numFmtId="0" fontId="31" fillId="10" borderId="39" xfId="0" applyFont="1" applyFill="1" applyBorder="1" applyAlignment="1">
      <alignment horizontal="center" vertical="center"/>
    </xf>
    <xf numFmtId="0" fontId="31" fillId="10" borderId="29" xfId="0" applyFont="1" applyFill="1" applyBorder="1" applyAlignment="1">
      <alignment horizontal="center" vertical="center"/>
    </xf>
    <xf numFmtId="0" fontId="31" fillId="10" borderId="7" xfId="0" applyFont="1" applyFill="1" applyBorder="1" applyAlignment="1">
      <alignment horizontal="center" vertical="center"/>
    </xf>
    <xf numFmtId="0" fontId="31" fillId="10" borderId="8" xfId="0" applyFont="1" applyFill="1" applyBorder="1" applyAlignment="1">
      <alignment horizontal="center" vertical="center"/>
    </xf>
    <xf numFmtId="0" fontId="31" fillId="10" borderId="30" xfId="0" applyFont="1" applyFill="1" applyBorder="1" applyAlignment="1">
      <alignment horizontal="center" vertical="center"/>
    </xf>
    <xf numFmtId="0" fontId="31" fillId="10" borderId="0" xfId="0" applyFont="1" applyFill="1" applyAlignment="1">
      <alignment horizontal="center" vertical="center"/>
    </xf>
    <xf numFmtId="0" fontId="31" fillId="10" borderId="9" xfId="0" applyFont="1" applyFill="1" applyBorder="1" applyAlignment="1">
      <alignment horizontal="center" vertical="center"/>
    </xf>
    <xf numFmtId="0" fontId="31" fillId="10" borderId="15" xfId="0" applyFont="1" applyFill="1" applyBorder="1" applyAlignment="1">
      <alignment horizontal="center" vertical="center"/>
    </xf>
    <xf numFmtId="0" fontId="31" fillId="10" borderId="10" xfId="0" applyFont="1" applyFill="1" applyBorder="1" applyAlignment="1">
      <alignment horizontal="center" vertical="center"/>
    </xf>
    <xf numFmtId="0" fontId="31" fillId="10" borderId="11" xfId="0" applyFont="1" applyFill="1" applyBorder="1" applyAlignment="1">
      <alignment horizontal="center" vertical="center"/>
    </xf>
    <xf numFmtId="0" fontId="31" fillId="10" borderId="6" xfId="0" applyFont="1" applyFill="1" applyBorder="1" applyAlignment="1">
      <alignment horizontal="center" vertical="center" wrapText="1"/>
    </xf>
    <xf numFmtId="0" fontId="31" fillId="12" borderId="6" xfId="22" applyFont="1" applyFill="1" applyBorder="1" applyAlignment="1">
      <alignment horizontal="center" vertical="center" wrapText="1"/>
    </xf>
    <xf numFmtId="0" fontId="31" fillId="0" borderId="43" xfId="0" applyFont="1" applyBorder="1" applyAlignment="1">
      <alignment horizontal="left" vertical="center" wrapText="1"/>
    </xf>
    <xf numFmtId="0" fontId="31" fillId="0" borderId="21" xfId="0" applyFont="1" applyBorder="1" applyAlignment="1">
      <alignment horizontal="left" vertical="center" wrapText="1"/>
    </xf>
    <xf numFmtId="0" fontId="31" fillId="0" borderId="32" xfId="0" applyFont="1" applyBorder="1" applyAlignment="1">
      <alignment horizontal="left" vertical="center" wrapText="1"/>
    </xf>
    <xf numFmtId="0" fontId="31" fillId="0" borderId="70" xfId="0" applyFont="1" applyBorder="1" applyAlignment="1">
      <alignment horizontal="left" vertical="center" wrapText="1"/>
    </xf>
    <xf numFmtId="0" fontId="31" fillId="0" borderId="6" xfId="0" applyFont="1" applyBorder="1" applyAlignment="1">
      <alignment horizontal="left" vertical="center" wrapText="1"/>
    </xf>
    <xf numFmtId="0" fontId="31" fillId="0" borderId="15"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29"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33" fillId="13" borderId="4" xfId="0" applyFont="1" applyFill="1" applyBorder="1" applyAlignment="1">
      <alignment horizontal="center" vertical="center"/>
    </xf>
    <xf numFmtId="0" fontId="33" fillId="13" borderId="6" xfId="0" applyFont="1" applyFill="1" applyBorder="1" applyAlignment="1">
      <alignment horizontal="center" vertical="center"/>
    </xf>
    <xf numFmtId="14" fontId="45" fillId="0" borderId="6" xfId="0" applyNumberFormat="1" applyFont="1" applyBorder="1" applyAlignment="1">
      <alignment horizontal="left" vertical="center"/>
    </xf>
    <xf numFmtId="0" fontId="27" fillId="0" borderId="6" xfId="0" applyFont="1" applyBorder="1" applyAlignment="1">
      <alignment horizontal="left" vertical="center"/>
    </xf>
    <xf numFmtId="0" fontId="31" fillId="0" borderId="29"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31" fillId="0" borderId="6" xfId="0" applyFont="1" applyBorder="1" applyAlignment="1">
      <alignment horizontal="center" vertical="center"/>
    </xf>
    <xf numFmtId="0" fontId="27" fillId="0" borderId="6" xfId="0" applyFont="1" applyBorder="1" applyAlignment="1">
      <alignment vertical="center" wrapText="1"/>
    </xf>
    <xf numFmtId="0" fontId="27" fillId="21" borderId="3" xfId="0" applyFont="1" applyFill="1" applyBorder="1" applyAlignment="1">
      <alignment horizontal="center" vertical="center" wrapText="1"/>
    </xf>
    <xf numFmtId="0" fontId="27" fillId="21" borderId="4" xfId="0" applyFont="1" applyFill="1" applyBorder="1" applyAlignment="1">
      <alignment horizontal="center" vertical="center" wrapText="1"/>
    </xf>
    <xf numFmtId="0" fontId="27" fillId="21" borderId="12" xfId="0" applyFont="1" applyFill="1" applyBorder="1" applyAlignment="1">
      <alignment horizontal="center" vertical="center" wrapText="1"/>
    </xf>
    <xf numFmtId="0" fontId="27" fillId="21" borderId="39" xfId="0" applyFont="1" applyFill="1" applyBorder="1" applyAlignment="1">
      <alignment horizontal="center" vertical="center" wrapText="1"/>
    </xf>
    <xf numFmtId="0" fontId="27" fillId="21" borderId="38" xfId="0" applyFont="1" applyFill="1" applyBorder="1" applyAlignment="1">
      <alignment horizontal="center"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0" borderId="5"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left" vertical="top" wrapText="1"/>
    </xf>
    <xf numFmtId="0" fontId="29" fillId="0" borderId="10" xfId="0" applyFont="1" applyBorder="1" applyAlignment="1">
      <alignment horizontal="left" vertical="top" wrapText="1"/>
    </xf>
    <xf numFmtId="0" fontId="29" fillId="0" borderId="60" xfId="0" applyFont="1" applyBorder="1" applyAlignment="1">
      <alignment horizontal="left" vertical="top"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172" fontId="29" fillId="22" borderId="21" xfId="10" applyNumberFormat="1" applyFont="1" applyFill="1" applyBorder="1" applyAlignment="1">
      <alignment vertical="center"/>
    </xf>
    <xf numFmtId="172" fontId="29" fillId="22" borderId="6" xfId="10" applyNumberFormat="1" applyFont="1" applyFill="1" applyBorder="1" applyAlignment="1">
      <alignment vertical="center"/>
    </xf>
    <xf numFmtId="172" fontId="50" fillId="22" borderId="6" xfId="10" applyNumberFormat="1" applyFont="1" applyFill="1" applyBorder="1" applyAlignment="1">
      <alignment vertical="center"/>
    </xf>
    <xf numFmtId="172" fontId="50" fillId="22" borderId="21" xfId="10" applyNumberFormat="1" applyFont="1" applyFill="1" applyBorder="1" applyAlignment="1">
      <alignment vertical="center"/>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Hyperlink" xfId="35"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simple" dx="17" sel="0" val="0" widthMin="70"/>
</file>

<file path=xl/ctrlProps/ctrlProp2.xml><?xml version="1.0" encoding="utf-8"?>
<formControlPr xmlns="http://schemas.microsoft.com/office/spreadsheetml/2009/9/main" objectType="Drop" dropStyle="simple" dx="17" sel="0" val="0" widthMin="4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BD96B7F-D0EC-0B48-8109-D01FBB0D9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7B9F294-1636-184D-9B23-4A0543486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3CB5A2D-D096-DA4D-A86B-6CD67A968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34620BE-A93E-0344-A7E3-CABFCBB6C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BF8B95D-EEC1-924C-A3F9-CA6F4F629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8560190-032F-CB4D-A17F-C9FEFFDB7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B44BC7C-7851-5846-9719-185903EF2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47</xdr:col>
          <xdr:colOff>0</xdr:colOff>
          <xdr:row>12</xdr:row>
          <xdr:rowOff>0</xdr:rowOff>
        </xdr:from>
        <xdr:to>
          <xdr:col>48</xdr:col>
          <xdr:colOff>0</xdr:colOff>
          <xdr:row>13</xdr:row>
          <xdr:rowOff>0</xdr:rowOff>
        </xdr:to>
        <xdr:sp macro="" textlink="">
          <xdr:nvSpPr>
            <xdr:cNvPr id="75811" name=" 35" hidden="1">
              <a:extLst>
                <a:ext uri="{63B3BB69-23CF-44E3-9099-C40C66FF867C}">
                  <a14:compatExt spid="_x0000_s75811"/>
                </a:ext>
                <a:ext uri="{FF2B5EF4-FFF2-40B4-BE49-F238E27FC236}">
                  <a16:creationId xmlns:a16="http://schemas.microsoft.com/office/drawing/2014/main" id="{00000000-0008-0000-0900-000023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2</xdr:row>
          <xdr:rowOff>0</xdr:rowOff>
        </xdr:from>
        <xdr:to>
          <xdr:col>48</xdr:col>
          <xdr:colOff>0</xdr:colOff>
          <xdr:row>3</xdr:row>
          <xdr:rowOff>0</xdr:rowOff>
        </xdr:to>
        <xdr:sp macro="" textlink="">
          <xdr:nvSpPr>
            <xdr:cNvPr id="75812" name=" 36" hidden="1">
              <a:extLst>
                <a:ext uri="{63B3BB69-23CF-44E3-9099-C40C66FF867C}">
                  <a14:compatExt spid="_x0000_s75812"/>
                </a:ext>
                <a:ext uri="{FF2B5EF4-FFF2-40B4-BE49-F238E27FC236}">
                  <a16:creationId xmlns:a16="http://schemas.microsoft.com/office/drawing/2014/main" id="{00000000-0008-0000-0900-000024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168275</xdr:colOff>
      <xdr:row>0</xdr:row>
      <xdr:rowOff>76200</xdr:rowOff>
    </xdr:from>
    <xdr:to>
      <xdr:col>0</xdr:col>
      <xdr:colOff>1158875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275" y="76200"/>
          <a:ext cx="990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ecretariadistritald-my.sharepoint.com/:x:/g/personal/territorializacion2021_sdmujer_gov_co/EbV9L6vCrl9IrjApxKQ3Zp4B8LJ-P7ZRZmJJ59GrE7Z5lg?e=gvcvz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my.sharepoint.com/:w:/g/personal/territorializacion2021_sdmujer_gov_co/EdqX_pC_eZlNkqsw4aoTKu4BerwPCn5mk-LBjUgSRhv8NQ?e=K1ze9f" TargetMode="External"/><Relationship Id="rId1" Type="http://schemas.openxmlformats.org/officeDocument/2006/relationships/hyperlink" Target="https://secretariadistritald-my.sharepoint.com/:w:/g/personal/territorializacion2021_sdmujer_gov_co/EdqX_pC_eZlNkqsw4aoTKu4BerwPCn5mk-LBjUgSRhv8NQ?e=K1ze9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my.sharepoint.com/:w:/g/personal/territorializacion2021_sdmujer_gov_co/EdlJpqV6uMlCkljkG5Dw7CwBjvhyhknf3dwkYpUcwnbw8Q?e=BrWfje" TargetMode="External"/><Relationship Id="rId7" Type="http://schemas.openxmlformats.org/officeDocument/2006/relationships/comments" Target="../comments3.xml"/><Relationship Id="rId2" Type="http://schemas.openxmlformats.org/officeDocument/2006/relationships/hyperlink" Target="https://secretariadistritald-my.sharepoint.com/:w:/g/personal/territorializacion2021_sdmujer_gov_co/EdlJpqV6uMlCkljkG5Dw7CwBjvhyhknf3dwkYpUcwnbw8Q?e=BrWfje" TargetMode="External"/><Relationship Id="rId1" Type="http://schemas.openxmlformats.org/officeDocument/2006/relationships/hyperlink" Target="https://secretariadistritald-my.sharepoint.com/:w:/g/personal/territorializacion2021_sdmujer_gov_co/EdlJpqV6uMlCkljkG5Dw7CwBjvhyhknf3dwkYpUcwnbw8Q?e=BrWfj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ecretariadistritald-my.sharepoint.com/:b:/g/personal/territorializacion2021_sdmujer_gov_co/EQL7YO6upthGmpoaGXhaKLQB8tmCxZfi0iyMIpd9kuK4Hg?e=GuOpJe"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ecretariadistritald-my.sharepoint.com/:w:/g/personal/territorializacion2021_sdmujer_gov_co/EfrccXUaD5dOo0tG4_hpHycBH1VLFP6D_FSRwDars46VWg?e=BGS8uB"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secretariadistritald-my.sharepoint.com/:x:/g/personal/territorializacion2021_sdmujer_gov_co/EbV9L6vCrl9IrjApxKQ3Zp4B8LJ-P7ZRZmJJ59GrE7Z5lg?e=gvcvzA" TargetMode="External"/><Relationship Id="rId7" Type="http://schemas.openxmlformats.org/officeDocument/2006/relationships/printerSettings" Target="../printerSettings/printerSettings10.bin"/><Relationship Id="rId12" Type="http://schemas.openxmlformats.org/officeDocument/2006/relationships/comments" Target="../comments9.xml"/><Relationship Id="rId2" Type="http://schemas.openxmlformats.org/officeDocument/2006/relationships/hyperlink" Target="https://secretariadistritald-my.sharepoint.com/:x:/g/personal/territorializacion2021_sdmujer_gov_co/EbV9L6vCrl9IrjApxKQ3Zp4B8LJ-P7ZRZmJJ59GrE7Z5lg?e=gvcvzA" TargetMode="External"/><Relationship Id="rId1" Type="http://schemas.openxmlformats.org/officeDocument/2006/relationships/hyperlink" Target="https://secretariadistritald-my.sharepoint.com/:w:/g/personal/territorializacion2021_sdmujer_gov_co/EdqX_pC_eZlNkqsw4aoTKu4BerwPCn5mk-LBjUgSRhv8NQ?e=K1ze9f" TargetMode="External"/><Relationship Id="rId6" Type="http://schemas.openxmlformats.org/officeDocument/2006/relationships/hyperlink" Target="https://secretariadistritald-my.sharepoint.com/:x:/g/personal/territorializacion2021_sdmujer_gov_co/EbV9L6vCrl9IrjApxKQ3Zp4B8LJ-P7ZRZmJJ59GrE7Z5lg?e=gvcvzA" TargetMode="External"/><Relationship Id="rId11" Type="http://schemas.openxmlformats.org/officeDocument/2006/relationships/ctrlProp" Target="../ctrlProps/ctrlProp2.xml"/><Relationship Id="rId5" Type="http://schemas.openxmlformats.org/officeDocument/2006/relationships/hyperlink" Target="https://secretariadistritald-my.sharepoint.com/:x:/g/personal/territorializacion2021_sdmujer_gov_co/EbV9L6vCrl9IrjApxKQ3Zp4B8LJ-P7ZRZmJJ59GrE7Z5lg?e=gvcvzA" TargetMode="External"/><Relationship Id="rId10" Type="http://schemas.openxmlformats.org/officeDocument/2006/relationships/ctrlProp" Target="../ctrlProps/ctrlProp1.xml"/><Relationship Id="rId4" Type="http://schemas.openxmlformats.org/officeDocument/2006/relationships/hyperlink" Target="https://secretariadistritald-my.sharepoint.com/:x:/g/personal/territorializacion2021_sdmujer_gov_co/EbV9L6vCrl9IrjApxKQ3Zp4B8LJ-P7ZRZmJJ59GrE7Z5lg?e=gvcvzA" TargetMode="External"/><Relationship Id="rId9"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40" zoomScale="90" zoomScaleNormal="90" workbookViewId="0">
      <selection activeCell="A54" sqref="A1:XFD1048576"/>
    </sheetView>
  </sheetViews>
  <sheetFormatPr baseColWidth="10" defaultColWidth="10.85546875" defaultRowHeight="14.25" x14ac:dyDescent="0.25"/>
  <cols>
    <col min="1" max="1" width="72" style="43" bestFit="1" customWidth="1"/>
    <col min="2" max="2" width="78.42578125" style="43" customWidth="1"/>
    <col min="3" max="3" width="10.85546875" style="43"/>
    <col min="4" max="4" width="31.140625" style="43" customWidth="1"/>
    <col min="5" max="5" width="70.140625" style="43" customWidth="1"/>
    <col min="6" max="6" width="17.42578125" style="43" customWidth="1"/>
    <col min="7" max="8" width="21.85546875" style="43" customWidth="1"/>
    <col min="9" max="9" width="19.42578125" style="43" customWidth="1"/>
    <col min="10" max="10" width="42" style="43" customWidth="1"/>
    <col min="11" max="256" width="10.85546875" style="43"/>
    <col min="257" max="257" width="72" style="43" bestFit="1" customWidth="1"/>
    <col min="258" max="258" width="78.42578125" style="43" customWidth="1"/>
    <col min="259" max="259" width="10.85546875" style="43"/>
    <col min="260" max="260" width="31.140625" style="43" customWidth="1"/>
    <col min="261" max="261" width="70.140625" style="43" customWidth="1"/>
    <col min="262" max="262" width="17.42578125" style="43" customWidth="1"/>
    <col min="263" max="264" width="21.85546875" style="43" customWidth="1"/>
    <col min="265" max="265" width="19.42578125" style="43" customWidth="1"/>
    <col min="266" max="266" width="42" style="43" customWidth="1"/>
    <col min="267" max="512" width="10.85546875" style="43"/>
    <col min="513" max="513" width="72" style="43" bestFit="1" customWidth="1"/>
    <col min="514" max="514" width="78.42578125" style="43" customWidth="1"/>
    <col min="515" max="515" width="10.85546875" style="43"/>
    <col min="516" max="516" width="31.140625" style="43" customWidth="1"/>
    <col min="517" max="517" width="70.140625" style="43" customWidth="1"/>
    <col min="518" max="518" width="17.42578125" style="43" customWidth="1"/>
    <col min="519" max="520" width="21.85546875" style="43" customWidth="1"/>
    <col min="521" max="521" width="19.42578125" style="43" customWidth="1"/>
    <col min="522" max="522" width="42" style="43" customWidth="1"/>
    <col min="523" max="768" width="10.85546875" style="43"/>
    <col min="769" max="769" width="72" style="43" bestFit="1" customWidth="1"/>
    <col min="770" max="770" width="78.42578125" style="43" customWidth="1"/>
    <col min="771" max="771" width="10.85546875" style="43"/>
    <col min="772" max="772" width="31.140625" style="43" customWidth="1"/>
    <col min="773" max="773" width="70.140625" style="43" customWidth="1"/>
    <col min="774" max="774" width="17.42578125" style="43" customWidth="1"/>
    <col min="775" max="776" width="21.85546875" style="43" customWidth="1"/>
    <col min="777" max="777" width="19.42578125" style="43" customWidth="1"/>
    <col min="778" max="778" width="42" style="43" customWidth="1"/>
    <col min="779" max="1024" width="10.85546875" style="43"/>
    <col min="1025" max="1025" width="72" style="43" bestFit="1" customWidth="1"/>
    <col min="1026" max="1026" width="78.42578125" style="43" customWidth="1"/>
    <col min="1027" max="1027" width="10.85546875" style="43"/>
    <col min="1028" max="1028" width="31.140625" style="43" customWidth="1"/>
    <col min="1029" max="1029" width="70.140625" style="43" customWidth="1"/>
    <col min="1030" max="1030" width="17.42578125" style="43" customWidth="1"/>
    <col min="1031" max="1032" width="21.85546875" style="43" customWidth="1"/>
    <col min="1033" max="1033" width="19.42578125" style="43" customWidth="1"/>
    <col min="1034" max="1034" width="42" style="43" customWidth="1"/>
    <col min="1035" max="1280" width="10.85546875" style="43"/>
    <col min="1281" max="1281" width="72" style="43" bestFit="1" customWidth="1"/>
    <col min="1282" max="1282" width="78.42578125" style="43" customWidth="1"/>
    <col min="1283" max="1283" width="10.85546875" style="43"/>
    <col min="1284" max="1284" width="31.140625" style="43" customWidth="1"/>
    <col min="1285" max="1285" width="70.140625" style="43" customWidth="1"/>
    <col min="1286" max="1286" width="17.42578125" style="43" customWidth="1"/>
    <col min="1287" max="1288" width="21.85546875" style="43" customWidth="1"/>
    <col min="1289" max="1289" width="19.42578125" style="43" customWidth="1"/>
    <col min="1290" max="1290" width="42" style="43" customWidth="1"/>
    <col min="1291" max="1536" width="10.85546875" style="43"/>
    <col min="1537" max="1537" width="72" style="43" bestFit="1" customWidth="1"/>
    <col min="1538" max="1538" width="78.42578125" style="43" customWidth="1"/>
    <col min="1539" max="1539" width="10.85546875" style="43"/>
    <col min="1540" max="1540" width="31.140625" style="43" customWidth="1"/>
    <col min="1541" max="1541" width="70.140625" style="43" customWidth="1"/>
    <col min="1542" max="1542" width="17.42578125" style="43" customWidth="1"/>
    <col min="1543" max="1544" width="21.85546875" style="43" customWidth="1"/>
    <col min="1545" max="1545" width="19.42578125" style="43" customWidth="1"/>
    <col min="1546" max="1546" width="42" style="43" customWidth="1"/>
    <col min="1547" max="1792" width="10.85546875" style="43"/>
    <col min="1793" max="1793" width="72" style="43" bestFit="1" customWidth="1"/>
    <col min="1794" max="1794" width="78.42578125" style="43" customWidth="1"/>
    <col min="1795" max="1795" width="10.85546875" style="43"/>
    <col min="1796" max="1796" width="31.140625" style="43" customWidth="1"/>
    <col min="1797" max="1797" width="70.140625" style="43" customWidth="1"/>
    <col min="1798" max="1798" width="17.42578125" style="43" customWidth="1"/>
    <col min="1799" max="1800" width="21.85546875" style="43" customWidth="1"/>
    <col min="1801" max="1801" width="19.42578125" style="43" customWidth="1"/>
    <col min="1802" max="1802" width="42" style="43" customWidth="1"/>
    <col min="1803" max="2048" width="10.85546875" style="43"/>
    <col min="2049" max="2049" width="72" style="43" bestFit="1" customWidth="1"/>
    <col min="2050" max="2050" width="78.42578125" style="43" customWidth="1"/>
    <col min="2051" max="2051" width="10.85546875" style="43"/>
    <col min="2052" max="2052" width="31.140625" style="43" customWidth="1"/>
    <col min="2053" max="2053" width="70.140625" style="43" customWidth="1"/>
    <col min="2054" max="2054" width="17.42578125" style="43" customWidth="1"/>
    <col min="2055" max="2056" width="21.85546875" style="43" customWidth="1"/>
    <col min="2057" max="2057" width="19.42578125" style="43" customWidth="1"/>
    <col min="2058" max="2058" width="42" style="43" customWidth="1"/>
    <col min="2059" max="2304" width="10.85546875" style="43"/>
    <col min="2305" max="2305" width="72" style="43" bestFit="1" customWidth="1"/>
    <col min="2306" max="2306" width="78.42578125" style="43" customWidth="1"/>
    <col min="2307" max="2307" width="10.85546875" style="43"/>
    <col min="2308" max="2308" width="31.140625" style="43" customWidth="1"/>
    <col min="2309" max="2309" width="70.140625" style="43" customWidth="1"/>
    <col min="2310" max="2310" width="17.42578125" style="43" customWidth="1"/>
    <col min="2311" max="2312" width="21.85546875" style="43" customWidth="1"/>
    <col min="2313" max="2313" width="19.42578125" style="43" customWidth="1"/>
    <col min="2314" max="2314" width="42" style="43" customWidth="1"/>
    <col min="2315" max="2560" width="10.85546875" style="43"/>
    <col min="2561" max="2561" width="72" style="43" bestFit="1" customWidth="1"/>
    <col min="2562" max="2562" width="78.42578125" style="43" customWidth="1"/>
    <col min="2563" max="2563" width="10.85546875" style="43"/>
    <col min="2564" max="2564" width="31.140625" style="43" customWidth="1"/>
    <col min="2565" max="2565" width="70.140625" style="43" customWidth="1"/>
    <col min="2566" max="2566" width="17.42578125" style="43" customWidth="1"/>
    <col min="2567" max="2568" width="21.85546875" style="43" customWidth="1"/>
    <col min="2569" max="2569" width="19.42578125" style="43" customWidth="1"/>
    <col min="2570" max="2570" width="42" style="43" customWidth="1"/>
    <col min="2571" max="2816" width="10.85546875" style="43"/>
    <col min="2817" max="2817" width="72" style="43" bestFit="1" customWidth="1"/>
    <col min="2818" max="2818" width="78.42578125" style="43" customWidth="1"/>
    <col min="2819" max="2819" width="10.85546875" style="43"/>
    <col min="2820" max="2820" width="31.140625" style="43" customWidth="1"/>
    <col min="2821" max="2821" width="70.140625" style="43" customWidth="1"/>
    <col min="2822" max="2822" width="17.42578125" style="43" customWidth="1"/>
    <col min="2823" max="2824" width="21.85546875" style="43" customWidth="1"/>
    <col min="2825" max="2825" width="19.42578125" style="43" customWidth="1"/>
    <col min="2826" max="2826" width="42" style="43" customWidth="1"/>
    <col min="2827" max="3072" width="10.85546875" style="43"/>
    <col min="3073" max="3073" width="72" style="43" bestFit="1" customWidth="1"/>
    <col min="3074" max="3074" width="78.42578125" style="43" customWidth="1"/>
    <col min="3075" max="3075" width="10.85546875" style="43"/>
    <col min="3076" max="3076" width="31.140625" style="43" customWidth="1"/>
    <col min="3077" max="3077" width="70.140625" style="43" customWidth="1"/>
    <col min="3078" max="3078" width="17.42578125" style="43" customWidth="1"/>
    <col min="3079" max="3080" width="21.85546875" style="43" customWidth="1"/>
    <col min="3081" max="3081" width="19.42578125" style="43" customWidth="1"/>
    <col min="3082" max="3082" width="42" style="43" customWidth="1"/>
    <col min="3083" max="3328" width="10.85546875" style="43"/>
    <col min="3329" max="3329" width="72" style="43" bestFit="1" customWidth="1"/>
    <col min="3330" max="3330" width="78.42578125" style="43" customWidth="1"/>
    <col min="3331" max="3331" width="10.85546875" style="43"/>
    <col min="3332" max="3332" width="31.140625" style="43" customWidth="1"/>
    <col min="3333" max="3333" width="70.140625" style="43" customWidth="1"/>
    <col min="3334" max="3334" width="17.42578125" style="43" customWidth="1"/>
    <col min="3335" max="3336" width="21.85546875" style="43" customWidth="1"/>
    <col min="3337" max="3337" width="19.42578125" style="43" customWidth="1"/>
    <col min="3338" max="3338" width="42" style="43" customWidth="1"/>
    <col min="3339" max="3584" width="10.85546875" style="43"/>
    <col min="3585" max="3585" width="72" style="43" bestFit="1" customWidth="1"/>
    <col min="3586" max="3586" width="78.42578125" style="43" customWidth="1"/>
    <col min="3587" max="3587" width="10.85546875" style="43"/>
    <col min="3588" max="3588" width="31.140625" style="43" customWidth="1"/>
    <col min="3589" max="3589" width="70.140625" style="43" customWidth="1"/>
    <col min="3590" max="3590" width="17.42578125" style="43" customWidth="1"/>
    <col min="3591" max="3592" width="21.85546875" style="43" customWidth="1"/>
    <col min="3593" max="3593" width="19.42578125" style="43" customWidth="1"/>
    <col min="3594" max="3594" width="42" style="43" customWidth="1"/>
    <col min="3595" max="3840" width="10.85546875" style="43"/>
    <col min="3841" max="3841" width="72" style="43" bestFit="1" customWidth="1"/>
    <col min="3842" max="3842" width="78.42578125" style="43" customWidth="1"/>
    <col min="3843" max="3843" width="10.85546875" style="43"/>
    <col min="3844" max="3844" width="31.140625" style="43" customWidth="1"/>
    <col min="3845" max="3845" width="70.140625" style="43" customWidth="1"/>
    <col min="3846" max="3846" width="17.42578125" style="43" customWidth="1"/>
    <col min="3847" max="3848" width="21.85546875" style="43" customWidth="1"/>
    <col min="3849" max="3849" width="19.42578125" style="43" customWidth="1"/>
    <col min="3850" max="3850" width="42" style="43" customWidth="1"/>
    <col min="3851" max="4096" width="10.85546875" style="43"/>
    <col min="4097" max="4097" width="72" style="43" bestFit="1" customWidth="1"/>
    <col min="4098" max="4098" width="78.42578125" style="43" customWidth="1"/>
    <col min="4099" max="4099" width="10.85546875" style="43"/>
    <col min="4100" max="4100" width="31.140625" style="43" customWidth="1"/>
    <col min="4101" max="4101" width="70.140625" style="43" customWidth="1"/>
    <col min="4102" max="4102" width="17.42578125" style="43" customWidth="1"/>
    <col min="4103" max="4104" width="21.85546875" style="43" customWidth="1"/>
    <col min="4105" max="4105" width="19.42578125" style="43" customWidth="1"/>
    <col min="4106" max="4106" width="42" style="43" customWidth="1"/>
    <col min="4107" max="4352" width="10.85546875" style="43"/>
    <col min="4353" max="4353" width="72" style="43" bestFit="1" customWidth="1"/>
    <col min="4354" max="4354" width="78.42578125" style="43" customWidth="1"/>
    <col min="4355" max="4355" width="10.85546875" style="43"/>
    <col min="4356" max="4356" width="31.140625" style="43" customWidth="1"/>
    <col min="4357" max="4357" width="70.140625" style="43" customWidth="1"/>
    <col min="4358" max="4358" width="17.42578125" style="43" customWidth="1"/>
    <col min="4359" max="4360" width="21.85546875" style="43" customWidth="1"/>
    <col min="4361" max="4361" width="19.42578125" style="43" customWidth="1"/>
    <col min="4362" max="4362" width="42" style="43" customWidth="1"/>
    <col min="4363" max="4608" width="10.85546875" style="43"/>
    <col min="4609" max="4609" width="72" style="43" bestFit="1" customWidth="1"/>
    <col min="4610" max="4610" width="78.42578125" style="43" customWidth="1"/>
    <col min="4611" max="4611" width="10.85546875" style="43"/>
    <col min="4612" max="4612" width="31.140625" style="43" customWidth="1"/>
    <col min="4613" max="4613" width="70.140625" style="43" customWidth="1"/>
    <col min="4614" max="4614" width="17.42578125" style="43" customWidth="1"/>
    <col min="4615" max="4616" width="21.85546875" style="43" customWidth="1"/>
    <col min="4617" max="4617" width="19.42578125" style="43" customWidth="1"/>
    <col min="4618" max="4618" width="42" style="43" customWidth="1"/>
    <col min="4619" max="4864" width="10.85546875" style="43"/>
    <col min="4865" max="4865" width="72" style="43" bestFit="1" customWidth="1"/>
    <col min="4866" max="4866" width="78.42578125" style="43" customWidth="1"/>
    <col min="4867" max="4867" width="10.85546875" style="43"/>
    <col min="4868" max="4868" width="31.140625" style="43" customWidth="1"/>
    <col min="4869" max="4869" width="70.140625" style="43" customWidth="1"/>
    <col min="4870" max="4870" width="17.42578125" style="43" customWidth="1"/>
    <col min="4871" max="4872" width="21.85546875" style="43" customWidth="1"/>
    <col min="4873" max="4873" width="19.42578125" style="43" customWidth="1"/>
    <col min="4874" max="4874" width="42" style="43" customWidth="1"/>
    <col min="4875" max="5120" width="10.85546875" style="43"/>
    <col min="5121" max="5121" width="72" style="43" bestFit="1" customWidth="1"/>
    <col min="5122" max="5122" width="78.42578125" style="43" customWidth="1"/>
    <col min="5123" max="5123" width="10.85546875" style="43"/>
    <col min="5124" max="5124" width="31.140625" style="43" customWidth="1"/>
    <col min="5125" max="5125" width="70.140625" style="43" customWidth="1"/>
    <col min="5126" max="5126" width="17.42578125" style="43" customWidth="1"/>
    <col min="5127" max="5128" width="21.85546875" style="43" customWidth="1"/>
    <col min="5129" max="5129" width="19.42578125" style="43" customWidth="1"/>
    <col min="5130" max="5130" width="42" style="43" customWidth="1"/>
    <col min="5131" max="5376" width="10.85546875" style="43"/>
    <col min="5377" max="5377" width="72" style="43" bestFit="1" customWidth="1"/>
    <col min="5378" max="5378" width="78.42578125" style="43" customWidth="1"/>
    <col min="5379" max="5379" width="10.85546875" style="43"/>
    <col min="5380" max="5380" width="31.140625" style="43" customWidth="1"/>
    <col min="5381" max="5381" width="70.140625" style="43" customWidth="1"/>
    <col min="5382" max="5382" width="17.42578125" style="43" customWidth="1"/>
    <col min="5383" max="5384" width="21.85546875" style="43" customWidth="1"/>
    <col min="5385" max="5385" width="19.42578125" style="43" customWidth="1"/>
    <col min="5386" max="5386" width="42" style="43" customWidth="1"/>
    <col min="5387" max="5632" width="10.85546875" style="43"/>
    <col min="5633" max="5633" width="72" style="43" bestFit="1" customWidth="1"/>
    <col min="5634" max="5634" width="78.42578125" style="43" customWidth="1"/>
    <col min="5635" max="5635" width="10.85546875" style="43"/>
    <col min="5636" max="5636" width="31.140625" style="43" customWidth="1"/>
    <col min="5637" max="5637" width="70.140625" style="43" customWidth="1"/>
    <col min="5638" max="5638" width="17.42578125" style="43" customWidth="1"/>
    <col min="5639" max="5640" width="21.85546875" style="43" customWidth="1"/>
    <col min="5641" max="5641" width="19.42578125" style="43" customWidth="1"/>
    <col min="5642" max="5642" width="42" style="43" customWidth="1"/>
    <col min="5643" max="5888" width="10.85546875" style="43"/>
    <col min="5889" max="5889" width="72" style="43" bestFit="1" customWidth="1"/>
    <col min="5890" max="5890" width="78.42578125" style="43" customWidth="1"/>
    <col min="5891" max="5891" width="10.85546875" style="43"/>
    <col min="5892" max="5892" width="31.140625" style="43" customWidth="1"/>
    <col min="5893" max="5893" width="70.140625" style="43" customWidth="1"/>
    <col min="5894" max="5894" width="17.42578125" style="43" customWidth="1"/>
    <col min="5895" max="5896" width="21.85546875" style="43" customWidth="1"/>
    <col min="5897" max="5897" width="19.42578125" style="43" customWidth="1"/>
    <col min="5898" max="5898" width="42" style="43" customWidth="1"/>
    <col min="5899" max="6144" width="10.85546875" style="43"/>
    <col min="6145" max="6145" width="72" style="43" bestFit="1" customWidth="1"/>
    <col min="6146" max="6146" width="78.42578125" style="43" customWidth="1"/>
    <col min="6147" max="6147" width="10.85546875" style="43"/>
    <col min="6148" max="6148" width="31.140625" style="43" customWidth="1"/>
    <col min="6149" max="6149" width="70.140625" style="43" customWidth="1"/>
    <col min="6150" max="6150" width="17.42578125" style="43" customWidth="1"/>
    <col min="6151" max="6152" width="21.85546875" style="43" customWidth="1"/>
    <col min="6153" max="6153" width="19.42578125" style="43" customWidth="1"/>
    <col min="6154" max="6154" width="42" style="43" customWidth="1"/>
    <col min="6155" max="6400" width="10.85546875" style="43"/>
    <col min="6401" max="6401" width="72" style="43" bestFit="1" customWidth="1"/>
    <col min="6402" max="6402" width="78.42578125" style="43" customWidth="1"/>
    <col min="6403" max="6403" width="10.85546875" style="43"/>
    <col min="6404" max="6404" width="31.140625" style="43" customWidth="1"/>
    <col min="6405" max="6405" width="70.140625" style="43" customWidth="1"/>
    <col min="6406" max="6406" width="17.42578125" style="43" customWidth="1"/>
    <col min="6407" max="6408" width="21.85546875" style="43" customWidth="1"/>
    <col min="6409" max="6409" width="19.42578125" style="43" customWidth="1"/>
    <col min="6410" max="6410" width="42" style="43" customWidth="1"/>
    <col min="6411" max="6656" width="10.85546875" style="43"/>
    <col min="6657" max="6657" width="72" style="43" bestFit="1" customWidth="1"/>
    <col min="6658" max="6658" width="78.42578125" style="43" customWidth="1"/>
    <col min="6659" max="6659" width="10.85546875" style="43"/>
    <col min="6660" max="6660" width="31.140625" style="43" customWidth="1"/>
    <col min="6661" max="6661" width="70.140625" style="43" customWidth="1"/>
    <col min="6662" max="6662" width="17.42578125" style="43" customWidth="1"/>
    <col min="6663" max="6664" width="21.85546875" style="43" customWidth="1"/>
    <col min="6665" max="6665" width="19.42578125" style="43" customWidth="1"/>
    <col min="6666" max="6666" width="42" style="43" customWidth="1"/>
    <col min="6667" max="6912" width="10.85546875" style="43"/>
    <col min="6913" max="6913" width="72" style="43" bestFit="1" customWidth="1"/>
    <col min="6914" max="6914" width="78.42578125" style="43" customWidth="1"/>
    <col min="6915" max="6915" width="10.85546875" style="43"/>
    <col min="6916" max="6916" width="31.140625" style="43" customWidth="1"/>
    <col min="6917" max="6917" width="70.140625" style="43" customWidth="1"/>
    <col min="6918" max="6918" width="17.42578125" style="43" customWidth="1"/>
    <col min="6919" max="6920" width="21.85546875" style="43" customWidth="1"/>
    <col min="6921" max="6921" width="19.42578125" style="43" customWidth="1"/>
    <col min="6922" max="6922" width="42" style="43" customWidth="1"/>
    <col min="6923" max="7168" width="10.85546875" style="43"/>
    <col min="7169" max="7169" width="72" style="43" bestFit="1" customWidth="1"/>
    <col min="7170" max="7170" width="78.42578125" style="43" customWidth="1"/>
    <col min="7171" max="7171" width="10.85546875" style="43"/>
    <col min="7172" max="7172" width="31.140625" style="43" customWidth="1"/>
    <col min="7173" max="7173" width="70.140625" style="43" customWidth="1"/>
    <col min="7174" max="7174" width="17.42578125" style="43" customWidth="1"/>
    <col min="7175" max="7176" width="21.85546875" style="43" customWidth="1"/>
    <col min="7177" max="7177" width="19.42578125" style="43" customWidth="1"/>
    <col min="7178" max="7178" width="42" style="43" customWidth="1"/>
    <col min="7179" max="7424" width="10.85546875" style="43"/>
    <col min="7425" max="7425" width="72" style="43" bestFit="1" customWidth="1"/>
    <col min="7426" max="7426" width="78.42578125" style="43" customWidth="1"/>
    <col min="7427" max="7427" width="10.85546875" style="43"/>
    <col min="7428" max="7428" width="31.140625" style="43" customWidth="1"/>
    <col min="7429" max="7429" width="70.140625" style="43" customWidth="1"/>
    <col min="7430" max="7430" width="17.42578125" style="43" customWidth="1"/>
    <col min="7431" max="7432" width="21.85546875" style="43" customWidth="1"/>
    <col min="7433" max="7433" width="19.42578125" style="43" customWidth="1"/>
    <col min="7434" max="7434" width="42" style="43" customWidth="1"/>
    <col min="7435" max="7680" width="10.85546875" style="43"/>
    <col min="7681" max="7681" width="72" style="43" bestFit="1" customWidth="1"/>
    <col min="7682" max="7682" width="78.42578125" style="43" customWidth="1"/>
    <col min="7683" max="7683" width="10.85546875" style="43"/>
    <col min="7684" max="7684" width="31.140625" style="43" customWidth="1"/>
    <col min="7685" max="7685" width="70.140625" style="43" customWidth="1"/>
    <col min="7686" max="7686" width="17.42578125" style="43" customWidth="1"/>
    <col min="7687" max="7688" width="21.85546875" style="43" customWidth="1"/>
    <col min="7689" max="7689" width="19.42578125" style="43" customWidth="1"/>
    <col min="7690" max="7690" width="42" style="43" customWidth="1"/>
    <col min="7691" max="7936" width="10.85546875" style="43"/>
    <col min="7937" max="7937" width="72" style="43" bestFit="1" customWidth="1"/>
    <col min="7938" max="7938" width="78.42578125" style="43" customWidth="1"/>
    <col min="7939" max="7939" width="10.85546875" style="43"/>
    <col min="7940" max="7940" width="31.140625" style="43" customWidth="1"/>
    <col min="7941" max="7941" width="70.140625" style="43" customWidth="1"/>
    <col min="7942" max="7942" width="17.42578125" style="43" customWidth="1"/>
    <col min="7943" max="7944" width="21.85546875" style="43" customWidth="1"/>
    <col min="7945" max="7945" width="19.42578125" style="43" customWidth="1"/>
    <col min="7946" max="7946" width="42" style="43" customWidth="1"/>
    <col min="7947" max="8192" width="10.85546875" style="43"/>
    <col min="8193" max="8193" width="72" style="43" bestFit="1" customWidth="1"/>
    <col min="8194" max="8194" width="78.42578125" style="43" customWidth="1"/>
    <col min="8195" max="8195" width="10.85546875" style="43"/>
    <col min="8196" max="8196" width="31.140625" style="43" customWidth="1"/>
    <col min="8197" max="8197" width="70.140625" style="43" customWidth="1"/>
    <col min="8198" max="8198" width="17.42578125" style="43" customWidth="1"/>
    <col min="8199" max="8200" width="21.85546875" style="43" customWidth="1"/>
    <col min="8201" max="8201" width="19.42578125" style="43" customWidth="1"/>
    <col min="8202" max="8202" width="42" style="43" customWidth="1"/>
    <col min="8203" max="8448" width="10.85546875" style="43"/>
    <col min="8449" max="8449" width="72" style="43" bestFit="1" customWidth="1"/>
    <col min="8450" max="8450" width="78.42578125" style="43" customWidth="1"/>
    <col min="8451" max="8451" width="10.85546875" style="43"/>
    <col min="8452" max="8452" width="31.140625" style="43" customWidth="1"/>
    <col min="8453" max="8453" width="70.140625" style="43" customWidth="1"/>
    <col min="8454" max="8454" width="17.42578125" style="43" customWidth="1"/>
    <col min="8455" max="8456" width="21.85546875" style="43" customWidth="1"/>
    <col min="8457" max="8457" width="19.42578125" style="43" customWidth="1"/>
    <col min="8458" max="8458" width="42" style="43" customWidth="1"/>
    <col min="8459" max="8704" width="10.85546875" style="43"/>
    <col min="8705" max="8705" width="72" style="43" bestFit="1" customWidth="1"/>
    <col min="8706" max="8706" width="78.42578125" style="43" customWidth="1"/>
    <col min="8707" max="8707" width="10.85546875" style="43"/>
    <col min="8708" max="8708" width="31.140625" style="43" customWidth="1"/>
    <col min="8709" max="8709" width="70.140625" style="43" customWidth="1"/>
    <col min="8710" max="8710" width="17.42578125" style="43" customWidth="1"/>
    <col min="8711" max="8712" width="21.85546875" style="43" customWidth="1"/>
    <col min="8713" max="8713" width="19.42578125" style="43" customWidth="1"/>
    <col min="8714" max="8714" width="42" style="43" customWidth="1"/>
    <col min="8715" max="8960" width="10.85546875" style="43"/>
    <col min="8961" max="8961" width="72" style="43" bestFit="1" customWidth="1"/>
    <col min="8962" max="8962" width="78.42578125" style="43" customWidth="1"/>
    <col min="8963" max="8963" width="10.85546875" style="43"/>
    <col min="8964" max="8964" width="31.140625" style="43" customWidth="1"/>
    <col min="8965" max="8965" width="70.140625" style="43" customWidth="1"/>
    <col min="8966" max="8966" width="17.42578125" style="43" customWidth="1"/>
    <col min="8967" max="8968" width="21.85546875" style="43" customWidth="1"/>
    <col min="8969" max="8969" width="19.42578125" style="43" customWidth="1"/>
    <col min="8970" max="8970" width="42" style="43" customWidth="1"/>
    <col min="8971" max="9216" width="10.85546875" style="43"/>
    <col min="9217" max="9217" width="72" style="43" bestFit="1" customWidth="1"/>
    <col min="9218" max="9218" width="78.42578125" style="43" customWidth="1"/>
    <col min="9219" max="9219" width="10.85546875" style="43"/>
    <col min="9220" max="9220" width="31.140625" style="43" customWidth="1"/>
    <col min="9221" max="9221" width="70.140625" style="43" customWidth="1"/>
    <col min="9222" max="9222" width="17.42578125" style="43" customWidth="1"/>
    <col min="9223" max="9224" width="21.85546875" style="43" customWidth="1"/>
    <col min="9225" max="9225" width="19.42578125" style="43" customWidth="1"/>
    <col min="9226" max="9226" width="42" style="43" customWidth="1"/>
    <col min="9227" max="9472" width="10.85546875" style="43"/>
    <col min="9473" max="9473" width="72" style="43" bestFit="1" customWidth="1"/>
    <col min="9474" max="9474" width="78.42578125" style="43" customWidth="1"/>
    <col min="9475" max="9475" width="10.85546875" style="43"/>
    <col min="9476" max="9476" width="31.140625" style="43" customWidth="1"/>
    <col min="9477" max="9477" width="70.140625" style="43" customWidth="1"/>
    <col min="9478" max="9478" width="17.42578125" style="43" customWidth="1"/>
    <col min="9479" max="9480" width="21.85546875" style="43" customWidth="1"/>
    <col min="9481" max="9481" width="19.42578125" style="43" customWidth="1"/>
    <col min="9482" max="9482" width="42" style="43" customWidth="1"/>
    <col min="9483" max="9728" width="10.85546875" style="43"/>
    <col min="9729" max="9729" width="72" style="43" bestFit="1" customWidth="1"/>
    <col min="9730" max="9730" width="78.42578125" style="43" customWidth="1"/>
    <col min="9731" max="9731" width="10.85546875" style="43"/>
    <col min="9732" max="9732" width="31.140625" style="43" customWidth="1"/>
    <col min="9733" max="9733" width="70.140625" style="43" customWidth="1"/>
    <col min="9734" max="9734" width="17.42578125" style="43" customWidth="1"/>
    <col min="9735" max="9736" width="21.85546875" style="43" customWidth="1"/>
    <col min="9737" max="9737" width="19.42578125" style="43" customWidth="1"/>
    <col min="9738" max="9738" width="42" style="43" customWidth="1"/>
    <col min="9739" max="9984" width="10.85546875" style="43"/>
    <col min="9985" max="9985" width="72" style="43" bestFit="1" customWidth="1"/>
    <col min="9986" max="9986" width="78.42578125" style="43" customWidth="1"/>
    <col min="9987" max="9987" width="10.85546875" style="43"/>
    <col min="9988" max="9988" width="31.140625" style="43" customWidth="1"/>
    <col min="9989" max="9989" width="70.140625" style="43" customWidth="1"/>
    <col min="9990" max="9990" width="17.42578125" style="43" customWidth="1"/>
    <col min="9991" max="9992" width="21.85546875" style="43" customWidth="1"/>
    <col min="9993" max="9993" width="19.42578125" style="43" customWidth="1"/>
    <col min="9994" max="9994" width="42" style="43" customWidth="1"/>
    <col min="9995" max="10240" width="10.85546875" style="43"/>
    <col min="10241" max="10241" width="72" style="43" bestFit="1" customWidth="1"/>
    <col min="10242" max="10242" width="78.42578125" style="43" customWidth="1"/>
    <col min="10243" max="10243" width="10.85546875" style="43"/>
    <col min="10244" max="10244" width="31.140625" style="43" customWidth="1"/>
    <col min="10245" max="10245" width="70.140625" style="43" customWidth="1"/>
    <col min="10246" max="10246" width="17.42578125" style="43" customWidth="1"/>
    <col min="10247" max="10248" width="21.85546875" style="43" customWidth="1"/>
    <col min="10249" max="10249" width="19.42578125" style="43" customWidth="1"/>
    <col min="10250" max="10250" width="42" style="43" customWidth="1"/>
    <col min="10251" max="10496" width="10.85546875" style="43"/>
    <col min="10497" max="10497" width="72" style="43" bestFit="1" customWidth="1"/>
    <col min="10498" max="10498" width="78.42578125" style="43" customWidth="1"/>
    <col min="10499" max="10499" width="10.85546875" style="43"/>
    <col min="10500" max="10500" width="31.140625" style="43" customWidth="1"/>
    <col min="10501" max="10501" width="70.140625" style="43" customWidth="1"/>
    <col min="10502" max="10502" width="17.42578125" style="43" customWidth="1"/>
    <col min="10503" max="10504" width="21.85546875" style="43" customWidth="1"/>
    <col min="10505" max="10505" width="19.42578125" style="43" customWidth="1"/>
    <col min="10506" max="10506" width="42" style="43" customWidth="1"/>
    <col min="10507" max="10752" width="10.85546875" style="43"/>
    <col min="10753" max="10753" width="72" style="43" bestFit="1" customWidth="1"/>
    <col min="10754" max="10754" width="78.42578125" style="43" customWidth="1"/>
    <col min="10755" max="10755" width="10.85546875" style="43"/>
    <col min="10756" max="10756" width="31.140625" style="43" customWidth="1"/>
    <col min="10757" max="10757" width="70.140625" style="43" customWidth="1"/>
    <col min="10758" max="10758" width="17.42578125" style="43" customWidth="1"/>
    <col min="10759" max="10760" width="21.85546875" style="43" customWidth="1"/>
    <col min="10761" max="10761" width="19.42578125" style="43" customWidth="1"/>
    <col min="10762" max="10762" width="42" style="43" customWidth="1"/>
    <col min="10763" max="11008" width="10.85546875" style="43"/>
    <col min="11009" max="11009" width="72" style="43" bestFit="1" customWidth="1"/>
    <col min="11010" max="11010" width="78.42578125" style="43" customWidth="1"/>
    <col min="11011" max="11011" width="10.85546875" style="43"/>
    <col min="11012" max="11012" width="31.140625" style="43" customWidth="1"/>
    <col min="11013" max="11013" width="70.140625" style="43" customWidth="1"/>
    <col min="11014" max="11014" width="17.42578125" style="43" customWidth="1"/>
    <col min="11015" max="11016" width="21.85546875" style="43" customWidth="1"/>
    <col min="11017" max="11017" width="19.42578125" style="43" customWidth="1"/>
    <col min="11018" max="11018" width="42" style="43" customWidth="1"/>
    <col min="11019" max="11264" width="10.85546875" style="43"/>
    <col min="11265" max="11265" width="72" style="43" bestFit="1" customWidth="1"/>
    <col min="11266" max="11266" width="78.42578125" style="43" customWidth="1"/>
    <col min="11267" max="11267" width="10.85546875" style="43"/>
    <col min="11268" max="11268" width="31.140625" style="43" customWidth="1"/>
    <col min="11269" max="11269" width="70.140625" style="43" customWidth="1"/>
    <col min="11270" max="11270" width="17.42578125" style="43" customWidth="1"/>
    <col min="11271" max="11272" width="21.85546875" style="43" customWidth="1"/>
    <col min="11273" max="11273" width="19.42578125" style="43" customWidth="1"/>
    <col min="11274" max="11274" width="42" style="43" customWidth="1"/>
    <col min="11275" max="11520" width="10.85546875" style="43"/>
    <col min="11521" max="11521" width="72" style="43" bestFit="1" customWidth="1"/>
    <col min="11522" max="11522" width="78.42578125" style="43" customWidth="1"/>
    <col min="11523" max="11523" width="10.85546875" style="43"/>
    <col min="11524" max="11524" width="31.140625" style="43" customWidth="1"/>
    <col min="11525" max="11525" width="70.140625" style="43" customWidth="1"/>
    <col min="11526" max="11526" width="17.42578125" style="43" customWidth="1"/>
    <col min="11527" max="11528" width="21.85546875" style="43" customWidth="1"/>
    <col min="11529" max="11529" width="19.42578125" style="43" customWidth="1"/>
    <col min="11530" max="11530" width="42" style="43" customWidth="1"/>
    <col min="11531" max="11776" width="10.85546875" style="43"/>
    <col min="11777" max="11777" width="72" style="43" bestFit="1" customWidth="1"/>
    <col min="11778" max="11778" width="78.42578125" style="43" customWidth="1"/>
    <col min="11779" max="11779" width="10.85546875" style="43"/>
    <col min="11780" max="11780" width="31.140625" style="43" customWidth="1"/>
    <col min="11781" max="11781" width="70.140625" style="43" customWidth="1"/>
    <col min="11782" max="11782" width="17.42578125" style="43" customWidth="1"/>
    <col min="11783" max="11784" width="21.85546875" style="43" customWidth="1"/>
    <col min="11785" max="11785" width="19.42578125" style="43" customWidth="1"/>
    <col min="11786" max="11786" width="42" style="43" customWidth="1"/>
    <col min="11787" max="12032" width="10.85546875" style="43"/>
    <col min="12033" max="12033" width="72" style="43" bestFit="1" customWidth="1"/>
    <col min="12034" max="12034" width="78.42578125" style="43" customWidth="1"/>
    <col min="12035" max="12035" width="10.85546875" style="43"/>
    <col min="12036" max="12036" width="31.140625" style="43" customWidth="1"/>
    <col min="12037" max="12037" width="70.140625" style="43" customWidth="1"/>
    <col min="12038" max="12038" width="17.42578125" style="43" customWidth="1"/>
    <col min="12039" max="12040" width="21.85546875" style="43" customWidth="1"/>
    <col min="12041" max="12041" width="19.42578125" style="43" customWidth="1"/>
    <col min="12042" max="12042" width="42" style="43" customWidth="1"/>
    <col min="12043" max="12288" width="10.85546875" style="43"/>
    <col min="12289" max="12289" width="72" style="43" bestFit="1" customWidth="1"/>
    <col min="12290" max="12290" width="78.42578125" style="43" customWidth="1"/>
    <col min="12291" max="12291" width="10.85546875" style="43"/>
    <col min="12292" max="12292" width="31.140625" style="43" customWidth="1"/>
    <col min="12293" max="12293" width="70.140625" style="43" customWidth="1"/>
    <col min="12294" max="12294" width="17.42578125" style="43" customWidth="1"/>
    <col min="12295" max="12296" width="21.85546875" style="43" customWidth="1"/>
    <col min="12297" max="12297" width="19.42578125" style="43" customWidth="1"/>
    <col min="12298" max="12298" width="42" style="43" customWidth="1"/>
    <col min="12299" max="12544" width="10.85546875" style="43"/>
    <col min="12545" max="12545" width="72" style="43" bestFit="1" customWidth="1"/>
    <col min="12546" max="12546" width="78.42578125" style="43" customWidth="1"/>
    <col min="12547" max="12547" width="10.85546875" style="43"/>
    <col min="12548" max="12548" width="31.140625" style="43" customWidth="1"/>
    <col min="12549" max="12549" width="70.140625" style="43" customWidth="1"/>
    <col min="12550" max="12550" width="17.42578125" style="43" customWidth="1"/>
    <col min="12551" max="12552" width="21.85546875" style="43" customWidth="1"/>
    <col min="12553" max="12553" width="19.42578125" style="43" customWidth="1"/>
    <col min="12554" max="12554" width="42" style="43" customWidth="1"/>
    <col min="12555" max="12800" width="10.85546875" style="43"/>
    <col min="12801" max="12801" width="72" style="43" bestFit="1" customWidth="1"/>
    <col min="12802" max="12802" width="78.42578125" style="43" customWidth="1"/>
    <col min="12803" max="12803" width="10.85546875" style="43"/>
    <col min="12804" max="12804" width="31.140625" style="43" customWidth="1"/>
    <col min="12805" max="12805" width="70.140625" style="43" customWidth="1"/>
    <col min="12806" max="12806" width="17.42578125" style="43" customWidth="1"/>
    <col min="12807" max="12808" width="21.85546875" style="43" customWidth="1"/>
    <col min="12809" max="12809" width="19.42578125" style="43" customWidth="1"/>
    <col min="12810" max="12810" width="42" style="43" customWidth="1"/>
    <col min="12811" max="13056" width="10.85546875" style="43"/>
    <col min="13057" max="13057" width="72" style="43" bestFit="1" customWidth="1"/>
    <col min="13058" max="13058" width="78.42578125" style="43" customWidth="1"/>
    <col min="13059" max="13059" width="10.85546875" style="43"/>
    <col min="13060" max="13060" width="31.140625" style="43" customWidth="1"/>
    <col min="13061" max="13061" width="70.140625" style="43" customWidth="1"/>
    <col min="13062" max="13062" width="17.42578125" style="43" customWidth="1"/>
    <col min="13063" max="13064" width="21.85546875" style="43" customWidth="1"/>
    <col min="13065" max="13065" width="19.42578125" style="43" customWidth="1"/>
    <col min="13066" max="13066" width="42" style="43" customWidth="1"/>
    <col min="13067" max="13312" width="10.85546875" style="43"/>
    <col min="13313" max="13313" width="72" style="43" bestFit="1" customWidth="1"/>
    <col min="13314" max="13314" width="78.42578125" style="43" customWidth="1"/>
    <col min="13315" max="13315" width="10.85546875" style="43"/>
    <col min="13316" max="13316" width="31.140625" style="43" customWidth="1"/>
    <col min="13317" max="13317" width="70.140625" style="43" customWidth="1"/>
    <col min="13318" max="13318" width="17.42578125" style="43" customWidth="1"/>
    <col min="13319" max="13320" width="21.85546875" style="43" customWidth="1"/>
    <col min="13321" max="13321" width="19.42578125" style="43" customWidth="1"/>
    <col min="13322" max="13322" width="42" style="43" customWidth="1"/>
    <col min="13323" max="13568" width="10.85546875" style="43"/>
    <col min="13569" max="13569" width="72" style="43" bestFit="1" customWidth="1"/>
    <col min="13570" max="13570" width="78.42578125" style="43" customWidth="1"/>
    <col min="13571" max="13571" width="10.85546875" style="43"/>
    <col min="13572" max="13572" width="31.140625" style="43" customWidth="1"/>
    <col min="13573" max="13573" width="70.140625" style="43" customWidth="1"/>
    <col min="13574" max="13574" width="17.42578125" style="43" customWidth="1"/>
    <col min="13575" max="13576" width="21.85546875" style="43" customWidth="1"/>
    <col min="13577" max="13577" width="19.42578125" style="43" customWidth="1"/>
    <col min="13578" max="13578" width="42" style="43" customWidth="1"/>
    <col min="13579" max="13824" width="10.85546875" style="43"/>
    <col min="13825" max="13825" width="72" style="43" bestFit="1" customWidth="1"/>
    <col min="13826" max="13826" width="78.42578125" style="43" customWidth="1"/>
    <col min="13827" max="13827" width="10.85546875" style="43"/>
    <col min="13828" max="13828" width="31.140625" style="43" customWidth="1"/>
    <col min="13829" max="13829" width="70.140625" style="43" customWidth="1"/>
    <col min="13830" max="13830" width="17.42578125" style="43" customWidth="1"/>
    <col min="13831" max="13832" width="21.85546875" style="43" customWidth="1"/>
    <col min="13833" max="13833" width="19.42578125" style="43" customWidth="1"/>
    <col min="13834" max="13834" width="42" style="43" customWidth="1"/>
    <col min="13835" max="14080" width="10.85546875" style="43"/>
    <col min="14081" max="14081" width="72" style="43" bestFit="1" customWidth="1"/>
    <col min="14082" max="14082" width="78.42578125" style="43" customWidth="1"/>
    <col min="14083" max="14083" width="10.85546875" style="43"/>
    <col min="14084" max="14084" width="31.140625" style="43" customWidth="1"/>
    <col min="14085" max="14085" width="70.140625" style="43" customWidth="1"/>
    <col min="14086" max="14086" width="17.42578125" style="43" customWidth="1"/>
    <col min="14087" max="14088" width="21.85546875" style="43" customWidth="1"/>
    <col min="14089" max="14089" width="19.42578125" style="43" customWidth="1"/>
    <col min="14090" max="14090" width="42" style="43" customWidth="1"/>
    <col min="14091" max="14336" width="10.85546875" style="43"/>
    <col min="14337" max="14337" width="72" style="43" bestFit="1" customWidth="1"/>
    <col min="14338" max="14338" width="78.42578125" style="43" customWidth="1"/>
    <col min="14339" max="14339" width="10.85546875" style="43"/>
    <col min="14340" max="14340" width="31.140625" style="43" customWidth="1"/>
    <col min="14341" max="14341" width="70.140625" style="43" customWidth="1"/>
    <col min="14342" max="14342" width="17.42578125" style="43" customWidth="1"/>
    <col min="14343" max="14344" width="21.85546875" style="43" customWidth="1"/>
    <col min="14345" max="14345" width="19.42578125" style="43" customWidth="1"/>
    <col min="14346" max="14346" width="42" style="43" customWidth="1"/>
    <col min="14347" max="14592" width="10.85546875" style="43"/>
    <col min="14593" max="14593" width="72" style="43" bestFit="1" customWidth="1"/>
    <col min="14594" max="14594" width="78.42578125" style="43" customWidth="1"/>
    <col min="14595" max="14595" width="10.85546875" style="43"/>
    <col min="14596" max="14596" width="31.140625" style="43" customWidth="1"/>
    <col min="14597" max="14597" width="70.140625" style="43" customWidth="1"/>
    <col min="14598" max="14598" width="17.42578125" style="43" customWidth="1"/>
    <col min="14599" max="14600" width="21.85546875" style="43" customWidth="1"/>
    <col min="14601" max="14601" width="19.42578125" style="43" customWidth="1"/>
    <col min="14602" max="14602" width="42" style="43" customWidth="1"/>
    <col min="14603" max="14848" width="10.85546875" style="43"/>
    <col min="14849" max="14849" width="72" style="43" bestFit="1" customWidth="1"/>
    <col min="14850" max="14850" width="78.42578125" style="43" customWidth="1"/>
    <col min="14851" max="14851" width="10.85546875" style="43"/>
    <col min="14852" max="14852" width="31.140625" style="43" customWidth="1"/>
    <col min="14853" max="14853" width="70.140625" style="43" customWidth="1"/>
    <col min="14854" max="14854" width="17.42578125" style="43" customWidth="1"/>
    <col min="14855" max="14856" width="21.85546875" style="43" customWidth="1"/>
    <col min="14857" max="14857" width="19.42578125" style="43" customWidth="1"/>
    <col min="14858" max="14858" width="42" style="43" customWidth="1"/>
    <col min="14859" max="15104" width="10.85546875" style="43"/>
    <col min="15105" max="15105" width="72" style="43" bestFit="1" customWidth="1"/>
    <col min="15106" max="15106" width="78.42578125" style="43" customWidth="1"/>
    <col min="15107" max="15107" width="10.85546875" style="43"/>
    <col min="15108" max="15108" width="31.140625" style="43" customWidth="1"/>
    <col min="15109" max="15109" width="70.140625" style="43" customWidth="1"/>
    <col min="15110" max="15110" width="17.42578125" style="43" customWidth="1"/>
    <col min="15111" max="15112" width="21.85546875" style="43" customWidth="1"/>
    <col min="15113" max="15113" width="19.42578125" style="43" customWidth="1"/>
    <col min="15114" max="15114" width="42" style="43" customWidth="1"/>
    <col min="15115" max="15360" width="10.85546875" style="43"/>
    <col min="15361" max="15361" width="72" style="43" bestFit="1" customWidth="1"/>
    <col min="15362" max="15362" width="78.42578125" style="43" customWidth="1"/>
    <col min="15363" max="15363" width="10.85546875" style="43"/>
    <col min="15364" max="15364" width="31.140625" style="43" customWidth="1"/>
    <col min="15365" max="15365" width="70.140625" style="43" customWidth="1"/>
    <col min="15366" max="15366" width="17.42578125" style="43" customWidth="1"/>
    <col min="15367" max="15368" width="21.85546875" style="43" customWidth="1"/>
    <col min="15369" max="15369" width="19.42578125" style="43" customWidth="1"/>
    <col min="15370" max="15370" width="42" style="43" customWidth="1"/>
    <col min="15371" max="15616" width="10.85546875" style="43"/>
    <col min="15617" max="15617" width="72" style="43" bestFit="1" customWidth="1"/>
    <col min="15618" max="15618" width="78.42578125" style="43" customWidth="1"/>
    <col min="15619" max="15619" width="10.85546875" style="43"/>
    <col min="15620" max="15620" width="31.140625" style="43" customWidth="1"/>
    <col min="15621" max="15621" width="70.140625" style="43" customWidth="1"/>
    <col min="15622" max="15622" width="17.42578125" style="43" customWidth="1"/>
    <col min="15623" max="15624" width="21.85546875" style="43" customWidth="1"/>
    <col min="15625" max="15625" width="19.42578125" style="43" customWidth="1"/>
    <col min="15626" max="15626" width="42" style="43" customWidth="1"/>
    <col min="15627" max="15872" width="10.85546875" style="43"/>
    <col min="15873" max="15873" width="72" style="43" bestFit="1" customWidth="1"/>
    <col min="15874" max="15874" width="78.42578125" style="43" customWidth="1"/>
    <col min="15875" max="15875" width="10.85546875" style="43"/>
    <col min="15876" max="15876" width="31.140625" style="43" customWidth="1"/>
    <col min="15877" max="15877" width="70.140625" style="43" customWidth="1"/>
    <col min="15878" max="15878" width="17.42578125" style="43" customWidth="1"/>
    <col min="15879" max="15880" width="21.85546875" style="43" customWidth="1"/>
    <col min="15881" max="15881" width="19.42578125" style="43" customWidth="1"/>
    <col min="15882" max="15882" width="42" style="43" customWidth="1"/>
    <col min="15883" max="16128" width="10.85546875" style="43"/>
    <col min="16129" max="16129" width="72" style="43" bestFit="1" customWidth="1"/>
    <col min="16130" max="16130" width="78.42578125" style="43" customWidth="1"/>
    <col min="16131" max="16131" width="10.85546875" style="43"/>
    <col min="16132" max="16132" width="31.140625" style="43" customWidth="1"/>
    <col min="16133" max="16133" width="70.140625" style="43" customWidth="1"/>
    <col min="16134" max="16134" width="17.42578125" style="43" customWidth="1"/>
    <col min="16135" max="16136" width="21.85546875" style="43" customWidth="1"/>
    <col min="16137" max="16137" width="19.42578125" style="43" customWidth="1"/>
    <col min="16138" max="16138" width="42" style="43" customWidth="1"/>
    <col min="16139" max="16384" width="10.85546875" style="43"/>
  </cols>
  <sheetData>
    <row r="1" spans="1:2" ht="25.5" customHeight="1" x14ac:dyDescent="0.25">
      <c r="A1" s="294" t="s">
        <v>0</v>
      </c>
      <c r="B1" s="295"/>
    </row>
    <row r="2" spans="1:2" ht="25.5" customHeight="1" x14ac:dyDescent="0.25">
      <c r="A2" s="296" t="s">
        <v>1</v>
      </c>
      <c r="B2" s="297"/>
    </row>
    <row r="3" spans="1:2" ht="15" x14ac:dyDescent="0.25">
      <c r="A3" s="44" t="s">
        <v>2</v>
      </c>
      <c r="B3" s="45" t="s">
        <v>3</v>
      </c>
    </row>
    <row r="4" spans="1:2" ht="15" x14ac:dyDescent="0.25">
      <c r="A4" s="46" t="s">
        <v>4</v>
      </c>
      <c r="B4" s="47" t="s">
        <v>5</v>
      </c>
    </row>
    <row r="5" spans="1:2" ht="15" x14ac:dyDescent="0.25">
      <c r="A5" s="46" t="s">
        <v>6</v>
      </c>
      <c r="B5" s="47" t="s">
        <v>7</v>
      </c>
    </row>
    <row r="6" spans="1:2" ht="103.5" x14ac:dyDescent="0.25">
      <c r="A6" s="46" t="s">
        <v>8</v>
      </c>
      <c r="B6" s="48" t="s">
        <v>9</v>
      </c>
    </row>
    <row r="7" spans="1:2" ht="40.5" customHeight="1" x14ac:dyDescent="0.25">
      <c r="A7" s="46" t="s">
        <v>10</v>
      </c>
      <c r="B7" s="49" t="s">
        <v>11</v>
      </c>
    </row>
    <row r="8" spans="1:2" ht="29.25" customHeight="1" x14ac:dyDescent="0.25">
      <c r="A8" s="46" t="s">
        <v>12</v>
      </c>
      <c r="B8" s="49" t="s">
        <v>13</v>
      </c>
    </row>
    <row r="9" spans="1:2" ht="38.25" customHeight="1" x14ac:dyDescent="0.25">
      <c r="A9" s="46" t="s">
        <v>14</v>
      </c>
      <c r="B9" s="49" t="s">
        <v>13</v>
      </c>
    </row>
    <row r="10" spans="1:2" ht="28.5" x14ac:dyDescent="0.25">
      <c r="A10" s="46" t="s">
        <v>15</v>
      </c>
      <c r="B10" s="50" t="s">
        <v>16</v>
      </c>
    </row>
    <row r="11" spans="1:2" ht="15" x14ac:dyDescent="0.25">
      <c r="A11" s="46" t="s">
        <v>17</v>
      </c>
      <c r="B11" s="50" t="s">
        <v>18</v>
      </c>
    </row>
    <row r="12" spans="1:2" ht="8.25" customHeight="1" x14ac:dyDescent="0.25">
      <c r="A12" s="51"/>
      <c r="B12" s="52"/>
    </row>
    <row r="13" spans="1:2" ht="15" x14ac:dyDescent="0.25">
      <c r="A13" s="46" t="s">
        <v>19</v>
      </c>
      <c r="B13" s="53" t="s">
        <v>20</v>
      </c>
    </row>
    <row r="14" spans="1:2" ht="15" x14ac:dyDescent="0.25">
      <c r="A14" s="46" t="s">
        <v>21</v>
      </c>
      <c r="B14" s="53" t="s">
        <v>22</v>
      </c>
    </row>
    <row r="15" spans="1:2" ht="28.5" x14ac:dyDescent="0.25">
      <c r="A15" s="46" t="s">
        <v>23</v>
      </c>
      <c r="B15" s="53" t="s">
        <v>24</v>
      </c>
    </row>
    <row r="16" spans="1:2" ht="15" x14ac:dyDescent="0.25">
      <c r="A16" s="46" t="s">
        <v>25</v>
      </c>
      <c r="B16" s="53" t="s">
        <v>26</v>
      </c>
    </row>
    <row r="17" spans="1:2" ht="8.25" customHeight="1" x14ac:dyDescent="0.25">
      <c r="A17" s="51"/>
      <c r="B17" s="54"/>
    </row>
    <row r="18" spans="1:2" ht="42.75" x14ac:dyDescent="0.25">
      <c r="A18" s="46" t="s">
        <v>27</v>
      </c>
      <c r="B18" s="53" t="s">
        <v>28</v>
      </c>
    </row>
    <row r="19" spans="1:2" ht="28.5" x14ac:dyDescent="0.25">
      <c r="A19" s="46" t="s">
        <v>29</v>
      </c>
      <c r="B19" s="53" t="s">
        <v>30</v>
      </c>
    </row>
    <row r="20" spans="1:2" ht="42.75" x14ac:dyDescent="0.25">
      <c r="A20" s="46" t="s">
        <v>31</v>
      </c>
      <c r="B20" s="53" t="s">
        <v>32</v>
      </c>
    </row>
    <row r="21" spans="1:2" ht="28.5" x14ac:dyDescent="0.25">
      <c r="A21" s="46" t="s">
        <v>25</v>
      </c>
      <c r="B21" s="53" t="s">
        <v>33</v>
      </c>
    </row>
    <row r="22" spans="1:2" ht="8.25" customHeight="1" x14ac:dyDescent="0.25">
      <c r="A22" s="51"/>
      <c r="B22" s="54"/>
    </row>
    <row r="23" spans="1:2" ht="31.5" customHeight="1" x14ac:dyDescent="0.25">
      <c r="A23" s="46" t="s">
        <v>34</v>
      </c>
      <c r="B23" s="53" t="s">
        <v>35</v>
      </c>
    </row>
    <row r="24" spans="1:2" ht="15" x14ac:dyDescent="0.25">
      <c r="A24" s="46" t="s">
        <v>36</v>
      </c>
      <c r="B24" s="53" t="s">
        <v>37</v>
      </c>
    </row>
    <row r="25" spans="1:2" ht="19.7" customHeight="1" x14ac:dyDescent="0.25">
      <c r="A25" s="46" t="s">
        <v>38</v>
      </c>
      <c r="B25" s="53" t="s">
        <v>39</v>
      </c>
    </row>
    <row r="26" spans="1:2" ht="28.7" customHeight="1" x14ac:dyDescent="0.25">
      <c r="A26" s="46" t="s">
        <v>40</v>
      </c>
      <c r="B26" s="53" t="s">
        <v>41</v>
      </c>
    </row>
    <row r="27" spans="1:2" ht="20.45" customHeight="1" x14ac:dyDescent="0.25">
      <c r="A27" s="46" t="s">
        <v>42</v>
      </c>
      <c r="B27" s="53" t="s">
        <v>43</v>
      </c>
    </row>
    <row r="28" spans="1:2" ht="8.25" customHeight="1" x14ac:dyDescent="0.25">
      <c r="A28" s="51"/>
      <c r="B28" s="54"/>
    </row>
    <row r="29" spans="1:2" ht="28.5" x14ac:dyDescent="0.25">
      <c r="A29" s="46" t="s">
        <v>44</v>
      </c>
      <c r="B29" s="53" t="s">
        <v>45</v>
      </c>
    </row>
    <row r="30" spans="1:2" ht="42.75" x14ac:dyDescent="0.25">
      <c r="A30" s="46" t="s">
        <v>46</v>
      </c>
      <c r="B30" s="53" t="s">
        <v>47</v>
      </c>
    </row>
    <row r="31" spans="1:2" ht="42.75" x14ac:dyDescent="0.25">
      <c r="A31" s="46" t="s">
        <v>48</v>
      </c>
      <c r="B31" s="53" t="s">
        <v>49</v>
      </c>
    </row>
    <row r="32" spans="1:2" ht="28.5" x14ac:dyDescent="0.25">
      <c r="A32" s="46" t="s">
        <v>50</v>
      </c>
      <c r="B32" s="53" t="s">
        <v>51</v>
      </c>
    </row>
    <row r="33" spans="1:2" ht="57" x14ac:dyDescent="0.25">
      <c r="A33" s="46" t="s">
        <v>52</v>
      </c>
      <c r="B33" s="53" t="s">
        <v>53</v>
      </c>
    </row>
    <row r="34" spans="1:2" ht="85.35" customHeight="1" x14ac:dyDescent="0.25">
      <c r="A34" s="55" t="s">
        <v>54</v>
      </c>
      <c r="B34" s="53" t="s">
        <v>55</v>
      </c>
    </row>
    <row r="35" spans="1:2" ht="81.599999999999994" customHeight="1" x14ac:dyDescent="0.25">
      <c r="A35" s="55" t="s">
        <v>56</v>
      </c>
      <c r="B35" s="53" t="s">
        <v>57</v>
      </c>
    </row>
    <row r="36" spans="1:2" ht="54" customHeight="1" x14ac:dyDescent="0.25">
      <c r="A36" s="55" t="s">
        <v>58</v>
      </c>
      <c r="B36" s="53" t="s">
        <v>59</v>
      </c>
    </row>
    <row r="37" spans="1:2" ht="8.25" customHeight="1" x14ac:dyDescent="0.25">
      <c r="A37" s="56"/>
      <c r="B37" s="54"/>
    </row>
    <row r="38" spans="1:2" ht="71.25" x14ac:dyDescent="0.25">
      <c r="A38" s="55" t="s">
        <v>60</v>
      </c>
      <c r="B38" s="53" t="s">
        <v>61</v>
      </c>
    </row>
    <row r="39" spans="1:2" ht="42.75" x14ac:dyDescent="0.25">
      <c r="A39" s="55" t="s">
        <v>62</v>
      </c>
      <c r="B39" s="53" t="s">
        <v>63</v>
      </c>
    </row>
    <row r="40" spans="1:2" ht="28.5" x14ac:dyDescent="0.25">
      <c r="A40" s="55" t="s">
        <v>64</v>
      </c>
      <c r="B40" s="53" t="s">
        <v>65</v>
      </c>
    </row>
    <row r="41" spans="1:2" ht="71.25" x14ac:dyDescent="0.25">
      <c r="A41" s="55" t="s">
        <v>66</v>
      </c>
      <c r="B41" s="53" t="s">
        <v>67</v>
      </c>
    </row>
    <row r="42" spans="1:2" ht="28.5" x14ac:dyDescent="0.25">
      <c r="A42" s="46" t="s">
        <v>68</v>
      </c>
      <c r="B42" s="53" t="s">
        <v>69</v>
      </c>
    </row>
    <row r="43" spans="1:2" ht="15" x14ac:dyDescent="0.25">
      <c r="A43" s="55"/>
      <c r="B43" s="57"/>
    </row>
    <row r="44" spans="1:2" ht="25.5" customHeight="1" x14ac:dyDescent="0.25">
      <c r="A44" s="296" t="s">
        <v>70</v>
      </c>
      <c r="B44" s="297"/>
    </row>
    <row r="45" spans="1:2" ht="15" x14ac:dyDescent="0.25">
      <c r="A45" s="44" t="s">
        <v>2</v>
      </c>
      <c r="B45" s="45" t="s">
        <v>3</v>
      </c>
    </row>
    <row r="46" spans="1:2" ht="15" x14ac:dyDescent="0.25">
      <c r="A46" s="46" t="s">
        <v>6</v>
      </c>
      <c r="B46" s="47" t="s">
        <v>7</v>
      </c>
    </row>
    <row r="47" spans="1:2" ht="103.5" x14ac:dyDescent="0.25">
      <c r="A47" s="46" t="s">
        <v>8</v>
      </c>
      <c r="B47" s="48" t="s">
        <v>9</v>
      </c>
    </row>
    <row r="48" spans="1:2" ht="15" x14ac:dyDescent="0.25">
      <c r="A48" s="46" t="s">
        <v>71</v>
      </c>
      <c r="B48" s="58" t="s">
        <v>72</v>
      </c>
    </row>
    <row r="49" spans="1:2" ht="37.5" customHeight="1" x14ac:dyDescent="0.25">
      <c r="A49" s="46" t="s">
        <v>73</v>
      </c>
      <c r="B49" s="58" t="s">
        <v>13</v>
      </c>
    </row>
    <row r="50" spans="1:2" ht="28.5" x14ac:dyDescent="0.25">
      <c r="A50" s="46" t="s">
        <v>74</v>
      </c>
      <c r="B50" s="58" t="s">
        <v>75</v>
      </c>
    </row>
    <row r="51" spans="1:2" ht="42.75" x14ac:dyDescent="0.25">
      <c r="A51" s="46" t="s">
        <v>76</v>
      </c>
      <c r="B51" s="59" t="s">
        <v>77</v>
      </c>
    </row>
    <row r="52" spans="1:2" ht="42.75" x14ac:dyDescent="0.25">
      <c r="A52" s="46" t="s">
        <v>78</v>
      </c>
      <c r="B52" s="59" t="s">
        <v>79</v>
      </c>
    </row>
    <row r="53" spans="1:2" ht="15" x14ac:dyDescent="0.25">
      <c r="A53" s="46" t="s">
        <v>80</v>
      </c>
      <c r="B53" s="59" t="s">
        <v>81</v>
      </c>
    </row>
    <row r="54" spans="1:2" ht="71.25" x14ac:dyDescent="0.25">
      <c r="A54" s="46" t="s">
        <v>82</v>
      </c>
      <c r="B54" s="59" t="s">
        <v>83</v>
      </c>
    </row>
    <row r="55" spans="1:2" ht="60" x14ac:dyDescent="0.25">
      <c r="A55" s="55" t="s">
        <v>84</v>
      </c>
      <c r="B55" s="59" t="s">
        <v>85</v>
      </c>
    </row>
    <row r="56" spans="1:2" ht="28.5" x14ac:dyDescent="0.25">
      <c r="A56" s="46" t="s">
        <v>86</v>
      </c>
      <c r="B56" s="59" t="s">
        <v>87</v>
      </c>
    </row>
    <row r="57" spans="1:2" ht="99.75" x14ac:dyDescent="0.25">
      <c r="A57" s="46" t="s">
        <v>88</v>
      </c>
      <c r="B57" s="59" t="s">
        <v>89</v>
      </c>
    </row>
    <row r="58" spans="1:2" ht="15" x14ac:dyDescent="0.25">
      <c r="A58" s="46" t="s">
        <v>90</v>
      </c>
      <c r="B58" s="59" t="s">
        <v>91</v>
      </c>
    </row>
    <row r="59" spans="1:2" ht="28.5" x14ac:dyDescent="0.25">
      <c r="A59" s="46" t="s">
        <v>92</v>
      </c>
      <c r="B59" s="59" t="s">
        <v>93</v>
      </c>
    </row>
    <row r="60" spans="1:2" ht="28.5" x14ac:dyDescent="0.25">
      <c r="A60" s="46" t="s">
        <v>94</v>
      </c>
      <c r="B60" s="59" t="s">
        <v>95</v>
      </c>
    </row>
    <row r="61" spans="1:2" ht="28.5" x14ac:dyDescent="0.25">
      <c r="A61" s="46" t="s">
        <v>96</v>
      </c>
      <c r="B61" s="59" t="s">
        <v>97</v>
      </c>
    </row>
    <row r="62" spans="1:2" ht="28.5" x14ac:dyDescent="0.25">
      <c r="A62" s="46" t="s">
        <v>98</v>
      </c>
      <c r="B62" s="59" t="s">
        <v>99</v>
      </c>
    </row>
    <row r="63" spans="1:2" ht="42.75" x14ac:dyDescent="0.25">
      <c r="A63" s="46" t="s">
        <v>100</v>
      </c>
      <c r="B63" s="59" t="s">
        <v>101</v>
      </c>
    </row>
    <row r="64" spans="1:2" ht="79.5" customHeight="1" x14ac:dyDescent="0.25">
      <c r="A64" s="46" t="s">
        <v>102</v>
      </c>
      <c r="B64" s="59" t="s">
        <v>103</v>
      </c>
    </row>
    <row r="65" spans="1:2" ht="114" x14ac:dyDescent="0.25">
      <c r="A65" s="46" t="s">
        <v>104</v>
      </c>
      <c r="B65" s="59" t="s">
        <v>105</v>
      </c>
    </row>
    <row r="66" spans="1:2" ht="28.5" x14ac:dyDescent="0.25">
      <c r="A66" s="46" t="s">
        <v>106</v>
      </c>
      <c r="B66" s="59" t="s">
        <v>107</v>
      </c>
    </row>
    <row r="67" spans="1:2" ht="171" x14ac:dyDescent="0.25">
      <c r="A67" s="46" t="s">
        <v>108</v>
      </c>
      <c r="B67" s="59" t="s">
        <v>109</v>
      </c>
    </row>
    <row r="68" spans="1:2" ht="28.5" x14ac:dyDescent="0.25">
      <c r="A68" s="46" t="s">
        <v>110</v>
      </c>
      <c r="B68" s="59" t="s">
        <v>111</v>
      </c>
    </row>
    <row r="69" spans="1:2" ht="30" x14ac:dyDescent="0.25">
      <c r="A69" s="55" t="s">
        <v>112</v>
      </c>
      <c r="B69" s="59" t="s">
        <v>113</v>
      </c>
    </row>
    <row r="70" spans="1:2" ht="25.5" customHeight="1" x14ac:dyDescent="0.25">
      <c r="A70" s="296" t="s">
        <v>114</v>
      </c>
      <c r="B70" s="297"/>
    </row>
    <row r="71" spans="1:2" ht="15" x14ac:dyDescent="0.25">
      <c r="A71" s="298" t="s">
        <v>115</v>
      </c>
      <c r="B71" s="299"/>
    </row>
    <row r="72" spans="1:2" ht="72" customHeight="1" x14ac:dyDescent="0.25">
      <c r="A72" s="292" t="s">
        <v>116</v>
      </c>
      <c r="B72" s="293"/>
    </row>
    <row r="73" spans="1:2" ht="28.5" x14ac:dyDescent="0.25">
      <c r="A73" s="46" t="s">
        <v>117</v>
      </c>
      <c r="B73" s="59" t="s">
        <v>118</v>
      </c>
    </row>
    <row r="74" spans="1:2" ht="42.75" x14ac:dyDescent="0.25">
      <c r="A74" s="55" t="s">
        <v>119</v>
      </c>
      <c r="B74" s="59"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3"/>
  <sheetViews>
    <sheetView showGridLines="0" topLeftCell="L38" zoomScale="80" zoomScaleNormal="80" workbookViewId="0">
      <selection activeCell="Q35" sqref="Q35:T36"/>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21"/>
      <c r="B1" s="324" t="s">
        <v>121</v>
      </c>
      <c r="C1" s="325"/>
      <c r="D1" s="325"/>
      <c r="E1" s="325"/>
      <c r="F1" s="325"/>
      <c r="G1" s="325"/>
      <c r="H1" s="325"/>
      <c r="I1" s="325"/>
      <c r="J1" s="325"/>
      <c r="K1" s="325"/>
      <c r="L1" s="325"/>
      <c r="M1" s="325"/>
      <c r="N1" s="325"/>
      <c r="O1" s="325"/>
      <c r="P1" s="325"/>
      <c r="Q1" s="325"/>
      <c r="R1" s="325"/>
      <c r="S1" s="325"/>
      <c r="T1" s="325"/>
      <c r="U1" s="325"/>
      <c r="V1" s="325"/>
      <c r="W1" s="325"/>
      <c r="X1" s="325"/>
      <c r="Y1" s="325"/>
      <c r="Z1" s="325"/>
      <c r="AA1" s="326"/>
      <c r="AB1" s="333" t="s">
        <v>122</v>
      </c>
      <c r="AC1" s="334"/>
      <c r="AD1" s="334"/>
      <c r="AE1" s="335"/>
    </row>
    <row r="2" spans="1:31" ht="30.75" customHeight="1" thickBot="1" x14ac:dyDescent="0.3">
      <c r="A2" s="322"/>
      <c r="B2" s="324" t="s">
        <v>123</v>
      </c>
      <c r="C2" s="325"/>
      <c r="D2" s="325"/>
      <c r="E2" s="325"/>
      <c r="F2" s="325"/>
      <c r="G2" s="325"/>
      <c r="H2" s="325"/>
      <c r="I2" s="325"/>
      <c r="J2" s="325"/>
      <c r="K2" s="325"/>
      <c r="L2" s="325"/>
      <c r="M2" s="325"/>
      <c r="N2" s="325"/>
      <c r="O2" s="325"/>
      <c r="P2" s="325"/>
      <c r="Q2" s="325"/>
      <c r="R2" s="325"/>
      <c r="S2" s="325"/>
      <c r="T2" s="325"/>
      <c r="U2" s="325"/>
      <c r="V2" s="325"/>
      <c r="W2" s="325"/>
      <c r="X2" s="325"/>
      <c r="Y2" s="325"/>
      <c r="Z2" s="325"/>
      <c r="AA2" s="326"/>
      <c r="AB2" s="333" t="s">
        <v>124</v>
      </c>
      <c r="AC2" s="334"/>
      <c r="AD2" s="334"/>
      <c r="AE2" s="335"/>
    </row>
    <row r="3" spans="1:31" ht="24" customHeight="1" thickBot="1" x14ac:dyDescent="0.3">
      <c r="A3" s="322"/>
      <c r="B3" s="327" t="s">
        <v>125</v>
      </c>
      <c r="C3" s="328"/>
      <c r="D3" s="328"/>
      <c r="E3" s="328"/>
      <c r="F3" s="328"/>
      <c r="G3" s="328"/>
      <c r="H3" s="328"/>
      <c r="I3" s="328"/>
      <c r="J3" s="328"/>
      <c r="K3" s="328"/>
      <c r="L3" s="328"/>
      <c r="M3" s="328"/>
      <c r="N3" s="328"/>
      <c r="O3" s="328"/>
      <c r="P3" s="328"/>
      <c r="Q3" s="328"/>
      <c r="R3" s="328"/>
      <c r="S3" s="328"/>
      <c r="T3" s="328"/>
      <c r="U3" s="328"/>
      <c r="V3" s="328"/>
      <c r="W3" s="328"/>
      <c r="X3" s="328"/>
      <c r="Y3" s="328"/>
      <c r="Z3" s="328"/>
      <c r="AA3" s="329"/>
      <c r="AB3" s="333" t="s">
        <v>126</v>
      </c>
      <c r="AC3" s="334"/>
      <c r="AD3" s="334"/>
      <c r="AE3" s="335"/>
    </row>
    <row r="4" spans="1:31" ht="21.75" customHeight="1" thickBot="1" x14ac:dyDescent="0.3">
      <c r="A4" s="323"/>
      <c r="B4" s="330"/>
      <c r="C4" s="331"/>
      <c r="D4" s="331"/>
      <c r="E4" s="331"/>
      <c r="F4" s="331"/>
      <c r="G4" s="331"/>
      <c r="H4" s="331"/>
      <c r="I4" s="331"/>
      <c r="J4" s="331"/>
      <c r="K4" s="331"/>
      <c r="L4" s="331"/>
      <c r="M4" s="331"/>
      <c r="N4" s="331"/>
      <c r="O4" s="331"/>
      <c r="P4" s="331"/>
      <c r="Q4" s="331"/>
      <c r="R4" s="331"/>
      <c r="S4" s="331"/>
      <c r="T4" s="331"/>
      <c r="U4" s="331"/>
      <c r="V4" s="331"/>
      <c r="W4" s="331"/>
      <c r="X4" s="331"/>
      <c r="Y4" s="331"/>
      <c r="Z4" s="331"/>
      <c r="AA4" s="332"/>
      <c r="AB4" s="333" t="s">
        <v>127</v>
      </c>
      <c r="AC4" s="334"/>
      <c r="AD4" s="334"/>
      <c r="AE4" s="335"/>
    </row>
    <row r="5" spans="1:31" ht="9" customHeight="1" thickBot="1" x14ac:dyDescent="0.3">
      <c r="A5" s="136"/>
      <c r="B5" s="137"/>
      <c r="C5" s="138"/>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D5" s="140"/>
      <c r="AE5" s="141"/>
    </row>
    <row r="6" spans="1:31" ht="9" customHeight="1" thickBot="1" x14ac:dyDescent="0.3">
      <c r="A6" s="142"/>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D6" s="140"/>
      <c r="AE6" s="141"/>
    </row>
    <row r="7" spans="1:31" ht="15" x14ac:dyDescent="0.25">
      <c r="A7" s="336" t="s">
        <v>4</v>
      </c>
      <c r="B7" s="337"/>
      <c r="C7" s="373" t="s">
        <v>128</v>
      </c>
      <c r="D7" s="336" t="s">
        <v>6</v>
      </c>
      <c r="E7" s="342"/>
      <c r="F7" s="342"/>
      <c r="G7" s="342"/>
      <c r="H7" s="337"/>
      <c r="I7" s="367">
        <v>45632</v>
      </c>
      <c r="J7" s="368"/>
      <c r="K7" s="336" t="s">
        <v>8</v>
      </c>
      <c r="L7" s="337"/>
      <c r="M7" s="359" t="s">
        <v>129</v>
      </c>
      <c r="N7" s="360"/>
      <c r="O7" s="345"/>
      <c r="P7" s="346"/>
      <c r="Q7" s="139"/>
      <c r="R7" s="139"/>
      <c r="S7" s="139"/>
      <c r="T7" s="139"/>
      <c r="U7" s="139"/>
      <c r="V7" s="139"/>
      <c r="W7" s="139"/>
      <c r="X7" s="139"/>
      <c r="Y7" s="139"/>
      <c r="Z7" s="139"/>
      <c r="AA7" s="139"/>
      <c r="AB7" s="139"/>
      <c r="AD7" s="140"/>
      <c r="AE7" s="141"/>
    </row>
    <row r="8" spans="1:31" ht="15" x14ac:dyDescent="0.25">
      <c r="A8" s="338"/>
      <c r="B8" s="339"/>
      <c r="C8" s="374"/>
      <c r="D8" s="338"/>
      <c r="E8" s="343"/>
      <c r="F8" s="343"/>
      <c r="G8" s="343"/>
      <c r="H8" s="339"/>
      <c r="I8" s="369"/>
      <c r="J8" s="370"/>
      <c r="K8" s="338"/>
      <c r="L8" s="339"/>
      <c r="M8" s="376" t="s">
        <v>130</v>
      </c>
      <c r="N8" s="377"/>
      <c r="O8" s="361"/>
      <c r="P8" s="362"/>
      <c r="Q8" s="139"/>
      <c r="R8" s="139"/>
      <c r="S8" s="139"/>
      <c r="T8" s="139"/>
      <c r="U8" s="139"/>
      <c r="V8" s="139"/>
      <c r="W8" s="139"/>
      <c r="X8" s="139"/>
      <c r="Y8" s="139"/>
      <c r="Z8" s="139"/>
      <c r="AA8" s="139"/>
      <c r="AB8" s="139"/>
      <c r="AD8" s="140"/>
      <c r="AE8" s="141"/>
    </row>
    <row r="9" spans="1:31" ht="15.75" thickBot="1" x14ac:dyDescent="0.3">
      <c r="A9" s="340"/>
      <c r="B9" s="341"/>
      <c r="C9" s="375"/>
      <c r="D9" s="340"/>
      <c r="E9" s="344"/>
      <c r="F9" s="344"/>
      <c r="G9" s="344"/>
      <c r="H9" s="341"/>
      <c r="I9" s="371"/>
      <c r="J9" s="372"/>
      <c r="K9" s="340"/>
      <c r="L9" s="341"/>
      <c r="M9" s="363" t="s">
        <v>131</v>
      </c>
      <c r="N9" s="364"/>
      <c r="O9" s="365" t="s">
        <v>132</v>
      </c>
      <c r="P9" s="366"/>
      <c r="Q9" s="139"/>
      <c r="R9" s="139"/>
      <c r="S9" s="139"/>
      <c r="T9" s="139"/>
      <c r="U9" s="139"/>
      <c r="V9" s="139"/>
      <c r="W9" s="139"/>
      <c r="X9" s="139"/>
      <c r="Y9" s="139"/>
      <c r="Z9" s="139"/>
      <c r="AA9" s="139"/>
      <c r="AB9" s="139"/>
      <c r="AD9" s="140"/>
      <c r="AE9" s="141"/>
    </row>
    <row r="10" spans="1:31" ht="15" customHeight="1" thickBot="1" x14ac:dyDescent="0.3">
      <c r="A10" s="143"/>
      <c r="B10" s="144"/>
      <c r="C10" s="144"/>
      <c r="D10" s="145"/>
      <c r="E10" s="145"/>
      <c r="F10" s="145"/>
      <c r="G10" s="145"/>
      <c r="H10" s="145"/>
      <c r="I10" s="146"/>
      <c r="J10" s="146"/>
      <c r="K10" s="145"/>
      <c r="L10" s="145"/>
      <c r="M10" s="16"/>
      <c r="N10" s="16"/>
      <c r="O10" s="17"/>
      <c r="P10" s="17"/>
      <c r="Q10" s="144"/>
      <c r="R10" s="144"/>
      <c r="S10" s="144"/>
      <c r="T10" s="144"/>
      <c r="U10" s="144"/>
      <c r="V10" s="144"/>
      <c r="W10" s="144"/>
      <c r="X10" s="144"/>
      <c r="Y10" s="144"/>
      <c r="Z10" s="144"/>
      <c r="AA10" s="144"/>
      <c r="AB10" s="144"/>
      <c r="AD10" s="147"/>
      <c r="AE10" s="148"/>
    </row>
    <row r="11" spans="1:31" ht="15" customHeight="1" x14ac:dyDescent="0.25">
      <c r="A11" s="336" t="s">
        <v>10</v>
      </c>
      <c r="B11" s="337"/>
      <c r="C11" s="347" t="s">
        <v>133</v>
      </c>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9"/>
    </row>
    <row r="12" spans="1:31" ht="15" customHeight="1" x14ac:dyDescent="0.25">
      <c r="A12" s="338"/>
      <c r="B12" s="339"/>
      <c r="C12" s="350"/>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2"/>
    </row>
    <row r="13" spans="1:31" ht="15" customHeight="1" thickBot="1" x14ac:dyDescent="0.3">
      <c r="A13" s="340"/>
      <c r="B13" s="341"/>
      <c r="C13" s="353"/>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5"/>
    </row>
    <row r="14" spans="1:31" ht="9" customHeight="1" thickBot="1" x14ac:dyDescent="0.3">
      <c r="A14" s="150"/>
      <c r="B14" s="151"/>
      <c r="C14" s="152"/>
      <c r="D14" s="152"/>
      <c r="E14" s="152"/>
      <c r="F14" s="152"/>
      <c r="G14" s="152"/>
      <c r="H14" s="152"/>
      <c r="I14" s="152"/>
      <c r="J14" s="152"/>
      <c r="K14" s="152"/>
      <c r="L14" s="152"/>
      <c r="M14" s="153"/>
      <c r="N14" s="153"/>
      <c r="O14" s="153"/>
      <c r="P14" s="153"/>
      <c r="Q14" s="153"/>
      <c r="R14" s="154"/>
      <c r="S14" s="154"/>
      <c r="T14" s="154"/>
      <c r="U14" s="154"/>
      <c r="V14" s="154"/>
      <c r="W14" s="154"/>
      <c r="X14" s="154"/>
      <c r="Y14" s="145"/>
      <c r="Z14" s="145"/>
      <c r="AA14" s="145"/>
      <c r="AB14" s="145"/>
      <c r="AD14" s="145"/>
      <c r="AE14" s="149"/>
    </row>
    <row r="15" spans="1:31" ht="56.25" customHeight="1" thickBot="1" x14ac:dyDescent="0.3">
      <c r="A15" s="319" t="s">
        <v>12</v>
      </c>
      <c r="B15" s="320"/>
      <c r="C15" s="356" t="s">
        <v>134</v>
      </c>
      <c r="D15" s="357"/>
      <c r="E15" s="357"/>
      <c r="F15" s="357"/>
      <c r="G15" s="357"/>
      <c r="H15" s="357"/>
      <c r="I15" s="357"/>
      <c r="J15" s="357"/>
      <c r="K15" s="358"/>
      <c r="L15" s="310" t="s">
        <v>14</v>
      </c>
      <c r="M15" s="311"/>
      <c r="N15" s="311"/>
      <c r="O15" s="311"/>
      <c r="P15" s="311"/>
      <c r="Q15" s="312"/>
      <c r="R15" s="313" t="s">
        <v>135</v>
      </c>
      <c r="S15" s="314"/>
      <c r="T15" s="314"/>
      <c r="U15" s="314"/>
      <c r="V15" s="314"/>
      <c r="W15" s="314"/>
      <c r="X15" s="315"/>
      <c r="Y15" s="310" t="s">
        <v>15</v>
      </c>
      <c r="Z15" s="312"/>
      <c r="AA15" s="300" t="s">
        <v>136</v>
      </c>
      <c r="AB15" s="301"/>
      <c r="AC15" s="301"/>
      <c r="AD15" s="301"/>
      <c r="AE15" s="302"/>
    </row>
    <row r="16" spans="1:31" ht="9" customHeight="1" thickBot="1" x14ac:dyDescent="0.3">
      <c r="A16" s="142"/>
      <c r="B16" s="139"/>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D16" s="140"/>
      <c r="AE16" s="141"/>
    </row>
    <row r="17" spans="1:32" s="155" customFormat="1" ht="37.5" customHeight="1" thickBot="1" x14ac:dyDescent="0.3">
      <c r="A17" s="319" t="s">
        <v>17</v>
      </c>
      <c r="B17" s="320"/>
      <c r="C17" s="300" t="s">
        <v>137</v>
      </c>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2"/>
    </row>
    <row r="18" spans="1:32" ht="16.5" customHeight="1" thickBot="1" x14ac:dyDescent="0.3">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D18" s="19"/>
      <c r="AE18" s="20"/>
    </row>
    <row r="19" spans="1:32" ht="32.1" customHeight="1" thickBot="1" x14ac:dyDescent="0.3">
      <c r="A19" s="310" t="s">
        <v>138</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2"/>
      <c r="AF19" s="21"/>
    </row>
    <row r="20" spans="1:32" ht="32.1" customHeight="1" thickBot="1" x14ac:dyDescent="0.3">
      <c r="A20" s="156" t="s">
        <v>19</v>
      </c>
      <c r="B20" s="307" t="s">
        <v>139</v>
      </c>
      <c r="C20" s="308"/>
      <c r="D20" s="308"/>
      <c r="E20" s="308"/>
      <c r="F20" s="308"/>
      <c r="G20" s="308"/>
      <c r="H20" s="308"/>
      <c r="I20" s="308"/>
      <c r="J20" s="308"/>
      <c r="K20" s="308"/>
      <c r="L20" s="308"/>
      <c r="M20" s="308"/>
      <c r="N20" s="308"/>
      <c r="O20" s="309"/>
      <c r="P20" s="310" t="s">
        <v>140</v>
      </c>
      <c r="Q20" s="311"/>
      <c r="R20" s="311"/>
      <c r="S20" s="311"/>
      <c r="T20" s="311"/>
      <c r="U20" s="311"/>
      <c r="V20" s="311"/>
      <c r="W20" s="311"/>
      <c r="X20" s="311"/>
      <c r="Y20" s="311"/>
      <c r="Z20" s="311"/>
      <c r="AA20" s="311"/>
      <c r="AB20" s="311"/>
      <c r="AC20" s="311"/>
      <c r="AD20" s="311"/>
      <c r="AE20" s="312"/>
      <c r="AF20" s="21"/>
    </row>
    <row r="21" spans="1:32" ht="32.1" customHeight="1" thickBot="1" x14ac:dyDescent="0.3">
      <c r="A21" s="143"/>
      <c r="B21" s="157" t="s">
        <v>141</v>
      </c>
      <c r="C21" s="158" t="s">
        <v>142</v>
      </c>
      <c r="D21" s="158" t="s">
        <v>143</v>
      </c>
      <c r="E21" s="158" t="s">
        <v>144</v>
      </c>
      <c r="F21" s="158" t="s">
        <v>145</v>
      </c>
      <c r="G21" s="158" t="s">
        <v>146</v>
      </c>
      <c r="H21" s="158" t="s">
        <v>147</v>
      </c>
      <c r="I21" s="158" t="s">
        <v>148</v>
      </c>
      <c r="J21" s="158" t="s">
        <v>149</v>
      </c>
      <c r="K21" s="158" t="s">
        <v>150</v>
      </c>
      <c r="L21" s="158" t="s">
        <v>128</v>
      </c>
      <c r="M21" s="158" t="s">
        <v>151</v>
      </c>
      <c r="N21" s="158" t="s">
        <v>102</v>
      </c>
      <c r="O21" s="159" t="s">
        <v>100</v>
      </c>
      <c r="P21" s="160"/>
      <c r="Q21" s="156" t="s">
        <v>141</v>
      </c>
      <c r="R21" s="161" t="s">
        <v>142</v>
      </c>
      <c r="S21" s="161" t="s">
        <v>143</v>
      </c>
      <c r="T21" s="161" t="s">
        <v>144</v>
      </c>
      <c r="U21" s="161" t="s">
        <v>145</v>
      </c>
      <c r="V21" s="161" t="s">
        <v>146</v>
      </c>
      <c r="W21" s="161" t="s">
        <v>147</v>
      </c>
      <c r="X21" s="161" t="s">
        <v>148</v>
      </c>
      <c r="Y21" s="161" t="s">
        <v>149</v>
      </c>
      <c r="Z21" s="161" t="s">
        <v>150</v>
      </c>
      <c r="AA21" s="161" t="s">
        <v>128</v>
      </c>
      <c r="AB21" s="161" t="s">
        <v>151</v>
      </c>
      <c r="AC21" s="161" t="s">
        <v>102</v>
      </c>
      <c r="AD21" s="162" t="s">
        <v>152</v>
      </c>
      <c r="AE21" s="162" t="s">
        <v>153</v>
      </c>
      <c r="AF21" s="22"/>
    </row>
    <row r="22" spans="1:32" ht="32.1" customHeight="1" x14ac:dyDescent="0.25">
      <c r="A22" s="163" t="s">
        <v>31</v>
      </c>
      <c r="B22" s="23"/>
      <c r="C22" s="24"/>
      <c r="D22" s="24"/>
      <c r="E22" s="24"/>
      <c r="F22" s="24"/>
      <c r="G22" s="24"/>
      <c r="H22" s="24"/>
      <c r="I22" s="24"/>
      <c r="J22" s="24"/>
      <c r="K22" s="24"/>
      <c r="L22" s="24"/>
      <c r="M22" s="24"/>
      <c r="N22" s="24">
        <f>SUM(B22:M22)</f>
        <v>0</v>
      </c>
      <c r="O22" s="25"/>
      <c r="P22" s="163" t="s">
        <v>27</v>
      </c>
      <c r="Q22" s="26"/>
      <c r="R22" s="27"/>
      <c r="S22" s="27"/>
      <c r="T22" s="27"/>
      <c r="U22" s="27"/>
      <c r="V22" s="27"/>
      <c r="W22" s="27"/>
      <c r="X22" s="27">
        <v>938218000</v>
      </c>
      <c r="Y22" s="27"/>
      <c r="Z22" s="27">
        <v>32592000</v>
      </c>
      <c r="AA22" s="27">
        <v>-5913884</v>
      </c>
      <c r="AB22" s="27"/>
      <c r="AC22" s="666">
        <f>SUM(Q22:AB22)</f>
        <v>964896116</v>
      </c>
      <c r="AE22" s="28"/>
      <c r="AF22" s="22"/>
    </row>
    <row r="23" spans="1:32" ht="32.1" customHeight="1" x14ac:dyDescent="0.25">
      <c r="A23" s="164" t="s">
        <v>21</v>
      </c>
      <c r="B23" s="29"/>
      <c r="C23" s="30"/>
      <c r="D23" s="30"/>
      <c r="E23" s="30"/>
      <c r="F23" s="30"/>
      <c r="G23" s="30"/>
      <c r="H23" s="30"/>
      <c r="I23" s="30"/>
      <c r="J23" s="30"/>
      <c r="K23" s="30"/>
      <c r="L23" s="30"/>
      <c r="M23" s="30"/>
      <c r="N23" s="30">
        <f>SUM(B23:M23)</f>
        <v>0</v>
      </c>
      <c r="O23" s="31" t="str">
        <f>IFERROR(N23/(SUMIF(B23:M23,"&gt;0",B22:M22))," ")</f>
        <v xml:space="preserve"> </v>
      </c>
      <c r="P23" s="164" t="s">
        <v>29</v>
      </c>
      <c r="Q23" s="29"/>
      <c r="R23" s="30"/>
      <c r="S23" s="30"/>
      <c r="T23" s="30"/>
      <c r="U23" s="30"/>
      <c r="V23" s="30"/>
      <c r="W23" s="30">
        <v>524100500</v>
      </c>
      <c r="X23" s="30">
        <v>322405433</v>
      </c>
      <c r="Y23" s="30">
        <v>86099000</v>
      </c>
      <c r="Z23" s="30">
        <v>-14641000</v>
      </c>
      <c r="AA23" s="30">
        <v>9107400</v>
      </c>
      <c r="AB23" s="30"/>
      <c r="AC23" s="30">
        <f>SUM(Q23:AB23)</f>
        <v>927071333</v>
      </c>
      <c r="AD23" s="30">
        <f>AC23/SUM(W22:AB22)</f>
        <v>0.96079911363224935</v>
      </c>
      <c r="AE23" s="32">
        <f>AC23/AC22</f>
        <v>0.96079911363224935</v>
      </c>
      <c r="AF23" s="22"/>
    </row>
    <row r="24" spans="1:32" ht="32.1" customHeight="1" x14ac:dyDescent="0.25">
      <c r="A24" s="164" t="s">
        <v>23</v>
      </c>
      <c r="B24" s="29">
        <f>+B22-B23</f>
        <v>0</v>
      </c>
      <c r="C24" s="30">
        <f t="shared" ref="C24:M24" si="0">+C22-C23</f>
        <v>0</v>
      </c>
      <c r="D24" s="30">
        <f t="shared" si="0"/>
        <v>0</v>
      </c>
      <c r="E24" s="30">
        <f t="shared" si="0"/>
        <v>0</v>
      </c>
      <c r="F24" s="30">
        <f t="shared" si="0"/>
        <v>0</v>
      </c>
      <c r="G24" s="30">
        <f t="shared" si="0"/>
        <v>0</v>
      </c>
      <c r="H24" s="30">
        <f t="shared" si="0"/>
        <v>0</v>
      </c>
      <c r="I24" s="30">
        <f t="shared" si="0"/>
        <v>0</v>
      </c>
      <c r="J24" s="30">
        <f t="shared" si="0"/>
        <v>0</v>
      </c>
      <c r="K24" s="30">
        <f t="shared" si="0"/>
        <v>0</v>
      </c>
      <c r="L24" s="30">
        <f t="shared" si="0"/>
        <v>0</v>
      </c>
      <c r="M24" s="30">
        <f t="shared" si="0"/>
        <v>0</v>
      </c>
      <c r="N24" s="30">
        <f>SUM(B24:M24)</f>
        <v>0</v>
      </c>
      <c r="O24" s="33"/>
      <c r="P24" s="164" t="s">
        <v>31</v>
      </c>
      <c r="Q24" s="29"/>
      <c r="R24" s="30"/>
      <c r="S24" s="30"/>
      <c r="T24" s="30"/>
      <c r="U24" s="30"/>
      <c r="V24" s="30"/>
      <c r="W24" s="30"/>
      <c r="X24" s="30"/>
      <c r="Y24" s="30">
        <v>156688400</v>
      </c>
      <c r="Z24" s="30">
        <v>191919200</v>
      </c>
      <c r="AA24" s="30">
        <v>193404000</v>
      </c>
      <c r="AB24" s="30">
        <v>396206400</v>
      </c>
      <c r="AC24" s="667">
        <f>SUM(Q24:AB24)</f>
        <v>938218000</v>
      </c>
      <c r="AD24" s="30"/>
      <c r="AE24" s="34"/>
      <c r="AF24" s="22"/>
    </row>
    <row r="25" spans="1:32" ht="32.1" customHeight="1" thickBot="1" x14ac:dyDescent="0.3">
      <c r="A25" s="165" t="s">
        <v>25</v>
      </c>
      <c r="B25" s="35"/>
      <c r="C25" s="36"/>
      <c r="D25" s="36"/>
      <c r="E25" s="36"/>
      <c r="F25" s="36"/>
      <c r="G25" s="36"/>
      <c r="H25" s="36"/>
      <c r="I25" s="36"/>
      <c r="J25" s="36"/>
      <c r="K25" s="36"/>
      <c r="L25" s="36"/>
      <c r="M25" s="36"/>
      <c r="N25" s="36">
        <f>SUM(B25:M25)</f>
        <v>0</v>
      </c>
      <c r="O25" s="37" t="str">
        <f>IFERROR(N25/(SUMIF(B25:M25,"&gt;0",B24:M24))," ")</f>
        <v xml:space="preserve"> </v>
      </c>
      <c r="P25" s="165" t="s">
        <v>25</v>
      </c>
      <c r="Q25" s="35"/>
      <c r="R25" s="36"/>
      <c r="S25" s="36"/>
      <c r="T25" s="36"/>
      <c r="U25" s="36"/>
      <c r="V25" s="36"/>
      <c r="W25" s="36"/>
      <c r="X25" s="36"/>
      <c r="Y25" s="36">
        <v>156688400</v>
      </c>
      <c r="Z25" s="36">
        <v>185581867</v>
      </c>
      <c r="AA25" s="36">
        <v>194436333</v>
      </c>
      <c r="AB25" s="36"/>
      <c r="AC25" s="36">
        <f>SUM(Q25:AB25)</f>
        <v>536706600</v>
      </c>
      <c r="AD25" s="36">
        <f>AC25/SUM(W24:AB24)</f>
        <v>0.57204892679526509</v>
      </c>
      <c r="AE25" s="38">
        <f>AC25/AC24</f>
        <v>0.57204892679526509</v>
      </c>
      <c r="AF25" s="22"/>
    </row>
    <row r="26" spans="1:32" s="39" customFormat="1" ht="16.5" customHeight="1" thickBot="1" x14ac:dyDescent="0.25"/>
    <row r="27" spans="1:32" ht="33.950000000000003" customHeight="1" x14ac:dyDescent="0.25">
      <c r="A27" s="383" t="s">
        <v>154</v>
      </c>
      <c r="B27" s="384"/>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5"/>
    </row>
    <row r="28" spans="1:32" ht="15" customHeight="1" x14ac:dyDescent="0.25">
      <c r="A28" s="318" t="s">
        <v>34</v>
      </c>
      <c r="B28" s="303" t="s">
        <v>36</v>
      </c>
      <c r="C28" s="303"/>
      <c r="D28" s="303" t="s">
        <v>155</v>
      </c>
      <c r="E28" s="303"/>
      <c r="F28" s="303"/>
      <c r="G28" s="303"/>
      <c r="H28" s="303"/>
      <c r="I28" s="303"/>
      <c r="J28" s="303"/>
      <c r="K28" s="303"/>
      <c r="L28" s="303"/>
      <c r="M28" s="303"/>
      <c r="N28" s="303"/>
      <c r="O28" s="303"/>
      <c r="P28" s="303" t="s">
        <v>102</v>
      </c>
      <c r="Q28" s="303" t="s">
        <v>156</v>
      </c>
      <c r="R28" s="303"/>
      <c r="S28" s="303"/>
      <c r="T28" s="303"/>
      <c r="U28" s="303"/>
      <c r="V28" s="303"/>
      <c r="W28" s="303"/>
      <c r="X28" s="303"/>
      <c r="Y28" s="303" t="s">
        <v>157</v>
      </c>
      <c r="Z28" s="303"/>
      <c r="AA28" s="303"/>
      <c r="AB28" s="303"/>
      <c r="AC28" s="303"/>
      <c r="AD28" s="303"/>
      <c r="AE28" s="304"/>
    </row>
    <row r="29" spans="1:32" ht="27" customHeight="1" x14ac:dyDescent="0.25">
      <c r="A29" s="318"/>
      <c r="B29" s="303"/>
      <c r="C29" s="303"/>
      <c r="D29" s="166" t="s">
        <v>141</v>
      </c>
      <c r="E29" s="166" t="s">
        <v>142</v>
      </c>
      <c r="F29" s="166" t="s">
        <v>143</v>
      </c>
      <c r="G29" s="166" t="s">
        <v>144</v>
      </c>
      <c r="H29" s="166" t="s">
        <v>145</v>
      </c>
      <c r="I29" s="166" t="s">
        <v>146</v>
      </c>
      <c r="J29" s="166" t="s">
        <v>147</v>
      </c>
      <c r="K29" s="166" t="s">
        <v>148</v>
      </c>
      <c r="L29" s="166" t="s">
        <v>149</v>
      </c>
      <c r="M29" s="166" t="s">
        <v>150</v>
      </c>
      <c r="N29" s="166" t="s">
        <v>128</v>
      </c>
      <c r="O29" s="166" t="s">
        <v>151</v>
      </c>
      <c r="P29" s="303"/>
      <c r="Q29" s="303"/>
      <c r="R29" s="303"/>
      <c r="S29" s="303"/>
      <c r="T29" s="303"/>
      <c r="U29" s="303"/>
      <c r="V29" s="303"/>
      <c r="W29" s="303"/>
      <c r="X29" s="303"/>
      <c r="Y29" s="303"/>
      <c r="Z29" s="303"/>
      <c r="AA29" s="303"/>
      <c r="AB29" s="303"/>
      <c r="AC29" s="303"/>
      <c r="AD29" s="303"/>
      <c r="AE29" s="304"/>
    </row>
    <row r="30" spans="1:32" ht="42" customHeight="1" thickBot="1" x14ac:dyDescent="0.3">
      <c r="A30" s="167"/>
      <c r="B30" s="316"/>
      <c r="C30" s="316"/>
      <c r="D30" s="135"/>
      <c r="E30" s="135"/>
      <c r="F30" s="135"/>
      <c r="G30" s="135"/>
      <c r="H30" s="135"/>
      <c r="I30" s="135"/>
      <c r="J30" s="135"/>
      <c r="K30" s="135"/>
      <c r="L30" s="135"/>
      <c r="M30" s="135"/>
      <c r="N30" s="135"/>
      <c r="O30" s="135"/>
      <c r="P30" s="168">
        <f>SUM(D30:O30)</f>
        <v>0</v>
      </c>
      <c r="Q30" s="305" t="s">
        <v>158</v>
      </c>
      <c r="R30" s="305"/>
      <c r="S30" s="305"/>
      <c r="T30" s="305"/>
      <c r="U30" s="305"/>
      <c r="V30" s="305"/>
      <c r="W30" s="305"/>
      <c r="X30" s="305"/>
      <c r="Y30" s="305" t="s">
        <v>43</v>
      </c>
      <c r="Z30" s="305"/>
      <c r="AA30" s="305"/>
      <c r="AB30" s="305"/>
      <c r="AC30" s="305"/>
      <c r="AD30" s="305"/>
      <c r="AE30" s="306"/>
    </row>
    <row r="31" spans="1:32" ht="12" customHeight="1" thickBot="1" x14ac:dyDescent="0.3">
      <c r="A31" s="169"/>
      <c r="B31" s="170"/>
      <c r="C31" s="170"/>
      <c r="D31" s="145"/>
      <c r="E31" s="145"/>
      <c r="F31" s="145"/>
      <c r="G31" s="145"/>
      <c r="H31" s="145"/>
      <c r="I31" s="145"/>
      <c r="J31" s="145"/>
      <c r="K31" s="145"/>
      <c r="L31" s="145"/>
      <c r="M31" s="145"/>
      <c r="N31" s="145"/>
      <c r="O31" s="145"/>
      <c r="P31" s="171"/>
      <c r="Q31" s="172"/>
      <c r="R31" s="172"/>
      <c r="S31" s="172"/>
      <c r="T31" s="172"/>
      <c r="U31" s="172"/>
      <c r="V31" s="172"/>
      <c r="W31" s="172"/>
      <c r="X31" s="172"/>
      <c r="Y31" s="172"/>
      <c r="Z31" s="172"/>
      <c r="AA31" s="172"/>
      <c r="AB31" s="172"/>
      <c r="AC31" s="172"/>
      <c r="AD31" s="172"/>
      <c r="AE31" s="173"/>
    </row>
    <row r="32" spans="1:32" ht="45" customHeight="1" x14ac:dyDescent="0.25">
      <c r="A32" s="347" t="s">
        <v>159</v>
      </c>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9"/>
    </row>
    <row r="33" spans="1:41" ht="23.1" customHeight="1" x14ac:dyDescent="0.25">
      <c r="A33" s="318" t="s">
        <v>44</v>
      </c>
      <c r="B33" s="303" t="s">
        <v>46</v>
      </c>
      <c r="C33" s="303" t="s">
        <v>36</v>
      </c>
      <c r="D33" s="303" t="s">
        <v>160</v>
      </c>
      <c r="E33" s="303"/>
      <c r="F33" s="303"/>
      <c r="G33" s="303"/>
      <c r="H33" s="303"/>
      <c r="I33" s="303"/>
      <c r="J33" s="303"/>
      <c r="K33" s="303"/>
      <c r="L33" s="303"/>
      <c r="M33" s="303"/>
      <c r="N33" s="303"/>
      <c r="O33" s="303"/>
      <c r="P33" s="303"/>
      <c r="Q33" s="303" t="s">
        <v>161</v>
      </c>
      <c r="R33" s="303"/>
      <c r="S33" s="303"/>
      <c r="T33" s="303"/>
      <c r="U33" s="303"/>
      <c r="V33" s="303"/>
      <c r="W33" s="303"/>
      <c r="X33" s="303"/>
      <c r="Y33" s="303"/>
      <c r="Z33" s="303"/>
      <c r="AA33" s="303"/>
      <c r="AB33" s="303"/>
      <c r="AC33" s="303"/>
      <c r="AD33" s="303"/>
      <c r="AE33" s="304"/>
      <c r="AG33" s="40"/>
      <c r="AH33" s="40"/>
      <c r="AI33" s="40"/>
      <c r="AJ33" s="40"/>
      <c r="AK33" s="40"/>
      <c r="AL33" s="40"/>
      <c r="AM33" s="40"/>
      <c r="AN33" s="40"/>
      <c r="AO33" s="40"/>
    </row>
    <row r="34" spans="1:41" ht="27" customHeight="1" x14ac:dyDescent="0.25">
      <c r="A34" s="318"/>
      <c r="B34" s="303"/>
      <c r="C34" s="387"/>
      <c r="D34" s="166" t="s">
        <v>141</v>
      </c>
      <c r="E34" s="166" t="s">
        <v>142</v>
      </c>
      <c r="F34" s="166" t="s">
        <v>143</v>
      </c>
      <c r="G34" s="166" t="s">
        <v>144</v>
      </c>
      <c r="H34" s="166" t="s">
        <v>145</v>
      </c>
      <c r="I34" s="166" t="s">
        <v>146</v>
      </c>
      <c r="J34" s="166" t="s">
        <v>147</v>
      </c>
      <c r="K34" s="166" t="s">
        <v>148</v>
      </c>
      <c r="L34" s="166" t="s">
        <v>149</v>
      </c>
      <c r="M34" s="166" t="s">
        <v>150</v>
      </c>
      <c r="N34" s="166" t="s">
        <v>128</v>
      </c>
      <c r="O34" s="166" t="s">
        <v>151</v>
      </c>
      <c r="P34" s="166" t="s">
        <v>102</v>
      </c>
      <c r="Q34" s="380" t="s">
        <v>52</v>
      </c>
      <c r="R34" s="381"/>
      <c r="S34" s="381"/>
      <c r="T34" s="386"/>
      <c r="U34" s="303" t="s">
        <v>54</v>
      </c>
      <c r="V34" s="303"/>
      <c r="W34" s="303"/>
      <c r="X34" s="303"/>
      <c r="Y34" s="303" t="s">
        <v>56</v>
      </c>
      <c r="Z34" s="303"/>
      <c r="AA34" s="303"/>
      <c r="AB34" s="303"/>
      <c r="AC34" s="303" t="s">
        <v>58</v>
      </c>
      <c r="AD34" s="303"/>
      <c r="AE34" s="304"/>
      <c r="AG34" s="40"/>
      <c r="AH34" s="40"/>
      <c r="AI34" s="40"/>
      <c r="AJ34" s="40"/>
      <c r="AK34" s="40"/>
      <c r="AL34" s="40"/>
      <c r="AM34" s="40"/>
      <c r="AN34" s="40"/>
      <c r="AO34" s="40"/>
    </row>
    <row r="35" spans="1:41" ht="75.75" customHeight="1" x14ac:dyDescent="0.25">
      <c r="A35" s="400" t="str">
        <f>C17</f>
        <v>Brindar el 100% de los tres servicios priorizados para la atención a través del modelo CIOM: primera atención profesional (trabajo social), orientación y seguimiento psicosocial y orientación, asesoría y seguimiento sociojurídico</v>
      </c>
      <c r="B35" s="402">
        <f>SUM(B41)</f>
        <v>0.09</v>
      </c>
      <c r="C35" s="174" t="s">
        <v>48</v>
      </c>
      <c r="D35" s="175"/>
      <c r="E35" s="175"/>
      <c r="F35" s="175"/>
      <c r="G35" s="175"/>
      <c r="H35" s="175"/>
      <c r="I35" s="184"/>
      <c r="J35" s="184">
        <v>1</v>
      </c>
      <c r="K35" s="184">
        <v>1</v>
      </c>
      <c r="L35" s="184">
        <v>1</v>
      </c>
      <c r="M35" s="184">
        <v>1</v>
      </c>
      <c r="N35" s="184">
        <v>1</v>
      </c>
      <c r="O35" s="184">
        <v>1</v>
      </c>
      <c r="P35" s="185">
        <f>MAX(J35:O35)</f>
        <v>1</v>
      </c>
      <c r="Q35" s="412" t="s">
        <v>162</v>
      </c>
      <c r="R35" s="413"/>
      <c r="S35" s="413"/>
      <c r="T35" s="414"/>
      <c r="U35" s="418" t="s">
        <v>163</v>
      </c>
      <c r="V35" s="418"/>
      <c r="W35" s="418"/>
      <c r="X35" s="418"/>
      <c r="Y35" s="418"/>
      <c r="Z35" s="418"/>
      <c r="AA35" s="418"/>
      <c r="AB35" s="418"/>
      <c r="AC35" s="418" t="s">
        <v>164</v>
      </c>
      <c r="AD35" s="418"/>
      <c r="AE35" s="420"/>
      <c r="AG35" s="40"/>
      <c r="AH35" s="40"/>
      <c r="AI35" s="40"/>
      <c r="AJ35" s="40"/>
      <c r="AK35" s="40"/>
      <c r="AL35" s="40"/>
      <c r="AM35" s="40"/>
      <c r="AN35" s="40"/>
      <c r="AO35" s="40"/>
    </row>
    <row r="36" spans="1:41" ht="312.95" customHeight="1" thickBot="1" x14ac:dyDescent="0.3">
      <c r="A36" s="401"/>
      <c r="B36" s="403"/>
      <c r="C36" s="176" t="s">
        <v>50</v>
      </c>
      <c r="D36" s="177"/>
      <c r="E36" s="177"/>
      <c r="F36" s="177"/>
      <c r="G36" s="178"/>
      <c r="H36" s="178"/>
      <c r="I36" s="178"/>
      <c r="J36" s="186">
        <v>1</v>
      </c>
      <c r="K36" s="187">
        <v>1</v>
      </c>
      <c r="L36" s="187">
        <v>1</v>
      </c>
      <c r="M36" s="178">
        <v>1</v>
      </c>
      <c r="N36" s="178">
        <v>1</v>
      </c>
      <c r="O36" s="178"/>
      <c r="P36" s="186">
        <f>MAX(J36:O36)</f>
        <v>1</v>
      </c>
      <c r="Q36" s="415"/>
      <c r="R36" s="416"/>
      <c r="S36" s="416"/>
      <c r="T36" s="417"/>
      <c r="U36" s="419"/>
      <c r="V36" s="419"/>
      <c r="W36" s="419"/>
      <c r="X36" s="419"/>
      <c r="Y36" s="419"/>
      <c r="Z36" s="419"/>
      <c r="AA36" s="419"/>
      <c r="AB36" s="419"/>
      <c r="AC36" s="419"/>
      <c r="AD36" s="419"/>
      <c r="AE36" s="421"/>
      <c r="AG36" s="40"/>
      <c r="AH36" s="40"/>
      <c r="AI36" s="40"/>
      <c r="AJ36" s="40"/>
      <c r="AK36" s="40"/>
      <c r="AL36" s="40"/>
      <c r="AM36" s="40"/>
      <c r="AN36" s="40"/>
      <c r="AO36" s="40"/>
    </row>
    <row r="37" spans="1:41" s="39" customFormat="1" ht="17.25" customHeight="1" thickBot="1" x14ac:dyDescent="0.25"/>
    <row r="38" spans="1:41" ht="45" customHeight="1" thickBot="1" x14ac:dyDescent="0.3">
      <c r="A38" s="347" t="s">
        <v>165</v>
      </c>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9"/>
      <c r="AG38" s="40"/>
      <c r="AH38" s="40"/>
      <c r="AI38" s="40"/>
      <c r="AJ38" s="40"/>
      <c r="AK38" s="40"/>
      <c r="AL38" s="40"/>
      <c r="AM38" s="40"/>
      <c r="AN38" s="40"/>
      <c r="AO38" s="40"/>
    </row>
    <row r="39" spans="1:41" ht="26.1" customHeight="1" x14ac:dyDescent="0.25">
      <c r="A39" s="404" t="s">
        <v>60</v>
      </c>
      <c r="B39" s="378" t="s">
        <v>166</v>
      </c>
      <c r="C39" s="407" t="s">
        <v>167</v>
      </c>
      <c r="D39" s="409" t="s">
        <v>168</v>
      </c>
      <c r="E39" s="410"/>
      <c r="F39" s="410"/>
      <c r="G39" s="410"/>
      <c r="H39" s="410"/>
      <c r="I39" s="410"/>
      <c r="J39" s="410"/>
      <c r="K39" s="410"/>
      <c r="L39" s="410"/>
      <c r="M39" s="410"/>
      <c r="N39" s="410"/>
      <c r="O39" s="410"/>
      <c r="P39" s="411"/>
      <c r="Q39" s="378" t="s">
        <v>169</v>
      </c>
      <c r="R39" s="378"/>
      <c r="S39" s="378"/>
      <c r="T39" s="378"/>
      <c r="U39" s="378"/>
      <c r="V39" s="378"/>
      <c r="W39" s="378"/>
      <c r="X39" s="378"/>
      <c r="Y39" s="378"/>
      <c r="Z39" s="378"/>
      <c r="AA39" s="378"/>
      <c r="AB39" s="378"/>
      <c r="AC39" s="378"/>
      <c r="AD39" s="378"/>
      <c r="AE39" s="379"/>
      <c r="AG39" s="40"/>
      <c r="AH39" s="40"/>
      <c r="AI39" s="40"/>
      <c r="AJ39" s="40"/>
      <c r="AK39" s="40"/>
      <c r="AL39" s="40"/>
      <c r="AM39" s="40"/>
      <c r="AN39" s="40"/>
      <c r="AO39" s="40"/>
    </row>
    <row r="40" spans="1:41" ht="26.1" customHeight="1" x14ac:dyDescent="0.25">
      <c r="A40" s="318"/>
      <c r="B40" s="303"/>
      <c r="C40" s="408"/>
      <c r="D40" s="166" t="s">
        <v>170</v>
      </c>
      <c r="E40" s="166" t="s">
        <v>171</v>
      </c>
      <c r="F40" s="166" t="s">
        <v>172</v>
      </c>
      <c r="G40" s="166" t="s">
        <v>173</v>
      </c>
      <c r="H40" s="166" t="s">
        <v>174</v>
      </c>
      <c r="I40" s="166" t="s">
        <v>175</v>
      </c>
      <c r="J40" s="166" t="s">
        <v>176</v>
      </c>
      <c r="K40" s="166" t="s">
        <v>177</v>
      </c>
      <c r="L40" s="166" t="s">
        <v>178</v>
      </c>
      <c r="M40" s="166" t="s">
        <v>179</v>
      </c>
      <c r="N40" s="166" t="s">
        <v>180</v>
      </c>
      <c r="O40" s="166" t="s">
        <v>181</v>
      </c>
      <c r="P40" s="166" t="s">
        <v>182</v>
      </c>
      <c r="Q40" s="380" t="s">
        <v>183</v>
      </c>
      <c r="R40" s="381"/>
      <c r="S40" s="381"/>
      <c r="T40" s="381"/>
      <c r="U40" s="381"/>
      <c r="V40" s="381"/>
      <c r="W40" s="381"/>
      <c r="X40" s="386"/>
      <c r="Y40" s="380" t="s">
        <v>68</v>
      </c>
      <c r="Z40" s="381"/>
      <c r="AA40" s="381"/>
      <c r="AB40" s="381"/>
      <c r="AC40" s="381"/>
      <c r="AD40" s="381"/>
      <c r="AE40" s="382"/>
      <c r="AG40" s="41"/>
      <c r="AH40" s="41"/>
      <c r="AI40" s="41"/>
      <c r="AJ40" s="41"/>
      <c r="AK40" s="41"/>
      <c r="AL40" s="41"/>
      <c r="AM40" s="41"/>
      <c r="AN40" s="41"/>
      <c r="AO40" s="41"/>
    </row>
    <row r="41" spans="1:41" ht="28.5" customHeight="1" x14ac:dyDescent="0.25">
      <c r="A41" s="405" t="s">
        <v>184</v>
      </c>
      <c r="B41" s="406">
        <v>0.09</v>
      </c>
      <c r="C41" s="179" t="s">
        <v>48</v>
      </c>
      <c r="D41" s="180"/>
      <c r="E41" s="180"/>
      <c r="F41" s="180"/>
      <c r="G41" s="180"/>
      <c r="H41" s="180"/>
      <c r="I41" s="180"/>
      <c r="J41" s="180">
        <v>0.2</v>
      </c>
      <c r="K41" s="180">
        <v>0.15</v>
      </c>
      <c r="L41" s="180">
        <v>0.15</v>
      </c>
      <c r="M41" s="180">
        <v>0.15</v>
      </c>
      <c r="N41" s="180">
        <v>0.25</v>
      </c>
      <c r="O41" s="180">
        <v>0.1</v>
      </c>
      <c r="P41" s="181">
        <f t="shared" ref="P41:P42" si="1">SUM(D41:O41)</f>
        <v>1</v>
      </c>
      <c r="Q41" s="394" t="s">
        <v>185</v>
      </c>
      <c r="R41" s="395"/>
      <c r="S41" s="395"/>
      <c r="T41" s="395"/>
      <c r="U41" s="395"/>
      <c r="V41" s="395"/>
      <c r="W41" s="395"/>
      <c r="X41" s="396"/>
      <c r="Y41" s="388" t="s">
        <v>186</v>
      </c>
      <c r="Z41" s="389"/>
      <c r="AA41" s="389"/>
      <c r="AB41" s="389"/>
      <c r="AC41" s="389"/>
      <c r="AD41" s="389"/>
      <c r="AE41" s="390"/>
      <c r="AG41" s="42"/>
      <c r="AH41" s="42"/>
      <c r="AI41" s="42"/>
      <c r="AJ41" s="42"/>
      <c r="AK41" s="42"/>
      <c r="AL41" s="42"/>
      <c r="AM41" s="42"/>
      <c r="AN41" s="42"/>
      <c r="AO41" s="42"/>
    </row>
    <row r="42" spans="1:41" ht="176.25" customHeight="1" x14ac:dyDescent="0.25">
      <c r="A42" s="405"/>
      <c r="B42" s="406"/>
      <c r="C42" s="182" t="s">
        <v>50</v>
      </c>
      <c r="D42" s="183"/>
      <c r="E42" s="183"/>
      <c r="F42" s="183"/>
      <c r="G42" s="183"/>
      <c r="H42" s="183"/>
      <c r="I42" s="183"/>
      <c r="J42" s="183">
        <v>0.2</v>
      </c>
      <c r="K42" s="183">
        <v>0.15</v>
      </c>
      <c r="L42" s="183">
        <v>0.15</v>
      </c>
      <c r="M42" s="183">
        <v>0.15</v>
      </c>
      <c r="N42" s="183">
        <v>0.25</v>
      </c>
      <c r="O42" s="183"/>
      <c r="P42" s="181">
        <f t="shared" si="1"/>
        <v>0.9</v>
      </c>
      <c r="Q42" s="397"/>
      <c r="R42" s="398"/>
      <c r="S42" s="398"/>
      <c r="T42" s="398"/>
      <c r="U42" s="398"/>
      <c r="V42" s="398"/>
      <c r="W42" s="398"/>
      <c r="X42" s="399"/>
      <c r="Y42" s="391"/>
      <c r="Z42" s="392"/>
      <c r="AA42" s="392"/>
      <c r="AB42" s="392"/>
      <c r="AC42" s="392"/>
      <c r="AD42" s="392"/>
      <c r="AE42" s="393"/>
    </row>
    <row r="43" spans="1:41" ht="15" customHeight="1" x14ac:dyDescent="0.25">
      <c r="A43" s="15" t="s">
        <v>187</v>
      </c>
    </row>
  </sheetData>
  <mergeCells count="71">
    <mergeCell ref="Y41:AE42"/>
    <mergeCell ref="Q41:X42"/>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Y40:AE40"/>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1"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AE42" r:id="rId1" display="https://secretariadistritald-my.sharepoint.com/:x:/g/personal/territorializacion2021_sdmujer_gov_co/EbV9L6vCrl9IrjApxKQ3Zp4B8LJ-P7ZRZmJJ59GrE7Z5lg?e=gvcvzA" xr:uid="{8445D78A-D2E7-4DD8-B3BC-939C55B59C70}"/>
  </hyperlinks>
  <pageMargins left="0.25" right="0.25" top="0.75" bottom="0.75" header="0.3" footer="0.3"/>
  <pageSetup scale="18"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5AD46-10AC-2349-8CF4-E0B1F19E1081}">
  <sheetPr>
    <tabColor theme="7" tint="0.39997558519241921"/>
    <pageSetUpPr fitToPage="1"/>
  </sheetPr>
  <dimension ref="A1:AO47"/>
  <sheetViews>
    <sheetView showGridLines="0" topLeftCell="N38" zoomScale="80" zoomScaleNormal="80" workbookViewId="0">
      <selection activeCell="U35" sqref="U35:X36"/>
    </sheetView>
  </sheetViews>
  <sheetFormatPr baseColWidth="10" defaultColWidth="10.85546875" defaultRowHeight="14.25" x14ac:dyDescent="0.25"/>
  <cols>
    <col min="1" max="1" width="38.42578125" style="199" customWidth="1"/>
    <col min="2" max="2" width="20.42578125" style="199" customWidth="1"/>
    <col min="3" max="14" width="20.7109375" style="199" customWidth="1"/>
    <col min="15" max="15" width="20.42578125" style="199" customWidth="1"/>
    <col min="16" max="16" width="32.42578125" style="199" customWidth="1"/>
    <col min="17" max="23" width="18.140625" style="199" customWidth="1"/>
    <col min="24" max="24" width="27.85546875" style="199" customWidth="1"/>
    <col min="25" max="27" width="18.140625" style="199" customWidth="1"/>
    <col min="28" max="28" width="22.7109375" style="199" customWidth="1"/>
    <col min="29" max="29" width="19" style="199" customWidth="1"/>
    <col min="30" max="30" width="19.42578125" style="199" customWidth="1"/>
    <col min="31" max="31" width="20.42578125" style="199" customWidth="1"/>
    <col min="32" max="32" width="22.85546875" style="199" customWidth="1"/>
    <col min="33" max="33" width="18.42578125" style="199" bestFit="1" customWidth="1"/>
    <col min="34" max="34" width="8.42578125" style="199" customWidth="1"/>
    <col min="35" max="35" width="18.42578125" style="199" bestFit="1" customWidth="1"/>
    <col min="36" max="36" width="5.7109375" style="199" customWidth="1"/>
    <col min="37" max="37" width="18.42578125" style="199" bestFit="1" customWidth="1"/>
    <col min="38" max="38" width="4.7109375" style="199" customWidth="1"/>
    <col min="39" max="39" width="23" style="199" bestFit="1" customWidth="1"/>
    <col min="40" max="40" width="10.85546875" style="199"/>
    <col min="41" max="41" width="18.42578125" style="199" bestFit="1" customWidth="1"/>
    <col min="42" max="42" width="16.140625" style="199" customWidth="1"/>
    <col min="43" max="16384" width="10.85546875" style="199"/>
  </cols>
  <sheetData>
    <row r="1" spans="1:31" ht="32.25" customHeight="1" thickBot="1" x14ac:dyDescent="0.3">
      <c r="A1" s="535"/>
      <c r="B1" s="538" t="s">
        <v>121</v>
      </c>
      <c r="C1" s="539"/>
      <c r="D1" s="539"/>
      <c r="E1" s="539"/>
      <c r="F1" s="539"/>
      <c r="G1" s="539"/>
      <c r="H1" s="539"/>
      <c r="I1" s="539"/>
      <c r="J1" s="539"/>
      <c r="K1" s="539"/>
      <c r="L1" s="539"/>
      <c r="M1" s="539"/>
      <c r="N1" s="539"/>
      <c r="O1" s="539"/>
      <c r="P1" s="539"/>
      <c r="Q1" s="539"/>
      <c r="R1" s="539"/>
      <c r="S1" s="539"/>
      <c r="T1" s="539"/>
      <c r="U1" s="539"/>
      <c r="V1" s="539"/>
      <c r="W1" s="539"/>
      <c r="X1" s="539"/>
      <c r="Y1" s="539"/>
      <c r="Z1" s="539"/>
      <c r="AA1" s="540"/>
      <c r="AB1" s="541" t="s">
        <v>122</v>
      </c>
      <c r="AC1" s="542"/>
      <c r="AD1" s="542"/>
      <c r="AE1" s="543"/>
    </row>
    <row r="2" spans="1:31" ht="30.75" customHeight="1" thickBot="1" x14ac:dyDescent="0.3">
      <c r="A2" s="536"/>
      <c r="B2" s="538" t="s">
        <v>123</v>
      </c>
      <c r="C2" s="539"/>
      <c r="D2" s="539"/>
      <c r="E2" s="539"/>
      <c r="F2" s="539"/>
      <c r="G2" s="539"/>
      <c r="H2" s="539"/>
      <c r="I2" s="539"/>
      <c r="J2" s="539"/>
      <c r="K2" s="539"/>
      <c r="L2" s="539"/>
      <c r="M2" s="539"/>
      <c r="N2" s="539"/>
      <c r="O2" s="539"/>
      <c r="P2" s="539"/>
      <c r="Q2" s="539"/>
      <c r="R2" s="539"/>
      <c r="S2" s="539"/>
      <c r="T2" s="539"/>
      <c r="U2" s="539"/>
      <c r="V2" s="539"/>
      <c r="W2" s="539"/>
      <c r="X2" s="539"/>
      <c r="Y2" s="539"/>
      <c r="Z2" s="539"/>
      <c r="AA2" s="540"/>
      <c r="AB2" s="541" t="s">
        <v>124</v>
      </c>
      <c r="AC2" s="542"/>
      <c r="AD2" s="542"/>
      <c r="AE2" s="543"/>
    </row>
    <row r="3" spans="1:31" ht="24" customHeight="1" thickBot="1" x14ac:dyDescent="0.3">
      <c r="A3" s="536"/>
      <c r="B3" s="544" t="s">
        <v>125</v>
      </c>
      <c r="C3" s="545"/>
      <c r="D3" s="545"/>
      <c r="E3" s="545"/>
      <c r="F3" s="545"/>
      <c r="G3" s="545"/>
      <c r="H3" s="545"/>
      <c r="I3" s="545"/>
      <c r="J3" s="545"/>
      <c r="K3" s="545"/>
      <c r="L3" s="545"/>
      <c r="M3" s="545"/>
      <c r="N3" s="545"/>
      <c r="O3" s="545"/>
      <c r="P3" s="545"/>
      <c r="Q3" s="545"/>
      <c r="R3" s="545"/>
      <c r="S3" s="545"/>
      <c r="T3" s="545"/>
      <c r="U3" s="545"/>
      <c r="V3" s="545"/>
      <c r="W3" s="545"/>
      <c r="X3" s="545"/>
      <c r="Y3" s="545"/>
      <c r="Z3" s="545"/>
      <c r="AA3" s="546"/>
      <c r="AB3" s="541" t="s">
        <v>126</v>
      </c>
      <c r="AC3" s="542"/>
      <c r="AD3" s="542"/>
      <c r="AE3" s="543"/>
    </row>
    <row r="4" spans="1:31" ht="21.75" customHeight="1" thickBot="1" x14ac:dyDescent="0.3">
      <c r="A4" s="537"/>
      <c r="B4" s="547"/>
      <c r="C4" s="548"/>
      <c r="D4" s="548"/>
      <c r="E4" s="548"/>
      <c r="F4" s="548"/>
      <c r="G4" s="548"/>
      <c r="H4" s="548"/>
      <c r="I4" s="548"/>
      <c r="J4" s="548"/>
      <c r="K4" s="548"/>
      <c r="L4" s="548"/>
      <c r="M4" s="548"/>
      <c r="N4" s="548"/>
      <c r="O4" s="548"/>
      <c r="P4" s="548"/>
      <c r="Q4" s="548"/>
      <c r="R4" s="548"/>
      <c r="S4" s="548"/>
      <c r="T4" s="548"/>
      <c r="U4" s="548"/>
      <c r="V4" s="548"/>
      <c r="W4" s="548"/>
      <c r="X4" s="548"/>
      <c r="Y4" s="548"/>
      <c r="Z4" s="548"/>
      <c r="AA4" s="549"/>
      <c r="AB4" s="541" t="s">
        <v>127</v>
      </c>
      <c r="AC4" s="542"/>
      <c r="AD4" s="542"/>
      <c r="AE4" s="543"/>
    </row>
    <row r="5" spans="1:31" ht="9" customHeight="1" thickBot="1" x14ac:dyDescent="0.3">
      <c r="A5" s="201"/>
      <c r="B5" s="202"/>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D5" s="205"/>
      <c r="AE5" s="206"/>
    </row>
    <row r="6" spans="1:31" ht="9" customHeight="1" thickBot="1" x14ac:dyDescent="0.3">
      <c r="A6" s="207"/>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D6" s="205"/>
      <c r="AE6" s="206"/>
    </row>
    <row r="7" spans="1:31" ht="15" x14ac:dyDescent="0.25">
      <c r="A7" s="509" t="s">
        <v>4</v>
      </c>
      <c r="B7" s="510"/>
      <c r="C7" s="521" t="s">
        <v>128</v>
      </c>
      <c r="D7" s="509" t="s">
        <v>6</v>
      </c>
      <c r="E7" s="524"/>
      <c r="F7" s="524"/>
      <c r="G7" s="524"/>
      <c r="H7" s="510"/>
      <c r="I7" s="527">
        <v>45632</v>
      </c>
      <c r="J7" s="528"/>
      <c r="K7" s="509" t="s">
        <v>8</v>
      </c>
      <c r="L7" s="510"/>
      <c r="M7" s="533" t="s">
        <v>129</v>
      </c>
      <c r="N7" s="534"/>
      <c r="O7" s="499"/>
      <c r="P7" s="500"/>
      <c r="Q7" s="204"/>
      <c r="R7" s="204"/>
      <c r="S7" s="204"/>
      <c r="T7" s="204"/>
      <c r="U7" s="204"/>
      <c r="V7" s="204"/>
      <c r="W7" s="204"/>
      <c r="X7" s="204"/>
      <c r="Y7" s="204"/>
      <c r="Z7" s="204"/>
      <c r="AA7" s="204"/>
      <c r="AB7" s="204"/>
      <c r="AD7" s="205"/>
      <c r="AE7" s="206"/>
    </row>
    <row r="8" spans="1:31" ht="15" x14ac:dyDescent="0.25">
      <c r="A8" s="511"/>
      <c r="B8" s="512"/>
      <c r="C8" s="522"/>
      <c r="D8" s="511"/>
      <c r="E8" s="525"/>
      <c r="F8" s="525"/>
      <c r="G8" s="525"/>
      <c r="H8" s="512"/>
      <c r="I8" s="529"/>
      <c r="J8" s="530"/>
      <c r="K8" s="511"/>
      <c r="L8" s="512"/>
      <c r="M8" s="501" t="s">
        <v>130</v>
      </c>
      <c r="N8" s="502"/>
      <c r="O8" s="503"/>
      <c r="P8" s="504"/>
      <c r="Q8" s="204"/>
      <c r="R8" s="204"/>
      <c r="S8" s="204"/>
      <c r="T8" s="204"/>
      <c r="U8" s="204"/>
      <c r="V8" s="204"/>
      <c r="W8" s="204"/>
      <c r="X8" s="204"/>
      <c r="Y8" s="204"/>
      <c r="Z8" s="204"/>
      <c r="AA8" s="204"/>
      <c r="AB8" s="204"/>
      <c r="AD8" s="205"/>
      <c r="AE8" s="206"/>
    </row>
    <row r="9" spans="1:31" ht="15.75" thickBot="1" x14ac:dyDescent="0.3">
      <c r="A9" s="513"/>
      <c r="B9" s="514"/>
      <c r="C9" s="523"/>
      <c r="D9" s="513"/>
      <c r="E9" s="526"/>
      <c r="F9" s="526"/>
      <c r="G9" s="526"/>
      <c r="H9" s="514"/>
      <c r="I9" s="531"/>
      <c r="J9" s="532"/>
      <c r="K9" s="513"/>
      <c r="L9" s="514"/>
      <c r="M9" s="505" t="s">
        <v>131</v>
      </c>
      <c r="N9" s="506"/>
      <c r="O9" s="507" t="s">
        <v>132</v>
      </c>
      <c r="P9" s="508"/>
      <c r="Q9" s="204"/>
      <c r="R9" s="204"/>
      <c r="S9" s="204"/>
      <c r="T9" s="204"/>
      <c r="U9" s="204"/>
      <c r="V9" s="204"/>
      <c r="W9" s="204"/>
      <c r="X9" s="204"/>
      <c r="Y9" s="204"/>
      <c r="Z9" s="204"/>
      <c r="AA9" s="204"/>
      <c r="AB9" s="204"/>
      <c r="AD9" s="205"/>
      <c r="AE9" s="206"/>
    </row>
    <row r="10" spans="1:31" ht="15" customHeight="1" thickBot="1" x14ac:dyDescent="0.3">
      <c r="A10" s="208"/>
      <c r="B10" s="209"/>
      <c r="C10" s="209"/>
      <c r="D10" s="210"/>
      <c r="E10" s="210"/>
      <c r="F10" s="210"/>
      <c r="G10" s="210"/>
      <c r="H10" s="210"/>
      <c r="I10" s="211"/>
      <c r="J10" s="211"/>
      <c r="K10" s="210"/>
      <c r="L10" s="210"/>
      <c r="M10" s="212"/>
      <c r="N10" s="212"/>
      <c r="O10" s="213"/>
      <c r="P10" s="213"/>
      <c r="Q10" s="209"/>
      <c r="R10" s="209"/>
      <c r="S10" s="209"/>
      <c r="T10" s="209"/>
      <c r="U10" s="209"/>
      <c r="V10" s="209"/>
      <c r="W10" s="209"/>
      <c r="X10" s="209"/>
      <c r="Y10" s="209"/>
      <c r="Z10" s="209"/>
      <c r="AA10" s="209"/>
      <c r="AB10" s="209"/>
      <c r="AD10" s="214"/>
      <c r="AE10" s="215"/>
    </row>
    <row r="11" spans="1:31" ht="15" customHeight="1" x14ac:dyDescent="0.25">
      <c r="A11" s="509" t="s">
        <v>10</v>
      </c>
      <c r="B11" s="510"/>
      <c r="C11" s="446" t="s">
        <v>133</v>
      </c>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8"/>
    </row>
    <row r="12" spans="1:31" ht="15" customHeight="1" x14ac:dyDescent="0.25">
      <c r="A12" s="511"/>
      <c r="B12" s="512"/>
      <c r="C12" s="515"/>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7"/>
    </row>
    <row r="13" spans="1:31" ht="15" customHeight="1" thickBot="1" x14ac:dyDescent="0.3">
      <c r="A13" s="513"/>
      <c r="B13" s="514"/>
      <c r="C13" s="518"/>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20"/>
    </row>
    <row r="14" spans="1:31" ht="9" customHeight="1" thickBot="1" x14ac:dyDescent="0.3">
      <c r="A14" s="217"/>
      <c r="B14" s="218"/>
      <c r="C14" s="219"/>
      <c r="D14" s="219"/>
      <c r="E14" s="219"/>
      <c r="F14" s="219"/>
      <c r="G14" s="219"/>
      <c r="H14" s="219"/>
      <c r="I14" s="219"/>
      <c r="J14" s="219"/>
      <c r="K14" s="219"/>
      <c r="L14" s="219"/>
      <c r="M14" s="220"/>
      <c r="N14" s="220"/>
      <c r="O14" s="220"/>
      <c r="P14" s="220"/>
      <c r="Q14" s="220"/>
      <c r="R14" s="221"/>
      <c r="S14" s="221"/>
      <c r="T14" s="221"/>
      <c r="U14" s="221"/>
      <c r="V14" s="221"/>
      <c r="W14" s="221"/>
      <c r="X14" s="221"/>
      <c r="Y14" s="210"/>
      <c r="Z14" s="210"/>
      <c r="AA14" s="210"/>
      <c r="AB14" s="210"/>
      <c r="AD14" s="210"/>
      <c r="AE14" s="216"/>
    </row>
    <row r="15" spans="1:31" ht="57" customHeight="1" thickBot="1" x14ac:dyDescent="0.3">
      <c r="A15" s="482" t="s">
        <v>12</v>
      </c>
      <c r="B15" s="483"/>
      <c r="C15" s="493" t="s">
        <v>134</v>
      </c>
      <c r="D15" s="494"/>
      <c r="E15" s="494"/>
      <c r="F15" s="494"/>
      <c r="G15" s="494"/>
      <c r="H15" s="494"/>
      <c r="I15" s="494"/>
      <c r="J15" s="494"/>
      <c r="K15" s="495"/>
      <c r="L15" s="487" t="s">
        <v>14</v>
      </c>
      <c r="M15" s="488"/>
      <c r="N15" s="488"/>
      <c r="O15" s="488"/>
      <c r="P15" s="488"/>
      <c r="Q15" s="489"/>
      <c r="R15" s="496" t="s">
        <v>135</v>
      </c>
      <c r="S15" s="497"/>
      <c r="T15" s="497"/>
      <c r="U15" s="497"/>
      <c r="V15" s="497"/>
      <c r="W15" s="497"/>
      <c r="X15" s="498"/>
      <c r="Y15" s="487" t="s">
        <v>15</v>
      </c>
      <c r="Z15" s="489"/>
      <c r="AA15" s="484" t="s">
        <v>188</v>
      </c>
      <c r="AB15" s="485"/>
      <c r="AC15" s="485"/>
      <c r="AD15" s="485"/>
      <c r="AE15" s="486"/>
    </row>
    <row r="16" spans="1:31" ht="9" customHeight="1" thickBot="1" x14ac:dyDescent="0.3">
      <c r="A16" s="207"/>
      <c r="B16" s="204"/>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D16" s="205"/>
      <c r="AE16" s="206"/>
    </row>
    <row r="17" spans="1:32" s="222" customFormat="1" ht="37.5" customHeight="1" thickBot="1" x14ac:dyDescent="0.3">
      <c r="A17" s="482" t="s">
        <v>17</v>
      </c>
      <c r="B17" s="483"/>
      <c r="C17" s="484" t="s">
        <v>189</v>
      </c>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6"/>
    </row>
    <row r="18" spans="1:32" ht="16.5" customHeight="1" thickBot="1" x14ac:dyDescent="0.3">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D18" s="224"/>
      <c r="AE18" s="225"/>
    </row>
    <row r="19" spans="1:32" ht="32.1" customHeight="1" thickBot="1" x14ac:dyDescent="0.3">
      <c r="A19" s="487" t="s">
        <v>138</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9"/>
      <c r="AF19" s="226"/>
    </row>
    <row r="20" spans="1:32" ht="32.1" customHeight="1" thickBot="1" x14ac:dyDescent="0.3">
      <c r="A20" s="227" t="s">
        <v>19</v>
      </c>
      <c r="B20" s="490" t="s">
        <v>139</v>
      </c>
      <c r="C20" s="491"/>
      <c r="D20" s="491"/>
      <c r="E20" s="491"/>
      <c r="F20" s="491"/>
      <c r="G20" s="491"/>
      <c r="H20" s="491"/>
      <c r="I20" s="491"/>
      <c r="J20" s="491"/>
      <c r="K20" s="491"/>
      <c r="L20" s="491"/>
      <c r="M20" s="491"/>
      <c r="N20" s="491"/>
      <c r="O20" s="492"/>
      <c r="P20" s="487" t="s">
        <v>140</v>
      </c>
      <c r="Q20" s="488"/>
      <c r="R20" s="488"/>
      <c r="S20" s="488"/>
      <c r="T20" s="488"/>
      <c r="U20" s="488"/>
      <c r="V20" s="488"/>
      <c r="W20" s="488"/>
      <c r="X20" s="488"/>
      <c r="Y20" s="488"/>
      <c r="Z20" s="488"/>
      <c r="AA20" s="488"/>
      <c r="AB20" s="488"/>
      <c r="AC20" s="488"/>
      <c r="AD20" s="488"/>
      <c r="AE20" s="489"/>
      <c r="AF20" s="226"/>
    </row>
    <row r="21" spans="1:32" ht="32.1" customHeight="1" thickBot="1" x14ac:dyDescent="0.3">
      <c r="A21" s="208"/>
      <c r="B21" s="228" t="s">
        <v>141</v>
      </c>
      <c r="C21" s="229" t="s">
        <v>142</v>
      </c>
      <c r="D21" s="229" t="s">
        <v>143</v>
      </c>
      <c r="E21" s="229" t="s">
        <v>144</v>
      </c>
      <c r="F21" s="229" t="s">
        <v>145</v>
      </c>
      <c r="G21" s="229" t="s">
        <v>146</v>
      </c>
      <c r="H21" s="229" t="s">
        <v>147</v>
      </c>
      <c r="I21" s="229" t="s">
        <v>148</v>
      </c>
      <c r="J21" s="229" t="s">
        <v>149</v>
      </c>
      <c r="K21" s="229" t="s">
        <v>150</v>
      </c>
      <c r="L21" s="229" t="s">
        <v>128</v>
      </c>
      <c r="M21" s="229" t="s">
        <v>151</v>
      </c>
      <c r="N21" s="229" t="s">
        <v>102</v>
      </c>
      <c r="O21" s="230" t="s">
        <v>100</v>
      </c>
      <c r="P21" s="231"/>
      <c r="Q21" s="227" t="s">
        <v>141</v>
      </c>
      <c r="R21" s="232" t="s">
        <v>142</v>
      </c>
      <c r="S21" s="232" t="s">
        <v>143</v>
      </c>
      <c r="T21" s="232" t="s">
        <v>144</v>
      </c>
      <c r="U21" s="232" t="s">
        <v>145</v>
      </c>
      <c r="V21" s="232" t="s">
        <v>146</v>
      </c>
      <c r="W21" s="232" t="s">
        <v>147</v>
      </c>
      <c r="X21" s="232" t="s">
        <v>148</v>
      </c>
      <c r="Y21" s="232" t="s">
        <v>149</v>
      </c>
      <c r="Z21" s="232" t="s">
        <v>150</v>
      </c>
      <c r="AA21" s="232" t="s">
        <v>128</v>
      </c>
      <c r="AB21" s="232" t="s">
        <v>151</v>
      </c>
      <c r="AC21" s="232" t="s">
        <v>102</v>
      </c>
      <c r="AD21" s="233" t="s">
        <v>152</v>
      </c>
      <c r="AE21" s="233" t="s">
        <v>153</v>
      </c>
      <c r="AF21" s="234"/>
    </row>
    <row r="22" spans="1:32" ht="32.1" customHeight="1" x14ac:dyDescent="0.25">
      <c r="A22" s="235" t="s">
        <v>31</v>
      </c>
      <c r="B22" s="236"/>
      <c r="C22" s="237"/>
      <c r="D22" s="237"/>
      <c r="E22" s="237"/>
      <c r="F22" s="237"/>
      <c r="G22" s="237"/>
      <c r="H22" s="237"/>
      <c r="I22" s="237"/>
      <c r="J22" s="237"/>
      <c r="K22" s="237"/>
      <c r="L22" s="237"/>
      <c r="M22" s="237"/>
      <c r="N22" s="237">
        <f>SUM(B22:M22)</f>
        <v>0</v>
      </c>
      <c r="O22" s="238"/>
      <c r="P22" s="235" t="s">
        <v>27</v>
      </c>
      <c r="Q22" s="239"/>
      <c r="R22" s="240"/>
      <c r="S22" s="240"/>
      <c r="T22" s="240"/>
      <c r="U22" s="240"/>
      <c r="V22" s="240"/>
      <c r="W22" s="240"/>
      <c r="X22" s="240">
        <v>187090848</v>
      </c>
      <c r="Y22" s="240">
        <v>22342554</v>
      </c>
      <c r="Z22" s="240"/>
      <c r="AA22" s="240"/>
      <c r="AB22" s="240"/>
      <c r="AC22" s="240">
        <f>SUM(Q22:AB22)</f>
        <v>209433402</v>
      </c>
      <c r="AE22" s="241"/>
      <c r="AF22" s="234"/>
    </row>
    <row r="23" spans="1:32" ht="32.1" customHeight="1" x14ac:dyDescent="0.25">
      <c r="A23" s="242" t="s">
        <v>21</v>
      </c>
      <c r="B23" s="243"/>
      <c r="C23" s="244"/>
      <c r="D23" s="244"/>
      <c r="E23" s="244"/>
      <c r="F23" s="244"/>
      <c r="G23" s="244"/>
      <c r="H23" s="244"/>
      <c r="I23" s="244"/>
      <c r="J23" s="244"/>
      <c r="K23" s="244"/>
      <c r="L23" s="244"/>
      <c r="M23" s="244"/>
      <c r="N23" s="244">
        <f>SUM(B23:M23)</f>
        <v>0</v>
      </c>
      <c r="O23" s="245" t="str">
        <f>IFERROR(N23/(SUMIF(B23:M23,"&gt;0",B22:M22))," ")</f>
        <v xml:space="preserve"> </v>
      </c>
      <c r="P23" s="242" t="s">
        <v>29</v>
      </c>
      <c r="Q23" s="243"/>
      <c r="R23" s="244"/>
      <c r="S23" s="244"/>
      <c r="T23" s="244"/>
      <c r="U23" s="244"/>
      <c r="V23" s="244"/>
      <c r="W23" s="244">
        <v>52991955</v>
      </c>
      <c r="X23" s="244">
        <v>134098893</v>
      </c>
      <c r="Y23" s="244">
        <v>22342554</v>
      </c>
      <c r="Z23" s="244"/>
      <c r="AA23" s="244"/>
      <c r="AB23" s="244"/>
      <c r="AC23" s="244">
        <f>SUM(Q23:AB23)</f>
        <v>209433402</v>
      </c>
      <c r="AD23" s="244">
        <f>AC23/SUM(W22:AB22)</f>
        <v>1</v>
      </c>
      <c r="AE23" s="246">
        <f>AC23/AC22</f>
        <v>1</v>
      </c>
      <c r="AF23" s="234"/>
    </row>
    <row r="24" spans="1:32" ht="32.1" customHeight="1" x14ac:dyDescent="0.25">
      <c r="A24" s="242" t="s">
        <v>23</v>
      </c>
      <c r="B24" s="243">
        <f>+B22-B23</f>
        <v>0</v>
      </c>
      <c r="C24" s="244">
        <f t="shared" ref="C24:M24" si="0">+C22-C23</f>
        <v>0</v>
      </c>
      <c r="D24" s="244">
        <f t="shared" si="0"/>
        <v>0</v>
      </c>
      <c r="E24" s="244">
        <f t="shared" si="0"/>
        <v>0</v>
      </c>
      <c r="F24" s="244">
        <f t="shared" si="0"/>
        <v>0</v>
      </c>
      <c r="G24" s="244">
        <f t="shared" si="0"/>
        <v>0</v>
      </c>
      <c r="H24" s="244">
        <f t="shared" si="0"/>
        <v>0</v>
      </c>
      <c r="I24" s="244">
        <f t="shared" si="0"/>
        <v>0</v>
      </c>
      <c r="J24" s="244">
        <f t="shared" si="0"/>
        <v>0</v>
      </c>
      <c r="K24" s="244">
        <f t="shared" si="0"/>
        <v>0</v>
      </c>
      <c r="L24" s="244">
        <f t="shared" si="0"/>
        <v>0</v>
      </c>
      <c r="M24" s="244">
        <f t="shared" si="0"/>
        <v>0</v>
      </c>
      <c r="N24" s="244">
        <f>SUM(B24:M24)</f>
        <v>0</v>
      </c>
      <c r="O24" s="247"/>
      <c r="P24" s="242" t="s">
        <v>31</v>
      </c>
      <c r="Q24" s="243"/>
      <c r="R24" s="244"/>
      <c r="S24" s="244"/>
      <c r="T24" s="244"/>
      <c r="U24" s="244"/>
      <c r="V24" s="244"/>
      <c r="W24" s="244"/>
      <c r="X24" s="244"/>
      <c r="Y24" s="244">
        <v>37850694</v>
      </c>
      <c r="Z24" s="244">
        <v>42816997</v>
      </c>
      <c r="AA24" s="244">
        <v>49023262</v>
      </c>
      <c r="AB24" s="244">
        <v>79742449</v>
      </c>
      <c r="AC24" s="244">
        <f>SUM(Q24:AB24)</f>
        <v>209433402</v>
      </c>
      <c r="AD24" s="244"/>
      <c r="AE24" s="248"/>
      <c r="AF24" s="234"/>
    </row>
    <row r="25" spans="1:32" ht="32.1" customHeight="1" thickBot="1" x14ac:dyDescent="0.3">
      <c r="A25" s="249" t="s">
        <v>25</v>
      </c>
      <c r="B25" s="250"/>
      <c r="C25" s="251"/>
      <c r="D25" s="251"/>
      <c r="E25" s="251"/>
      <c r="F25" s="251"/>
      <c r="G25" s="251"/>
      <c r="H25" s="251"/>
      <c r="I25" s="251"/>
      <c r="J25" s="251"/>
      <c r="K25" s="251"/>
      <c r="L25" s="251"/>
      <c r="M25" s="251"/>
      <c r="N25" s="251">
        <f>SUM(B25:M25)</f>
        <v>0</v>
      </c>
      <c r="O25" s="252" t="str">
        <f>IFERROR(N25/(SUMIF(B25:M25,"&gt;0",B24:M24))," ")</f>
        <v xml:space="preserve"> </v>
      </c>
      <c r="P25" s="249" t="s">
        <v>25</v>
      </c>
      <c r="Q25" s="250"/>
      <c r="R25" s="251"/>
      <c r="S25" s="251"/>
      <c r="T25" s="251"/>
      <c r="U25" s="251"/>
      <c r="V25" s="251"/>
      <c r="W25" s="251"/>
      <c r="X25" s="251"/>
      <c r="Y25" s="251">
        <v>37850694</v>
      </c>
      <c r="Z25" s="251">
        <v>42816997</v>
      </c>
      <c r="AA25" s="251">
        <v>49023262</v>
      </c>
      <c r="AB25" s="251"/>
      <c r="AC25" s="251">
        <f>SUM(Q25:AB25)</f>
        <v>129690953</v>
      </c>
      <c r="AD25" s="251">
        <f>AC25/SUM(W24:AB24)</f>
        <v>0.61924674746963237</v>
      </c>
      <c r="AE25" s="253">
        <f>AC25/AC24</f>
        <v>0.61924674746963237</v>
      </c>
      <c r="AF25" s="234"/>
    </row>
    <row r="26" spans="1:32" s="254" customFormat="1" ht="16.5" customHeight="1" x14ac:dyDescent="0.2"/>
    <row r="27" spans="1:32" ht="33.950000000000003" customHeight="1" x14ac:dyDescent="0.25">
      <c r="A27" s="478" t="s">
        <v>154</v>
      </c>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80"/>
    </row>
    <row r="28" spans="1:32" ht="15" customHeight="1" x14ac:dyDescent="0.25">
      <c r="A28" s="450" t="s">
        <v>34</v>
      </c>
      <c r="B28" s="452" t="s">
        <v>36</v>
      </c>
      <c r="C28" s="452"/>
      <c r="D28" s="452" t="s">
        <v>155</v>
      </c>
      <c r="E28" s="452"/>
      <c r="F28" s="452"/>
      <c r="G28" s="452"/>
      <c r="H28" s="452"/>
      <c r="I28" s="452"/>
      <c r="J28" s="452"/>
      <c r="K28" s="452"/>
      <c r="L28" s="452"/>
      <c r="M28" s="452"/>
      <c r="N28" s="452"/>
      <c r="O28" s="452"/>
      <c r="P28" s="452" t="s">
        <v>102</v>
      </c>
      <c r="Q28" s="452" t="s">
        <v>156</v>
      </c>
      <c r="R28" s="452"/>
      <c r="S28" s="452"/>
      <c r="T28" s="452"/>
      <c r="U28" s="452"/>
      <c r="V28" s="452"/>
      <c r="W28" s="452"/>
      <c r="X28" s="452"/>
      <c r="Y28" s="452" t="s">
        <v>157</v>
      </c>
      <c r="Z28" s="452"/>
      <c r="AA28" s="452"/>
      <c r="AB28" s="452"/>
      <c r="AC28" s="452"/>
      <c r="AD28" s="452"/>
      <c r="AE28" s="477"/>
    </row>
    <row r="29" spans="1:32" ht="27" customHeight="1" x14ac:dyDescent="0.25">
      <c r="A29" s="450"/>
      <c r="B29" s="452"/>
      <c r="C29" s="452"/>
      <c r="D29" s="255" t="s">
        <v>141</v>
      </c>
      <c r="E29" s="255" t="s">
        <v>142</v>
      </c>
      <c r="F29" s="255" t="s">
        <v>143</v>
      </c>
      <c r="G29" s="255" t="s">
        <v>144</v>
      </c>
      <c r="H29" s="255" t="s">
        <v>145</v>
      </c>
      <c r="I29" s="255" t="s">
        <v>146</v>
      </c>
      <c r="J29" s="255" t="s">
        <v>147</v>
      </c>
      <c r="K29" s="255" t="s">
        <v>148</v>
      </c>
      <c r="L29" s="255" t="s">
        <v>149</v>
      </c>
      <c r="M29" s="255" t="s">
        <v>150</v>
      </c>
      <c r="N29" s="255" t="s">
        <v>128</v>
      </c>
      <c r="O29" s="255" t="s">
        <v>151</v>
      </c>
      <c r="P29" s="452"/>
      <c r="Q29" s="452"/>
      <c r="R29" s="452"/>
      <c r="S29" s="452"/>
      <c r="T29" s="452"/>
      <c r="U29" s="452"/>
      <c r="V29" s="452"/>
      <c r="W29" s="452"/>
      <c r="X29" s="452"/>
      <c r="Y29" s="452"/>
      <c r="Z29" s="452"/>
      <c r="AA29" s="452"/>
      <c r="AB29" s="452"/>
      <c r="AC29" s="452"/>
      <c r="AD29" s="452"/>
      <c r="AE29" s="477"/>
    </row>
    <row r="30" spans="1:32" ht="42" customHeight="1" thickBot="1" x14ac:dyDescent="0.3">
      <c r="A30" s="256"/>
      <c r="B30" s="473"/>
      <c r="C30" s="473"/>
      <c r="D30" s="200"/>
      <c r="E30" s="200"/>
      <c r="F30" s="200"/>
      <c r="G30" s="200"/>
      <c r="H30" s="200"/>
      <c r="I30" s="200"/>
      <c r="J30" s="200"/>
      <c r="K30" s="200"/>
      <c r="L30" s="200"/>
      <c r="M30" s="200"/>
      <c r="N30" s="200"/>
      <c r="O30" s="200"/>
      <c r="P30" s="257">
        <f>SUM(D30:O30)</f>
        <v>0</v>
      </c>
      <c r="Q30" s="474" t="s">
        <v>158</v>
      </c>
      <c r="R30" s="474"/>
      <c r="S30" s="474"/>
      <c r="T30" s="474"/>
      <c r="U30" s="474"/>
      <c r="V30" s="474"/>
      <c r="W30" s="474"/>
      <c r="X30" s="474"/>
      <c r="Y30" s="474" t="s">
        <v>43</v>
      </c>
      <c r="Z30" s="474"/>
      <c r="AA30" s="474"/>
      <c r="AB30" s="474"/>
      <c r="AC30" s="474"/>
      <c r="AD30" s="474"/>
      <c r="AE30" s="475"/>
    </row>
    <row r="31" spans="1:32" ht="12" customHeight="1" thickBot="1" x14ac:dyDescent="0.3">
      <c r="A31" s="258"/>
      <c r="B31" s="259"/>
      <c r="C31" s="259"/>
      <c r="D31" s="210"/>
      <c r="E31" s="210"/>
      <c r="F31" s="210"/>
      <c r="G31" s="210"/>
      <c r="H31" s="210"/>
      <c r="I31" s="210"/>
      <c r="J31" s="210"/>
      <c r="K31" s="210"/>
      <c r="L31" s="210"/>
      <c r="M31" s="210"/>
      <c r="N31" s="210"/>
      <c r="O31" s="210"/>
      <c r="P31" s="260"/>
      <c r="Q31" s="261"/>
      <c r="R31" s="261"/>
      <c r="S31" s="261"/>
      <c r="T31" s="261"/>
      <c r="U31" s="261"/>
      <c r="V31" s="261"/>
      <c r="W31" s="261"/>
      <c r="X31" s="261"/>
      <c r="Y31" s="261"/>
      <c r="Z31" s="261"/>
      <c r="AA31" s="261"/>
      <c r="AB31" s="261"/>
      <c r="AC31" s="261"/>
      <c r="AD31" s="261"/>
      <c r="AE31" s="262"/>
    </row>
    <row r="32" spans="1:32" ht="45" customHeight="1" x14ac:dyDescent="0.25">
      <c r="A32" s="446" t="s">
        <v>159</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8"/>
    </row>
    <row r="33" spans="1:41" ht="23.1" customHeight="1" x14ac:dyDescent="0.25">
      <c r="A33" s="450" t="s">
        <v>44</v>
      </c>
      <c r="B33" s="452" t="s">
        <v>46</v>
      </c>
      <c r="C33" s="452" t="s">
        <v>36</v>
      </c>
      <c r="D33" s="452" t="s">
        <v>160</v>
      </c>
      <c r="E33" s="452"/>
      <c r="F33" s="452"/>
      <c r="G33" s="452"/>
      <c r="H33" s="452"/>
      <c r="I33" s="452"/>
      <c r="J33" s="452"/>
      <c r="K33" s="452"/>
      <c r="L33" s="452"/>
      <c r="M33" s="452"/>
      <c r="N33" s="452"/>
      <c r="O33" s="452"/>
      <c r="P33" s="452"/>
      <c r="Q33" s="452" t="s">
        <v>161</v>
      </c>
      <c r="R33" s="452"/>
      <c r="S33" s="452"/>
      <c r="T33" s="452"/>
      <c r="U33" s="452"/>
      <c r="V33" s="452"/>
      <c r="W33" s="452"/>
      <c r="X33" s="452"/>
      <c r="Y33" s="452"/>
      <c r="Z33" s="452"/>
      <c r="AA33" s="452"/>
      <c r="AB33" s="452"/>
      <c r="AC33" s="452"/>
      <c r="AD33" s="452"/>
      <c r="AE33" s="477"/>
      <c r="AG33" s="263"/>
      <c r="AH33" s="263"/>
      <c r="AI33" s="263"/>
      <c r="AJ33" s="263"/>
      <c r="AK33" s="263"/>
      <c r="AL33" s="263"/>
      <c r="AM33" s="263"/>
      <c r="AN33" s="263"/>
      <c r="AO33" s="263"/>
    </row>
    <row r="34" spans="1:41" ht="27" customHeight="1" x14ac:dyDescent="0.25">
      <c r="A34" s="450"/>
      <c r="B34" s="452"/>
      <c r="C34" s="476"/>
      <c r="D34" s="255" t="s">
        <v>141</v>
      </c>
      <c r="E34" s="255" t="s">
        <v>142</v>
      </c>
      <c r="F34" s="255" t="s">
        <v>143</v>
      </c>
      <c r="G34" s="255" t="s">
        <v>144</v>
      </c>
      <c r="H34" s="255" t="s">
        <v>145</v>
      </c>
      <c r="I34" s="255" t="s">
        <v>146</v>
      </c>
      <c r="J34" s="255" t="s">
        <v>147</v>
      </c>
      <c r="K34" s="255" t="s">
        <v>148</v>
      </c>
      <c r="L34" s="255" t="s">
        <v>149</v>
      </c>
      <c r="M34" s="255" t="s">
        <v>150</v>
      </c>
      <c r="N34" s="255" t="s">
        <v>128</v>
      </c>
      <c r="O34" s="255" t="s">
        <v>151</v>
      </c>
      <c r="P34" s="255" t="s">
        <v>102</v>
      </c>
      <c r="Q34" s="459" t="s">
        <v>52</v>
      </c>
      <c r="R34" s="460"/>
      <c r="S34" s="460"/>
      <c r="T34" s="461"/>
      <c r="U34" s="452" t="s">
        <v>54</v>
      </c>
      <c r="V34" s="452"/>
      <c r="W34" s="452"/>
      <c r="X34" s="452"/>
      <c r="Y34" s="452" t="s">
        <v>56</v>
      </c>
      <c r="Z34" s="452"/>
      <c r="AA34" s="452"/>
      <c r="AB34" s="452"/>
      <c r="AC34" s="452" t="s">
        <v>58</v>
      </c>
      <c r="AD34" s="452"/>
      <c r="AE34" s="477"/>
      <c r="AG34" s="263"/>
      <c r="AH34" s="263"/>
      <c r="AI34" s="263"/>
      <c r="AJ34" s="263"/>
      <c r="AK34" s="263"/>
      <c r="AL34" s="263"/>
      <c r="AM34" s="263"/>
      <c r="AN34" s="263"/>
      <c r="AO34" s="263"/>
    </row>
    <row r="35" spans="1:41" ht="45" customHeight="1" x14ac:dyDescent="0.25">
      <c r="A35" s="463" t="str">
        <f>C17</f>
        <v>Desarrollar 40 procesos formativos para fortalecer las capacidades y brindar herramientas a las mujeres en el ejercicio pleno del derecho a la participación y representación</v>
      </c>
      <c r="B35" s="465">
        <f>SUM(B41:B44)</f>
        <v>0.12</v>
      </c>
      <c r="C35" s="265" t="s">
        <v>48</v>
      </c>
      <c r="D35" s="266"/>
      <c r="E35" s="266"/>
      <c r="F35" s="266"/>
      <c r="G35" s="266"/>
      <c r="H35" s="266"/>
      <c r="I35" s="282"/>
      <c r="J35" s="282">
        <v>2</v>
      </c>
      <c r="K35" s="282">
        <v>0</v>
      </c>
      <c r="L35" s="282">
        <v>1</v>
      </c>
      <c r="M35" s="282">
        <v>1</v>
      </c>
      <c r="N35" s="282">
        <v>1</v>
      </c>
      <c r="O35" s="282">
        <v>0</v>
      </c>
      <c r="P35" s="286">
        <f>SUM(D35:O35)</f>
        <v>5</v>
      </c>
      <c r="Q35" s="467" t="s">
        <v>190</v>
      </c>
      <c r="R35" s="468"/>
      <c r="S35" s="468"/>
      <c r="T35" s="469"/>
      <c r="U35" s="467" t="s">
        <v>191</v>
      </c>
      <c r="V35" s="468"/>
      <c r="W35" s="468"/>
      <c r="X35" s="469"/>
      <c r="Y35" s="442"/>
      <c r="Z35" s="442"/>
      <c r="AA35" s="442"/>
      <c r="AB35" s="442"/>
      <c r="AC35" s="442" t="s">
        <v>192</v>
      </c>
      <c r="AD35" s="442"/>
      <c r="AE35" s="443"/>
      <c r="AG35" s="263"/>
      <c r="AH35" s="263"/>
      <c r="AI35" s="263"/>
      <c r="AJ35" s="263"/>
      <c r="AK35" s="263"/>
      <c r="AL35" s="263"/>
      <c r="AM35" s="263"/>
      <c r="AN35" s="263"/>
      <c r="AO35" s="263"/>
    </row>
    <row r="36" spans="1:41" ht="366" customHeight="1" thickBot="1" x14ac:dyDescent="0.3">
      <c r="A36" s="464"/>
      <c r="B36" s="466"/>
      <c r="C36" s="268" t="s">
        <v>50</v>
      </c>
      <c r="D36" s="269"/>
      <c r="E36" s="269"/>
      <c r="F36" s="269"/>
      <c r="G36" s="270"/>
      <c r="H36" s="270"/>
      <c r="I36" s="270"/>
      <c r="J36" s="283">
        <v>2</v>
      </c>
      <c r="K36" s="283">
        <v>1</v>
      </c>
      <c r="L36" s="283">
        <v>1</v>
      </c>
      <c r="M36" s="283">
        <v>1</v>
      </c>
      <c r="N36" s="288">
        <v>1</v>
      </c>
      <c r="O36" s="270"/>
      <c r="P36" s="284">
        <f>SUM(D36:O36)</f>
        <v>6</v>
      </c>
      <c r="Q36" s="470"/>
      <c r="R36" s="471"/>
      <c r="S36" s="471"/>
      <c r="T36" s="472"/>
      <c r="U36" s="470"/>
      <c r="V36" s="471"/>
      <c r="W36" s="471"/>
      <c r="X36" s="472"/>
      <c r="Y36" s="444"/>
      <c r="Z36" s="444"/>
      <c r="AA36" s="444"/>
      <c r="AB36" s="444"/>
      <c r="AC36" s="444"/>
      <c r="AD36" s="444"/>
      <c r="AE36" s="445"/>
      <c r="AG36" s="263"/>
      <c r="AH36" s="263"/>
      <c r="AI36" s="263"/>
      <c r="AJ36" s="263"/>
      <c r="AK36" s="263"/>
      <c r="AL36" s="263"/>
      <c r="AM36" s="263"/>
      <c r="AN36" s="263"/>
      <c r="AO36" s="263"/>
    </row>
    <row r="37" spans="1:41" s="254" customFormat="1" ht="17.25" customHeight="1" x14ac:dyDescent="0.2"/>
    <row r="38" spans="1:41" ht="45" customHeight="1" thickBot="1" x14ac:dyDescent="0.3">
      <c r="A38" s="446" t="s">
        <v>165</v>
      </c>
      <c r="B38" s="447"/>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8"/>
      <c r="AG38" s="263"/>
      <c r="AH38" s="263"/>
      <c r="AI38" s="263"/>
      <c r="AJ38" s="263"/>
      <c r="AK38" s="263"/>
      <c r="AL38" s="263"/>
      <c r="AM38" s="263"/>
      <c r="AN38" s="263"/>
      <c r="AO38" s="263"/>
    </row>
    <row r="39" spans="1:41" ht="26.1" customHeight="1" x14ac:dyDescent="0.25">
      <c r="A39" s="449" t="s">
        <v>60</v>
      </c>
      <c r="B39" s="451" t="s">
        <v>166</v>
      </c>
      <c r="C39" s="453" t="s">
        <v>167</v>
      </c>
      <c r="D39" s="455" t="s">
        <v>168</v>
      </c>
      <c r="E39" s="456"/>
      <c r="F39" s="456"/>
      <c r="G39" s="456"/>
      <c r="H39" s="456"/>
      <c r="I39" s="456"/>
      <c r="J39" s="456"/>
      <c r="K39" s="456"/>
      <c r="L39" s="456"/>
      <c r="M39" s="456"/>
      <c r="N39" s="456"/>
      <c r="O39" s="456"/>
      <c r="P39" s="457"/>
      <c r="Q39" s="451" t="s">
        <v>169</v>
      </c>
      <c r="R39" s="451"/>
      <c r="S39" s="451"/>
      <c r="T39" s="451"/>
      <c r="U39" s="451"/>
      <c r="V39" s="451"/>
      <c r="W39" s="451"/>
      <c r="X39" s="451"/>
      <c r="Y39" s="451"/>
      <c r="Z39" s="451"/>
      <c r="AA39" s="451"/>
      <c r="AB39" s="451"/>
      <c r="AC39" s="451"/>
      <c r="AD39" s="451"/>
      <c r="AE39" s="458"/>
      <c r="AG39" s="263"/>
      <c r="AH39" s="263"/>
      <c r="AI39" s="263"/>
      <c r="AJ39" s="263"/>
      <c r="AK39" s="263"/>
      <c r="AL39" s="263"/>
      <c r="AM39" s="263"/>
      <c r="AN39" s="263"/>
      <c r="AO39" s="263"/>
    </row>
    <row r="40" spans="1:41" ht="26.1" customHeight="1" x14ac:dyDescent="0.25">
      <c r="A40" s="450"/>
      <c r="B40" s="452"/>
      <c r="C40" s="454"/>
      <c r="D40" s="255" t="s">
        <v>170</v>
      </c>
      <c r="E40" s="255" t="s">
        <v>171</v>
      </c>
      <c r="F40" s="255" t="s">
        <v>172</v>
      </c>
      <c r="G40" s="255" t="s">
        <v>173</v>
      </c>
      <c r="H40" s="255" t="s">
        <v>174</v>
      </c>
      <c r="I40" s="255" t="s">
        <v>175</v>
      </c>
      <c r="J40" s="255" t="s">
        <v>176</v>
      </c>
      <c r="K40" s="255" t="s">
        <v>177</v>
      </c>
      <c r="L40" s="255" t="s">
        <v>178</v>
      </c>
      <c r="M40" s="255" t="s">
        <v>179</v>
      </c>
      <c r="N40" s="255" t="s">
        <v>180</v>
      </c>
      <c r="O40" s="255" t="s">
        <v>181</v>
      </c>
      <c r="P40" s="255" t="s">
        <v>182</v>
      </c>
      <c r="Q40" s="459" t="s">
        <v>183</v>
      </c>
      <c r="R40" s="460"/>
      <c r="S40" s="460"/>
      <c r="T40" s="460"/>
      <c r="U40" s="460"/>
      <c r="V40" s="460"/>
      <c r="W40" s="460"/>
      <c r="X40" s="461"/>
      <c r="Y40" s="459" t="s">
        <v>68</v>
      </c>
      <c r="Z40" s="460"/>
      <c r="AA40" s="460"/>
      <c r="AB40" s="460"/>
      <c r="AC40" s="460"/>
      <c r="AD40" s="460"/>
      <c r="AE40" s="462"/>
      <c r="AG40" s="273"/>
      <c r="AH40" s="273"/>
      <c r="AI40" s="273"/>
      <c r="AJ40" s="273"/>
      <c r="AK40" s="273"/>
      <c r="AL40" s="273"/>
      <c r="AM40" s="273"/>
      <c r="AN40" s="273"/>
      <c r="AO40" s="273"/>
    </row>
    <row r="41" spans="1:41" ht="26.1" customHeight="1" x14ac:dyDescent="0.25">
      <c r="A41" s="422" t="s">
        <v>193</v>
      </c>
      <c r="B41" s="423">
        <v>0.08</v>
      </c>
      <c r="C41" s="274" t="s">
        <v>48</v>
      </c>
      <c r="D41" s="275"/>
      <c r="E41" s="275"/>
      <c r="F41" s="275"/>
      <c r="G41" s="275"/>
      <c r="H41" s="275"/>
      <c r="I41" s="275"/>
      <c r="J41" s="275">
        <v>0.3</v>
      </c>
      <c r="K41" s="275">
        <v>7.0000000000000007E-2</v>
      </c>
      <c r="L41" s="275">
        <v>0.19</v>
      </c>
      <c r="M41" s="275">
        <v>0.15</v>
      </c>
      <c r="N41" s="275">
        <v>0.19</v>
      </c>
      <c r="O41" s="275">
        <v>0.1</v>
      </c>
      <c r="P41" s="276">
        <f t="shared" ref="P41:P42" si="1">SUM(D41:O41)</f>
        <v>1.0000000000000002</v>
      </c>
      <c r="Q41" s="424" t="s">
        <v>194</v>
      </c>
      <c r="R41" s="425"/>
      <c r="S41" s="425"/>
      <c r="T41" s="425"/>
      <c r="U41" s="425"/>
      <c r="V41" s="425"/>
      <c r="W41" s="425"/>
      <c r="X41" s="426"/>
      <c r="Y41" s="436" t="s">
        <v>195</v>
      </c>
      <c r="Z41" s="437"/>
      <c r="AA41" s="437"/>
      <c r="AB41" s="437"/>
      <c r="AC41" s="437"/>
      <c r="AD41" s="437"/>
      <c r="AE41" s="438"/>
      <c r="AG41" s="273"/>
      <c r="AH41" s="273"/>
      <c r="AI41" s="273"/>
      <c r="AJ41" s="273"/>
      <c r="AK41" s="273"/>
      <c r="AL41" s="273"/>
      <c r="AM41" s="273"/>
      <c r="AN41" s="273"/>
      <c r="AO41" s="273"/>
    </row>
    <row r="42" spans="1:41" ht="149.1" customHeight="1" x14ac:dyDescent="0.25">
      <c r="A42" s="422"/>
      <c r="B42" s="423"/>
      <c r="C42" s="278" t="s">
        <v>50</v>
      </c>
      <c r="D42" s="279"/>
      <c r="E42" s="279"/>
      <c r="F42" s="279"/>
      <c r="G42" s="279"/>
      <c r="H42" s="279"/>
      <c r="I42" s="279"/>
      <c r="J42" s="279">
        <v>0.3</v>
      </c>
      <c r="K42" s="279">
        <v>7.0000000000000007E-2</v>
      </c>
      <c r="L42" s="279">
        <v>0.3</v>
      </c>
      <c r="M42" s="279">
        <v>0.15</v>
      </c>
      <c r="N42" s="279">
        <v>0.1</v>
      </c>
      <c r="O42" s="279"/>
      <c r="P42" s="276">
        <f t="shared" si="1"/>
        <v>0.91999999999999993</v>
      </c>
      <c r="Q42" s="427"/>
      <c r="R42" s="428"/>
      <c r="S42" s="428"/>
      <c r="T42" s="428"/>
      <c r="U42" s="428"/>
      <c r="V42" s="428"/>
      <c r="W42" s="428"/>
      <c r="X42" s="429"/>
      <c r="Y42" s="439"/>
      <c r="Z42" s="440"/>
      <c r="AA42" s="440"/>
      <c r="AB42" s="440"/>
      <c r="AC42" s="440"/>
      <c r="AD42" s="440"/>
      <c r="AE42" s="441"/>
      <c r="AG42" s="273"/>
      <c r="AH42" s="273"/>
      <c r="AI42" s="273"/>
      <c r="AJ42" s="273"/>
      <c r="AK42" s="273"/>
      <c r="AL42" s="273"/>
      <c r="AM42" s="273"/>
      <c r="AN42" s="273"/>
      <c r="AO42" s="273"/>
    </row>
    <row r="43" spans="1:41" ht="28.5" customHeight="1" x14ac:dyDescent="0.25">
      <c r="A43" s="422" t="s">
        <v>196</v>
      </c>
      <c r="B43" s="423">
        <v>0.04</v>
      </c>
      <c r="C43" s="274" t="s">
        <v>48</v>
      </c>
      <c r="D43" s="275"/>
      <c r="E43" s="275"/>
      <c r="F43" s="275"/>
      <c r="G43" s="275"/>
      <c r="H43" s="275"/>
      <c r="I43" s="275"/>
      <c r="J43" s="275">
        <v>0.3</v>
      </c>
      <c r="K43" s="275">
        <v>7.0000000000000007E-2</v>
      </c>
      <c r="L43" s="275">
        <v>0.19</v>
      </c>
      <c r="M43" s="275">
        <v>0.15</v>
      </c>
      <c r="N43" s="275">
        <v>0.19</v>
      </c>
      <c r="O43" s="275">
        <v>0.1</v>
      </c>
      <c r="P43" s="276">
        <f t="shared" ref="P43:P44" si="2">SUM(D43:O43)</f>
        <v>1.0000000000000002</v>
      </c>
      <c r="Q43" s="424" t="s">
        <v>197</v>
      </c>
      <c r="R43" s="425"/>
      <c r="S43" s="425"/>
      <c r="T43" s="425"/>
      <c r="U43" s="425"/>
      <c r="V43" s="425"/>
      <c r="W43" s="425"/>
      <c r="X43" s="426"/>
      <c r="Y43" s="430" t="s">
        <v>195</v>
      </c>
      <c r="Z43" s="431"/>
      <c r="AA43" s="431"/>
      <c r="AB43" s="431"/>
      <c r="AC43" s="431"/>
      <c r="AD43" s="431"/>
      <c r="AE43" s="432"/>
      <c r="AG43" s="277"/>
      <c r="AH43" s="277"/>
      <c r="AI43" s="277"/>
      <c r="AJ43" s="277"/>
      <c r="AK43" s="277"/>
      <c r="AL43" s="277"/>
      <c r="AM43" s="277"/>
      <c r="AN43" s="277"/>
      <c r="AO43" s="277"/>
    </row>
    <row r="44" spans="1:41" ht="120.95" customHeight="1" x14ac:dyDescent="0.25">
      <c r="A44" s="422"/>
      <c r="B44" s="423"/>
      <c r="C44" s="278" t="s">
        <v>50</v>
      </c>
      <c r="D44" s="279"/>
      <c r="E44" s="279"/>
      <c r="F44" s="279"/>
      <c r="G44" s="279"/>
      <c r="H44" s="279"/>
      <c r="I44" s="279"/>
      <c r="J44" s="279">
        <v>0.3</v>
      </c>
      <c r="K44" s="279">
        <v>7.0000000000000007E-2</v>
      </c>
      <c r="L44" s="279">
        <v>0.19</v>
      </c>
      <c r="M44" s="279">
        <v>0.15</v>
      </c>
      <c r="N44" s="279">
        <v>0.19</v>
      </c>
      <c r="O44" s="279"/>
      <c r="P44" s="276">
        <f t="shared" si="2"/>
        <v>0.90000000000000013</v>
      </c>
      <c r="Q44" s="427"/>
      <c r="R44" s="428"/>
      <c r="S44" s="428"/>
      <c r="T44" s="428"/>
      <c r="U44" s="428"/>
      <c r="V44" s="428"/>
      <c r="W44" s="428"/>
      <c r="X44" s="429"/>
      <c r="Y44" s="433"/>
      <c r="Z44" s="434"/>
      <c r="AA44" s="434"/>
      <c r="AB44" s="434"/>
      <c r="AC44" s="434"/>
      <c r="AD44" s="434"/>
      <c r="AE44" s="435"/>
    </row>
    <row r="45" spans="1:41" ht="15" customHeight="1" x14ac:dyDescent="0.25">
      <c r="A45" s="199" t="s">
        <v>187</v>
      </c>
    </row>
    <row r="46" spans="1:41" x14ac:dyDescent="0.25">
      <c r="J46" s="287"/>
      <c r="K46" s="289"/>
      <c r="L46" s="290"/>
    </row>
    <row r="47" spans="1:41" x14ac:dyDescent="0.25">
      <c r="J47" s="289"/>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3:A44"/>
    <mergeCell ref="B43:B44"/>
    <mergeCell ref="Q43:X44"/>
    <mergeCell ref="Y43:AE44"/>
    <mergeCell ref="A41:A42"/>
    <mergeCell ref="B41:B42"/>
    <mergeCell ref="Q41:X42"/>
    <mergeCell ref="Y41:AE42"/>
  </mergeCells>
  <dataValidations count="3">
    <dataValidation type="list" allowBlank="1" showInputMessage="1" showErrorMessage="1" sqref="C7:C9" xr:uid="{FD34CC48-99F1-A84B-BCC0-6860F8323D52}">
      <formula1>$B$21:$M$21</formula1>
    </dataValidation>
    <dataValidation type="textLength" operator="lessThanOrEqual" allowBlank="1" showInputMessage="1" showErrorMessage="1" errorTitle="Máximo 2.000 caracteres" error="Máximo 2.000 caracteres" promptTitle="2.000 caracteres" sqref="Q30:Q31" xr:uid="{866ACFD7-E0CA-8740-9CDB-227B116944AD}">
      <formula1>2000</formula1>
    </dataValidation>
    <dataValidation type="textLength" operator="lessThanOrEqual" allowBlank="1" showInputMessage="1" showErrorMessage="1" errorTitle="Máximo 2.000 caracteres" error="Máximo 2.000 caracteres" sqref="AC35 Q35 Y35 Q43 Q41 U35" xr:uid="{243E052B-6F98-2B45-9E78-708C177E6E36}">
      <formula1>2000</formula1>
    </dataValidation>
  </dataValidations>
  <hyperlinks>
    <hyperlink ref="Y41:AE42" r:id="rId1" display="https://secretariadistritald-my.sharepoint.com/:w:/g/personal/territorializacion2021_sdmujer_gov_co/EdqX_pC_eZlNkqsw4aoTKu4BerwPCn5mk-LBjUgSRhv8NQ?e=K1ze9f" xr:uid="{E375EDDB-021B-4326-9269-272D554B1A28}"/>
    <hyperlink ref="Y43:AE44" r:id="rId2" display="https://secretariadistritald-my.sharepoint.com/:w:/g/personal/territorializacion2021_sdmujer_gov_co/EdqX_pC_eZlNkqsw4aoTKu4BerwPCn5mk-LBjUgSRhv8NQ?e=K1ze9f" xr:uid="{14AE703D-1A14-4134-8736-3151ACA068F4}"/>
  </hyperlinks>
  <pageMargins left="0.25" right="0.25" top="0.75" bottom="0.75" header="0.3" footer="0.3"/>
  <pageSetup scale="18" orientation="landscape" r:id="rId3"/>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A097A53D-9FED-7D4D-BF12-FAB61292547B}">
          <x14:formula1>
            <xm:f>listas!$C$2:$C$20</xm:f>
          </x14:formula1>
          <xm:sqref>AA15:AE15</xm:sqref>
        </x14:dataValidation>
        <x14:dataValidation type="list" allowBlank="1" showInputMessage="1" showErrorMessage="1" xr:uid="{7CB8A2D0-1E86-0044-86C1-AB6C0828FA9D}">
          <x14:formula1>
            <xm:f>listas!$B$2:$B$8</xm:f>
          </x14:formula1>
          <xm:sqref>R15:X15</xm:sqref>
        </x14:dataValidation>
        <x14:dataValidation type="list" allowBlank="1" showInputMessage="1" showErrorMessage="1" xr:uid="{81786395-FD00-B54E-96F4-12AE134A2602}">
          <x14:formula1>
            <xm:f>listas!$A$2:$A$6</xm:f>
          </x14:formula1>
          <xm:sqref>C15:K15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4893-B811-C745-9DD4-7CCFCEF1AD0D}">
  <sheetPr>
    <tabColor theme="7" tint="0.39997558519241921"/>
    <pageSetUpPr fitToPage="1"/>
  </sheetPr>
  <dimension ref="A1:AO47"/>
  <sheetViews>
    <sheetView showGridLines="0" topLeftCell="L39" zoomScale="80" zoomScaleNormal="80" workbookViewId="0">
      <selection activeCell="Q45" sqref="Q45:X46"/>
    </sheetView>
  </sheetViews>
  <sheetFormatPr baseColWidth="10" defaultColWidth="10.85546875" defaultRowHeight="14.25" x14ac:dyDescent="0.25"/>
  <cols>
    <col min="1" max="1" width="38.42578125" style="199" customWidth="1"/>
    <col min="2" max="2" width="20.42578125" style="199" customWidth="1"/>
    <col min="3" max="14" width="20.7109375" style="199" customWidth="1"/>
    <col min="15" max="15" width="20.42578125" style="199" customWidth="1"/>
    <col min="16" max="16" width="32.42578125" style="199" customWidth="1"/>
    <col min="17" max="19" width="18.140625" style="199" customWidth="1"/>
    <col min="20" max="20" width="43" style="199" customWidth="1"/>
    <col min="21" max="21" width="15.28515625" style="199" customWidth="1"/>
    <col min="22" max="23" width="18.140625" style="199" customWidth="1"/>
    <col min="24" max="24" width="24.42578125" style="199" customWidth="1"/>
    <col min="25" max="27" width="18.140625" style="199" customWidth="1"/>
    <col min="28" max="28" width="22.7109375" style="199" customWidth="1"/>
    <col min="29" max="29" width="19" style="199" customWidth="1"/>
    <col min="30" max="30" width="19.42578125" style="199" customWidth="1"/>
    <col min="31" max="31" width="20.42578125" style="199" customWidth="1"/>
    <col min="32" max="32" width="22.85546875" style="199" customWidth="1"/>
    <col min="33" max="33" width="18.42578125" style="199" bestFit="1" customWidth="1"/>
    <col min="34" max="34" width="8.42578125" style="199" customWidth="1"/>
    <col min="35" max="35" width="18.42578125" style="199" bestFit="1" customWidth="1"/>
    <col min="36" max="36" width="5.7109375" style="199" customWidth="1"/>
    <col min="37" max="37" width="18.42578125" style="199" bestFit="1" customWidth="1"/>
    <col min="38" max="38" width="4.7109375" style="199" customWidth="1"/>
    <col min="39" max="39" width="23" style="199" bestFit="1" customWidth="1"/>
    <col min="40" max="40" width="10.85546875" style="199"/>
    <col min="41" max="41" width="18.42578125" style="199" bestFit="1" customWidth="1"/>
    <col min="42" max="42" width="16.140625" style="199" customWidth="1"/>
    <col min="43" max="16384" width="10.85546875" style="199"/>
  </cols>
  <sheetData>
    <row r="1" spans="1:31" ht="32.25" customHeight="1" thickBot="1" x14ac:dyDescent="0.3">
      <c r="A1" s="535"/>
      <c r="B1" s="538" t="s">
        <v>121</v>
      </c>
      <c r="C1" s="539"/>
      <c r="D1" s="539"/>
      <c r="E1" s="539"/>
      <c r="F1" s="539"/>
      <c r="G1" s="539"/>
      <c r="H1" s="539"/>
      <c r="I1" s="539"/>
      <c r="J1" s="539"/>
      <c r="K1" s="539"/>
      <c r="L1" s="539"/>
      <c r="M1" s="539"/>
      <c r="N1" s="539"/>
      <c r="O1" s="539"/>
      <c r="P1" s="539"/>
      <c r="Q1" s="539"/>
      <c r="R1" s="539"/>
      <c r="S1" s="539"/>
      <c r="T1" s="539"/>
      <c r="U1" s="539"/>
      <c r="V1" s="539"/>
      <c r="W1" s="539"/>
      <c r="X1" s="539"/>
      <c r="Y1" s="539"/>
      <c r="Z1" s="539"/>
      <c r="AA1" s="540"/>
      <c r="AB1" s="541" t="s">
        <v>122</v>
      </c>
      <c r="AC1" s="542"/>
      <c r="AD1" s="542"/>
      <c r="AE1" s="543"/>
    </row>
    <row r="2" spans="1:31" ht="30.75" customHeight="1" thickBot="1" x14ac:dyDescent="0.3">
      <c r="A2" s="536"/>
      <c r="B2" s="538" t="s">
        <v>123</v>
      </c>
      <c r="C2" s="539"/>
      <c r="D2" s="539"/>
      <c r="E2" s="539"/>
      <c r="F2" s="539"/>
      <c r="G2" s="539"/>
      <c r="H2" s="539"/>
      <c r="I2" s="539"/>
      <c r="J2" s="539"/>
      <c r="K2" s="539"/>
      <c r="L2" s="539"/>
      <c r="M2" s="539"/>
      <c r="N2" s="539"/>
      <c r="O2" s="539"/>
      <c r="P2" s="539"/>
      <c r="Q2" s="539"/>
      <c r="R2" s="539"/>
      <c r="S2" s="539"/>
      <c r="T2" s="539"/>
      <c r="U2" s="539"/>
      <c r="V2" s="539"/>
      <c r="W2" s="539"/>
      <c r="X2" s="539"/>
      <c r="Y2" s="539"/>
      <c r="Z2" s="539"/>
      <c r="AA2" s="540"/>
      <c r="AB2" s="541" t="s">
        <v>124</v>
      </c>
      <c r="AC2" s="542"/>
      <c r="AD2" s="542"/>
      <c r="AE2" s="543"/>
    </row>
    <row r="3" spans="1:31" ht="24" customHeight="1" thickBot="1" x14ac:dyDescent="0.3">
      <c r="A3" s="536"/>
      <c r="B3" s="544" t="s">
        <v>125</v>
      </c>
      <c r="C3" s="545"/>
      <c r="D3" s="545"/>
      <c r="E3" s="545"/>
      <c r="F3" s="545"/>
      <c r="G3" s="545"/>
      <c r="H3" s="545"/>
      <c r="I3" s="545"/>
      <c r="J3" s="545"/>
      <c r="K3" s="545"/>
      <c r="L3" s="545"/>
      <c r="M3" s="545"/>
      <c r="N3" s="545"/>
      <c r="O3" s="545"/>
      <c r="P3" s="545"/>
      <c r="Q3" s="545"/>
      <c r="R3" s="545"/>
      <c r="S3" s="545"/>
      <c r="T3" s="545"/>
      <c r="U3" s="545"/>
      <c r="V3" s="545"/>
      <c r="W3" s="545"/>
      <c r="X3" s="545"/>
      <c r="Y3" s="545"/>
      <c r="Z3" s="545"/>
      <c r="AA3" s="546"/>
      <c r="AB3" s="541" t="s">
        <v>126</v>
      </c>
      <c r="AC3" s="542"/>
      <c r="AD3" s="542"/>
      <c r="AE3" s="543"/>
    </row>
    <row r="4" spans="1:31" ht="21.75" customHeight="1" thickBot="1" x14ac:dyDescent="0.3">
      <c r="A4" s="537"/>
      <c r="B4" s="547"/>
      <c r="C4" s="548"/>
      <c r="D4" s="548"/>
      <c r="E4" s="548"/>
      <c r="F4" s="548"/>
      <c r="G4" s="548"/>
      <c r="H4" s="548"/>
      <c r="I4" s="548"/>
      <c r="J4" s="548"/>
      <c r="K4" s="548"/>
      <c r="L4" s="548"/>
      <c r="M4" s="548"/>
      <c r="N4" s="548"/>
      <c r="O4" s="548"/>
      <c r="P4" s="548"/>
      <c r="Q4" s="548"/>
      <c r="R4" s="548"/>
      <c r="S4" s="548"/>
      <c r="T4" s="548"/>
      <c r="U4" s="548"/>
      <c r="V4" s="548"/>
      <c r="W4" s="548"/>
      <c r="X4" s="548"/>
      <c r="Y4" s="548"/>
      <c r="Z4" s="548"/>
      <c r="AA4" s="549"/>
      <c r="AB4" s="541" t="s">
        <v>127</v>
      </c>
      <c r="AC4" s="542"/>
      <c r="AD4" s="542"/>
      <c r="AE4" s="543"/>
    </row>
    <row r="5" spans="1:31" ht="9" customHeight="1" thickBot="1" x14ac:dyDescent="0.3">
      <c r="A5" s="201"/>
      <c r="B5" s="202"/>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D5" s="205"/>
      <c r="AE5" s="206"/>
    </row>
    <row r="6" spans="1:31" ht="9" customHeight="1" thickBot="1" x14ac:dyDescent="0.3">
      <c r="A6" s="207"/>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D6" s="205"/>
      <c r="AE6" s="206"/>
    </row>
    <row r="7" spans="1:31" ht="15" x14ac:dyDescent="0.25">
      <c r="A7" s="509" t="s">
        <v>4</v>
      </c>
      <c r="B7" s="510"/>
      <c r="C7" s="521" t="s">
        <v>128</v>
      </c>
      <c r="D7" s="509" t="s">
        <v>6</v>
      </c>
      <c r="E7" s="524"/>
      <c r="F7" s="524"/>
      <c r="G7" s="524"/>
      <c r="H7" s="510"/>
      <c r="I7" s="527">
        <v>45632</v>
      </c>
      <c r="J7" s="528"/>
      <c r="K7" s="509" t="s">
        <v>8</v>
      </c>
      <c r="L7" s="510"/>
      <c r="M7" s="533" t="s">
        <v>129</v>
      </c>
      <c r="N7" s="534"/>
      <c r="O7" s="499"/>
      <c r="P7" s="500"/>
      <c r="Q7" s="204"/>
      <c r="R7" s="204"/>
      <c r="S7" s="204"/>
      <c r="T7" s="204"/>
      <c r="U7" s="204"/>
      <c r="V7" s="204"/>
      <c r="W7" s="204"/>
      <c r="X7" s="204"/>
      <c r="Y7" s="204"/>
      <c r="Z7" s="204"/>
      <c r="AA7" s="204"/>
      <c r="AB7" s="204"/>
      <c r="AD7" s="205"/>
      <c r="AE7" s="206"/>
    </row>
    <row r="8" spans="1:31" ht="15" x14ac:dyDescent="0.25">
      <c r="A8" s="511"/>
      <c r="B8" s="512"/>
      <c r="C8" s="522"/>
      <c r="D8" s="511"/>
      <c r="E8" s="525"/>
      <c r="F8" s="525"/>
      <c r="G8" s="525"/>
      <c r="H8" s="512"/>
      <c r="I8" s="529"/>
      <c r="J8" s="530"/>
      <c r="K8" s="511"/>
      <c r="L8" s="512"/>
      <c r="M8" s="501" t="s">
        <v>130</v>
      </c>
      <c r="N8" s="502"/>
      <c r="O8" s="503"/>
      <c r="P8" s="504"/>
      <c r="Q8" s="204"/>
      <c r="R8" s="204"/>
      <c r="S8" s="204"/>
      <c r="T8" s="204"/>
      <c r="U8" s="204"/>
      <c r="V8" s="204"/>
      <c r="W8" s="204"/>
      <c r="X8" s="204"/>
      <c r="Y8" s="204"/>
      <c r="Z8" s="204"/>
      <c r="AA8" s="204"/>
      <c r="AB8" s="204"/>
      <c r="AD8" s="205"/>
      <c r="AE8" s="206"/>
    </row>
    <row r="9" spans="1:31" ht="15.75" thickBot="1" x14ac:dyDescent="0.3">
      <c r="A9" s="513"/>
      <c r="B9" s="514"/>
      <c r="C9" s="523"/>
      <c r="D9" s="513"/>
      <c r="E9" s="526"/>
      <c r="F9" s="526"/>
      <c r="G9" s="526"/>
      <c r="H9" s="514"/>
      <c r="I9" s="531"/>
      <c r="J9" s="532"/>
      <c r="K9" s="513"/>
      <c r="L9" s="514"/>
      <c r="M9" s="505" t="s">
        <v>131</v>
      </c>
      <c r="N9" s="506"/>
      <c r="O9" s="507" t="s">
        <v>132</v>
      </c>
      <c r="P9" s="508"/>
      <c r="Q9" s="204"/>
      <c r="R9" s="204"/>
      <c r="S9" s="204"/>
      <c r="T9" s="204"/>
      <c r="U9" s="204"/>
      <c r="V9" s="204"/>
      <c r="W9" s="204"/>
      <c r="X9" s="204"/>
      <c r="Y9" s="204"/>
      <c r="Z9" s="204"/>
      <c r="AA9" s="204"/>
      <c r="AB9" s="204"/>
      <c r="AD9" s="205"/>
      <c r="AE9" s="206"/>
    </row>
    <row r="10" spans="1:31" ht="15" customHeight="1" thickBot="1" x14ac:dyDescent="0.3">
      <c r="A10" s="208"/>
      <c r="B10" s="209"/>
      <c r="C10" s="209"/>
      <c r="D10" s="210"/>
      <c r="E10" s="210"/>
      <c r="F10" s="210"/>
      <c r="G10" s="210"/>
      <c r="H10" s="210"/>
      <c r="I10" s="211"/>
      <c r="J10" s="211"/>
      <c r="K10" s="210"/>
      <c r="L10" s="210"/>
      <c r="M10" s="212"/>
      <c r="N10" s="212"/>
      <c r="O10" s="213"/>
      <c r="P10" s="213"/>
      <c r="Q10" s="209"/>
      <c r="R10" s="209"/>
      <c r="S10" s="209"/>
      <c r="T10" s="209"/>
      <c r="U10" s="209"/>
      <c r="V10" s="209"/>
      <c r="W10" s="209"/>
      <c r="X10" s="209"/>
      <c r="Y10" s="209"/>
      <c r="Z10" s="209"/>
      <c r="AA10" s="209"/>
      <c r="AB10" s="209"/>
      <c r="AD10" s="214"/>
      <c r="AE10" s="215"/>
    </row>
    <row r="11" spans="1:31" ht="15" customHeight="1" x14ac:dyDescent="0.25">
      <c r="A11" s="509" t="s">
        <v>10</v>
      </c>
      <c r="B11" s="510"/>
      <c r="C11" s="446" t="s">
        <v>133</v>
      </c>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8"/>
    </row>
    <row r="12" spans="1:31" ht="15" customHeight="1" x14ac:dyDescent="0.25">
      <c r="A12" s="511"/>
      <c r="B12" s="512"/>
      <c r="C12" s="515"/>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7"/>
    </row>
    <row r="13" spans="1:31" ht="15" customHeight="1" thickBot="1" x14ac:dyDescent="0.3">
      <c r="A13" s="513"/>
      <c r="B13" s="514"/>
      <c r="C13" s="518"/>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20"/>
    </row>
    <row r="14" spans="1:31" ht="9" customHeight="1" thickBot="1" x14ac:dyDescent="0.3">
      <c r="A14" s="217"/>
      <c r="B14" s="218"/>
      <c r="C14" s="219"/>
      <c r="D14" s="219"/>
      <c r="E14" s="219"/>
      <c r="F14" s="219"/>
      <c r="G14" s="219"/>
      <c r="H14" s="219"/>
      <c r="I14" s="219"/>
      <c r="J14" s="219"/>
      <c r="K14" s="219"/>
      <c r="L14" s="219"/>
      <c r="M14" s="220"/>
      <c r="N14" s="220"/>
      <c r="O14" s="220"/>
      <c r="P14" s="220"/>
      <c r="Q14" s="220"/>
      <c r="R14" s="221"/>
      <c r="S14" s="221"/>
      <c r="T14" s="221"/>
      <c r="U14" s="221"/>
      <c r="V14" s="221"/>
      <c r="W14" s="221"/>
      <c r="X14" s="221"/>
      <c r="Y14" s="210"/>
      <c r="Z14" s="210"/>
      <c r="AA14" s="210"/>
      <c r="AB14" s="210"/>
      <c r="AD14" s="210"/>
      <c r="AE14" s="216"/>
    </row>
    <row r="15" spans="1:31" ht="59.25" customHeight="1" thickBot="1" x14ac:dyDescent="0.3">
      <c r="A15" s="482" t="s">
        <v>12</v>
      </c>
      <c r="B15" s="483"/>
      <c r="C15" s="493" t="s">
        <v>134</v>
      </c>
      <c r="D15" s="494"/>
      <c r="E15" s="494"/>
      <c r="F15" s="494"/>
      <c r="G15" s="494"/>
      <c r="H15" s="494"/>
      <c r="I15" s="494"/>
      <c r="J15" s="494"/>
      <c r="K15" s="495"/>
      <c r="L15" s="487" t="s">
        <v>14</v>
      </c>
      <c r="M15" s="488"/>
      <c r="N15" s="488"/>
      <c r="O15" s="488"/>
      <c r="P15" s="488"/>
      <c r="Q15" s="489"/>
      <c r="R15" s="496" t="s">
        <v>135</v>
      </c>
      <c r="S15" s="497"/>
      <c r="T15" s="497"/>
      <c r="U15" s="497"/>
      <c r="V15" s="497"/>
      <c r="W15" s="497"/>
      <c r="X15" s="498"/>
      <c r="Y15" s="487" t="s">
        <v>15</v>
      </c>
      <c r="Z15" s="489"/>
      <c r="AA15" s="484" t="s">
        <v>188</v>
      </c>
      <c r="AB15" s="485"/>
      <c r="AC15" s="485"/>
      <c r="AD15" s="485"/>
      <c r="AE15" s="486"/>
    </row>
    <row r="16" spans="1:31" ht="9" customHeight="1" thickBot="1" x14ac:dyDescent="0.3">
      <c r="A16" s="207"/>
      <c r="B16" s="204"/>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D16" s="205"/>
      <c r="AE16" s="206"/>
    </row>
    <row r="17" spans="1:32" s="222" customFormat="1" ht="37.5" customHeight="1" thickBot="1" x14ac:dyDescent="0.3">
      <c r="A17" s="482" t="s">
        <v>17</v>
      </c>
      <c r="B17" s="483"/>
      <c r="C17" s="484" t="s">
        <v>198</v>
      </c>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6"/>
    </row>
    <row r="18" spans="1:32" ht="16.5" customHeight="1" thickBot="1" x14ac:dyDescent="0.3">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D18" s="224"/>
      <c r="AE18" s="225"/>
    </row>
    <row r="19" spans="1:32" ht="32.1" customHeight="1" thickBot="1" x14ac:dyDescent="0.3">
      <c r="A19" s="487" t="s">
        <v>138</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9"/>
      <c r="AF19" s="226"/>
    </row>
    <row r="20" spans="1:32" ht="32.1" customHeight="1" thickBot="1" x14ac:dyDescent="0.3">
      <c r="A20" s="227" t="s">
        <v>19</v>
      </c>
      <c r="B20" s="490" t="s">
        <v>139</v>
      </c>
      <c r="C20" s="491"/>
      <c r="D20" s="491"/>
      <c r="E20" s="491"/>
      <c r="F20" s="491"/>
      <c r="G20" s="491"/>
      <c r="H20" s="491"/>
      <c r="I20" s="491"/>
      <c r="J20" s="491"/>
      <c r="K20" s="491"/>
      <c r="L20" s="491"/>
      <c r="M20" s="491"/>
      <c r="N20" s="491"/>
      <c r="O20" s="492"/>
      <c r="P20" s="487" t="s">
        <v>140</v>
      </c>
      <c r="Q20" s="488"/>
      <c r="R20" s="488"/>
      <c r="S20" s="488"/>
      <c r="T20" s="488"/>
      <c r="U20" s="488"/>
      <c r="V20" s="488"/>
      <c r="W20" s="488"/>
      <c r="X20" s="488"/>
      <c r="Y20" s="488"/>
      <c r="Z20" s="488"/>
      <c r="AA20" s="488"/>
      <c r="AB20" s="488"/>
      <c r="AC20" s="488"/>
      <c r="AD20" s="488"/>
      <c r="AE20" s="489"/>
      <c r="AF20" s="226"/>
    </row>
    <row r="21" spans="1:32" ht="32.1" customHeight="1" thickBot="1" x14ac:dyDescent="0.3">
      <c r="A21" s="208"/>
      <c r="B21" s="228" t="s">
        <v>141</v>
      </c>
      <c r="C21" s="229" t="s">
        <v>142</v>
      </c>
      <c r="D21" s="229" t="s">
        <v>143</v>
      </c>
      <c r="E21" s="229" t="s">
        <v>144</v>
      </c>
      <c r="F21" s="229" t="s">
        <v>145</v>
      </c>
      <c r="G21" s="229" t="s">
        <v>146</v>
      </c>
      <c r="H21" s="229" t="s">
        <v>147</v>
      </c>
      <c r="I21" s="229" t="s">
        <v>148</v>
      </c>
      <c r="J21" s="229" t="s">
        <v>149</v>
      </c>
      <c r="K21" s="229" t="s">
        <v>150</v>
      </c>
      <c r="L21" s="229" t="s">
        <v>128</v>
      </c>
      <c r="M21" s="229" t="s">
        <v>151</v>
      </c>
      <c r="N21" s="229" t="s">
        <v>102</v>
      </c>
      <c r="O21" s="230" t="s">
        <v>100</v>
      </c>
      <c r="P21" s="231"/>
      <c r="Q21" s="227" t="s">
        <v>141</v>
      </c>
      <c r="R21" s="232" t="s">
        <v>142</v>
      </c>
      <c r="S21" s="232" t="s">
        <v>143</v>
      </c>
      <c r="T21" s="232" t="s">
        <v>144</v>
      </c>
      <c r="U21" s="232" t="s">
        <v>145</v>
      </c>
      <c r="V21" s="232" t="s">
        <v>146</v>
      </c>
      <c r="W21" s="232" t="s">
        <v>147</v>
      </c>
      <c r="X21" s="232" t="s">
        <v>148</v>
      </c>
      <c r="Y21" s="232" t="s">
        <v>149</v>
      </c>
      <c r="Z21" s="232" t="s">
        <v>150</v>
      </c>
      <c r="AA21" s="232" t="s">
        <v>128</v>
      </c>
      <c r="AB21" s="232" t="s">
        <v>151</v>
      </c>
      <c r="AC21" s="232" t="s">
        <v>102</v>
      </c>
      <c r="AD21" s="233" t="s">
        <v>152</v>
      </c>
      <c r="AE21" s="233" t="s">
        <v>153</v>
      </c>
      <c r="AF21" s="234"/>
    </row>
    <row r="22" spans="1:32" ht="32.1" customHeight="1" x14ac:dyDescent="0.25">
      <c r="A22" s="235" t="s">
        <v>31</v>
      </c>
      <c r="B22" s="236"/>
      <c r="C22" s="237"/>
      <c r="D22" s="237"/>
      <c r="E22" s="237"/>
      <c r="F22" s="237"/>
      <c r="G22" s="237"/>
      <c r="H22" s="237"/>
      <c r="J22" s="237"/>
      <c r="K22" s="237"/>
      <c r="L22" s="237"/>
      <c r="N22" s="237">
        <f ca="1">SUM(B22:AB22)</f>
        <v>14246145</v>
      </c>
      <c r="O22" s="238"/>
      <c r="P22" s="235" t="s">
        <v>27</v>
      </c>
      <c r="Q22" s="239"/>
      <c r="R22" s="240"/>
      <c r="S22" s="240"/>
      <c r="T22" s="240"/>
      <c r="U22" s="240"/>
      <c r="V22" s="240"/>
      <c r="W22" s="240"/>
      <c r="X22" s="237">
        <v>128215305</v>
      </c>
      <c r="Y22" s="240"/>
      <c r="Z22" s="240"/>
      <c r="AA22" s="240"/>
      <c r="AB22" s="237"/>
      <c r="AC22" s="240">
        <f>SUM(Q22:AB22)</f>
        <v>128215305</v>
      </c>
      <c r="AE22" s="241"/>
      <c r="AF22" s="234"/>
    </row>
    <row r="23" spans="1:32" ht="32.1" customHeight="1" x14ac:dyDescent="0.25">
      <c r="A23" s="242" t="s">
        <v>21</v>
      </c>
      <c r="B23" s="243"/>
      <c r="C23" s="244"/>
      <c r="D23" s="244"/>
      <c r="E23" s="244"/>
      <c r="F23" s="244"/>
      <c r="G23" s="244"/>
      <c r="H23" s="244"/>
      <c r="I23" s="244"/>
      <c r="J23" s="244"/>
      <c r="K23" s="244"/>
      <c r="L23" s="244"/>
      <c r="M23" s="244"/>
      <c r="N23" s="244">
        <f>SUM(B23:M23)</f>
        <v>0</v>
      </c>
      <c r="O23" s="245" t="str">
        <f>IFERROR(N23/(SUMIF(B23:M23,"&gt;0",B22:AB22))," ")</f>
        <v xml:space="preserve"> </v>
      </c>
      <c r="P23" s="242" t="s">
        <v>29</v>
      </c>
      <c r="Q23" s="243"/>
      <c r="R23" s="244"/>
      <c r="S23" s="244"/>
      <c r="T23" s="244"/>
      <c r="U23" s="244"/>
      <c r="V23" s="244"/>
      <c r="W23" s="244">
        <v>98366805</v>
      </c>
      <c r="X23" s="244">
        <v>29848500</v>
      </c>
      <c r="Y23" s="244"/>
      <c r="Z23" s="244"/>
      <c r="AA23" s="244"/>
      <c r="AB23" s="244"/>
      <c r="AC23" s="244">
        <f>SUM(Q23:AB23)</f>
        <v>128215305</v>
      </c>
      <c r="AD23" s="244">
        <f>AC23/SUM(W22:AB22)</f>
        <v>1</v>
      </c>
      <c r="AE23" s="246">
        <f>AC23/AC22</f>
        <v>1</v>
      </c>
      <c r="AF23" s="234"/>
    </row>
    <row r="24" spans="1:32" ht="32.1" customHeight="1" x14ac:dyDescent="0.25">
      <c r="A24" s="242" t="s">
        <v>23</v>
      </c>
      <c r="B24" s="243">
        <f>+B22-B23</f>
        <v>0</v>
      </c>
      <c r="C24" s="244">
        <f t="shared" ref="C24:M24" si="0">+C22-C23</f>
        <v>0</v>
      </c>
      <c r="D24" s="244">
        <f t="shared" si="0"/>
        <v>0</v>
      </c>
      <c r="E24" s="244">
        <f t="shared" si="0"/>
        <v>0</v>
      </c>
      <c r="F24" s="244">
        <f t="shared" si="0"/>
        <v>0</v>
      </c>
      <c r="G24" s="244">
        <f t="shared" si="0"/>
        <v>0</v>
      </c>
      <c r="H24" s="244">
        <f t="shared" si="0"/>
        <v>0</v>
      </c>
      <c r="I24" s="244">
        <f t="shared" si="0"/>
        <v>0</v>
      </c>
      <c r="J24" s="244">
        <f t="shared" si="0"/>
        <v>0</v>
      </c>
      <c r="K24" s="244">
        <f t="shared" si="0"/>
        <v>0</v>
      </c>
      <c r="L24" s="244">
        <f t="shared" si="0"/>
        <v>0</v>
      </c>
      <c r="M24" s="244">
        <f t="shared" si="0"/>
        <v>0</v>
      </c>
      <c r="N24" s="244">
        <f>SUM(B24:M24)</f>
        <v>0</v>
      </c>
      <c r="O24" s="247"/>
      <c r="P24" s="242" t="s">
        <v>31</v>
      </c>
      <c r="Q24" s="243"/>
      <c r="R24" s="244"/>
      <c r="S24" s="244"/>
      <c r="T24" s="244"/>
      <c r="U24" s="244"/>
      <c r="V24" s="244"/>
      <c r="W24" s="244"/>
      <c r="X24" s="244"/>
      <c r="Y24" s="244">
        <v>23341647</v>
      </c>
      <c r="Z24" s="244">
        <v>28492290</v>
      </c>
      <c r="AA24" s="244">
        <v>28492290</v>
      </c>
      <c r="AB24" s="244">
        <v>47889078</v>
      </c>
      <c r="AC24" s="244">
        <f>SUM(Q24:AB24)</f>
        <v>128215305</v>
      </c>
      <c r="AD24" s="244"/>
      <c r="AE24" s="248"/>
      <c r="AF24" s="234"/>
    </row>
    <row r="25" spans="1:32" ht="32.1" customHeight="1" thickBot="1" x14ac:dyDescent="0.3">
      <c r="A25" s="249" t="s">
        <v>25</v>
      </c>
      <c r="B25" s="250"/>
      <c r="C25" s="251"/>
      <c r="D25" s="251"/>
      <c r="E25" s="251"/>
      <c r="F25" s="251"/>
      <c r="G25" s="251"/>
      <c r="H25" s="251"/>
      <c r="I25" s="251"/>
      <c r="J25" s="251"/>
      <c r="K25" s="251"/>
      <c r="L25" s="251"/>
      <c r="M25" s="251"/>
      <c r="N25" s="251">
        <f>SUM(B25:M25)</f>
        <v>0</v>
      </c>
      <c r="O25" s="252" t="str">
        <f>IFERROR(N25/(SUMIF(B25:M25,"&gt;0",B24:M24))," ")</f>
        <v xml:space="preserve"> </v>
      </c>
      <c r="P25" s="249" t="s">
        <v>25</v>
      </c>
      <c r="Q25" s="250"/>
      <c r="R25" s="251"/>
      <c r="S25" s="251"/>
      <c r="T25" s="251"/>
      <c r="U25" s="251"/>
      <c r="V25" s="251"/>
      <c r="W25" s="251"/>
      <c r="X25" s="251"/>
      <c r="Y25" s="251">
        <v>23341647</v>
      </c>
      <c r="Z25" s="251">
        <v>28492290</v>
      </c>
      <c r="AA25" s="251">
        <v>28492290</v>
      </c>
      <c r="AB25" s="251"/>
      <c r="AC25" s="251">
        <f>SUM(Q25:AB25)</f>
        <v>80326227</v>
      </c>
      <c r="AD25" s="251">
        <f>AC25/SUM(W24:AB24)</f>
        <v>0.62649484006609035</v>
      </c>
      <c r="AE25" s="253">
        <f>AC25/AC24</f>
        <v>0.62649484006609035</v>
      </c>
      <c r="AF25" s="234"/>
    </row>
    <row r="26" spans="1:32" s="254" customFormat="1" ht="16.5" customHeight="1" x14ac:dyDescent="0.2"/>
    <row r="27" spans="1:32" ht="33.950000000000003" customHeight="1" x14ac:dyDescent="0.25">
      <c r="A27" s="478" t="s">
        <v>154</v>
      </c>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80"/>
    </row>
    <row r="28" spans="1:32" ht="15" customHeight="1" x14ac:dyDescent="0.25">
      <c r="A28" s="450" t="s">
        <v>34</v>
      </c>
      <c r="B28" s="452" t="s">
        <v>36</v>
      </c>
      <c r="C28" s="452"/>
      <c r="D28" s="452" t="s">
        <v>155</v>
      </c>
      <c r="E28" s="452"/>
      <c r="F28" s="452"/>
      <c r="G28" s="452"/>
      <c r="H28" s="452"/>
      <c r="I28" s="452"/>
      <c r="J28" s="452"/>
      <c r="K28" s="452"/>
      <c r="L28" s="452"/>
      <c r="M28" s="452"/>
      <c r="N28" s="452"/>
      <c r="O28" s="452"/>
      <c r="P28" s="452" t="s">
        <v>102</v>
      </c>
      <c r="Q28" s="452" t="s">
        <v>156</v>
      </c>
      <c r="R28" s="452"/>
      <c r="S28" s="452"/>
      <c r="T28" s="452"/>
      <c r="U28" s="452"/>
      <c r="V28" s="452"/>
      <c r="W28" s="452"/>
      <c r="X28" s="452"/>
      <c r="Y28" s="452" t="s">
        <v>157</v>
      </c>
      <c r="Z28" s="452"/>
      <c r="AA28" s="452"/>
      <c r="AB28" s="452"/>
      <c r="AC28" s="452"/>
      <c r="AD28" s="452"/>
      <c r="AE28" s="477"/>
    </row>
    <row r="29" spans="1:32" ht="27" customHeight="1" x14ac:dyDescent="0.25">
      <c r="A29" s="450"/>
      <c r="B29" s="452"/>
      <c r="C29" s="452"/>
      <c r="D29" s="255" t="s">
        <v>141</v>
      </c>
      <c r="E29" s="255" t="s">
        <v>142</v>
      </c>
      <c r="F29" s="255" t="s">
        <v>143</v>
      </c>
      <c r="G29" s="255" t="s">
        <v>144</v>
      </c>
      <c r="H29" s="255" t="s">
        <v>145</v>
      </c>
      <c r="I29" s="255" t="s">
        <v>146</v>
      </c>
      <c r="J29" s="255" t="s">
        <v>147</v>
      </c>
      <c r="K29" s="255" t="s">
        <v>148</v>
      </c>
      <c r="L29" s="255" t="s">
        <v>149</v>
      </c>
      <c r="M29" s="255" t="s">
        <v>150</v>
      </c>
      <c r="N29" s="255" t="s">
        <v>128</v>
      </c>
      <c r="O29" s="255" t="s">
        <v>151</v>
      </c>
      <c r="P29" s="452"/>
      <c r="Q29" s="452"/>
      <c r="R29" s="452"/>
      <c r="S29" s="452"/>
      <c r="T29" s="452"/>
      <c r="U29" s="452"/>
      <c r="V29" s="452"/>
      <c r="W29" s="452"/>
      <c r="X29" s="452"/>
      <c r="Y29" s="452"/>
      <c r="Z29" s="452"/>
      <c r="AA29" s="452"/>
      <c r="AB29" s="452"/>
      <c r="AC29" s="452"/>
      <c r="AD29" s="452"/>
      <c r="AE29" s="477"/>
    </row>
    <row r="30" spans="1:32" ht="42" customHeight="1" thickBot="1" x14ac:dyDescent="0.3">
      <c r="A30" s="256"/>
      <c r="B30" s="473"/>
      <c r="C30" s="473"/>
      <c r="D30" s="200"/>
      <c r="E30" s="200"/>
      <c r="F30" s="200"/>
      <c r="G30" s="200"/>
      <c r="H30" s="200"/>
      <c r="I30" s="200"/>
      <c r="J30" s="200"/>
      <c r="K30" s="200"/>
      <c r="L30" s="200"/>
      <c r="M30" s="200"/>
      <c r="N30" s="200"/>
      <c r="O30" s="200"/>
      <c r="P30" s="257">
        <f>SUM(D30:O30)</f>
        <v>0</v>
      </c>
      <c r="Q30" s="474" t="s">
        <v>158</v>
      </c>
      <c r="R30" s="474"/>
      <c r="S30" s="474"/>
      <c r="T30" s="474"/>
      <c r="U30" s="474"/>
      <c r="V30" s="474"/>
      <c r="W30" s="474"/>
      <c r="X30" s="474"/>
      <c r="Y30" s="474" t="s">
        <v>43</v>
      </c>
      <c r="Z30" s="474"/>
      <c r="AA30" s="474"/>
      <c r="AB30" s="474"/>
      <c r="AC30" s="474"/>
      <c r="AD30" s="474"/>
      <c r="AE30" s="475"/>
    </row>
    <row r="31" spans="1:32" ht="12" customHeight="1" thickBot="1" x14ac:dyDescent="0.3">
      <c r="A31" s="258"/>
      <c r="B31" s="259"/>
      <c r="C31" s="259"/>
      <c r="D31" s="210"/>
      <c r="E31" s="210"/>
      <c r="F31" s="210"/>
      <c r="G31" s="210"/>
      <c r="H31" s="210"/>
      <c r="I31" s="210"/>
      <c r="J31" s="210"/>
      <c r="K31" s="210"/>
      <c r="L31" s="210"/>
      <c r="M31" s="210"/>
      <c r="N31" s="210"/>
      <c r="O31" s="210"/>
      <c r="P31" s="260"/>
      <c r="Q31" s="261"/>
      <c r="R31" s="261"/>
      <c r="S31" s="261"/>
      <c r="T31" s="261"/>
      <c r="U31" s="261"/>
      <c r="V31" s="261"/>
      <c r="W31" s="261"/>
      <c r="X31" s="261"/>
      <c r="Y31" s="261"/>
      <c r="Z31" s="261"/>
      <c r="AA31" s="261"/>
      <c r="AB31" s="261"/>
      <c r="AC31" s="261"/>
      <c r="AD31" s="261"/>
      <c r="AE31" s="262"/>
    </row>
    <row r="32" spans="1:32" ht="45" customHeight="1" x14ac:dyDescent="0.25">
      <c r="A32" s="446" t="s">
        <v>159</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8"/>
    </row>
    <row r="33" spans="1:41" ht="23.1" customHeight="1" x14ac:dyDescent="0.25">
      <c r="A33" s="450" t="s">
        <v>44</v>
      </c>
      <c r="B33" s="452" t="s">
        <v>46</v>
      </c>
      <c r="C33" s="452" t="s">
        <v>36</v>
      </c>
      <c r="D33" s="452" t="s">
        <v>160</v>
      </c>
      <c r="E33" s="452"/>
      <c r="F33" s="452"/>
      <c r="G33" s="452"/>
      <c r="H33" s="452"/>
      <c r="I33" s="452"/>
      <c r="J33" s="452"/>
      <c r="K33" s="452"/>
      <c r="L33" s="452"/>
      <c r="M33" s="452"/>
      <c r="N33" s="452"/>
      <c r="O33" s="452"/>
      <c r="P33" s="452"/>
      <c r="Q33" s="452" t="s">
        <v>161</v>
      </c>
      <c r="R33" s="452"/>
      <c r="S33" s="452"/>
      <c r="T33" s="452"/>
      <c r="U33" s="452"/>
      <c r="V33" s="452"/>
      <c r="W33" s="452"/>
      <c r="X33" s="452"/>
      <c r="Y33" s="452"/>
      <c r="Z33" s="452"/>
      <c r="AA33" s="452"/>
      <c r="AB33" s="452"/>
      <c r="AC33" s="452"/>
      <c r="AD33" s="452"/>
      <c r="AE33" s="477"/>
      <c r="AG33" s="263"/>
      <c r="AH33" s="263"/>
      <c r="AI33" s="263"/>
      <c r="AJ33" s="263"/>
      <c r="AK33" s="263"/>
      <c r="AL33" s="263"/>
      <c r="AM33" s="263"/>
      <c r="AN33" s="263"/>
      <c r="AO33" s="263"/>
    </row>
    <row r="34" spans="1:41" ht="27" customHeight="1" x14ac:dyDescent="0.25">
      <c r="A34" s="450"/>
      <c r="B34" s="452"/>
      <c r="C34" s="476"/>
      <c r="D34" s="255" t="s">
        <v>141</v>
      </c>
      <c r="E34" s="255" t="s">
        <v>142</v>
      </c>
      <c r="F34" s="255" t="s">
        <v>143</v>
      </c>
      <c r="G34" s="255" t="s">
        <v>144</v>
      </c>
      <c r="H34" s="255" t="s">
        <v>145</v>
      </c>
      <c r="I34" s="255" t="s">
        <v>146</v>
      </c>
      <c r="J34" s="255" t="s">
        <v>147</v>
      </c>
      <c r="K34" s="255" t="s">
        <v>148</v>
      </c>
      <c r="L34" s="255" t="s">
        <v>149</v>
      </c>
      <c r="M34" s="255" t="s">
        <v>150</v>
      </c>
      <c r="N34" s="255" t="s">
        <v>128</v>
      </c>
      <c r="O34" s="255" t="s">
        <v>151</v>
      </c>
      <c r="P34" s="255" t="s">
        <v>102</v>
      </c>
      <c r="Q34" s="459" t="s">
        <v>52</v>
      </c>
      <c r="R34" s="460"/>
      <c r="S34" s="460"/>
      <c r="T34" s="461"/>
      <c r="U34" s="452" t="s">
        <v>54</v>
      </c>
      <c r="V34" s="452"/>
      <c r="W34" s="452"/>
      <c r="X34" s="452"/>
      <c r="Y34" s="452" t="s">
        <v>56</v>
      </c>
      <c r="Z34" s="452"/>
      <c r="AA34" s="452"/>
      <c r="AB34" s="452"/>
      <c r="AC34" s="452" t="s">
        <v>58</v>
      </c>
      <c r="AD34" s="452"/>
      <c r="AE34" s="477"/>
      <c r="AG34" s="263"/>
      <c r="AH34" s="263"/>
      <c r="AI34" s="263"/>
      <c r="AJ34" s="263"/>
      <c r="AK34" s="263"/>
      <c r="AL34" s="263"/>
      <c r="AM34" s="263"/>
      <c r="AN34" s="263"/>
      <c r="AO34" s="263"/>
    </row>
    <row r="35" spans="1:41" ht="45" customHeight="1" x14ac:dyDescent="0.25">
      <c r="A35" s="463" t="str">
        <f>C17</f>
        <v>Desarrollar 1 metodología para caracterizar los liderazgos de las mujeres en los territorios</v>
      </c>
      <c r="B35" s="465">
        <f>SUM(B41:B46)</f>
        <v>0.1</v>
      </c>
      <c r="C35" s="265" t="s">
        <v>48</v>
      </c>
      <c r="D35" s="266"/>
      <c r="E35" s="266"/>
      <c r="F35" s="266"/>
      <c r="G35" s="266"/>
      <c r="H35" s="266"/>
      <c r="I35" s="282"/>
      <c r="J35" s="282">
        <v>1</v>
      </c>
      <c r="K35" s="282">
        <v>1</v>
      </c>
      <c r="L35" s="282">
        <v>1</v>
      </c>
      <c r="M35" s="282">
        <v>1</v>
      </c>
      <c r="N35" s="282">
        <v>1</v>
      </c>
      <c r="O35" s="282">
        <v>1</v>
      </c>
      <c r="P35" s="282">
        <f>MAX(D35:O35)</f>
        <v>1</v>
      </c>
      <c r="Q35" s="442" t="s">
        <v>199</v>
      </c>
      <c r="R35" s="442"/>
      <c r="S35" s="442"/>
      <c r="T35" s="442"/>
      <c r="U35" s="442" t="s">
        <v>200</v>
      </c>
      <c r="V35" s="442"/>
      <c r="W35" s="442"/>
      <c r="X35" s="442"/>
      <c r="Y35" s="442"/>
      <c r="Z35" s="442"/>
      <c r="AA35" s="442"/>
      <c r="AB35" s="442"/>
      <c r="AC35" s="442" t="s">
        <v>201</v>
      </c>
      <c r="AD35" s="442"/>
      <c r="AE35" s="443"/>
      <c r="AG35" s="263"/>
      <c r="AH35" s="263"/>
      <c r="AI35" s="263"/>
      <c r="AJ35" s="263"/>
      <c r="AK35" s="263"/>
      <c r="AL35" s="263"/>
      <c r="AM35" s="263"/>
      <c r="AN35" s="263"/>
      <c r="AO35" s="263"/>
    </row>
    <row r="36" spans="1:41" ht="401.25" customHeight="1" thickBot="1" x14ac:dyDescent="0.3">
      <c r="A36" s="464"/>
      <c r="B36" s="466"/>
      <c r="C36" s="268" t="s">
        <v>50</v>
      </c>
      <c r="D36" s="269"/>
      <c r="E36" s="269"/>
      <c r="F36" s="269"/>
      <c r="G36" s="270"/>
      <c r="H36" s="270"/>
      <c r="I36" s="270"/>
      <c r="J36" s="283">
        <v>1</v>
      </c>
      <c r="K36" s="283">
        <v>1</v>
      </c>
      <c r="L36" s="283">
        <v>1</v>
      </c>
      <c r="M36" s="283">
        <v>1</v>
      </c>
      <c r="N36" s="283">
        <v>1</v>
      </c>
      <c r="O36" s="283"/>
      <c r="P36" s="284">
        <f>MAX(D36:O36)</f>
        <v>1</v>
      </c>
      <c r="Q36" s="444"/>
      <c r="R36" s="444"/>
      <c r="S36" s="444"/>
      <c r="T36" s="444"/>
      <c r="U36" s="444"/>
      <c r="V36" s="444"/>
      <c r="W36" s="444"/>
      <c r="X36" s="444"/>
      <c r="Y36" s="444"/>
      <c r="Z36" s="444"/>
      <c r="AA36" s="444"/>
      <c r="AB36" s="444"/>
      <c r="AC36" s="444"/>
      <c r="AD36" s="444"/>
      <c r="AE36" s="445"/>
      <c r="AG36" s="263"/>
      <c r="AH36" s="263"/>
      <c r="AI36" s="263"/>
      <c r="AJ36" s="263"/>
      <c r="AK36" s="263"/>
      <c r="AL36" s="263"/>
      <c r="AM36" s="263"/>
      <c r="AN36" s="263"/>
      <c r="AO36" s="263"/>
    </row>
    <row r="37" spans="1:41" s="254" customFormat="1" ht="17.25" customHeight="1" x14ac:dyDescent="0.2"/>
    <row r="38" spans="1:41" ht="45" customHeight="1" thickBot="1" x14ac:dyDescent="0.3">
      <c r="A38" s="446" t="s">
        <v>165</v>
      </c>
      <c r="B38" s="447"/>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8"/>
      <c r="AG38" s="263"/>
      <c r="AH38" s="263"/>
      <c r="AI38" s="263"/>
      <c r="AJ38" s="263"/>
      <c r="AK38" s="263"/>
      <c r="AL38" s="263"/>
      <c r="AM38" s="263"/>
      <c r="AN38" s="263"/>
      <c r="AO38" s="263"/>
    </row>
    <row r="39" spans="1:41" ht="26.1" customHeight="1" x14ac:dyDescent="0.25">
      <c r="A39" s="449" t="s">
        <v>60</v>
      </c>
      <c r="B39" s="451" t="s">
        <v>166</v>
      </c>
      <c r="C39" s="453" t="s">
        <v>167</v>
      </c>
      <c r="D39" s="455" t="s">
        <v>168</v>
      </c>
      <c r="E39" s="456"/>
      <c r="F39" s="456"/>
      <c r="G39" s="456"/>
      <c r="H39" s="456"/>
      <c r="I39" s="456"/>
      <c r="J39" s="456"/>
      <c r="K39" s="456"/>
      <c r="L39" s="456"/>
      <c r="M39" s="456"/>
      <c r="N39" s="456"/>
      <c r="O39" s="456"/>
      <c r="P39" s="457"/>
      <c r="Q39" s="451" t="s">
        <v>169</v>
      </c>
      <c r="R39" s="451"/>
      <c r="S39" s="451"/>
      <c r="T39" s="451"/>
      <c r="U39" s="451"/>
      <c r="V39" s="451"/>
      <c r="W39" s="451"/>
      <c r="X39" s="451"/>
      <c r="Y39" s="451"/>
      <c r="Z39" s="451"/>
      <c r="AA39" s="451"/>
      <c r="AB39" s="451"/>
      <c r="AC39" s="451"/>
      <c r="AD39" s="451"/>
      <c r="AE39" s="458"/>
      <c r="AG39" s="263"/>
      <c r="AH39" s="263"/>
      <c r="AI39" s="263"/>
      <c r="AJ39" s="263"/>
      <c r="AK39" s="263"/>
      <c r="AL39" s="263"/>
      <c r="AM39" s="263"/>
      <c r="AN39" s="263"/>
      <c r="AO39" s="263"/>
    </row>
    <row r="40" spans="1:41" ht="26.1" customHeight="1" x14ac:dyDescent="0.25">
      <c r="A40" s="450"/>
      <c r="B40" s="452"/>
      <c r="C40" s="454"/>
      <c r="D40" s="255" t="s">
        <v>170</v>
      </c>
      <c r="E40" s="255" t="s">
        <v>171</v>
      </c>
      <c r="F40" s="255" t="s">
        <v>172</v>
      </c>
      <c r="G40" s="255" t="s">
        <v>173</v>
      </c>
      <c r="H40" s="255" t="s">
        <v>174</v>
      </c>
      <c r="I40" s="255" t="s">
        <v>175</v>
      </c>
      <c r="J40" s="255" t="s">
        <v>176</v>
      </c>
      <c r="K40" s="255" t="s">
        <v>177</v>
      </c>
      <c r="L40" s="255" t="s">
        <v>178</v>
      </c>
      <c r="M40" s="255" t="s">
        <v>179</v>
      </c>
      <c r="N40" s="255" t="s">
        <v>180</v>
      </c>
      <c r="O40" s="255" t="s">
        <v>181</v>
      </c>
      <c r="P40" s="255" t="s">
        <v>182</v>
      </c>
      <c r="Q40" s="459" t="s">
        <v>183</v>
      </c>
      <c r="R40" s="460"/>
      <c r="S40" s="460"/>
      <c r="T40" s="460"/>
      <c r="U40" s="460"/>
      <c r="V40" s="460"/>
      <c r="W40" s="460"/>
      <c r="X40" s="461"/>
      <c r="Y40" s="459" t="s">
        <v>68</v>
      </c>
      <c r="Z40" s="460"/>
      <c r="AA40" s="460"/>
      <c r="AB40" s="460"/>
      <c r="AC40" s="460"/>
      <c r="AD40" s="460"/>
      <c r="AE40" s="462"/>
      <c r="AG40" s="273"/>
      <c r="AH40" s="273"/>
      <c r="AI40" s="273"/>
      <c r="AJ40" s="273"/>
      <c r="AK40" s="273"/>
      <c r="AL40" s="273"/>
      <c r="AM40" s="273"/>
      <c r="AN40" s="273"/>
      <c r="AO40" s="273"/>
    </row>
    <row r="41" spans="1:41" ht="26.1" customHeight="1" x14ac:dyDescent="0.25">
      <c r="A41" s="422" t="s">
        <v>202</v>
      </c>
      <c r="B41" s="423">
        <v>0.03</v>
      </c>
      <c r="C41" s="274" t="s">
        <v>48</v>
      </c>
      <c r="D41" s="275"/>
      <c r="E41" s="275"/>
      <c r="F41" s="275"/>
      <c r="G41" s="275"/>
      <c r="H41" s="275"/>
      <c r="I41" s="275"/>
      <c r="J41" s="275">
        <v>0.05</v>
      </c>
      <c r="K41" s="275">
        <v>0.25</v>
      </c>
      <c r="L41" s="275">
        <v>0.1</v>
      </c>
      <c r="M41" s="275">
        <v>0.25</v>
      </c>
      <c r="N41" s="275">
        <v>0.1</v>
      </c>
      <c r="O41" s="275">
        <v>0.25</v>
      </c>
      <c r="P41" s="276">
        <f t="shared" ref="P41:P44" si="1">SUM(D41:O41)</f>
        <v>1</v>
      </c>
      <c r="Q41" s="424" t="s">
        <v>203</v>
      </c>
      <c r="R41" s="425"/>
      <c r="S41" s="425"/>
      <c r="T41" s="425"/>
      <c r="U41" s="425"/>
      <c r="V41" s="425"/>
      <c r="W41" s="425"/>
      <c r="X41" s="426"/>
      <c r="Y41" s="388" t="s">
        <v>204</v>
      </c>
      <c r="Z41" s="389"/>
      <c r="AA41" s="389"/>
      <c r="AB41" s="389"/>
      <c r="AC41" s="389"/>
      <c r="AD41" s="389"/>
      <c r="AE41" s="390"/>
      <c r="AG41" s="273"/>
      <c r="AH41" s="273"/>
      <c r="AI41" s="273"/>
      <c r="AJ41" s="273"/>
      <c r="AK41" s="273"/>
      <c r="AL41" s="273"/>
      <c r="AM41" s="273"/>
      <c r="AN41" s="273"/>
      <c r="AO41" s="273"/>
    </row>
    <row r="42" spans="1:41" ht="119.1" customHeight="1" x14ac:dyDescent="0.25">
      <c r="A42" s="422"/>
      <c r="B42" s="423"/>
      <c r="C42" s="278" t="s">
        <v>50</v>
      </c>
      <c r="D42" s="279"/>
      <c r="E42" s="279"/>
      <c r="F42" s="279"/>
      <c r="G42" s="279"/>
      <c r="H42" s="279"/>
      <c r="I42" s="279"/>
      <c r="J42" s="279">
        <v>0.05</v>
      </c>
      <c r="K42" s="279">
        <v>0.25</v>
      </c>
      <c r="L42" s="279">
        <v>0.1</v>
      </c>
      <c r="M42" s="279">
        <v>0.25</v>
      </c>
      <c r="N42" s="279">
        <v>0.1</v>
      </c>
      <c r="O42" s="279"/>
      <c r="P42" s="276">
        <f t="shared" si="1"/>
        <v>0.75</v>
      </c>
      <c r="Q42" s="427"/>
      <c r="R42" s="428"/>
      <c r="S42" s="428"/>
      <c r="T42" s="428"/>
      <c r="U42" s="428"/>
      <c r="V42" s="428"/>
      <c r="W42" s="428"/>
      <c r="X42" s="429"/>
      <c r="Y42" s="391"/>
      <c r="Z42" s="392"/>
      <c r="AA42" s="392"/>
      <c r="AB42" s="392"/>
      <c r="AC42" s="392"/>
      <c r="AD42" s="392"/>
      <c r="AE42" s="393"/>
      <c r="AG42" s="273"/>
      <c r="AH42" s="273"/>
      <c r="AI42" s="273"/>
      <c r="AJ42" s="273"/>
      <c r="AK42" s="273"/>
      <c r="AL42" s="273"/>
      <c r="AM42" s="273"/>
      <c r="AN42" s="273"/>
      <c r="AO42" s="273"/>
    </row>
    <row r="43" spans="1:41" ht="26.1" customHeight="1" x14ac:dyDescent="0.25">
      <c r="A43" s="422" t="s">
        <v>205</v>
      </c>
      <c r="B43" s="423">
        <v>0.04</v>
      </c>
      <c r="C43" s="274" t="s">
        <v>48</v>
      </c>
      <c r="D43" s="275"/>
      <c r="E43" s="275"/>
      <c r="F43" s="275"/>
      <c r="G43" s="275"/>
      <c r="H43" s="275"/>
      <c r="I43" s="275"/>
      <c r="J43" s="275">
        <v>0.1</v>
      </c>
      <c r="K43" s="275">
        <v>0.06</v>
      </c>
      <c r="L43" s="275">
        <v>0.22</v>
      </c>
      <c r="M43" s="275">
        <v>0.22</v>
      </c>
      <c r="N43" s="275">
        <v>0.22</v>
      </c>
      <c r="O43" s="275">
        <v>0.18</v>
      </c>
      <c r="P43" s="276">
        <f t="shared" si="1"/>
        <v>1</v>
      </c>
      <c r="Q43" s="424" t="s">
        <v>206</v>
      </c>
      <c r="R43" s="425"/>
      <c r="S43" s="425"/>
      <c r="T43" s="425"/>
      <c r="U43" s="425"/>
      <c r="V43" s="425"/>
      <c r="W43" s="425"/>
      <c r="X43" s="426"/>
      <c r="Y43" s="550" t="s">
        <v>204</v>
      </c>
      <c r="Z43" s="551"/>
      <c r="AA43" s="551"/>
      <c r="AB43" s="551"/>
      <c r="AC43" s="551"/>
      <c r="AD43" s="551"/>
      <c r="AE43" s="552"/>
      <c r="AG43" s="273"/>
      <c r="AH43" s="273"/>
      <c r="AI43" s="273"/>
      <c r="AJ43" s="273"/>
      <c r="AK43" s="273"/>
      <c r="AL43" s="273"/>
      <c r="AM43" s="273"/>
      <c r="AN43" s="273"/>
      <c r="AO43" s="273"/>
    </row>
    <row r="44" spans="1:41" ht="119.1" customHeight="1" x14ac:dyDescent="0.25">
      <c r="A44" s="422"/>
      <c r="B44" s="423"/>
      <c r="C44" s="278" t="s">
        <v>50</v>
      </c>
      <c r="D44" s="279"/>
      <c r="E44" s="279"/>
      <c r="F44" s="279"/>
      <c r="G44" s="279"/>
      <c r="H44" s="279"/>
      <c r="I44" s="279"/>
      <c r="J44" s="279">
        <v>0.1</v>
      </c>
      <c r="K44" s="279">
        <v>0.06</v>
      </c>
      <c r="L44" s="279">
        <v>0.22</v>
      </c>
      <c r="M44" s="279">
        <v>0.22</v>
      </c>
      <c r="N44" s="279">
        <v>0.22</v>
      </c>
      <c r="O44" s="279"/>
      <c r="P44" s="276">
        <f t="shared" si="1"/>
        <v>0.82</v>
      </c>
      <c r="Q44" s="427"/>
      <c r="R44" s="428"/>
      <c r="S44" s="428"/>
      <c r="T44" s="428"/>
      <c r="U44" s="428"/>
      <c r="V44" s="428"/>
      <c r="W44" s="428"/>
      <c r="X44" s="429"/>
      <c r="Y44" s="553"/>
      <c r="Z44" s="554"/>
      <c r="AA44" s="554"/>
      <c r="AB44" s="554"/>
      <c r="AC44" s="554"/>
      <c r="AD44" s="554"/>
      <c r="AE44" s="555"/>
      <c r="AG44" s="273"/>
      <c r="AH44" s="273"/>
      <c r="AI44" s="273"/>
      <c r="AJ44" s="273"/>
      <c r="AK44" s="273"/>
      <c r="AL44" s="273"/>
      <c r="AM44" s="273"/>
      <c r="AN44" s="273"/>
      <c r="AO44" s="273"/>
    </row>
    <row r="45" spans="1:41" ht="28.5" customHeight="1" x14ac:dyDescent="0.25">
      <c r="A45" s="422" t="s">
        <v>207</v>
      </c>
      <c r="B45" s="423">
        <v>0.03</v>
      </c>
      <c r="C45" s="274" t="s">
        <v>48</v>
      </c>
      <c r="D45" s="275"/>
      <c r="E45" s="275"/>
      <c r="F45" s="275"/>
      <c r="G45" s="275"/>
      <c r="H45" s="275"/>
      <c r="I45" s="275"/>
      <c r="J45" s="275">
        <v>0.1</v>
      </c>
      <c r="K45" s="275">
        <v>0.06</v>
      </c>
      <c r="L45" s="275">
        <v>0.22</v>
      </c>
      <c r="M45" s="275">
        <v>0.22</v>
      </c>
      <c r="N45" s="275">
        <v>0.22</v>
      </c>
      <c r="O45" s="275">
        <v>0.18</v>
      </c>
      <c r="P45" s="276">
        <f t="shared" ref="P45:P46" si="2">SUM(D45:O45)</f>
        <v>1</v>
      </c>
      <c r="Q45" s="424" t="s">
        <v>208</v>
      </c>
      <c r="R45" s="425"/>
      <c r="S45" s="425"/>
      <c r="T45" s="425"/>
      <c r="U45" s="425"/>
      <c r="V45" s="425"/>
      <c r="W45" s="425"/>
      <c r="X45" s="426"/>
      <c r="Y45" s="550" t="s">
        <v>204</v>
      </c>
      <c r="Z45" s="551"/>
      <c r="AA45" s="551"/>
      <c r="AB45" s="551"/>
      <c r="AC45" s="551"/>
      <c r="AD45" s="551"/>
      <c r="AE45" s="552"/>
      <c r="AG45" s="277"/>
      <c r="AH45" s="277"/>
      <c r="AI45" s="277"/>
      <c r="AJ45" s="277"/>
      <c r="AK45" s="277"/>
      <c r="AL45" s="277"/>
      <c r="AM45" s="277"/>
      <c r="AN45" s="277"/>
      <c r="AO45" s="277"/>
    </row>
    <row r="46" spans="1:41" ht="152.1" customHeight="1" x14ac:dyDescent="0.25">
      <c r="A46" s="422"/>
      <c r="B46" s="423"/>
      <c r="C46" s="278" t="s">
        <v>50</v>
      </c>
      <c r="D46" s="279"/>
      <c r="E46" s="279"/>
      <c r="F46" s="279"/>
      <c r="G46" s="279"/>
      <c r="H46" s="279"/>
      <c r="I46" s="279"/>
      <c r="J46" s="279">
        <v>0.1</v>
      </c>
      <c r="K46" s="279">
        <v>0.06</v>
      </c>
      <c r="L46" s="279">
        <v>0.22</v>
      </c>
      <c r="M46" s="279">
        <v>0.22</v>
      </c>
      <c r="N46" s="279">
        <v>0.22</v>
      </c>
      <c r="O46" s="279"/>
      <c r="P46" s="276">
        <f t="shared" si="2"/>
        <v>0.82</v>
      </c>
      <c r="Q46" s="427"/>
      <c r="R46" s="428"/>
      <c r="S46" s="428"/>
      <c r="T46" s="428"/>
      <c r="U46" s="428"/>
      <c r="V46" s="428"/>
      <c r="W46" s="428"/>
      <c r="X46" s="429"/>
      <c r="Y46" s="553"/>
      <c r="Z46" s="554"/>
      <c r="AA46" s="554"/>
      <c r="AB46" s="554"/>
      <c r="AC46" s="554"/>
      <c r="AD46" s="554"/>
      <c r="AE46" s="555"/>
    </row>
    <row r="47" spans="1:41" ht="15" customHeight="1" x14ac:dyDescent="0.25">
      <c r="A47" s="199" t="s">
        <v>187</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43 Y35 Q45 Q41" xr:uid="{C87D81A7-2278-E145-9E3E-A32E6D6B8BDF}">
      <formula1>2000</formula1>
    </dataValidation>
    <dataValidation type="textLength" operator="lessThanOrEqual" allowBlank="1" showInputMessage="1" showErrorMessage="1" errorTitle="Máximo 2.000 caracteres" error="Máximo 2.000 caracteres" promptTitle="2.000 caracteres" sqref="Q30:Q31" xr:uid="{24EF7449-0582-DD44-BFBF-CBD98FA4B283}">
      <formula1>2000</formula1>
    </dataValidation>
    <dataValidation type="list" allowBlank="1" showInputMessage="1" showErrorMessage="1" sqref="C7:C9" xr:uid="{0B8341B5-4357-9C49-BA74-93BB9B6BB5CA}">
      <formula1>$B$21:$M$21</formula1>
    </dataValidation>
  </dataValidations>
  <hyperlinks>
    <hyperlink ref="Y45:AE46" r:id="rId1" display="https://secretariadistritald-my.sharepoint.com/:w:/g/personal/territorializacion2021_sdmujer_gov_co/EdlJpqV6uMlCkljkG5Dw7CwBjvhyhknf3dwkYpUcwnbw8Q?e=BrWfje" xr:uid="{650950A9-7378-42BA-ACC3-F7E033B5C681}"/>
    <hyperlink ref="Y43:AE44" r:id="rId2" display="https://secretariadistritald-my.sharepoint.com/:w:/g/personal/territorializacion2021_sdmujer_gov_co/EdlJpqV6uMlCkljkG5Dw7CwBjvhyhknf3dwkYpUcwnbw8Q?e=BrWfje" xr:uid="{3D360428-6160-4087-B3E3-A86A4F7F68F4}"/>
    <hyperlink ref="Y41:AE42" r:id="rId3" display="https://secretariadistritald-my.sharepoint.com/:w:/g/personal/territorializacion2021_sdmujer_gov_co/EdlJpqV6uMlCkljkG5Dw7CwBjvhyhknf3dwkYpUcwnbw8Q?e=BrWfje" xr:uid="{7CBC0452-C6F5-4363-8CD4-7BFD17B3EA99}"/>
  </hyperlinks>
  <pageMargins left="0.25" right="0.25" top="0.75" bottom="0.75" header="0.3" footer="0.3"/>
  <pageSetup scale="18" orientation="landscape" r:id="rId4"/>
  <drawing r:id="rId5"/>
  <legacyDrawing r:id="rId6"/>
  <extLst>
    <ext xmlns:x14="http://schemas.microsoft.com/office/spreadsheetml/2009/9/main" uri="{CCE6A557-97BC-4b89-ADB6-D9C93CAAB3DF}">
      <x14:dataValidations xmlns:xm="http://schemas.microsoft.com/office/excel/2006/main" count="3">
        <x14:dataValidation type="list" allowBlank="1" showInputMessage="1" showErrorMessage="1" xr:uid="{A738C7A2-39FE-AD46-8F04-F909EFC22084}">
          <x14:formula1>
            <xm:f>listas!$A$2:$A$6</xm:f>
          </x14:formula1>
          <xm:sqref>C15:K15</xm:sqref>
        </x14:dataValidation>
        <x14:dataValidation type="list" allowBlank="1" showInputMessage="1" showErrorMessage="1" xr:uid="{DEA75BD1-F1C3-3545-AE42-D4C5C85B700B}">
          <x14:formula1>
            <xm:f>listas!$B$2:$B$8</xm:f>
          </x14:formula1>
          <xm:sqref>R15:X15</xm:sqref>
        </x14:dataValidation>
        <x14:dataValidation type="list" allowBlank="1" showInputMessage="1" showErrorMessage="1" xr:uid="{788AE3C6-01D0-5746-807D-5C04F3415D7A}">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D443-7D23-E14C-AF7D-09618739C679}">
  <sheetPr>
    <tabColor theme="7" tint="0.39997558519241921"/>
    <pageSetUpPr fitToPage="1"/>
  </sheetPr>
  <dimension ref="A1:AO43"/>
  <sheetViews>
    <sheetView showGridLines="0" topLeftCell="J37" zoomScale="60" zoomScaleNormal="60" workbookViewId="0">
      <selection activeCell="Q41" sqref="Q41:X42"/>
    </sheetView>
  </sheetViews>
  <sheetFormatPr baseColWidth="10" defaultColWidth="10.85546875" defaultRowHeight="14.25" x14ac:dyDescent="0.25"/>
  <cols>
    <col min="1" max="1" width="38.42578125" style="199" customWidth="1"/>
    <col min="2" max="2" width="20.42578125" style="199" customWidth="1"/>
    <col min="3" max="14" width="20.7109375" style="199" customWidth="1"/>
    <col min="15" max="15" width="20.42578125" style="199" customWidth="1"/>
    <col min="16" max="16" width="32.42578125" style="199" customWidth="1"/>
    <col min="17" max="27" width="18.140625" style="199" customWidth="1"/>
    <col min="28" max="28" width="22.7109375" style="199" customWidth="1"/>
    <col min="29" max="29" width="19" style="199" customWidth="1"/>
    <col min="30" max="30" width="19.42578125" style="199" customWidth="1"/>
    <col min="31" max="31" width="20.42578125" style="199" customWidth="1"/>
    <col min="32" max="32" width="22.85546875" style="199" customWidth="1"/>
    <col min="33" max="33" width="18.42578125" style="199" bestFit="1" customWidth="1"/>
    <col min="34" max="34" width="8.42578125" style="199" customWidth="1"/>
    <col min="35" max="35" width="18.42578125" style="199" bestFit="1" customWidth="1"/>
    <col min="36" max="36" width="5.7109375" style="199" customWidth="1"/>
    <col min="37" max="37" width="18.42578125" style="199" bestFit="1" customWidth="1"/>
    <col min="38" max="38" width="4.7109375" style="199" customWidth="1"/>
    <col min="39" max="39" width="23" style="199" bestFit="1" customWidth="1"/>
    <col min="40" max="40" width="10.85546875" style="199"/>
    <col min="41" max="41" width="18.42578125" style="199" bestFit="1" customWidth="1"/>
    <col min="42" max="42" width="16.140625" style="199" customWidth="1"/>
    <col min="43" max="16384" width="10.85546875" style="199"/>
  </cols>
  <sheetData>
    <row r="1" spans="1:31" ht="32.25" customHeight="1" thickBot="1" x14ac:dyDescent="0.3">
      <c r="A1" s="535"/>
      <c r="B1" s="538" t="s">
        <v>121</v>
      </c>
      <c r="C1" s="539"/>
      <c r="D1" s="539"/>
      <c r="E1" s="539"/>
      <c r="F1" s="539"/>
      <c r="G1" s="539"/>
      <c r="H1" s="539"/>
      <c r="I1" s="539"/>
      <c r="J1" s="539"/>
      <c r="K1" s="539"/>
      <c r="L1" s="539"/>
      <c r="M1" s="539"/>
      <c r="N1" s="539"/>
      <c r="O1" s="539"/>
      <c r="P1" s="539"/>
      <c r="Q1" s="539"/>
      <c r="R1" s="539"/>
      <c r="S1" s="539"/>
      <c r="T1" s="539"/>
      <c r="U1" s="539"/>
      <c r="V1" s="539"/>
      <c r="W1" s="539"/>
      <c r="X1" s="539"/>
      <c r="Y1" s="539"/>
      <c r="Z1" s="539"/>
      <c r="AA1" s="540"/>
      <c r="AB1" s="541" t="s">
        <v>122</v>
      </c>
      <c r="AC1" s="542"/>
      <c r="AD1" s="542"/>
      <c r="AE1" s="543"/>
    </row>
    <row r="2" spans="1:31" ht="30.75" customHeight="1" thickBot="1" x14ac:dyDescent="0.3">
      <c r="A2" s="536"/>
      <c r="B2" s="538" t="s">
        <v>123</v>
      </c>
      <c r="C2" s="539"/>
      <c r="D2" s="539"/>
      <c r="E2" s="539"/>
      <c r="F2" s="539"/>
      <c r="G2" s="539"/>
      <c r="H2" s="539"/>
      <c r="I2" s="539"/>
      <c r="J2" s="539"/>
      <c r="K2" s="539"/>
      <c r="L2" s="539"/>
      <c r="M2" s="539"/>
      <c r="N2" s="539"/>
      <c r="O2" s="539"/>
      <c r="P2" s="539"/>
      <c r="Q2" s="539"/>
      <c r="R2" s="539"/>
      <c r="S2" s="539"/>
      <c r="T2" s="539"/>
      <c r="U2" s="539"/>
      <c r="V2" s="539"/>
      <c r="W2" s="539"/>
      <c r="X2" s="539"/>
      <c r="Y2" s="539"/>
      <c r="Z2" s="539"/>
      <c r="AA2" s="540"/>
      <c r="AB2" s="541" t="s">
        <v>124</v>
      </c>
      <c r="AC2" s="542"/>
      <c r="AD2" s="542"/>
      <c r="AE2" s="543"/>
    </row>
    <row r="3" spans="1:31" ht="24" customHeight="1" thickBot="1" x14ac:dyDescent="0.3">
      <c r="A3" s="536"/>
      <c r="B3" s="544" t="s">
        <v>125</v>
      </c>
      <c r="C3" s="545"/>
      <c r="D3" s="545"/>
      <c r="E3" s="545"/>
      <c r="F3" s="545"/>
      <c r="G3" s="545"/>
      <c r="H3" s="545"/>
      <c r="I3" s="545"/>
      <c r="J3" s="545"/>
      <c r="K3" s="545"/>
      <c r="L3" s="545"/>
      <c r="M3" s="545"/>
      <c r="N3" s="545"/>
      <c r="O3" s="545"/>
      <c r="P3" s="545"/>
      <c r="Q3" s="545"/>
      <c r="R3" s="545"/>
      <c r="S3" s="545"/>
      <c r="T3" s="545"/>
      <c r="U3" s="545"/>
      <c r="V3" s="545"/>
      <c r="W3" s="545"/>
      <c r="X3" s="545"/>
      <c r="Y3" s="545"/>
      <c r="Z3" s="545"/>
      <c r="AA3" s="546"/>
      <c r="AB3" s="541" t="s">
        <v>126</v>
      </c>
      <c r="AC3" s="542"/>
      <c r="AD3" s="542"/>
      <c r="AE3" s="543"/>
    </row>
    <row r="4" spans="1:31" ht="21.75" customHeight="1" thickBot="1" x14ac:dyDescent="0.3">
      <c r="A4" s="537"/>
      <c r="B4" s="547"/>
      <c r="C4" s="548"/>
      <c r="D4" s="548"/>
      <c r="E4" s="548"/>
      <c r="F4" s="548"/>
      <c r="G4" s="548"/>
      <c r="H4" s="548"/>
      <c r="I4" s="548"/>
      <c r="J4" s="548"/>
      <c r="K4" s="548"/>
      <c r="L4" s="548"/>
      <c r="M4" s="548"/>
      <c r="N4" s="548"/>
      <c r="O4" s="548"/>
      <c r="P4" s="548"/>
      <c r="Q4" s="548"/>
      <c r="R4" s="548"/>
      <c r="S4" s="548"/>
      <c r="T4" s="548"/>
      <c r="U4" s="548"/>
      <c r="V4" s="548"/>
      <c r="W4" s="548"/>
      <c r="X4" s="548"/>
      <c r="Y4" s="548"/>
      <c r="Z4" s="548"/>
      <c r="AA4" s="549"/>
      <c r="AB4" s="541" t="s">
        <v>127</v>
      </c>
      <c r="AC4" s="542"/>
      <c r="AD4" s="542"/>
      <c r="AE4" s="543"/>
    </row>
    <row r="5" spans="1:31" ht="9" customHeight="1" thickBot="1" x14ac:dyDescent="0.3">
      <c r="A5" s="201"/>
      <c r="B5" s="202"/>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D5" s="205"/>
      <c r="AE5" s="206"/>
    </row>
    <row r="6" spans="1:31" ht="9" customHeight="1" thickBot="1" x14ac:dyDescent="0.3">
      <c r="A6" s="207"/>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D6" s="205"/>
      <c r="AE6" s="206"/>
    </row>
    <row r="7" spans="1:31" ht="15" x14ac:dyDescent="0.25">
      <c r="A7" s="509" t="s">
        <v>4</v>
      </c>
      <c r="B7" s="510"/>
      <c r="C7" s="521" t="s">
        <v>128</v>
      </c>
      <c r="D7" s="509" t="s">
        <v>6</v>
      </c>
      <c r="E7" s="524"/>
      <c r="F7" s="524"/>
      <c r="G7" s="524"/>
      <c r="H7" s="510"/>
      <c r="I7" s="562">
        <v>45632</v>
      </c>
      <c r="J7" s="563"/>
      <c r="K7" s="509" t="s">
        <v>8</v>
      </c>
      <c r="L7" s="510"/>
      <c r="M7" s="533" t="s">
        <v>129</v>
      </c>
      <c r="N7" s="534"/>
      <c r="O7" s="499"/>
      <c r="P7" s="500"/>
      <c r="Q7" s="204"/>
      <c r="R7" s="204"/>
      <c r="S7" s="204"/>
      <c r="T7" s="204"/>
      <c r="U7" s="204"/>
      <c r="V7" s="204"/>
      <c r="W7" s="204"/>
      <c r="X7" s="204"/>
      <c r="Y7" s="204"/>
      <c r="Z7" s="204"/>
      <c r="AA7" s="204"/>
      <c r="AB7" s="204"/>
      <c r="AD7" s="205"/>
      <c r="AE7" s="206"/>
    </row>
    <row r="8" spans="1:31" ht="15" x14ac:dyDescent="0.25">
      <c r="A8" s="511"/>
      <c r="B8" s="512"/>
      <c r="C8" s="522"/>
      <c r="D8" s="511"/>
      <c r="E8" s="525"/>
      <c r="F8" s="525"/>
      <c r="G8" s="525"/>
      <c r="H8" s="512"/>
      <c r="I8" s="564"/>
      <c r="J8" s="565"/>
      <c r="K8" s="511"/>
      <c r="L8" s="512"/>
      <c r="M8" s="501" t="s">
        <v>130</v>
      </c>
      <c r="N8" s="502"/>
      <c r="O8" s="503"/>
      <c r="P8" s="504"/>
      <c r="Q8" s="204"/>
      <c r="R8" s="204"/>
      <c r="S8" s="204"/>
      <c r="T8" s="204"/>
      <c r="U8" s="204"/>
      <c r="V8" s="204"/>
      <c r="W8" s="204"/>
      <c r="X8" s="204"/>
      <c r="Y8" s="204"/>
      <c r="Z8" s="204"/>
      <c r="AA8" s="204"/>
      <c r="AB8" s="204"/>
      <c r="AD8" s="205"/>
      <c r="AE8" s="206"/>
    </row>
    <row r="9" spans="1:31" ht="15.75" thickBot="1" x14ac:dyDescent="0.3">
      <c r="A9" s="513"/>
      <c r="B9" s="514"/>
      <c r="C9" s="523"/>
      <c r="D9" s="513"/>
      <c r="E9" s="526"/>
      <c r="F9" s="526"/>
      <c r="G9" s="526"/>
      <c r="H9" s="514"/>
      <c r="I9" s="566"/>
      <c r="J9" s="567"/>
      <c r="K9" s="513"/>
      <c r="L9" s="514"/>
      <c r="M9" s="505" t="s">
        <v>131</v>
      </c>
      <c r="N9" s="506"/>
      <c r="O9" s="507" t="s">
        <v>132</v>
      </c>
      <c r="P9" s="508"/>
      <c r="Q9" s="204"/>
      <c r="R9" s="204"/>
      <c r="S9" s="204"/>
      <c r="T9" s="204"/>
      <c r="U9" s="204"/>
      <c r="V9" s="204"/>
      <c r="W9" s="204"/>
      <c r="X9" s="204"/>
      <c r="Y9" s="204"/>
      <c r="Z9" s="204"/>
      <c r="AA9" s="204"/>
      <c r="AB9" s="204"/>
      <c r="AD9" s="205"/>
      <c r="AE9" s="206"/>
    </row>
    <row r="10" spans="1:31" ht="15" customHeight="1" thickBot="1" x14ac:dyDescent="0.3">
      <c r="A10" s="208"/>
      <c r="B10" s="209"/>
      <c r="C10" s="209"/>
      <c r="D10" s="210"/>
      <c r="E10" s="210"/>
      <c r="F10" s="210"/>
      <c r="G10" s="210"/>
      <c r="H10" s="210"/>
      <c r="I10" s="211"/>
      <c r="J10" s="211"/>
      <c r="K10" s="210"/>
      <c r="L10" s="210"/>
      <c r="M10" s="212"/>
      <c r="N10" s="212"/>
      <c r="O10" s="213"/>
      <c r="P10" s="213"/>
      <c r="Q10" s="209"/>
      <c r="R10" s="209"/>
      <c r="S10" s="209"/>
      <c r="T10" s="209"/>
      <c r="U10" s="209"/>
      <c r="V10" s="209"/>
      <c r="W10" s="209"/>
      <c r="X10" s="209"/>
      <c r="Y10" s="209"/>
      <c r="Z10" s="209"/>
      <c r="AA10" s="209"/>
      <c r="AB10" s="209"/>
      <c r="AD10" s="214"/>
      <c r="AE10" s="215"/>
    </row>
    <row r="11" spans="1:31" ht="15" customHeight="1" x14ac:dyDescent="0.25">
      <c r="A11" s="509" t="s">
        <v>10</v>
      </c>
      <c r="B11" s="510"/>
      <c r="C11" s="446" t="s">
        <v>133</v>
      </c>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8"/>
    </row>
    <row r="12" spans="1:31" ht="15" customHeight="1" x14ac:dyDescent="0.25">
      <c r="A12" s="511"/>
      <c r="B12" s="512"/>
      <c r="C12" s="515"/>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7"/>
    </row>
    <row r="13" spans="1:31" ht="15" customHeight="1" thickBot="1" x14ac:dyDescent="0.3">
      <c r="A13" s="513"/>
      <c r="B13" s="514"/>
      <c r="C13" s="518"/>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20"/>
    </row>
    <row r="14" spans="1:31" ht="9" customHeight="1" thickBot="1" x14ac:dyDescent="0.3">
      <c r="A14" s="217"/>
      <c r="B14" s="218"/>
      <c r="C14" s="219"/>
      <c r="D14" s="219"/>
      <c r="E14" s="219"/>
      <c r="F14" s="219"/>
      <c r="G14" s="219"/>
      <c r="H14" s="219"/>
      <c r="I14" s="219"/>
      <c r="J14" s="219"/>
      <c r="K14" s="219"/>
      <c r="L14" s="219"/>
      <c r="M14" s="220"/>
      <c r="N14" s="220"/>
      <c r="O14" s="220"/>
      <c r="P14" s="220"/>
      <c r="Q14" s="220"/>
      <c r="R14" s="221"/>
      <c r="S14" s="221"/>
      <c r="T14" s="221"/>
      <c r="U14" s="221"/>
      <c r="V14" s="221"/>
      <c r="W14" s="221"/>
      <c r="X14" s="221"/>
      <c r="Y14" s="210"/>
      <c r="Z14" s="210"/>
      <c r="AA14" s="210"/>
      <c r="AB14" s="210"/>
      <c r="AD14" s="210"/>
      <c r="AE14" s="216"/>
    </row>
    <row r="15" spans="1:31" ht="51.75" customHeight="1" thickBot="1" x14ac:dyDescent="0.3">
      <c r="A15" s="482" t="s">
        <v>12</v>
      </c>
      <c r="B15" s="483"/>
      <c r="C15" s="493" t="s">
        <v>134</v>
      </c>
      <c r="D15" s="494"/>
      <c r="E15" s="494"/>
      <c r="F15" s="494"/>
      <c r="G15" s="494"/>
      <c r="H15" s="494"/>
      <c r="I15" s="494"/>
      <c r="J15" s="494"/>
      <c r="K15" s="495"/>
      <c r="L15" s="487" t="s">
        <v>14</v>
      </c>
      <c r="M15" s="488"/>
      <c r="N15" s="488"/>
      <c r="O15" s="488"/>
      <c r="P15" s="488"/>
      <c r="Q15" s="489"/>
      <c r="R15" s="496" t="s">
        <v>135</v>
      </c>
      <c r="S15" s="497"/>
      <c r="T15" s="497"/>
      <c r="U15" s="497"/>
      <c r="V15" s="497"/>
      <c r="W15" s="497"/>
      <c r="X15" s="498"/>
      <c r="Y15" s="487" t="s">
        <v>15</v>
      </c>
      <c r="Z15" s="489"/>
      <c r="AA15" s="484" t="s">
        <v>209</v>
      </c>
      <c r="AB15" s="485"/>
      <c r="AC15" s="485"/>
      <c r="AD15" s="485"/>
      <c r="AE15" s="486"/>
    </row>
    <row r="16" spans="1:31" ht="9" customHeight="1" thickBot="1" x14ac:dyDescent="0.3">
      <c r="A16" s="207"/>
      <c r="B16" s="204"/>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D16" s="205"/>
      <c r="AE16" s="206"/>
    </row>
    <row r="17" spans="1:32" s="222" customFormat="1" ht="37.5" customHeight="1" thickBot="1" x14ac:dyDescent="0.3">
      <c r="A17" s="482" t="s">
        <v>17</v>
      </c>
      <c r="B17" s="483"/>
      <c r="C17" s="484" t="s">
        <v>210</v>
      </c>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6"/>
    </row>
    <row r="18" spans="1:32" ht="16.5" customHeight="1" thickBot="1" x14ac:dyDescent="0.3">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D18" s="224"/>
      <c r="AE18" s="225"/>
    </row>
    <row r="19" spans="1:32" ht="32.1" customHeight="1" thickBot="1" x14ac:dyDescent="0.3">
      <c r="A19" s="487" t="s">
        <v>138</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9"/>
      <c r="AF19" s="226"/>
    </row>
    <row r="20" spans="1:32" ht="32.1" customHeight="1" thickBot="1" x14ac:dyDescent="0.3">
      <c r="A20" s="227" t="s">
        <v>19</v>
      </c>
      <c r="B20" s="490" t="s">
        <v>139</v>
      </c>
      <c r="C20" s="491"/>
      <c r="D20" s="491"/>
      <c r="E20" s="491"/>
      <c r="F20" s="491"/>
      <c r="G20" s="491"/>
      <c r="H20" s="491"/>
      <c r="I20" s="491"/>
      <c r="J20" s="491"/>
      <c r="K20" s="491"/>
      <c r="L20" s="491"/>
      <c r="M20" s="491"/>
      <c r="N20" s="491"/>
      <c r="O20" s="492"/>
      <c r="P20" s="487" t="s">
        <v>140</v>
      </c>
      <c r="Q20" s="488"/>
      <c r="R20" s="488"/>
      <c r="S20" s="488"/>
      <c r="T20" s="488"/>
      <c r="U20" s="488"/>
      <c r="V20" s="488"/>
      <c r="W20" s="488"/>
      <c r="X20" s="488"/>
      <c r="Y20" s="488"/>
      <c r="Z20" s="488"/>
      <c r="AA20" s="488"/>
      <c r="AB20" s="488"/>
      <c r="AC20" s="488"/>
      <c r="AD20" s="488"/>
      <c r="AE20" s="489"/>
      <c r="AF20" s="226"/>
    </row>
    <row r="21" spans="1:32" ht="32.1" customHeight="1" thickBot="1" x14ac:dyDescent="0.3">
      <c r="A21" s="208"/>
      <c r="B21" s="228" t="s">
        <v>141</v>
      </c>
      <c r="C21" s="229" t="s">
        <v>142</v>
      </c>
      <c r="D21" s="229" t="s">
        <v>143</v>
      </c>
      <c r="E21" s="229" t="s">
        <v>144</v>
      </c>
      <c r="F21" s="229" t="s">
        <v>145</v>
      </c>
      <c r="G21" s="229" t="s">
        <v>146</v>
      </c>
      <c r="H21" s="229" t="s">
        <v>147</v>
      </c>
      <c r="I21" s="229" t="s">
        <v>148</v>
      </c>
      <c r="J21" s="229" t="s">
        <v>149</v>
      </c>
      <c r="K21" s="229" t="s">
        <v>150</v>
      </c>
      <c r="L21" s="229" t="s">
        <v>128</v>
      </c>
      <c r="M21" s="229" t="s">
        <v>151</v>
      </c>
      <c r="N21" s="229" t="s">
        <v>102</v>
      </c>
      <c r="O21" s="230" t="s">
        <v>100</v>
      </c>
      <c r="P21" s="231"/>
      <c r="Q21" s="227" t="s">
        <v>141</v>
      </c>
      <c r="R21" s="232" t="s">
        <v>142</v>
      </c>
      <c r="S21" s="232" t="s">
        <v>143</v>
      </c>
      <c r="T21" s="232" t="s">
        <v>144</v>
      </c>
      <c r="U21" s="232" t="s">
        <v>145</v>
      </c>
      <c r="V21" s="232" t="s">
        <v>146</v>
      </c>
      <c r="W21" s="232" t="s">
        <v>147</v>
      </c>
      <c r="X21" s="232" t="s">
        <v>148</v>
      </c>
      <c r="Y21" s="232" t="s">
        <v>149</v>
      </c>
      <c r="Z21" s="232" t="s">
        <v>150</v>
      </c>
      <c r="AA21" s="232" t="s">
        <v>128</v>
      </c>
      <c r="AB21" s="232" t="s">
        <v>151</v>
      </c>
      <c r="AC21" s="232" t="s">
        <v>102</v>
      </c>
      <c r="AD21" s="233" t="s">
        <v>152</v>
      </c>
      <c r="AE21" s="233" t="s">
        <v>153</v>
      </c>
      <c r="AF21" s="234"/>
    </row>
    <row r="22" spans="1:32" ht="32.1" customHeight="1" x14ac:dyDescent="0.25">
      <c r="A22" s="235" t="s">
        <v>31</v>
      </c>
      <c r="B22" s="236"/>
      <c r="C22" s="237"/>
      <c r="D22" s="237"/>
      <c r="E22" s="237"/>
      <c r="F22" s="237"/>
      <c r="G22" s="237"/>
      <c r="H22" s="237"/>
      <c r="I22" s="237"/>
      <c r="J22" s="237"/>
      <c r="K22" s="237"/>
      <c r="L22" s="237"/>
      <c r="M22" s="237"/>
      <c r="N22" s="237">
        <f>SUM(B22:M22)</f>
        <v>0</v>
      </c>
      <c r="O22" s="238"/>
      <c r="P22" s="235" t="s">
        <v>27</v>
      </c>
      <c r="Q22" s="239"/>
      <c r="R22" s="240"/>
      <c r="S22" s="240"/>
      <c r="T22" s="240"/>
      <c r="U22" s="240"/>
      <c r="V22" s="240"/>
      <c r="W22" s="240"/>
      <c r="X22" s="240">
        <v>374355900</v>
      </c>
      <c r="Y22" s="240">
        <v>90275400</v>
      </c>
      <c r="Z22" s="240"/>
      <c r="AA22" s="240"/>
      <c r="AB22" s="240"/>
      <c r="AC22" s="240">
        <f>SUM(Q22:AB22)</f>
        <v>464631300</v>
      </c>
      <c r="AE22" s="241"/>
      <c r="AF22" s="234"/>
    </row>
    <row r="23" spans="1:32" ht="32.1" customHeight="1" x14ac:dyDescent="0.25">
      <c r="A23" s="242" t="s">
        <v>21</v>
      </c>
      <c r="B23" s="243"/>
      <c r="C23" s="244"/>
      <c r="D23" s="244"/>
      <c r="E23" s="244"/>
      <c r="F23" s="244"/>
      <c r="G23" s="244"/>
      <c r="H23" s="244"/>
      <c r="I23" s="244"/>
      <c r="J23" s="244"/>
      <c r="K23" s="244"/>
      <c r="L23" s="244"/>
      <c r="M23" s="244"/>
      <c r="N23" s="244">
        <f>SUM(B23:M23)</f>
        <v>0</v>
      </c>
      <c r="O23" s="245" t="str">
        <f>IFERROR(N23/(SUMIF(B23:M23,"&gt;0",B22:M22))," ")</f>
        <v xml:space="preserve"> </v>
      </c>
      <c r="P23" s="242" t="s">
        <v>29</v>
      </c>
      <c r="Q23" s="243"/>
      <c r="R23" s="244"/>
      <c r="S23" s="244"/>
      <c r="T23" s="244"/>
      <c r="U23" s="244"/>
      <c r="V23" s="244"/>
      <c r="W23" s="244">
        <v>102438900</v>
      </c>
      <c r="X23" s="244">
        <v>362192400</v>
      </c>
      <c r="Y23" s="244"/>
      <c r="Z23" s="244">
        <v>-447600</v>
      </c>
      <c r="AA23" s="244"/>
      <c r="AB23" s="244"/>
      <c r="AC23" s="668">
        <f>SUM(Q23:AB23)</f>
        <v>464183700</v>
      </c>
      <c r="AD23" s="244">
        <f>AC23/SUM(W22:AB22)</f>
        <v>0.99903665551588972</v>
      </c>
      <c r="AE23" s="246">
        <f>AC23/AC22</f>
        <v>0.99903665551588972</v>
      </c>
      <c r="AF23" s="234"/>
    </row>
    <row r="24" spans="1:32" ht="32.1" customHeight="1" x14ac:dyDescent="0.25">
      <c r="A24" s="242" t="s">
        <v>23</v>
      </c>
      <c r="B24" s="243">
        <f>+B22-B23</f>
        <v>0</v>
      </c>
      <c r="C24" s="244">
        <f t="shared" ref="C24:M24" si="0">+C22-C23</f>
        <v>0</v>
      </c>
      <c r="D24" s="244">
        <f t="shared" si="0"/>
        <v>0</v>
      </c>
      <c r="E24" s="244">
        <f t="shared" si="0"/>
        <v>0</v>
      </c>
      <c r="F24" s="244">
        <f t="shared" si="0"/>
        <v>0</v>
      </c>
      <c r="G24" s="244">
        <f t="shared" si="0"/>
        <v>0</v>
      </c>
      <c r="H24" s="244">
        <f t="shared" si="0"/>
        <v>0</v>
      </c>
      <c r="I24" s="244">
        <f t="shared" si="0"/>
        <v>0</v>
      </c>
      <c r="J24" s="244">
        <f t="shared" si="0"/>
        <v>0</v>
      </c>
      <c r="K24" s="244">
        <f t="shared" si="0"/>
        <v>0</v>
      </c>
      <c r="L24" s="244">
        <f t="shared" si="0"/>
        <v>0</v>
      </c>
      <c r="M24" s="244">
        <f t="shared" si="0"/>
        <v>0</v>
      </c>
      <c r="N24" s="244">
        <f>SUM(B24:M24)</f>
        <v>0</v>
      </c>
      <c r="O24" s="247"/>
      <c r="P24" s="242" t="s">
        <v>31</v>
      </c>
      <c r="Q24" s="243"/>
      <c r="R24" s="244"/>
      <c r="S24" s="244"/>
      <c r="T24" s="244"/>
      <c r="U24" s="244"/>
      <c r="V24" s="244"/>
      <c r="W24" s="244"/>
      <c r="X24" s="244"/>
      <c r="Y24" s="244">
        <v>63719600</v>
      </c>
      <c r="Z24" s="244">
        <v>100813840</v>
      </c>
      <c r="AA24" s="244">
        <v>103251400</v>
      </c>
      <c r="AB24" s="244">
        <v>196846460</v>
      </c>
      <c r="AC24" s="668">
        <f>SUM(Q24:AB24)</f>
        <v>464631300</v>
      </c>
      <c r="AD24" s="244"/>
      <c r="AE24" s="248"/>
      <c r="AF24" s="234"/>
    </row>
    <row r="25" spans="1:32" ht="32.1" customHeight="1" thickBot="1" x14ac:dyDescent="0.3">
      <c r="A25" s="249" t="s">
        <v>25</v>
      </c>
      <c r="B25" s="250"/>
      <c r="C25" s="251"/>
      <c r="D25" s="251"/>
      <c r="E25" s="251"/>
      <c r="F25" s="251"/>
      <c r="G25" s="251"/>
      <c r="H25" s="251"/>
      <c r="I25" s="251"/>
      <c r="J25" s="251"/>
      <c r="K25" s="251"/>
      <c r="L25" s="251"/>
      <c r="M25" s="251"/>
      <c r="N25" s="251">
        <f>SUM(B25:M25)</f>
        <v>0</v>
      </c>
      <c r="O25" s="252" t="str">
        <f>IFERROR(N25/(SUMIF(B25:M25,"&gt;0",B24:M24))," ")</f>
        <v xml:space="preserve"> </v>
      </c>
      <c r="P25" s="249" t="s">
        <v>25</v>
      </c>
      <c r="Q25" s="250"/>
      <c r="R25" s="251"/>
      <c r="S25" s="251"/>
      <c r="T25" s="251"/>
      <c r="U25" s="251"/>
      <c r="V25" s="251"/>
      <c r="W25" s="251"/>
      <c r="X25" s="251"/>
      <c r="Y25" s="251">
        <v>63719600</v>
      </c>
      <c r="Z25" s="251">
        <v>100813700</v>
      </c>
      <c r="AA25" s="251">
        <v>103251200</v>
      </c>
      <c r="AB25" s="251"/>
      <c r="AC25" s="251">
        <f>SUM(Q25:AB25)</f>
        <v>267784500</v>
      </c>
      <c r="AD25" s="251">
        <f>AC25/SUM(W24:AB24)</f>
        <v>0.57633762512340425</v>
      </c>
      <c r="AE25" s="253">
        <f>AC25/AC24</f>
        <v>0.57633762512340425</v>
      </c>
      <c r="AF25" s="234"/>
    </row>
    <row r="26" spans="1:32" s="254" customFormat="1" ht="16.5" customHeight="1" x14ac:dyDescent="0.2"/>
    <row r="27" spans="1:32" ht="33.950000000000003" customHeight="1" x14ac:dyDescent="0.25">
      <c r="A27" s="478" t="s">
        <v>154</v>
      </c>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80"/>
    </row>
    <row r="28" spans="1:32" ht="15" customHeight="1" x14ac:dyDescent="0.25">
      <c r="A28" s="450" t="s">
        <v>34</v>
      </c>
      <c r="B28" s="452" t="s">
        <v>36</v>
      </c>
      <c r="C28" s="452"/>
      <c r="D28" s="452" t="s">
        <v>155</v>
      </c>
      <c r="E28" s="452"/>
      <c r="F28" s="452"/>
      <c r="G28" s="452"/>
      <c r="H28" s="452"/>
      <c r="I28" s="452"/>
      <c r="J28" s="452"/>
      <c r="K28" s="452"/>
      <c r="L28" s="452"/>
      <c r="M28" s="452"/>
      <c r="N28" s="452"/>
      <c r="O28" s="452"/>
      <c r="P28" s="452" t="s">
        <v>102</v>
      </c>
      <c r="Q28" s="452" t="s">
        <v>156</v>
      </c>
      <c r="R28" s="452"/>
      <c r="S28" s="452"/>
      <c r="T28" s="452"/>
      <c r="U28" s="452"/>
      <c r="V28" s="452"/>
      <c r="W28" s="452"/>
      <c r="X28" s="452"/>
      <c r="Y28" s="452" t="s">
        <v>157</v>
      </c>
      <c r="Z28" s="452"/>
      <c r="AA28" s="452"/>
      <c r="AB28" s="452"/>
      <c r="AC28" s="452"/>
      <c r="AD28" s="452"/>
      <c r="AE28" s="477"/>
    </row>
    <row r="29" spans="1:32" ht="27" customHeight="1" x14ac:dyDescent="0.25">
      <c r="A29" s="450"/>
      <c r="B29" s="452"/>
      <c r="C29" s="452"/>
      <c r="D29" s="255" t="s">
        <v>141</v>
      </c>
      <c r="E29" s="255" t="s">
        <v>142</v>
      </c>
      <c r="F29" s="255" t="s">
        <v>143</v>
      </c>
      <c r="G29" s="255" t="s">
        <v>144</v>
      </c>
      <c r="H29" s="255" t="s">
        <v>145</v>
      </c>
      <c r="I29" s="255" t="s">
        <v>146</v>
      </c>
      <c r="J29" s="255" t="s">
        <v>147</v>
      </c>
      <c r="K29" s="255" t="s">
        <v>148</v>
      </c>
      <c r="L29" s="255" t="s">
        <v>149</v>
      </c>
      <c r="M29" s="255" t="s">
        <v>150</v>
      </c>
      <c r="N29" s="255" t="s">
        <v>128</v>
      </c>
      <c r="O29" s="255" t="s">
        <v>151</v>
      </c>
      <c r="P29" s="452"/>
      <c r="Q29" s="452"/>
      <c r="R29" s="452"/>
      <c r="S29" s="452"/>
      <c r="T29" s="452"/>
      <c r="U29" s="452"/>
      <c r="V29" s="452"/>
      <c r="W29" s="452"/>
      <c r="X29" s="452"/>
      <c r="Y29" s="452"/>
      <c r="Z29" s="452"/>
      <c r="AA29" s="452"/>
      <c r="AB29" s="452"/>
      <c r="AC29" s="452"/>
      <c r="AD29" s="452"/>
      <c r="AE29" s="477"/>
    </row>
    <row r="30" spans="1:32" ht="42" customHeight="1" thickBot="1" x14ac:dyDescent="0.3">
      <c r="A30" s="256"/>
      <c r="B30" s="473"/>
      <c r="C30" s="473"/>
      <c r="D30" s="200"/>
      <c r="E30" s="200"/>
      <c r="F30" s="200"/>
      <c r="G30" s="200"/>
      <c r="H30" s="200"/>
      <c r="I30" s="200"/>
      <c r="J30" s="200"/>
      <c r="K30" s="200"/>
      <c r="L30" s="200"/>
      <c r="M30" s="200"/>
      <c r="N30" s="200"/>
      <c r="O30" s="200"/>
      <c r="P30" s="257">
        <f>SUM(D30:O30)</f>
        <v>0</v>
      </c>
      <c r="Q30" s="474" t="s">
        <v>158</v>
      </c>
      <c r="R30" s="474"/>
      <c r="S30" s="474"/>
      <c r="T30" s="474"/>
      <c r="U30" s="474"/>
      <c r="V30" s="474"/>
      <c r="W30" s="474"/>
      <c r="X30" s="474"/>
      <c r="Y30" s="474" t="s">
        <v>43</v>
      </c>
      <c r="Z30" s="474"/>
      <c r="AA30" s="474"/>
      <c r="AB30" s="474"/>
      <c r="AC30" s="474"/>
      <c r="AD30" s="474"/>
      <c r="AE30" s="475"/>
    </row>
    <row r="31" spans="1:32" ht="12" customHeight="1" thickBot="1" x14ac:dyDescent="0.3">
      <c r="A31" s="258"/>
      <c r="B31" s="259"/>
      <c r="C31" s="259"/>
      <c r="D31" s="210"/>
      <c r="E31" s="210"/>
      <c r="F31" s="210"/>
      <c r="G31" s="210"/>
      <c r="H31" s="210"/>
      <c r="I31" s="210"/>
      <c r="J31" s="210"/>
      <c r="K31" s="210"/>
      <c r="L31" s="210"/>
      <c r="M31" s="210"/>
      <c r="N31" s="210"/>
      <c r="O31" s="210"/>
      <c r="P31" s="260"/>
      <c r="Q31" s="261"/>
      <c r="R31" s="261"/>
      <c r="S31" s="261"/>
      <c r="T31" s="261"/>
      <c r="U31" s="261"/>
      <c r="V31" s="261"/>
      <c r="W31" s="261"/>
      <c r="X31" s="261"/>
      <c r="Y31" s="261"/>
      <c r="Z31" s="261"/>
      <c r="AA31" s="261"/>
      <c r="AB31" s="261"/>
      <c r="AC31" s="261"/>
      <c r="AD31" s="261"/>
      <c r="AE31" s="262"/>
    </row>
    <row r="32" spans="1:32" ht="45" customHeight="1" x14ac:dyDescent="0.25">
      <c r="A32" s="446" t="s">
        <v>159</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8"/>
    </row>
    <row r="33" spans="1:41" ht="23.1" customHeight="1" x14ac:dyDescent="0.25">
      <c r="A33" s="450" t="s">
        <v>44</v>
      </c>
      <c r="B33" s="452" t="s">
        <v>46</v>
      </c>
      <c r="C33" s="452" t="s">
        <v>36</v>
      </c>
      <c r="D33" s="452" t="s">
        <v>160</v>
      </c>
      <c r="E33" s="452"/>
      <c r="F33" s="452"/>
      <c r="G33" s="452"/>
      <c r="H33" s="452"/>
      <c r="I33" s="452"/>
      <c r="J33" s="452"/>
      <c r="K33" s="452"/>
      <c r="L33" s="452"/>
      <c r="M33" s="452"/>
      <c r="N33" s="452"/>
      <c r="O33" s="452"/>
      <c r="P33" s="452"/>
      <c r="Q33" s="452" t="s">
        <v>161</v>
      </c>
      <c r="R33" s="452"/>
      <c r="S33" s="452"/>
      <c r="T33" s="452"/>
      <c r="U33" s="452"/>
      <c r="V33" s="452"/>
      <c r="W33" s="452"/>
      <c r="X33" s="452"/>
      <c r="Y33" s="452"/>
      <c r="Z33" s="452"/>
      <c r="AA33" s="452"/>
      <c r="AB33" s="452"/>
      <c r="AC33" s="452"/>
      <c r="AD33" s="452"/>
      <c r="AE33" s="477"/>
      <c r="AG33" s="263"/>
      <c r="AH33" s="263"/>
      <c r="AI33" s="263"/>
      <c r="AJ33" s="263"/>
      <c r="AK33" s="263"/>
      <c r="AL33" s="263"/>
      <c r="AM33" s="263"/>
      <c r="AN33" s="263"/>
      <c r="AO33" s="263"/>
    </row>
    <row r="34" spans="1:41" ht="27" customHeight="1" x14ac:dyDescent="0.25">
      <c r="A34" s="450"/>
      <c r="B34" s="452"/>
      <c r="C34" s="476"/>
      <c r="D34" s="255" t="s">
        <v>141</v>
      </c>
      <c r="E34" s="255" t="s">
        <v>142</v>
      </c>
      <c r="F34" s="255" t="s">
        <v>143</v>
      </c>
      <c r="G34" s="255" t="s">
        <v>144</v>
      </c>
      <c r="H34" s="255" t="s">
        <v>145</v>
      </c>
      <c r="I34" s="255" t="s">
        <v>146</v>
      </c>
      <c r="J34" s="255" t="s">
        <v>147</v>
      </c>
      <c r="K34" s="255" t="s">
        <v>148</v>
      </c>
      <c r="L34" s="255" t="s">
        <v>149</v>
      </c>
      <c r="M34" s="255" t="s">
        <v>150</v>
      </c>
      <c r="N34" s="255" t="s">
        <v>128</v>
      </c>
      <c r="O34" s="255" t="s">
        <v>151</v>
      </c>
      <c r="P34" s="255" t="s">
        <v>102</v>
      </c>
      <c r="Q34" s="459" t="s">
        <v>52</v>
      </c>
      <c r="R34" s="460"/>
      <c r="S34" s="460"/>
      <c r="T34" s="461"/>
      <c r="U34" s="452" t="s">
        <v>54</v>
      </c>
      <c r="V34" s="452"/>
      <c r="W34" s="452"/>
      <c r="X34" s="452"/>
      <c r="Y34" s="452" t="s">
        <v>56</v>
      </c>
      <c r="Z34" s="452"/>
      <c r="AA34" s="452"/>
      <c r="AB34" s="452"/>
      <c r="AC34" s="452" t="s">
        <v>58</v>
      </c>
      <c r="AD34" s="452"/>
      <c r="AE34" s="477"/>
      <c r="AG34" s="263"/>
      <c r="AH34" s="263"/>
      <c r="AI34" s="263"/>
      <c r="AJ34" s="263"/>
      <c r="AK34" s="263"/>
      <c r="AL34" s="263"/>
      <c r="AM34" s="263"/>
      <c r="AN34" s="263"/>
      <c r="AO34" s="263"/>
    </row>
    <row r="35" spans="1:41" ht="45" customHeight="1" x14ac:dyDescent="0.25">
      <c r="A35" s="463" t="str">
        <f>C17</f>
        <v>Brindar en las 20 localidades el servicio de asistencia técnica a las instancias de participación territorial y Fondos de Desarrollo Local en clave de transversalización de los enfoques</v>
      </c>
      <c r="B35" s="465">
        <f>SUM(B41)</f>
        <v>0.13</v>
      </c>
      <c r="C35" s="265" t="s">
        <v>48</v>
      </c>
      <c r="D35" s="266"/>
      <c r="E35" s="266"/>
      <c r="F35" s="266"/>
      <c r="G35" s="266"/>
      <c r="H35" s="266"/>
      <c r="I35" s="282"/>
      <c r="J35" s="282">
        <v>20</v>
      </c>
      <c r="K35" s="282">
        <v>20</v>
      </c>
      <c r="L35" s="282">
        <v>20</v>
      </c>
      <c r="M35" s="282">
        <v>20</v>
      </c>
      <c r="N35" s="282">
        <v>20</v>
      </c>
      <c r="O35" s="282">
        <v>20</v>
      </c>
      <c r="P35" s="286">
        <f>MAX(D35:O35)</f>
        <v>20</v>
      </c>
      <c r="Q35" s="467" t="s">
        <v>211</v>
      </c>
      <c r="R35" s="468"/>
      <c r="S35" s="468"/>
      <c r="T35" s="469"/>
      <c r="U35" s="442" t="s">
        <v>212</v>
      </c>
      <c r="V35" s="442"/>
      <c r="W35" s="442"/>
      <c r="X35" s="442"/>
      <c r="Y35" s="442"/>
      <c r="Z35" s="442"/>
      <c r="AA35" s="442"/>
      <c r="AB35" s="442"/>
      <c r="AC35" s="442" t="s">
        <v>213</v>
      </c>
      <c r="AD35" s="442"/>
      <c r="AE35" s="443"/>
      <c r="AG35" s="263"/>
      <c r="AH35" s="263"/>
      <c r="AI35" s="263"/>
      <c r="AJ35" s="263"/>
      <c r="AK35" s="263"/>
      <c r="AL35" s="263"/>
      <c r="AM35" s="263"/>
      <c r="AN35" s="263"/>
      <c r="AO35" s="263"/>
    </row>
    <row r="36" spans="1:41" ht="367.5" customHeight="1" thickBot="1" x14ac:dyDescent="0.3">
      <c r="A36" s="464"/>
      <c r="B36" s="466"/>
      <c r="C36" s="268" t="s">
        <v>50</v>
      </c>
      <c r="D36" s="269"/>
      <c r="E36" s="269"/>
      <c r="F36" s="269"/>
      <c r="G36" s="270"/>
      <c r="H36" s="270"/>
      <c r="I36" s="270"/>
      <c r="J36" s="283">
        <v>20</v>
      </c>
      <c r="K36" s="283">
        <v>20</v>
      </c>
      <c r="L36" s="283">
        <v>20</v>
      </c>
      <c r="M36" s="283">
        <v>20</v>
      </c>
      <c r="N36" s="283">
        <v>20</v>
      </c>
      <c r="O36" s="283"/>
      <c r="P36" s="284">
        <f>MAX(D36:O36)</f>
        <v>20</v>
      </c>
      <c r="Q36" s="470"/>
      <c r="R36" s="471"/>
      <c r="S36" s="471"/>
      <c r="T36" s="472"/>
      <c r="U36" s="444"/>
      <c r="V36" s="444"/>
      <c r="W36" s="444"/>
      <c r="X36" s="444"/>
      <c r="Y36" s="444"/>
      <c r="Z36" s="444"/>
      <c r="AA36" s="444"/>
      <c r="AB36" s="444"/>
      <c r="AC36" s="444"/>
      <c r="AD36" s="444"/>
      <c r="AE36" s="445"/>
      <c r="AG36" s="263"/>
      <c r="AH36" s="263"/>
      <c r="AI36" s="263"/>
      <c r="AJ36" s="263"/>
      <c r="AK36" s="263"/>
      <c r="AL36" s="263"/>
      <c r="AM36" s="263"/>
      <c r="AN36" s="263"/>
      <c r="AO36" s="263"/>
    </row>
    <row r="37" spans="1:41" s="254" customFormat="1" ht="17.25" customHeight="1" x14ac:dyDescent="0.2"/>
    <row r="38" spans="1:41" ht="45" customHeight="1" thickBot="1" x14ac:dyDescent="0.3">
      <c r="A38" s="446" t="s">
        <v>165</v>
      </c>
      <c r="B38" s="447"/>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8"/>
      <c r="AG38" s="263"/>
      <c r="AH38" s="263"/>
      <c r="AI38" s="263"/>
      <c r="AJ38" s="263"/>
      <c r="AK38" s="263"/>
      <c r="AL38" s="263"/>
      <c r="AM38" s="263"/>
      <c r="AN38" s="263"/>
      <c r="AO38" s="263"/>
    </row>
    <row r="39" spans="1:41" ht="26.1" customHeight="1" x14ac:dyDescent="0.25">
      <c r="A39" s="449" t="s">
        <v>60</v>
      </c>
      <c r="B39" s="451" t="s">
        <v>166</v>
      </c>
      <c r="C39" s="453" t="s">
        <v>167</v>
      </c>
      <c r="D39" s="455" t="s">
        <v>168</v>
      </c>
      <c r="E39" s="456"/>
      <c r="F39" s="456"/>
      <c r="G39" s="456"/>
      <c r="H39" s="456"/>
      <c r="I39" s="456"/>
      <c r="J39" s="456"/>
      <c r="K39" s="456"/>
      <c r="L39" s="456"/>
      <c r="M39" s="456"/>
      <c r="N39" s="456"/>
      <c r="O39" s="456"/>
      <c r="P39" s="457"/>
      <c r="Q39" s="451" t="s">
        <v>169</v>
      </c>
      <c r="R39" s="451"/>
      <c r="S39" s="451"/>
      <c r="T39" s="451"/>
      <c r="U39" s="451"/>
      <c r="V39" s="451"/>
      <c r="W39" s="451"/>
      <c r="X39" s="451"/>
      <c r="Y39" s="451"/>
      <c r="Z39" s="451"/>
      <c r="AA39" s="451"/>
      <c r="AB39" s="451"/>
      <c r="AC39" s="451"/>
      <c r="AD39" s="451"/>
      <c r="AE39" s="458"/>
      <c r="AG39" s="263"/>
      <c r="AH39" s="263"/>
      <c r="AI39" s="263"/>
      <c r="AJ39" s="263"/>
      <c r="AK39" s="263"/>
      <c r="AL39" s="263"/>
      <c r="AM39" s="263"/>
      <c r="AN39" s="263"/>
      <c r="AO39" s="263"/>
    </row>
    <row r="40" spans="1:41" ht="26.1" customHeight="1" x14ac:dyDescent="0.25">
      <c r="A40" s="450"/>
      <c r="B40" s="452"/>
      <c r="C40" s="454"/>
      <c r="D40" s="255" t="s">
        <v>170</v>
      </c>
      <c r="E40" s="255" t="s">
        <v>171</v>
      </c>
      <c r="F40" s="255" t="s">
        <v>172</v>
      </c>
      <c r="G40" s="255" t="s">
        <v>173</v>
      </c>
      <c r="H40" s="255" t="s">
        <v>174</v>
      </c>
      <c r="I40" s="255" t="s">
        <v>175</v>
      </c>
      <c r="J40" s="255" t="s">
        <v>176</v>
      </c>
      <c r="K40" s="255" t="s">
        <v>177</v>
      </c>
      <c r="L40" s="255" t="s">
        <v>178</v>
      </c>
      <c r="M40" s="255" t="s">
        <v>179</v>
      </c>
      <c r="N40" s="255" t="s">
        <v>180</v>
      </c>
      <c r="O40" s="255" t="s">
        <v>181</v>
      </c>
      <c r="P40" s="255" t="s">
        <v>182</v>
      </c>
      <c r="Q40" s="459" t="s">
        <v>183</v>
      </c>
      <c r="R40" s="460"/>
      <c r="S40" s="460"/>
      <c r="T40" s="460"/>
      <c r="U40" s="460"/>
      <c r="V40" s="460"/>
      <c r="W40" s="460"/>
      <c r="X40" s="461"/>
      <c r="Y40" s="459" t="s">
        <v>68</v>
      </c>
      <c r="Z40" s="460"/>
      <c r="AA40" s="460"/>
      <c r="AB40" s="460"/>
      <c r="AC40" s="460"/>
      <c r="AD40" s="460"/>
      <c r="AE40" s="462"/>
      <c r="AG40" s="273"/>
      <c r="AH40" s="273"/>
      <c r="AI40" s="273"/>
      <c r="AJ40" s="273"/>
      <c r="AK40" s="273"/>
      <c r="AL40" s="273"/>
      <c r="AM40" s="273"/>
      <c r="AN40" s="273"/>
      <c r="AO40" s="273"/>
    </row>
    <row r="41" spans="1:41" ht="28.5" customHeight="1" x14ac:dyDescent="0.25">
      <c r="A41" s="422" t="s">
        <v>214</v>
      </c>
      <c r="B41" s="423">
        <v>0.13</v>
      </c>
      <c r="C41" s="274" t="s">
        <v>48</v>
      </c>
      <c r="D41" s="275"/>
      <c r="E41" s="275"/>
      <c r="F41" s="275"/>
      <c r="G41" s="275"/>
      <c r="H41" s="275"/>
      <c r="I41" s="275"/>
      <c r="J41" s="275">
        <v>0.17</v>
      </c>
      <c r="K41" s="275">
        <v>0.15</v>
      </c>
      <c r="L41" s="275">
        <v>0.17</v>
      </c>
      <c r="M41" s="275">
        <v>0.17</v>
      </c>
      <c r="N41" s="275">
        <v>0.17</v>
      </c>
      <c r="O41" s="275">
        <v>0.17</v>
      </c>
      <c r="P41" s="276">
        <f t="shared" ref="P41:P42" si="1">SUM(D41:O41)</f>
        <v>1</v>
      </c>
      <c r="Q41" s="424" t="s">
        <v>215</v>
      </c>
      <c r="R41" s="425"/>
      <c r="S41" s="425"/>
      <c r="T41" s="425"/>
      <c r="U41" s="425"/>
      <c r="V41" s="425"/>
      <c r="W41" s="425"/>
      <c r="X41" s="426"/>
      <c r="Y41" s="556" t="s">
        <v>216</v>
      </c>
      <c r="Z41" s="557"/>
      <c r="AA41" s="557"/>
      <c r="AB41" s="557"/>
      <c r="AC41" s="557"/>
      <c r="AD41" s="557"/>
      <c r="AE41" s="558"/>
      <c r="AG41" s="277"/>
      <c r="AH41" s="277"/>
      <c r="AI41" s="277"/>
      <c r="AJ41" s="277"/>
      <c r="AK41" s="277"/>
      <c r="AL41" s="277"/>
      <c r="AM41" s="277"/>
      <c r="AN41" s="277"/>
      <c r="AO41" s="277"/>
    </row>
    <row r="42" spans="1:41" ht="210" customHeight="1" x14ac:dyDescent="0.25">
      <c r="A42" s="422"/>
      <c r="B42" s="423"/>
      <c r="C42" s="278" t="s">
        <v>50</v>
      </c>
      <c r="D42" s="279"/>
      <c r="E42" s="279"/>
      <c r="F42" s="279"/>
      <c r="G42" s="279"/>
      <c r="H42" s="279"/>
      <c r="I42" s="279"/>
      <c r="J42" s="279">
        <v>0.17</v>
      </c>
      <c r="K42" s="279">
        <v>0.15</v>
      </c>
      <c r="L42" s="279">
        <v>0.17</v>
      </c>
      <c r="M42" s="279">
        <v>0.17</v>
      </c>
      <c r="N42" s="279">
        <v>0.17</v>
      </c>
      <c r="O42" s="279"/>
      <c r="P42" s="276">
        <f t="shared" si="1"/>
        <v>0.83000000000000007</v>
      </c>
      <c r="Q42" s="427"/>
      <c r="R42" s="428"/>
      <c r="S42" s="428"/>
      <c r="T42" s="428"/>
      <c r="U42" s="428"/>
      <c r="V42" s="428"/>
      <c r="W42" s="428"/>
      <c r="X42" s="429"/>
      <c r="Y42" s="559"/>
      <c r="Z42" s="560"/>
      <c r="AA42" s="560"/>
      <c r="AB42" s="560"/>
      <c r="AC42" s="560"/>
      <c r="AD42" s="560"/>
      <c r="AE42" s="561"/>
    </row>
    <row r="43" spans="1:41" ht="15" customHeight="1" x14ac:dyDescent="0.25">
      <c r="A43" s="199" t="s">
        <v>187</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count="3">
    <dataValidation type="list" allowBlank="1" showInputMessage="1" showErrorMessage="1" sqref="C7:C9" xr:uid="{476BBC2A-5A2D-CD43-99CD-B7CD73C46FF5}">
      <formula1>$B$21:$M$21</formula1>
    </dataValidation>
    <dataValidation type="textLength" operator="lessThanOrEqual" allowBlank="1" showInputMessage="1" showErrorMessage="1" errorTitle="Máximo 2.000 caracteres" error="Máximo 2.000 caracteres" promptTitle="2.000 caracteres" sqref="Q30:Q31" xr:uid="{80E64EDE-3395-1840-A543-6A2C1506EB02}">
      <formula1>2000</formula1>
    </dataValidation>
    <dataValidation type="textLength" operator="lessThanOrEqual" allowBlank="1" showInputMessage="1" showErrorMessage="1" errorTitle="Máximo 2.000 caracteres" error="Máximo 2.000 caracteres" sqref="AC35 Q35 Y35 Q41" xr:uid="{D73C8229-9CC0-0543-9A4E-E1374EA944E1}">
      <formula1>2000</formula1>
    </dataValidation>
  </dataValidations>
  <pageMargins left="0.25" right="0.25" top="0.75" bottom="0.75" header="0.3" footer="0.3"/>
  <pageSetup scale="18"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383C1D6-10E8-EC47-9877-B021261F459E}">
          <x14:formula1>
            <xm:f>listas!$C$2:$C$20</xm:f>
          </x14:formula1>
          <xm:sqref>AA15:AE15</xm:sqref>
        </x14:dataValidation>
        <x14:dataValidation type="list" allowBlank="1" showInputMessage="1" showErrorMessage="1" xr:uid="{3012A600-1160-D340-B80B-21439166C9F7}">
          <x14:formula1>
            <xm:f>listas!$B$2:$B$8</xm:f>
          </x14:formula1>
          <xm:sqref>R15:X15</xm:sqref>
        </x14:dataValidation>
        <x14:dataValidation type="list" allowBlank="1" showInputMessage="1" showErrorMessage="1" xr:uid="{FAD5A9C1-95C1-AB4F-8DD2-B88CE40DC415}">
          <x14:formula1>
            <xm:f>listas!$A$2:$A$6</xm:f>
          </x14:formula1>
          <xm:sqref>C15:K15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6C72C-4EA5-9543-A3B4-DE2D03D9FECA}">
  <sheetPr>
    <tabColor theme="7" tint="0.39997558519241921"/>
    <pageSetUpPr fitToPage="1"/>
  </sheetPr>
  <dimension ref="A1:AO56"/>
  <sheetViews>
    <sheetView showGridLines="0" topLeftCell="E31" zoomScale="60" zoomScaleNormal="60" workbookViewId="0">
      <selection activeCell="Q41" sqref="Q41:X42"/>
    </sheetView>
  </sheetViews>
  <sheetFormatPr baseColWidth="10" defaultColWidth="10.85546875" defaultRowHeight="14.25" x14ac:dyDescent="0.25"/>
  <cols>
    <col min="1" max="1" width="38.42578125" style="199" customWidth="1"/>
    <col min="2" max="2" width="20.42578125" style="199" customWidth="1"/>
    <col min="3" max="14" width="20.7109375" style="199" customWidth="1"/>
    <col min="15" max="15" width="20.42578125" style="199" customWidth="1"/>
    <col min="16" max="16" width="32.42578125" style="199" customWidth="1"/>
    <col min="17" max="19" width="18.140625" style="199" customWidth="1"/>
    <col min="20" max="20" width="24.42578125" style="199" customWidth="1"/>
    <col min="21" max="27" width="18.140625" style="199" customWidth="1"/>
    <col min="28" max="28" width="22.7109375" style="199" customWidth="1"/>
    <col min="29" max="29" width="19" style="199" customWidth="1"/>
    <col min="30" max="30" width="19.42578125" style="199" customWidth="1"/>
    <col min="31" max="31" width="20.42578125" style="199" customWidth="1"/>
    <col min="32" max="32" width="22.85546875" style="199" customWidth="1"/>
    <col min="33" max="33" width="18.42578125" style="199" bestFit="1" customWidth="1"/>
    <col min="34" max="34" width="8.42578125" style="199" customWidth="1"/>
    <col min="35" max="35" width="18.42578125" style="199" bestFit="1" customWidth="1"/>
    <col min="36" max="36" width="5.7109375" style="199" customWidth="1"/>
    <col min="37" max="37" width="18.42578125" style="199" bestFit="1" customWidth="1"/>
    <col min="38" max="38" width="4.7109375" style="199" customWidth="1"/>
    <col min="39" max="39" width="23" style="199" bestFit="1" customWidth="1"/>
    <col min="40" max="40" width="10.85546875" style="199"/>
    <col min="41" max="41" width="18.42578125" style="199" bestFit="1" customWidth="1"/>
    <col min="42" max="42" width="16.140625" style="199" customWidth="1"/>
    <col min="43" max="16384" width="10.85546875" style="199"/>
  </cols>
  <sheetData>
    <row r="1" spans="1:31" ht="32.25" customHeight="1" thickBot="1" x14ac:dyDescent="0.3">
      <c r="A1" s="535"/>
      <c r="B1" s="538" t="s">
        <v>121</v>
      </c>
      <c r="C1" s="539"/>
      <c r="D1" s="539"/>
      <c r="E1" s="539"/>
      <c r="F1" s="539"/>
      <c r="G1" s="539"/>
      <c r="H1" s="539"/>
      <c r="I1" s="539"/>
      <c r="J1" s="539"/>
      <c r="K1" s="539"/>
      <c r="L1" s="539"/>
      <c r="M1" s="539"/>
      <c r="N1" s="539"/>
      <c r="O1" s="539"/>
      <c r="P1" s="539"/>
      <c r="Q1" s="539"/>
      <c r="R1" s="539"/>
      <c r="S1" s="539"/>
      <c r="T1" s="539"/>
      <c r="U1" s="539"/>
      <c r="V1" s="539"/>
      <c r="W1" s="539"/>
      <c r="X1" s="539"/>
      <c r="Y1" s="539"/>
      <c r="Z1" s="539"/>
      <c r="AA1" s="540"/>
      <c r="AB1" s="541" t="s">
        <v>122</v>
      </c>
      <c r="AC1" s="542"/>
      <c r="AD1" s="542"/>
      <c r="AE1" s="543"/>
    </row>
    <row r="2" spans="1:31" ht="30.75" customHeight="1" thickBot="1" x14ac:dyDescent="0.3">
      <c r="A2" s="536"/>
      <c r="B2" s="538" t="s">
        <v>123</v>
      </c>
      <c r="C2" s="539"/>
      <c r="D2" s="539"/>
      <c r="E2" s="539"/>
      <c r="F2" s="539"/>
      <c r="G2" s="539"/>
      <c r="H2" s="539"/>
      <c r="I2" s="539"/>
      <c r="J2" s="539"/>
      <c r="K2" s="539"/>
      <c r="L2" s="539"/>
      <c r="M2" s="539"/>
      <c r="N2" s="539"/>
      <c r="O2" s="539"/>
      <c r="P2" s="539"/>
      <c r="Q2" s="539"/>
      <c r="R2" s="539"/>
      <c r="S2" s="539"/>
      <c r="T2" s="539"/>
      <c r="U2" s="539"/>
      <c r="V2" s="539"/>
      <c r="W2" s="539"/>
      <c r="X2" s="539"/>
      <c r="Y2" s="539"/>
      <c r="Z2" s="539"/>
      <c r="AA2" s="540"/>
      <c r="AB2" s="541" t="s">
        <v>124</v>
      </c>
      <c r="AC2" s="542"/>
      <c r="AD2" s="542"/>
      <c r="AE2" s="543"/>
    </row>
    <row r="3" spans="1:31" ht="24" customHeight="1" thickBot="1" x14ac:dyDescent="0.3">
      <c r="A3" s="536"/>
      <c r="B3" s="544" t="s">
        <v>125</v>
      </c>
      <c r="C3" s="545"/>
      <c r="D3" s="545"/>
      <c r="E3" s="545"/>
      <c r="F3" s="545"/>
      <c r="G3" s="545"/>
      <c r="H3" s="545"/>
      <c r="I3" s="545"/>
      <c r="J3" s="545"/>
      <c r="K3" s="545"/>
      <c r="L3" s="545"/>
      <c r="M3" s="545"/>
      <c r="N3" s="545"/>
      <c r="O3" s="545"/>
      <c r="P3" s="545"/>
      <c r="Q3" s="545"/>
      <c r="R3" s="545"/>
      <c r="S3" s="545"/>
      <c r="T3" s="545"/>
      <c r="U3" s="545"/>
      <c r="V3" s="545"/>
      <c r="W3" s="545"/>
      <c r="X3" s="545"/>
      <c r="Y3" s="545"/>
      <c r="Z3" s="545"/>
      <c r="AA3" s="546"/>
      <c r="AB3" s="541" t="s">
        <v>126</v>
      </c>
      <c r="AC3" s="542"/>
      <c r="AD3" s="542"/>
      <c r="AE3" s="543"/>
    </row>
    <row r="4" spans="1:31" ht="21.75" customHeight="1" thickBot="1" x14ac:dyDescent="0.3">
      <c r="A4" s="537"/>
      <c r="B4" s="547"/>
      <c r="C4" s="548"/>
      <c r="D4" s="548"/>
      <c r="E4" s="548"/>
      <c r="F4" s="548"/>
      <c r="G4" s="548"/>
      <c r="H4" s="548"/>
      <c r="I4" s="548"/>
      <c r="J4" s="548"/>
      <c r="K4" s="548"/>
      <c r="L4" s="548"/>
      <c r="M4" s="548"/>
      <c r="N4" s="548"/>
      <c r="O4" s="548"/>
      <c r="P4" s="548"/>
      <c r="Q4" s="548"/>
      <c r="R4" s="548"/>
      <c r="S4" s="548"/>
      <c r="T4" s="548"/>
      <c r="U4" s="548"/>
      <c r="V4" s="548"/>
      <c r="W4" s="548"/>
      <c r="X4" s="548"/>
      <c r="Y4" s="548"/>
      <c r="Z4" s="548"/>
      <c r="AA4" s="549"/>
      <c r="AB4" s="541" t="s">
        <v>127</v>
      </c>
      <c r="AC4" s="542"/>
      <c r="AD4" s="542"/>
      <c r="AE4" s="543"/>
    </row>
    <row r="5" spans="1:31" ht="9" customHeight="1" thickBot="1" x14ac:dyDescent="0.3">
      <c r="A5" s="201"/>
      <c r="B5" s="202"/>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D5" s="205"/>
      <c r="AE5" s="206"/>
    </row>
    <row r="6" spans="1:31" ht="9" customHeight="1" thickBot="1" x14ac:dyDescent="0.3">
      <c r="A6" s="207"/>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D6" s="205"/>
      <c r="AE6" s="206"/>
    </row>
    <row r="7" spans="1:31" ht="15" x14ac:dyDescent="0.25">
      <c r="A7" s="509" t="s">
        <v>4</v>
      </c>
      <c r="B7" s="510"/>
      <c r="C7" s="521" t="s">
        <v>128</v>
      </c>
      <c r="D7" s="509" t="s">
        <v>6</v>
      </c>
      <c r="E7" s="524"/>
      <c r="F7" s="524"/>
      <c r="G7" s="524"/>
      <c r="H7" s="510"/>
      <c r="I7" s="562">
        <v>45632</v>
      </c>
      <c r="J7" s="563"/>
      <c r="K7" s="509" t="s">
        <v>8</v>
      </c>
      <c r="L7" s="510"/>
      <c r="M7" s="533" t="s">
        <v>129</v>
      </c>
      <c r="N7" s="534"/>
      <c r="O7" s="499"/>
      <c r="P7" s="500"/>
      <c r="Q7" s="204"/>
      <c r="R7" s="204"/>
      <c r="S7" s="204"/>
      <c r="T7" s="204"/>
      <c r="U7" s="204"/>
      <c r="V7" s="204"/>
      <c r="W7" s="204"/>
      <c r="X7" s="204"/>
      <c r="Y7" s="204"/>
      <c r="Z7" s="204"/>
      <c r="AA7" s="204"/>
      <c r="AB7" s="204"/>
      <c r="AD7" s="205"/>
      <c r="AE7" s="206"/>
    </row>
    <row r="8" spans="1:31" ht="15" x14ac:dyDescent="0.25">
      <c r="A8" s="511"/>
      <c r="B8" s="512"/>
      <c r="C8" s="522"/>
      <c r="D8" s="511"/>
      <c r="E8" s="525"/>
      <c r="F8" s="525"/>
      <c r="G8" s="525"/>
      <c r="H8" s="512"/>
      <c r="I8" s="564"/>
      <c r="J8" s="565"/>
      <c r="K8" s="511"/>
      <c r="L8" s="512"/>
      <c r="M8" s="501" t="s">
        <v>130</v>
      </c>
      <c r="N8" s="502"/>
      <c r="O8" s="503"/>
      <c r="P8" s="504"/>
      <c r="Q8" s="204"/>
      <c r="R8" s="204"/>
      <c r="S8" s="204"/>
      <c r="T8" s="204"/>
      <c r="U8" s="204"/>
      <c r="V8" s="204"/>
      <c r="W8" s="204"/>
      <c r="X8" s="204"/>
      <c r="Y8" s="204"/>
      <c r="Z8" s="204"/>
      <c r="AA8" s="204"/>
      <c r="AB8" s="204"/>
      <c r="AD8" s="205"/>
      <c r="AE8" s="206"/>
    </row>
    <row r="9" spans="1:31" ht="15.75" thickBot="1" x14ac:dyDescent="0.3">
      <c r="A9" s="513"/>
      <c r="B9" s="514"/>
      <c r="C9" s="523"/>
      <c r="D9" s="513"/>
      <c r="E9" s="526"/>
      <c r="F9" s="526"/>
      <c r="G9" s="526"/>
      <c r="H9" s="514"/>
      <c r="I9" s="566"/>
      <c r="J9" s="567"/>
      <c r="K9" s="513"/>
      <c r="L9" s="514"/>
      <c r="M9" s="505" t="s">
        <v>131</v>
      </c>
      <c r="N9" s="506"/>
      <c r="O9" s="507" t="s">
        <v>132</v>
      </c>
      <c r="P9" s="508"/>
      <c r="Q9" s="204"/>
      <c r="R9" s="204"/>
      <c r="S9" s="204"/>
      <c r="T9" s="204"/>
      <c r="U9" s="204"/>
      <c r="V9" s="204"/>
      <c r="W9" s="204"/>
      <c r="X9" s="204"/>
      <c r="Y9" s="204"/>
      <c r="Z9" s="204"/>
      <c r="AA9" s="204"/>
      <c r="AB9" s="204"/>
      <c r="AD9" s="205"/>
      <c r="AE9" s="206"/>
    </row>
    <row r="10" spans="1:31" ht="15" customHeight="1" thickBot="1" x14ac:dyDescent="0.3">
      <c r="A10" s="208"/>
      <c r="B10" s="209"/>
      <c r="C10" s="209"/>
      <c r="D10" s="210"/>
      <c r="E10" s="210"/>
      <c r="F10" s="210"/>
      <c r="G10" s="210"/>
      <c r="H10" s="210"/>
      <c r="I10" s="211"/>
      <c r="J10" s="211"/>
      <c r="K10" s="210"/>
      <c r="L10" s="210"/>
      <c r="M10" s="212"/>
      <c r="N10" s="212"/>
      <c r="O10" s="213"/>
      <c r="P10" s="213"/>
      <c r="Q10" s="209"/>
      <c r="R10" s="209"/>
      <c r="S10" s="209"/>
      <c r="T10" s="209"/>
      <c r="U10" s="209"/>
      <c r="V10" s="209"/>
      <c r="W10" s="209"/>
      <c r="X10" s="209"/>
      <c r="Y10" s="209"/>
      <c r="Z10" s="209"/>
      <c r="AA10" s="209"/>
      <c r="AB10" s="209"/>
      <c r="AD10" s="214"/>
      <c r="AE10" s="215"/>
    </row>
    <row r="11" spans="1:31" ht="15" customHeight="1" x14ac:dyDescent="0.25">
      <c r="A11" s="509" t="s">
        <v>10</v>
      </c>
      <c r="B11" s="510"/>
      <c r="C11" s="446" t="s">
        <v>133</v>
      </c>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8"/>
    </row>
    <row r="12" spans="1:31" ht="15" customHeight="1" x14ac:dyDescent="0.25">
      <c r="A12" s="511"/>
      <c r="B12" s="512"/>
      <c r="C12" s="515"/>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7"/>
    </row>
    <row r="13" spans="1:31" ht="15" customHeight="1" thickBot="1" x14ac:dyDescent="0.3">
      <c r="A13" s="513"/>
      <c r="B13" s="514"/>
      <c r="C13" s="518"/>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20"/>
    </row>
    <row r="14" spans="1:31" ht="9" customHeight="1" thickBot="1" x14ac:dyDescent="0.3">
      <c r="A14" s="217"/>
      <c r="B14" s="218"/>
      <c r="C14" s="219"/>
      <c r="D14" s="219"/>
      <c r="E14" s="219"/>
      <c r="F14" s="219"/>
      <c r="G14" s="219"/>
      <c r="H14" s="219"/>
      <c r="I14" s="219"/>
      <c r="J14" s="219"/>
      <c r="K14" s="219"/>
      <c r="L14" s="219"/>
      <c r="M14" s="220"/>
      <c r="N14" s="220"/>
      <c r="O14" s="220"/>
      <c r="P14" s="220"/>
      <c r="Q14" s="220"/>
      <c r="R14" s="221"/>
      <c r="S14" s="221"/>
      <c r="T14" s="221"/>
      <c r="U14" s="221"/>
      <c r="V14" s="221"/>
      <c r="W14" s="221"/>
      <c r="X14" s="221"/>
      <c r="Y14" s="210"/>
      <c r="Z14" s="210"/>
      <c r="AA14" s="210"/>
      <c r="AB14" s="210"/>
      <c r="AD14" s="210"/>
      <c r="AE14" s="216"/>
    </row>
    <row r="15" spans="1:31" ht="54.75" customHeight="1" thickBot="1" x14ac:dyDescent="0.3">
      <c r="A15" s="482" t="s">
        <v>12</v>
      </c>
      <c r="B15" s="483"/>
      <c r="C15" s="493" t="s">
        <v>134</v>
      </c>
      <c r="D15" s="494"/>
      <c r="E15" s="494"/>
      <c r="F15" s="494"/>
      <c r="G15" s="494"/>
      <c r="H15" s="494"/>
      <c r="I15" s="494"/>
      <c r="J15" s="494"/>
      <c r="K15" s="495"/>
      <c r="L15" s="487" t="s">
        <v>14</v>
      </c>
      <c r="M15" s="488"/>
      <c r="N15" s="488"/>
      <c r="O15" s="488"/>
      <c r="P15" s="488"/>
      <c r="Q15" s="489"/>
      <c r="R15" s="496" t="s">
        <v>135</v>
      </c>
      <c r="S15" s="497"/>
      <c r="T15" s="497"/>
      <c r="U15" s="497"/>
      <c r="V15" s="497"/>
      <c r="W15" s="497"/>
      <c r="X15" s="498"/>
      <c r="Y15" s="487" t="s">
        <v>15</v>
      </c>
      <c r="Z15" s="489"/>
      <c r="AA15" s="484" t="s">
        <v>188</v>
      </c>
      <c r="AB15" s="485"/>
      <c r="AC15" s="485"/>
      <c r="AD15" s="485"/>
      <c r="AE15" s="486"/>
    </row>
    <row r="16" spans="1:31" ht="9" customHeight="1" thickBot="1" x14ac:dyDescent="0.3">
      <c r="A16" s="207"/>
      <c r="B16" s="204"/>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D16" s="205"/>
      <c r="AE16" s="206"/>
    </row>
    <row r="17" spans="1:32" s="222" customFormat="1" ht="37.5" customHeight="1" thickBot="1" x14ac:dyDescent="0.3">
      <c r="A17" s="482" t="s">
        <v>17</v>
      </c>
      <c r="B17" s="483"/>
      <c r="C17" s="484" t="s">
        <v>217</v>
      </c>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6"/>
    </row>
    <row r="18" spans="1:32" ht="16.5" customHeight="1" thickBot="1" x14ac:dyDescent="0.3">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D18" s="224"/>
      <c r="AE18" s="225"/>
    </row>
    <row r="19" spans="1:32" ht="32.1" customHeight="1" thickBot="1" x14ac:dyDescent="0.3">
      <c r="A19" s="487" t="s">
        <v>138</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9"/>
      <c r="AF19" s="226"/>
    </row>
    <row r="20" spans="1:32" ht="32.1" customHeight="1" thickBot="1" x14ac:dyDescent="0.3">
      <c r="A20" s="227" t="s">
        <v>19</v>
      </c>
      <c r="B20" s="490" t="s">
        <v>139</v>
      </c>
      <c r="C20" s="491"/>
      <c r="D20" s="491"/>
      <c r="E20" s="491"/>
      <c r="F20" s="491"/>
      <c r="G20" s="491"/>
      <c r="H20" s="491"/>
      <c r="I20" s="491"/>
      <c r="J20" s="491"/>
      <c r="K20" s="491"/>
      <c r="L20" s="491"/>
      <c r="M20" s="491"/>
      <c r="N20" s="491"/>
      <c r="O20" s="492"/>
      <c r="P20" s="487" t="s">
        <v>140</v>
      </c>
      <c r="Q20" s="488"/>
      <c r="R20" s="488"/>
      <c r="S20" s="488"/>
      <c r="T20" s="488"/>
      <c r="U20" s="488"/>
      <c r="V20" s="488"/>
      <c r="W20" s="488"/>
      <c r="X20" s="488"/>
      <c r="Y20" s="488"/>
      <c r="Z20" s="488"/>
      <c r="AA20" s="488"/>
      <c r="AB20" s="488"/>
      <c r="AC20" s="488"/>
      <c r="AD20" s="488"/>
      <c r="AE20" s="489"/>
      <c r="AF20" s="226"/>
    </row>
    <row r="21" spans="1:32" ht="32.1" customHeight="1" thickBot="1" x14ac:dyDescent="0.3">
      <c r="A21" s="208"/>
      <c r="B21" s="228" t="s">
        <v>141</v>
      </c>
      <c r="C21" s="229" t="s">
        <v>142</v>
      </c>
      <c r="D21" s="229" t="s">
        <v>143</v>
      </c>
      <c r="E21" s="229" t="s">
        <v>144</v>
      </c>
      <c r="F21" s="229" t="s">
        <v>145</v>
      </c>
      <c r="G21" s="229" t="s">
        <v>146</v>
      </c>
      <c r="H21" s="229" t="s">
        <v>147</v>
      </c>
      <c r="I21" s="229" t="s">
        <v>148</v>
      </c>
      <c r="J21" s="229" t="s">
        <v>149</v>
      </c>
      <c r="K21" s="229" t="s">
        <v>150</v>
      </c>
      <c r="L21" s="229" t="s">
        <v>128</v>
      </c>
      <c r="M21" s="229" t="s">
        <v>151</v>
      </c>
      <c r="N21" s="229" t="s">
        <v>102</v>
      </c>
      <c r="O21" s="230" t="s">
        <v>100</v>
      </c>
      <c r="P21" s="231"/>
      <c r="Q21" s="227" t="s">
        <v>141</v>
      </c>
      <c r="R21" s="232" t="s">
        <v>142</v>
      </c>
      <c r="S21" s="232" t="s">
        <v>143</v>
      </c>
      <c r="T21" s="232" t="s">
        <v>144</v>
      </c>
      <c r="U21" s="232" t="s">
        <v>145</v>
      </c>
      <c r="V21" s="232" t="s">
        <v>146</v>
      </c>
      <c r="W21" s="232" t="s">
        <v>147</v>
      </c>
      <c r="X21" s="232" t="s">
        <v>148</v>
      </c>
      <c r="Y21" s="232" t="s">
        <v>149</v>
      </c>
      <c r="Z21" s="232" t="s">
        <v>150</v>
      </c>
      <c r="AA21" s="232" t="s">
        <v>128</v>
      </c>
      <c r="AB21" s="232" t="s">
        <v>151</v>
      </c>
      <c r="AC21" s="232" t="s">
        <v>102</v>
      </c>
      <c r="AD21" s="233" t="s">
        <v>152</v>
      </c>
      <c r="AE21" s="233" t="s">
        <v>153</v>
      </c>
      <c r="AF21" s="234"/>
    </row>
    <row r="22" spans="1:32" ht="32.1" customHeight="1" x14ac:dyDescent="0.25">
      <c r="A22" s="235" t="s">
        <v>31</v>
      </c>
      <c r="B22" s="236"/>
      <c r="C22" s="237"/>
      <c r="D22" s="237"/>
      <c r="E22" s="237"/>
      <c r="F22" s="237"/>
      <c r="G22" s="237"/>
      <c r="H22" s="237"/>
      <c r="I22" s="237"/>
      <c r="J22" s="237"/>
      <c r="K22" s="237"/>
      <c r="L22" s="237"/>
      <c r="M22" s="237"/>
      <c r="N22" s="237">
        <f>SUM(B22:M22)</f>
        <v>0</v>
      </c>
      <c r="O22" s="238"/>
      <c r="P22" s="235" t="s">
        <v>27</v>
      </c>
      <c r="Q22" s="239"/>
      <c r="R22" s="240"/>
      <c r="S22" s="240"/>
      <c r="T22" s="240"/>
      <c r="U22" s="240"/>
      <c r="V22" s="240"/>
      <c r="W22" s="240"/>
      <c r="X22" s="240">
        <v>229068000</v>
      </c>
      <c r="Y22" s="240"/>
      <c r="Z22" s="240"/>
      <c r="AA22" s="240"/>
      <c r="AB22" s="240"/>
      <c r="AC22" s="240">
        <f>SUM(Q22:AB22)</f>
        <v>229068000</v>
      </c>
      <c r="AE22" s="241"/>
      <c r="AF22" s="234"/>
    </row>
    <row r="23" spans="1:32" ht="32.1" customHeight="1" x14ac:dyDescent="0.25">
      <c r="A23" s="242" t="s">
        <v>21</v>
      </c>
      <c r="B23" s="243"/>
      <c r="C23" s="244"/>
      <c r="D23" s="244"/>
      <c r="E23" s="244"/>
      <c r="F23" s="244"/>
      <c r="G23" s="244"/>
      <c r="H23" s="244"/>
      <c r="I23" s="244"/>
      <c r="J23" s="244"/>
      <c r="K23" s="244"/>
      <c r="L23" s="244"/>
      <c r="M23" s="244"/>
      <c r="N23" s="244">
        <f>SUM(B23:M23)</f>
        <v>0</v>
      </c>
      <c r="O23" s="245" t="str">
        <f>IFERROR(N23/(SUMIF(B23:M23,"&gt;0",B22:M22))," ")</f>
        <v xml:space="preserve"> </v>
      </c>
      <c r="P23" s="242" t="s">
        <v>29</v>
      </c>
      <c r="Q23" s="243"/>
      <c r="R23" s="244"/>
      <c r="S23" s="244"/>
      <c r="T23" s="244"/>
      <c r="U23" s="244"/>
      <c r="V23" s="244"/>
      <c r="W23" s="244"/>
      <c r="X23" s="244">
        <v>229068000</v>
      </c>
      <c r="Y23" s="244"/>
      <c r="Z23" s="244">
        <v>-5975199</v>
      </c>
      <c r="AA23" s="244"/>
      <c r="AB23" s="244"/>
      <c r="AC23" s="244">
        <f>SUM(Q23:AB23)</f>
        <v>223092801</v>
      </c>
      <c r="AD23" s="244">
        <f>AC23/SUM(W22:AB22)</f>
        <v>0.97391517366022318</v>
      </c>
      <c r="AE23" s="246">
        <f>AC23/AC22</f>
        <v>0.97391517366022318</v>
      </c>
      <c r="AF23" s="234"/>
    </row>
    <row r="24" spans="1:32" ht="32.1" customHeight="1" x14ac:dyDescent="0.25">
      <c r="A24" s="242" t="s">
        <v>23</v>
      </c>
      <c r="B24" s="243">
        <f>+B22-B23</f>
        <v>0</v>
      </c>
      <c r="C24" s="244">
        <f t="shared" ref="C24:M24" si="0">+C22-C23</f>
        <v>0</v>
      </c>
      <c r="D24" s="244">
        <f t="shared" si="0"/>
        <v>0</v>
      </c>
      <c r="E24" s="244">
        <f t="shared" si="0"/>
        <v>0</v>
      </c>
      <c r="F24" s="244">
        <f t="shared" si="0"/>
        <v>0</v>
      </c>
      <c r="G24" s="244">
        <f t="shared" si="0"/>
        <v>0</v>
      </c>
      <c r="H24" s="244">
        <f t="shared" si="0"/>
        <v>0</v>
      </c>
      <c r="I24" s="244">
        <f t="shared" si="0"/>
        <v>0</v>
      </c>
      <c r="J24" s="244">
        <f t="shared" si="0"/>
        <v>0</v>
      </c>
      <c r="K24" s="244">
        <f t="shared" si="0"/>
        <v>0</v>
      </c>
      <c r="L24" s="244">
        <f t="shared" si="0"/>
        <v>0</v>
      </c>
      <c r="M24" s="244">
        <f t="shared" si="0"/>
        <v>0</v>
      </c>
      <c r="N24" s="244">
        <f>SUM(B24:M24)</f>
        <v>0</v>
      </c>
      <c r="O24" s="247"/>
      <c r="P24" s="242" t="s">
        <v>31</v>
      </c>
      <c r="Q24" s="243"/>
      <c r="R24" s="244"/>
      <c r="S24" s="244"/>
      <c r="T24" s="244"/>
      <c r="U24" s="244"/>
      <c r="V24" s="244"/>
      <c r="W24" s="244"/>
      <c r="X24" s="244"/>
      <c r="Y24" s="244">
        <v>21716800</v>
      </c>
      <c r="Z24" s="244">
        <v>50904000</v>
      </c>
      <c r="AA24" s="244">
        <v>50904000</v>
      </c>
      <c r="AB24" s="244">
        <v>105543200</v>
      </c>
      <c r="AC24" s="244">
        <f>SUM(Q24:AB24)</f>
        <v>229068000</v>
      </c>
      <c r="AD24" s="244"/>
      <c r="AE24" s="248"/>
      <c r="AF24" s="234"/>
    </row>
    <row r="25" spans="1:32" ht="32.1" customHeight="1" thickBot="1" x14ac:dyDescent="0.3">
      <c r="A25" s="249" t="s">
        <v>25</v>
      </c>
      <c r="B25" s="250"/>
      <c r="C25" s="251"/>
      <c r="D25" s="251"/>
      <c r="E25" s="251"/>
      <c r="F25" s="251"/>
      <c r="G25" s="251"/>
      <c r="H25" s="251"/>
      <c r="I25" s="251"/>
      <c r="J25" s="251"/>
      <c r="K25" s="251"/>
      <c r="L25" s="251"/>
      <c r="M25" s="251"/>
      <c r="N25" s="251">
        <f>SUM(B25:M25)</f>
        <v>0</v>
      </c>
      <c r="O25" s="252" t="str">
        <f>IFERROR(N25/(SUMIF(B25:M25,"&gt;0",B24:M24))," ")</f>
        <v xml:space="preserve"> </v>
      </c>
      <c r="P25" s="249" t="s">
        <v>25</v>
      </c>
      <c r="Q25" s="250"/>
      <c r="R25" s="251"/>
      <c r="S25" s="251"/>
      <c r="T25" s="251"/>
      <c r="U25" s="251"/>
      <c r="V25" s="251"/>
      <c r="W25" s="251"/>
      <c r="X25" s="251"/>
      <c r="Y25" s="251">
        <v>21716800</v>
      </c>
      <c r="Z25" s="251">
        <v>50904000</v>
      </c>
      <c r="AA25" s="251">
        <v>50904000</v>
      </c>
      <c r="AB25" s="251"/>
      <c r="AC25" s="251">
        <f>SUM(Q25:AB25)</f>
        <v>123524800</v>
      </c>
      <c r="AD25" s="251">
        <f>AC25/SUM(W24:AB24)</f>
        <v>0.53924948050360588</v>
      </c>
      <c r="AE25" s="253">
        <f>AC25/AC24</f>
        <v>0.53924948050360588</v>
      </c>
      <c r="AF25" s="234"/>
    </row>
    <row r="26" spans="1:32" s="254" customFormat="1" ht="16.5" customHeight="1" x14ac:dyDescent="0.2"/>
    <row r="27" spans="1:32" ht="33.950000000000003" customHeight="1" x14ac:dyDescent="0.25">
      <c r="A27" s="478" t="s">
        <v>154</v>
      </c>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80"/>
    </row>
    <row r="28" spans="1:32" ht="15" customHeight="1" x14ac:dyDescent="0.25">
      <c r="A28" s="450" t="s">
        <v>34</v>
      </c>
      <c r="B28" s="452" t="s">
        <v>36</v>
      </c>
      <c r="C28" s="452"/>
      <c r="D28" s="452" t="s">
        <v>155</v>
      </c>
      <c r="E28" s="452"/>
      <c r="F28" s="452"/>
      <c r="G28" s="452"/>
      <c r="H28" s="452"/>
      <c r="I28" s="452"/>
      <c r="J28" s="452"/>
      <c r="K28" s="452"/>
      <c r="L28" s="452"/>
      <c r="M28" s="452"/>
      <c r="N28" s="452"/>
      <c r="O28" s="452"/>
      <c r="P28" s="452" t="s">
        <v>102</v>
      </c>
      <c r="Q28" s="452" t="s">
        <v>156</v>
      </c>
      <c r="R28" s="452"/>
      <c r="S28" s="452"/>
      <c r="T28" s="452"/>
      <c r="U28" s="452"/>
      <c r="V28" s="452"/>
      <c r="W28" s="452"/>
      <c r="X28" s="452"/>
      <c r="Y28" s="452" t="s">
        <v>157</v>
      </c>
      <c r="Z28" s="452"/>
      <c r="AA28" s="452"/>
      <c r="AB28" s="452"/>
      <c r="AC28" s="452"/>
      <c r="AD28" s="452"/>
      <c r="AE28" s="477"/>
    </row>
    <row r="29" spans="1:32" ht="27" customHeight="1" x14ac:dyDescent="0.25">
      <c r="A29" s="450"/>
      <c r="B29" s="452"/>
      <c r="C29" s="452"/>
      <c r="D29" s="255" t="s">
        <v>141</v>
      </c>
      <c r="E29" s="255" t="s">
        <v>142</v>
      </c>
      <c r="F29" s="255" t="s">
        <v>143</v>
      </c>
      <c r="G29" s="255" t="s">
        <v>144</v>
      </c>
      <c r="H29" s="255" t="s">
        <v>145</v>
      </c>
      <c r="I29" s="255" t="s">
        <v>146</v>
      </c>
      <c r="J29" s="255" t="s">
        <v>147</v>
      </c>
      <c r="K29" s="255" t="s">
        <v>148</v>
      </c>
      <c r="L29" s="255" t="s">
        <v>149</v>
      </c>
      <c r="M29" s="255" t="s">
        <v>150</v>
      </c>
      <c r="N29" s="255" t="s">
        <v>128</v>
      </c>
      <c r="O29" s="255" t="s">
        <v>151</v>
      </c>
      <c r="P29" s="452"/>
      <c r="Q29" s="452"/>
      <c r="R29" s="452"/>
      <c r="S29" s="452"/>
      <c r="T29" s="452"/>
      <c r="U29" s="452"/>
      <c r="V29" s="452"/>
      <c r="W29" s="452"/>
      <c r="X29" s="452"/>
      <c r="Y29" s="452"/>
      <c r="Z29" s="452"/>
      <c r="AA29" s="452"/>
      <c r="AB29" s="452"/>
      <c r="AC29" s="452"/>
      <c r="AD29" s="452"/>
      <c r="AE29" s="477"/>
    </row>
    <row r="30" spans="1:32" ht="42" customHeight="1" thickBot="1" x14ac:dyDescent="0.3">
      <c r="A30" s="256"/>
      <c r="B30" s="473"/>
      <c r="C30" s="473"/>
      <c r="D30" s="200"/>
      <c r="E30" s="200"/>
      <c r="F30" s="200"/>
      <c r="G30" s="200"/>
      <c r="H30" s="200"/>
      <c r="I30" s="200"/>
      <c r="J30" s="200"/>
      <c r="K30" s="200"/>
      <c r="L30" s="200"/>
      <c r="M30" s="200"/>
      <c r="N30" s="200"/>
      <c r="O30" s="200"/>
      <c r="P30" s="257">
        <f>SUM(D30:O30)</f>
        <v>0</v>
      </c>
      <c r="Q30" s="474" t="s">
        <v>158</v>
      </c>
      <c r="R30" s="474"/>
      <c r="S30" s="474"/>
      <c r="T30" s="474"/>
      <c r="U30" s="474"/>
      <c r="V30" s="474"/>
      <c r="W30" s="474"/>
      <c r="X30" s="474"/>
      <c r="Y30" s="474" t="s">
        <v>43</v>
      </c>
      <c r="Z30" s="474"/>
      <c r="AA30" s="474"/>
      <c r="AB30" s="474"/>
      <c r="AC30" s="474"/>
      <c r="AD30" s="474"/>
      <c r="AE30" s="475"/>
    </row>
    <row r="31" spans="1:32" ht="12" customHeight="1" thickBot="1" x14ac:dyDescent="0.3">
      <c r="A31" s="258"/>
      <c r="B31" s="259"/>
      <c r="C31" s="259"/>
      <c r="D31" s="210"/>
      <c r="E31" s="210"/>
      <c r="F31" s="210"/>
      <c r="G31" s="210"/>
      <c r="H31" s="210"/>
      <c r="I31" s="210"/>
      <c r="J31" s="210"/>
      <c r="K31" s="210"/>
      <c r="L31" s="210"/>
      <c r="M31" s="210"/>
      <c r="N31" s="210"/>
      <c r="O31" s="210"/>
      <c r="P31" s="260"/>
      <c r="Q31" s="261"/>
      <c r="R31" s="261"/>
      <c r="S31" s="261"/>
      <c r="T31" s="261"/>
      <c r="U31" s="261"/>
      <c r="V31" s="261"/>
      <c r="W31" s="261"/>
      <c r="X31" s="261"/>
      <c r="Y31" s="261"/>
      <c r="Z31" s="261"/>
      <c r="AA31" s="261"/>
      <c r="AB31" s="261"/>
      <c r="AC31" s="261"/>
      <c r="AD31" s="261"/>
      <c r="AE31" s="262"/>
    </row>
    <row r="32" spans="1:32" ht="45" customHeight="1" x14ac:dyDescent="0.25">
      <c r="A32" s="446" t="s">
        <v>159</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8"/>
    </row>
    <row r="33" spans="1:41" ht="23.1" customHeight="1" x14ac:dyDescent="0.25">
      <c r="A33" s="450" t="s">
        <v>44</v>
      </c>
      <c r="B33" s="452" t="s">
        <v>46</v>
      </c>
      <c r="C33" s="452" t="s">
        <v>36</v>
      </c>
      <c r="D33" s="452" t="s">
        <v>160</v>
      </c>
      <c r="E33" s="452"/>
      <c r="F33" s="452"/>
      <c r="G33" s="452"/>
      <c r="H33" s="452"/>
      <c r="I33" s="452"/>
      <c r="J33" s="452"/>
      <c r="K33" s="452"/>
      <c r="L33" s="452"/>
      <c r="M33" s="452"/>
      <c r="N33" s="452"/>
      <c r="O33" s="452"/>
      <c r="P33" s="452"/>
      <c r="Q33" s="452" t="s">
        <v>161</v>
      </c>
      <c r="R33" s="452"/>
      <c r="S33" s="452"/>
      <c r="T33" s="452"/>
      <c r="U33" s="452"/>
      <c r="V33" s="452"/>
      <c r="W33" s="452"/>
      <c r="X33" s="452"/>
      <c r="Y33" s="452"/>
      <c r="Z33" s="452"/>
      <c r="AA33" s="452"/>
      <c r="AB33" s="452"/>
      <c r="AC33" s="452"/>
      <c r="AD33" s="452"/>
      <c r="AE33" s="477"/>
      <c r="AG33" s="263"/>
      <c r="AH33" s="263"/>
      <c r="AI33" s="263"/>
      <c r="AJ33" s="263"/>
      <c r="AK33" s="263"/>
      <c r="AL33" s="263"/>
      <c r="AM33" s="263"/>
      <c r="AN33" s="263"/>
      <c r="AO33" s="263"/>
    </row>
    <row r="34" spans="1:41" ht="27" customHeight="1" x14ac:dyDescent="0.25">
      <c r="A34" s="450"/>
      <c r="B34" s="452"/>
      <c r="C34" s="476"/>
      <c r="D34" s="255" t="s">
        <v>141</v>
      </c>
      <c r="E34" s="255" t="s">
        <v>142</v>
      </c>
      <c r="F34" s="255" t="s">
        <v>143</v>
      </c>
      <c r="G34" s="255" t="s">
        <v>144</v>
      </c>
      <c r="H34" s="255" t="s">
        <v>145</v>
      </c>
      <c r="I34" s="255" t="s">
        <v>146</v>
      </c>
      <c r="J34" s="255" t="s">
        <v>147</v>
      </c>
      <c r="K34" s="255" t="s">
        <v>148</v>
      </c>
      <c r="L34" s="255" t="s">
        <v>149</v>
      </c>
      <c r="M34" s="255" t="s">
        <v>150</v>
      </c>
      <c r="N34" s="255" t="s">
        <v>128</v>
      </c>
      <c r="O34" s="255" t="s">
        <v>151</v>
      </c>
      <c r="P34" s="255" t="s">
        <v>102</v>
      </c>
      <c r="Q34" s="459" t="s">
        <v>52</v>
      </c>
      <c r="R34" s="460"/>
      <c r="S34" s="460"/>
      <c r="T34" s="461"/>
      <c r="U34" s="452" t="s">
        <v>54</v>
      </c>
      <c r="V34" s="452"/>
      <c r="W34" s="452"/>
      <c r="X34" s="452"/>
      <c r="Y34" s="452" t="s">
        <v>56</v>
      </c>
      <c r="Z34" s="452"/>
      <c r="AA34" s="452"/>
      <c r="AB34" s="452"/>
      <c r="AC34" s="452" t="s">
        <v>58</v>
      </c>
      <c r="AD34" s="452"/>
      <c r="AE34" s="477"/>
      <c r="AG34" s="263"/>
      <c r="AH34" s="263"/>
      <c r="AI34" s="263"/>
      <c r="AJ34" s="263"/>
      <c r="AK34" s="263"/>
      <c r="AL34" s="263"/>
      <c r="AM34" s="263"/>
      <c r="AN34" s="263"/>
      <c r="AO34" s="263"/>
    </row>
    <row r="35" spans="1:41" ht="45" customHeight="1" x14ac:dyDescent="0.25">
      <c r="A35" s="463" t="str">
        <f>C17</f>
        <v>Implementar 1 estrategia denominada: Tejiendo Mundos de Igualdad para NNA en los territorios rurales y urbanos de Bogotá</v>
      </c>
      <c r="B35" s="465">
        <f>SUM(B41)</f>
        <v>0.13</v>
      </c>
      <c r="C35" s="265" t="s">
        <v>48</v>
      </c>
      <c r="D35" s="266"/>
      <c r="E35" s="266"/>
      <c r="F35" s="266"/>
      <c r="G35" s="266"/>
      <c r="H35" s="266"/>
      <c r="I35" s="282"/>
      <c r="J35" s="282">
        <v>1</v>
      </c>
      <c r="K35" s="282">
        <v>1</v>
      </c>
      <c r="L35" s="282">
        <v>1</v>
      </c>
      <c r="M35" s="282">
        <v>1</v>
      </c>
      <c r="N35" s="282">
        <v>1</v>
      </c>
      <c r="O35" s="282">
        <v>1</v>
      </c>
      <c r="P35" s="286">
        <f>MAX(D35:O35)</f>
        <v>1</v>
      </c>
      <c r="Q35" s="467" t="s">
        <v>218</v>
      </c>
      <c r="R35" s="468"/>
      <c r="S35" s="468"/>
      <c r="T35" s="469"/>
      <c r="U35" s="442" t="s">
        <v>219</v>
      </c>
      <c r="V35" s="442"/>
      <c r="W35" s="442"/>
      <c r="X35" s="442"/>
      <c r="Y35" s="442"/>
      <c r="Z35" s="442"/>
      <c r="AA35" s="442"/>
      <c r="AB35" s="442"/>
      <c r="AC35" s="442" t="s">
        <v>220</v>
      </c>
      <c r="AD35" s="442"/>
      <c r="AE35" s="443"/>
      <c r="AG35" s="263"/>
      <c r="AH35" s="263"/>
      <c r="AI35" s="263"/>
      <c r="AJ35" s="263"/>
      <c r="AK35" s="263"/>
      <c r="AL35" s="263"/>
      <c r="AM35" s="263"/>
      <c r="AN35" s="263"/>
      <c r="AO35" s="263"/>
    </row>
    <row r="36" spans="1:41" ht="195" customHeight="1" thickBot="1" x14ac:dyDescent="0.3">
      <c r="A36" s="464"/>
      <c r="B36" s="466"/>
      <c r="C36" s="268" t="s">
        <v>50</v>
      </c>
      <c r="D36" s="269"/>
      <c r="E36" s="269"/>
      <c r="F36" s="269"/>
      <c r="G36" s="270"/>
      <c r="H36" s="270"/>
      <c r="I36" s="270"/>
      <c r="J36" s="283">
        <v>1</v>
      </c>
      <c r="K36" s="283">
        <v>1</v>
      </c>
      <c r="L36" s="283">
        <v>1</v>
      </c>
      <c r="M36" s="283">
        <v>1</v>
      </c>
      <c r="N36" s="283">
        <v>1</v>
      </c>
      <c r="O36" s="283"/>
      <c r="P36" s="284">
        <f>MAX(D36:O36)</f>
        <v>1</v>
      </c>
      <c r="Q36" s="470"/>
      <c r="R36" s="471"/>
      <c r="S36" s="471"/>
      <c r="T36" s="472"/>
      <c r="U36" s="444"/>
      <c r="V36" s="444"/>
      <c r="W36" s="444"/>
      <c r="X36" s="444"/>
      <c r="Y36" s="444"/>
      <c r="Z36" s="444"/>
      <c r="AA36" s="444"/>
      <c r="AB36" s="444"/>
      <c r="AC36" s="444"/>
      <c r="AD36" s="444"/>
      <c r="AE36" s="445"/>
      <c r="AG36" s="263"/>
      <c r="AH36" s="263"/>
      <c r="AI36" s="263"/>
      <c r="AJ36" s="263"/>
      <c r="AK36" s="263"/>
      <c r="AL36" s="263"/>
      <c r="AM36" s="263"/>
      <c r="AN36" s="263"/>
      <c r="AO36" s="263"/>
    </row>
    <row r="37" spans="1:41" s="254" customFormat="1" ht="17.25" customHeight="1" x14ac:dyDescent="0.2"/>
    <row r="38" spans="1:41" ht="45" customHeight="1" thickBot="1" x14ac:dyDescent="0.3">
      <c r="A38" s="446" t="s">
        <v>165</v>
      </c>
      <c r="B38" s="447"/>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8"/>
      <c r="AG38" s="263"/>
      <c r="AH38" s="263"/>
      <c r="AI38" s="263"/>
      <c r="AJ38" s="263"/>
      <c r="AK38" s="263"/>
      <c r="AL38" s="263"/>
      <c r="AM38" s="263"/>
      <c r="AN38" s="263"/>
      <c r="AO38" s="263"/>
    </row>
    <row r="39" spans="1:41" ht="26.1" customHeight="1" x14ac:dyDescent="0.25">
      <c r="A39" s="449" t="s">
        <v>60</v>
      </c>
      <c r="B39" s="451" t="s">
        <v>166</v>
      </c>
      <c r="C39" s="453" t="s">
        <v>167</v>
      </c>
      <c r="D39" s="455" t="s">
        <v>168</v>
      </c>
      <c r="E39" s="456"/>
      <c r="F39" s="456"/>
      <c r="G39" s="456"/>
      <c r="H39" s="456"/>
      <c r="I39" s="456"/>
      <c r="J39" s="456"/>
      <c r="K39" s="456"/>
      <c r="L39" s="456"/>
      <c r="M39" s="456"/>
      <c r="N39" s="456"/>
      <c r="O39" s="456"/>
      <c r="P39" s="457"/>
      <c r="Q39" s="451" t="s">
        <v>169</v>
      </c>
      <c r="R39" s="451"/>
      <c r="S39" s="451"/>
      <c r="T39" s="451"/>
      <c r="U39" s="451"/>
      <c r="V39" s="451"/>
      <c r="W39" s="451"/>
      <c r="X39" s="451"/>
      <c r="Y39" s="451"/>
      <c r="Z39" s="451"/>
      <c r="AA39" s="451"/>
      <c r="AB39" s="451"/>
      <c r="AC39" s="451"/>
      <c r="AD39" s="451"/>
      <c r="AE39" s="458"/>
      <c r="AG39" s="263"/>
      <c r="AH39" s="263"/>
      <c r="AI39" s="263"/>
      <c r="AJ39" s="263"/>
      <c r="AK39" s="263"/>
      <c r="AL39" s="263"/>
      <c r="AM39" s="263"/>
      <c r="AN39" s="263"/>
      <c r="AO39" s="263"/>
    </row>
    <row r="40" spans="1:41" ht="26.1" customHeight="1" x14ac:dyDescent="0.25">
      <c r="A40" s="450"/>
      <c r="B40" s="452"/>
      <c r="C40" s="454"/>
      <c r="D40" s="255" t="s">
        <v>170</v>
      </c>
      <c r="E40" s="255" t="s">
        <v>171</v>
      </c>
      <c r="F40" s="255" t="s">
        <v>172</v>
      </c>
      <c r="G40" s="255" t="s">
        <v>173</v>
      </c>
      <c r="H40" s="255" t="s">
        <v>174</v>
      </c>
      <c r="I40" s="255" t="s">
        <v>175</v>
      </c>
      <c r="J40" s="255" t="s">
        <v>176</v>
      </c>
      <c r="K40" s="255" t="s">
        <v>177</v>
      </c>
      <c r="L40" s="255" t="s">
        <v>178</v>
      </c>
      <c r="M40" s="255" t="s">
        <v>179</v>
      </c>
      <c r="N40" s="255" t="s">
        <v>180</v>
      </c>
      <c r="O40" s="255" t="s">
        <v>181</v>
      </c>
      <c r="P40" s="255" t="s">
        <v>182</v>
      </c>
      <c r="Q40" s="459" t="s">
        <v>183</v>
      </c>
      <c r="R40" s="460"/>
      <c r="S40" s="460"/>
      <c r="T40" s="460"/>
      <c r="U40" s="460"/>
      <c r="V40" s="460"/>
      <c r="W40" s="460"/>
      <c r="X40" s="461"/>
      <c r="Y40" s="459" t="s">
        <v>68</v>
      </c>
      <c r="Z40" s="460"/>
      <c r="AA40" s="460"/>
      <c r="AB40" s="460"/>
      <c r="AC40" s="460"/>
      <c r="AD40" s="460"/>
      <c r="AE40" s="462"/>
      <c r="AG40" s="273"/>
      <c r="AH40" s="273"/>
      <c r="AI40" s="273"/>
      <c r="AJ40" s="273"/>
      <c r="AK40" s="273"/>
      <c r="AL40" s="273"/>
      <c r="AM40" s="273"/>
      <c r="AN40" s="273"/>
      <c r="AO40" s="273"/>
    </row>
    <row r="41" spans="1:41" ht="28.5" customHeight="1" x14ac:dyDescent="0.25">
      <c r="A41" s="422" t="s">
        <v>221</v>
      </c>
      <c r="B41" s="423">
        <v>0.13</v>
      </c>
      <c r="C41" s="274" t="s">
        <v>48</v>
      </c>
      <c r="D41" s="275"/>
      <c r="E41" s="275"/>
      <c r="F41" s="275"/>
      <c r="G41" s="275"/>
      <c r="H41" s="275"/>
      <c r="I41" s="275"/>
      <c r="J41" s="275">
        <v>0.2</v>
      </c>
      <c r="K41" s="275">
        <v>0.1</v>
      </c>
      <c r="L41" s="275">
        <v>0.2</v>
      </c>
      <c r="M41" s="275">
        <v>0.2</v>
      </c>
      <c r="N41" s="275">
        <v>0.2</v>
      </c>
      <c r="O41" s="275">
        <v>0.1</v>
      </c>
      <c r="P41" s="276">
        <f t="shared" ref="P41:P42" si="1">SUM(D41:O41)</f>
        <v>0.99999999999999989</v>
      </c>
      <c r="Q41" s="424" t="s">
        <v>222</v>
      </c>
      <c r="R41" s="425"/>
      <c r="S41" s="425"/>
      <c r="T41" s="425"/>
      <c r="U41" s="425"/>
      <c r="V41" s="425"/>
      <c r="W41" s="425"/>
      <c r="X41" s="426"/>
      <c r="Y41" s="436" t="s">
        <v>223</v>
      </c>
      <c r="Z41" s="437"/>
      <c r="AA41" s="437"/>
      <c r="AB41" s="437"/>
      <c r="AC41" s="437"/>
      <c r="AD41" s="437"/>
      <c r="AE41" s="438"/>
      <c r="AG41" s="277"/>
      <c r="AH41" s="277"/>
      <c r="AI41" s="277"/>
      <c r="AJ41" s="277"/>
      <c r="AK41" s="277"/>
      <c r="AL41" s="277"/>
      <c r="AM41" s="277"/>
      <c r="AN41" s="277"/>
      <c r="AO41" s="277"/>
    </row>
    <row r="42" spans="1:41" ht="105" customHeight="1" x14ac:dyDescent="0.25">
      <c r="A42" s="422"/>
      <c r="B42" s="423"/>
      <c r="C42" s="278" t="s">
        <v>50</v>
      </c>
      <c r="D42" s="279"/>
      <c r="E42" s="279"/>
      <c r="F42" s="279"/>
      <c r="G42" s="279"/>
      <c r="H42" s="279"/>
      <c r="I42" s="279"/>
      <c r="J42" s="279">
        <v>0.2</v>
      </c>
      <c r="K42" s="279">
        <v>0.1</v>
      </c>
      <c r="L42" s="279">
        <v>0.2</v>
      </c>
      <c r="M42" s="279">
        <v>0.2</v>
      </c>
      <c r="N42" s="279">
        <v>0.2</v>
      </c>
      <c r="O42" s="279"/>
      <c r="P42" s="276">
        <f t="shared" si="1"/>
        <v>0.89999999999999991</v>
      </c>
      <c r="Q42" s="427"/>
      <c r="R42" s="428"/>
      <c r="S42" s="428"/>
      <c r="T42" s="428"/>
      <c r="U42" s="428"/>
      <c r="V42" s="428"/>
      <c r="W42" s="428"/>
      <c r="X42" s="429"/>
      <c r="Y42" s="433"/>
      <c r="Z42" s="434"/>
      <c r="AA42" s="434"/>
      <c r="AB42" s="434"/>
      <c r="AC42" s="434"/>
      <c r="AD42" s="434"/>
      <c r="AE42" s="435"/>
    </row>
    <row r="43" spans="1:41" ht="15" customHeight="1" x14ac:dyDescent="0.25">
      <c r="A43" s="199" t="s">
        <v>187</v>
      </c>
    </row>
    <row r="56" spans="5:5" x14ac:dyDescent="0.25">
      <c r="E56" s="287"/>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textLength" operator="lessThanOrEqual" allowBlank="1" showInputMessage="1" showErrorMessage="1" errorTitle="Máximo 2.000 caracteres" error="Máximo 2.000 caracteres" sqref="AC35 Q35 Y35 Q41" xr:uid="{E6A8BB0C-F92D-D14B-A5F3-4DD0B3156D10}">
      <formula1>2000</formula1>
    </dataValidation>
    <dataValidation type="textLength" operator="lessThanOrEqual" allowBlank="1" showInputMessage="1" showErrorMessage="1" errorTitle="Máximo 2.000 caracteres" error="Máximo 2.000 caracteres" promptTitle="2.000 caracteres" sqref="Q30:Q31" xr:uid="{C5949E8F-9573-384F-B949-061A554E1544}">
      <formula1>2000</formula1>
    </dataValidation>
    <dataValidation type="list" allowBlank="1" showInputMessage="1" showErrorMessage="1" sqref="C7:C9" xr:uid="{22561CC7-8A8B-204F-8D55-CD40A2506DE8}">
      <formula1>$B$21:$M$21</formula1>
    </dataValidation>
  </dataValidations>
  <hyperlinks>
    <hyperlink ref="Y41:AE42" r:id="rId1" display="https://secretariadistritald-my.sharepoint.com/:b:/g/personal/territorializacion2021_sdmujer_gov_co/EQL7YO6upthGmpoaGXhaKLQB8tmCxZfi0iyMIpd9kuK4Hg?e=GuOpJe" xr:uid="{D0FEB8D3-F682-4C85-90D3-8E62C28F7144}"/>
  </hyperlinks>
  <pageMargins left="0.25" right="0.25" top="0.75" bottom="0.75" header="0.3" footer="0.3"/>
  <pageSetup scale="18"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CA37DC9D-B058-3442-8EBC-C65933E76366}">
          <x14:formula1>
            <xm:f>listas!$A$2:$A$6</xm:f>
          </x14:formula1>
          <xm:sqref>C15:K15</xm:sqref>
        </x14:dataValidation>
        <x14:dataValidation type="list" allowBlank="1" showInputMessage="1" showErrorMessage="1" xr:uid="{8947D5CE-3B1E-F746-9811-923FB7D9D993}">
          <x14:formula1>
            <xm:f>listas!$B$2:$B$8</xm:f>
          </x14:formula1>
          <xm:sqref>R15:X15</xm:sqref>
        </x14:dataValidation>
        <x14:dataValidation type="list" allowBlank="1" showInputMessage="1" showErrorMessage="1" xr:uid="{EBECC880-4CA1-9146-9C5A-71FFCEE12E87}">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827E-2D34-BE4D-8447-37EB6E6604C0}">
  <sheetPr>
    <tabColor theme="7" tint="0.39997558519241921"/>
    <pageSetUpPr fitToPage="1"/>
  </sheetPr>
  <dimension ref="A1:AO43"/>
  <sheetViews>
    <sheetView showGridLines="0" topLeftCell="O34" zoomScale="70" zoomScaleNormal="70" workbookViewId="0">
      <selection activeCell="Q41" sqref="Q41:X42"/>
    </sheetView>
  </sheetViews>
  <sheetFormatPr baseColWidth="10" defaultColWidth="10.85546875" defaultRowHeight="14.25" x14ac:dyDescent="0.25"/>
  <cols>
    <col min="1" max="1" width="38.42578125" style="199" customWidth="1"/>
    <col min="2" max="2" width="21.42578125" style="199" customWidth="1"/>
    <col min="3" max="14" width="20.7109375" style="199" customWidth="1"/>
    <col min="15" max="15" width="20.42578125" style="199" customWidth="1"/>
    <col min="16" max="16" width="32.42578125" style="199" customWidth="1"/>
    <col min="17" max="19" width="18.140625" style="199" customWidth="1"/>
    <col min="20" max="20" width="21" style="199" customWidth="1"/>
    <col min="21" max="27" width="18.140625" style="199" customWidth="1"/>
    <col min="28" max="28" width="22.7109375" style="199" customWidth="1"/>
    <col min="29" max="29" width="19" style="199" customWidth="1"/>
    <col min="30" max="30" width="19.42578125" style="199" customWidth="1"/>
    <col min="31" max="31" width="20.42578125" style="199" customWidth="1"/>
    <col min="32" max="32" width="22.85546875" style="199" customWidth="1"/>
    <col min="33" max="33" width="18.42578125" style="199" bestFit="1" customWidth="1"/>
    <col min="34" max="34" width="8.42578125" style="199" customWidth="1"/>
    <col min="35" max="35" width="18.42578125" style="199" bestFit="1" customWidth="1"/>
    <col min="36" max="36" width="5.7109375" style="199" customWidth="1"/>
    <col min="37" max="37" width="18.42578125" style="199" bestFit="1" customWidth="1"/>
    <col min="38" max="38" width="4.7109375" style="199" customWidth="1"/>
    <col min="39" max="39" width="23" style="199" bestFit="1" customWidth="1"/>
    <col min="40" max="40" width="10.85546875" style="199"/>
    <col min="41" max="41" width="18.42578125" style="199" bestFit="1" customWidth="1"/>
    <col min="42" max="42" width="16.140625" style="199" customWidth="1"/>
    <col min="43" max="16384" width="10.85546875" style="199"/>
  </cols>
  <sheetData>
    <row r="1" spans="1:31" ht="32.25" customHeight="1" thickBot="1" x14ac:dyDescent="0.3">
      <c r="A1" s="535"/>
      <c r="B1" s="538" t="s">
        <v>121</v>
      </c>
      <c r="C1" s="539"/>
      <c r="D1" s="539"/>
      <c r="E1" s="539"/>
      <c r="F1" s="539"/>
      <c r="G1" s="539"/>
      <c r="H1" s="539"/>
      <c r="I1" s="539"/>
      <c r="J1" s="539"/>
      <c r="K1" s="539"/>
      <c r="L1" s="539"/>
      <c r="M1" s="539"/>
      <c r="N1" s="539"/>
      <c r="O1" s="539"/>
      <c r="P1" s="539"/>
      <c r="Q1" s="539"/>
      <c r="R1" s="539"/>
      <c r="S1" s="539"/>
      <c r="T1" s="539"/>
      <c r="U1" s="539"/>
      <c r="V1" s="539"/>
      <c r="W1" s="539"/>
      <c r="X1" s="539"/>
      <c r="Y1" s="539"/>
      <c r="Z1" s="539"/>
      <c r="AA1" s="540"/>
      <c r="AB1" s="541" t="s">
        <v>122</v>
      </c>
      <c r="AC1" s="542"/>
      <c r="AD1" s="542"/>
      <c r="AE1" s="543"/>
    </row>
    <row r="2" spans="1:31" ht="30.75" customHeight="1" thickBot="1" x14ac:dyDescent="0.3">
      <c r="A2" s="536"/>
      <c r="B2" s="538" t="s">
        <v>123</v>
      </c>
      <c r="C2" s="539"/>
      <c r="D2" s="539"/>
      <c r="E2" s="539"/>
      <c r="F2" s="539"/>
      <c r="G2" s="539"/>
      <c r="H2" s="539"/>
      <c r="I2" s="539"/>
      <c r="J2" s="539"/>
      <c r="K2" s="539"/>
      <c r="L2" s="539"/>
      <c r="M2" s="539"/>
      <c r="N2" s="539"/>
      <c r="O2" s="539"/>
      <c r="P2" s="539"/>
      <c r="Q2" s="539"/>
      <c r="R2" s="539"/>
      <c r="S2" s="539"/>
      <c r="T2" s="539"/>
      <c r="U2" s="539"/>
      <c r="V2" s="539"/>
      <c r="W2" s="539"/>
      <c r="X2" s="539"/>
      <c r="Y2" s="539"/>
      <c r="Z2" s="539"/>
      <c r="AA2" s="540"/>
      <c r="AB2" s="541" t="s">
        <v>124</v>
      </c>
      <c r="AC2" s="542"/>
      <c r="AD2" s="542"/>
      <c r="AE2" s="543"/>
    </row>
    <row r="3" spans="1:31" ht="24" customHeight="1" thickBot="1" x14ac:dyDescent="0.3">
      <c r="A3" s="536"/>
      <c r="B3" s="544" t="s">
        <v>125</v>
      </c>
      <c r="C3" s="545"/>
      <c r="D3" s="545"/>
      <c r="E3" s="545"/>
      <c r="F3" s="545"/>
      <c r="G3" s="545"/>
      <c r="H3" s="545"/>
      <c r="I3" s="545"/>
      <c r="J3" s="545"/>
      <c r="K3" s="545"/>
      <c r="L3" s="545"/>
      <c r="M3" s="545"/>
      <c r="N3" s="545"/>
      <c r="O3" s="545"/>
      <c r="P3" s="545"/>
      <c r="Q3" s="545"/>
      <c r="R3" s="545"/>
      <c r="S3" s="545"/>
      <c r="T3" s="545"/>
      <c r="U3" s="545"/>
      <c r="V3" s="545"/>
      <c r="W3" s="545"/>
      <c r="X3" s="545"/>
      <c r="Y3" s="545"/>
      <c r="Z3" s="545"/>
      <c r="AA3" s="546"/>
      <c r="AB3" s="541" t="s">
        <v>126</v>
      </c>
      <c r="AC3" s="542"/>
      <c r="AD3" s="542"/>
      <c r="AE3" s="543"/>
    </row>
    <row r="4" spans="1:31" ht="21.75" customHeight="1" thickBot="1" x14ac:dyDescent="0.3">
      <c r="A4" s="537"/>
      <c r="B4" s="547"/>
      <c r="C4" s="548"/>
      <c r="D4" s="548"/>
      <c r="E4" s="548"/>
      <c r="F4" s="548"/>
      <c r="G4" s="548"/>
      <c r="H4" s="548"/>
      <c r="I4" s="548"/>
      <c r="J4" s="548"/>
      <c r="K4" s="548"/>
      <c r="L4" s="548"/>
      <c r="M4" s="548"/>
      <c r="N4" s="548"/>
      <c r="O4" s="548"/>
      <c r="P4" s="548"/>
      <c r="Q4" s="548"/>
      <c r="R4" s="548"/>
      <c r="S4" s="548"/>
      <c r="T4" s="548"/>
      <c r="U4" s="548"/>
      <c r="V4" s="548"/>
      <c r="W4" s="548"/>
      <c r="X4" s="548"/>
      <c r="Y4" s="548"/>
      <c r="Z4" s="548"/>
      <c r="AA4" s="549"/>
      <c r="AB4" s="541" t="s">
        <v>127</v>
      </c>
      <c r="AC4" s="542"/>
      <c r="AD4" s="542"/>
      <c r="AE4" s="543"/>
    </row>
    <row r="5" spans="1:31" ht="9" customHeight="1" thickBot="1" x14ac:dyDescent="0.3">
      <c r="A5" s="201"/>
      <c r="B5" s="202"/>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D5" s="205"/>
      <c r="AE5" s="206"/>
    </row>
    <row r="6" spans="1:31" ht="9" customHeight="1" thickBot="1" x14ac:dyDescent="0.3">
      <c r="A6" s="207"/>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D6" s="205"/>
      <c r="AE6" s="206"/>
    </row>
    <row r="7" spans="1:31" ht="15" x14ac:dyDescent="0.25">
      <c r="A7" s="509" t="s">
        <v>4</v>
      </c>
      <c r="B7" s="510"/>
      <c r="C7" s="521" t="s">
        <v>128</v>
      </c>
      <c r="D7" s="509" t="s">
        <v>6</v>
      </c>
      <c r="E7" s="524"/>
      <c r="F7" s="524"/>
      <c r="G7" s="524"/>
      <c r="H7" s="510"/>
      <c r="I7" s="562">
        <v>45632</v>
      </c>
      <c r="J7" s="563"/>
      <c r="K7" s="509" t="s">
        <v>8</v>
      </c>
      <c r="L7" s="510"/>
      <c r="M7" s="533" t="s">
        <v>129</v>
      </c>
      <c r="N7" s="534"/>
      <c r="O7" s="499"/>
      <c r="P7" s="500"/>
      <c r="Q7" s="204"/>
      <c r="R7" s="204"/>
      <c r="S7" s="204"/>
      <c r="T7" s="204"/>
      <c r="U7" s="204"/>
      <c r="V7" s="204"/>
      <c r="W7" s="204"/>
      <c r="X7" s="204"/>
      <c r="Y7" s="204"/>
      <c r="Z7" s="204"/>
      <c r="AA7" s="204"/>
      <c r="AB7" s="204"/>
      <c r="AD7" s="205"/>
      <c r="AE7" s="206"/>
    </row>
    <row r="8" spans="1:31" ht="15" x14ac:dyDescent="0.25">
      <c r="A8" s="511"/>
      <c r="B8" s="512"/>
      <c r="C8" s="522"/>
      <c r="D8" s="511"/>
      <c r="E8" s="525"/>
      <c r="F8" s="525"/>
      <c r="G8" s="525"/>
      <c r="H8" s="512"/>
      <c r="I8" s="564"/>
      <c r="J8" s="565"/>
      <c r="K8" s="511"/>
      <c r="L8" s="512"/>
      <c r="M8" s="501" t="s">
        <v>130</v>
      </c>
      <c r="N8" s="502"/>
      <c r="O8" s="503"/>
      <c r="P8" s="504"/>
      <c r="Q8" s="204"/>
      <c r="R8" s="204"/>
      <c r="S8" s="204"/>
      <c r="T8" s="204"/>
      <c r="U8" s="204"/>
      <c r="V8" s="204"/>
      <c r="W8" s="204"/>
      <c r="X8" s="204"/>
      <c r="Y8" s="204"/>
      <c r="Z8" s="204"/>
      <c r="AA8" s="204"/>
      <c r="AB8" s="204"/>
      <c r="AD8" s="205"/>
      <c r="AE8" s="206"/>
    </row>
    <row r="9" spans="1:31" ht="15.75" thickBot="1" x14ac:dyDescent="0.3">
      <c r="A9" s="513"/>
      <c r="B9" s="514"/>
      <c r="C9" s="523"/>
      <c r="D9" s="513"/>
      <c r="E9" s="526"/>
      <c r="F9" s="526"/>
      <c r="G9" s="526"/>
      <c r="H9" s="514"/>
      <c r="I9" s="566"/>
      <c r="J9" s="567"/>
      <c r="K9" s="513"/>
      <c r="L9" s="514"/>
      <c r="M9" s="505" t="s">
        <v>131</v>
      </c>
      <c r="N9" s="506"/>
      <c r="O9" s="507" t="s">
        <v>132</v>
      </c>
      <c r="P9" s="508"/>
      <c r="Q9" s="204"/>
      <c r="R9" s="204"/>
      <c r="S9" s="204"/>
      <c r="T9" s="204"/>
      <c r="U9" s="204"/>
      <c r="V9" s="204"/>
      <c r="W9" s="204"/>
      <c r="X9" s="204"/>
      <c r="Y9" s="204"/>
      <c r="Z9" s="204"/>
      <c r="AA9" s="204"/>
      <c r="AB9" s="204"/>
      <c r="AD9" s="205"/>
      <c r="AE9" s="206"/>
    </row>
    <row r="10" spans="1:31" ht="15" customHeight="1" thickBot="1" x14ac:dyDescent="0.3">
      <c r="A10" s="208"/>
      <c r="B10" s="209"/>
      <c r="C10" s="209"/>
      <c r="D10" s="210"/>
      <c r="E10" s="210"/>
      <c r="F10" s="210"/>
      <c r="G10" s="210"/>
      <c r="H10" s="210"/>
      <c r="I10" s="211"/>
      <c r="J10" s="211"/>
      <c r="K10" s="210"/>
      <c r="L10" s="210"/>
      <c r="M10" s="212"/>
      <c r="N10" s="212"/>
      <c r="O10" s="213"/>
      <c r="P10" s="213"/>
      <c r="Q10" s="209"/>
      <c r="R10" s="209"/>
      <c r="S10" s="209"/>
      <c r="T10" s="209"/>
      <c r="U10" s="209"/>
      <c r="V10" s="209"/>
      <c r="W10" s="209"/>
      <c r="X10" s="209"/>
      <c r="Y10" s="209"/>
      <c r="Z10" s="209"/>
      <c r="AA10" s="209"/>
      <c r="AB10" s="209"/>
      <c r="AD10" s="214"/>
      <c r="AE10" s="215"/>
    </row>
    <row r="11" spans="1:31" ht="15" customHeight="1" x14ac:dyDescent="0.25">
      <c r="A11" s="509" t="s">
        <v>10</v>
      </c>
      <c r="B11" s="510"/>
      <c r="C11" s="446" t="s">
        <v>133</v>
      </c>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8"/>
    </row>
    <row r="12" spans="1:31" ht="15" customHeight="1" x14ac:dyDescent="0.25">
      <c r="A12" s="511"/>
      <c r="B12" s="512"/>
      <c r="C12" s="515"/>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7"/>
    </row>
    <row r="13" spans="1:31" ht="15" customHeight="1" thickBot="1" x14ac:dyDescent="0.3">
      <c r="A13" s="513"/>
      <c r="B13" s="514"/>
      <c r="C13" s="518"/>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20"/>
    </row>
    <row r="14" spans="1:31" ht="9" customHeight="1" thickBot="1" x14ac:dyDescent="0.3">
      <c r="A14" s="217"/>
      <c r="B14" s="218"/>
      <c r="C14" s="219"/>
      <c r="D14" s="219"/>
      <c r="E14" s="219"/>
      <c r="F14" s="219"/>
      <c r="G14" s="219"/>
      <c r="H14" s="219"/>
      <c r="I14" s="219"/>
      <c r="J14" s="219"/>
      <c r="K14" s="219"/>
      <c r="L14" s="219"/>
      <c r="M14" s="220"/>
      <c r="N14" s="220"/>
      <c r="O14" s="220"/>
      <c r="P14" s="220"/>
      <c r="Q14" s="220"/>
      <c r="R14" s="221"/>
      <c r="S14" s="221"/>
      <c r="T14" s="221"/>
      <c r="U14" s="221"/>
      <c r="V14" s="221"/>
      <c r="W14" s="221"/>
      <c r="X14" s="221"/>
      <c r="Y14" s="210"/>
      <c r="Z14" s="210"/>
      <c r="AA14" s="210"/>
      <c r="AB14" s="210"/>
      <c r="AD14" s="210"/>
      <c r="AE14" s="216"/>
    </row>
    <row r="15" spans="1:31" ht="72" customHeight="1" thickBot="1" x14ac:dyDescent="0.3">
      <c r="A15" s="482" t="s">
        <v>12</v>
      </c>
      <c r="B15" s="483"/>
      <c r="C15" s="493" t="s">
        <v>134</v>
      </c>
      <c r="D15" s="494"/>
      <c r="E15" s="494"/>
      <c r="F15" s="494"/>
      <c r="G15" s="494"/>
      <c r="H15" s="494"/>
      <c r="I15" s="494"/>
      <c r="J15" s="494"/>
      <c r="K15" s="495"/>
      <c r="L15" s="487" t="s">
        <v>14</v>
      </c>
      <c r="M15" s="488"/>
      <c r="N15" s="488"/>
      <c r="O15" s="488"/>
      <c r="P15" s="488"/>
      <c r="Q15" s="489"/>
      <c r="R15" s="496" t="s">
        <v>135</v>
      </c>
      <c r="S15" s="497"/>
      <c r="T15" s="497"/>
      <c r="U15" s="497"/>
      <c r="V15" s="497"/>
      <c r="W15" s="497"/>
      <c r="X15" s="498"/>
      <c r="Y15" s="487" t="s">
        <v>15</v>
      </c>
      <c r="Z15" s="489"/>
      <c r="AA15" s="484" t="s">
        <v>188</v>
      </c>
      <c r="AB15" s="485"/>
      <c r="AC15" s="485"/>
      <c r="AD15" s="485"/>
      <c r="AE15" s="486"/>
    </row>
    <row r="16" spans="1:31" ht="9" customHeight="1" thickBot="1" x14ac:dyDescent="0.3">
      <c r="A16" s="207"/>
      <c r="B16" s="204"/>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D16" s="205"/>
      <c r="AE16" s="206"/>
    </row>
    <row r="17" spans="1:32" s="222" customFormat="1" ht="37.5" customHeight="1" thickBot="1" x14ac:dyDescent="0.3">
      <c r="A17" s="482" t="s">
        <v>17</v>
      </c>
      <c r="B17" s="483"/>
      <c r="C17" s="484" t="s">
        <v>224</v>
      </c>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6"/>
    </row>
    <row r="18" spans="1:32" ht="16.5" customHeight="1" thickBot="1" x14ac:dyDescent="0.3">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D18" s="224"/>
      <c r="AE18" s="225"/>
    </row>
    <row r="19" spans="1:32" ht="32.1" customHeight="1" thickBot="1" x14ac:dyDescent="0.3">
      <c r="A19" s="487" t="s">
        <v>138</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9"/>
      <c r="AF19" s="226"/>
    </row>
    <row r="20" spans="1:32" ht="32.1" customHeight="1" thickBot="1" x14ac:dyDescent="0.3">
      <c r="A20" s="227" t="s">
        <v>19</v>
      </c>
      <c r="B20" s="490" t="s">
        <v>139</v>
      </c>
      <c r="C20" s="491"/>
      <c r="D20" s="491"/>
      <c r="E20" s="491"/>
      <c r="F20" s="491"/>
      <c r="G20" s="491"/>
      <c r="H20" s="491"/>
      <c r="I20" s="491"/>
      <c r="J20" s="491"/>
      <c r="K20" s="491"/>
      <c r="L20" s="491"/>
      <c r="M20" s="491"/>
      <c r="N20" s="491"/>
      <c r="O20" s="492"/>
      <c r="P20" s="487" t="s">
        <v>140</v>
      </c>
      <c r="Q20" s="488"/>
      <c r="R20" s="488"/>
      <c r="S20" s="488"/>
      <c r="T20" s="488"/>
      <c r="U20" s="488"/>
      <c r="V20" s="488"/>
      <c r="W20" s="488"/>
      <c r="X20" s="488"/>
      <c r="Y20" s="488"/>
      <c r="Z20" s="488"/>
      <c r="AA20" s="488"/>
      <c r="AB20" s="488"/>
      <c r="AC20" s="488"/>
      <c r="AD20" s="488"/>
      <c r="AE20" s="489"/>
      <c r="AF20" s="226"/>
    </row>
    <row r="21" spans="1:32" ht="32.1" customHeight="1" thickBot="1" x14ac:dyDescent="0.3">
      <c r="A21" s="208"/>
      <c r="B21" s="228" t="s">
        <v>141</v>
      </c>
      <c r="C21" s="229" t="s">
        <v>142</v>
      </c>
      <c r="D21" s="229" t="s">
        <v>143</v>
      </c>
      <c r="E21" s="229" t="s">
        <v>144</v>
      </c>
      <c r="F21" s="229" t="s">
        <v>145</v>
      </c>
      <c r="G21" s="229" t="s">
        <v>146</v>
      </c>
      <c r="H21" s="229" t="s">
        <v>147</v>
      </c>
      <c r="I21" s="229" t="s">
        <v>148</v>
      </c>
      <c r="J21" s="229" t="s">
        <v>149</v>
      </c>
      <c r="K21" s="229" t="s">
        <v>150</v>
      </c>
      <c r="L21" s="229" t="s">
        <v>128</v>
      </c>
      <c r="M21" s="229" t="s">
        <v>151</v>
      </c>
      <c r="N21" s="229" t="s">
        <v>102</v>
      </c>
      <c r="O21" s="230" t="s">
        <v>100</v>
      </c>
      <c r="P21" s="231"/>
      <c r="Q21" s="227" t="s">
        <v>141</v>
      </c>
      <c r="R21" s="232" t="s">
        <v>142</v>
      </c>
      <c r="S21" s="232" t="s">
        <v>143</v>
      </c>
      <c r="T21" s="232" t="s">
        <v>144</v>
      </c>
      <c r="U21" s="232" t="s">
        <v>145</v>
      </c>
      <c r="V21" s="232" t="s">
        <v>146</v>
      </c>
      <c r="W21" s="232" t="s">
        <v>147</v>
      </c>
      <c r="X21" s="232" t="s">
        <v>148</v>
      </c>
      <c r="Y21" s="232" t="s">
        <v>149</v>
      </c>
      <c r="Z21" s="232" t="s">
        <v>150</v>
      </c>
      <c r="AA21" s="232" t="s">
        <v>128</v>
      </c>
      <c r="AB21" s="232" t="s">
        <v>151</v>
      </c>
      <c r="AC21" s="232" t="s">
        <v>102</v>
      </c>
      <c r="AD21" s="233" t="s">
        <v>152</v>
      </c>
      <c r="AE21" s="233" t="s">
        <v>153</v>
      </c>
      <c r="AF21" s="234"/>
    </row>
    <row r="22" spans="1:32" ht="32.1" customHeight="1" x14ac:dyDescent="0.25">
      <c r="A22" s="235" t="s">
        <v>31</v>
      </c>
      <c r="B22" s="236"/>
      <c r="C22" s="237"/>
      <c r="D22" s="237"/>
      <c r="E22" s="237"/>
      <c r="F22" s="237"/>
      <c r="G22" s="237"/>
      <c r="H22" s="237"/>
      <c r="I22" s="237"/>
      <c r="J22" s="237"/>
      <c r="K22" s="237"/>
      <c r="L22" s="237"/>
      <c r="M22" s="237"/>
      <c r="N22" s="237">
        <f>SUM(B22:M22)</f>
        <v>0</v>
      </c>
      <c r="O22" s="238"/>
      <c r="P22" s="235" t="s">
        <v>27</v>
      </c>
      <c r="Q22" s="239"/>
      <c r="R22" s="240"/>
      <c r="S22" s="240"/>
      <c r="T22" s="240"/>
      <c r="U22" s="240"/>
      <c r="V22" s="240"/>
      <c r="W22" s="240"/>
      <c r="X22" s="240">
        <v>30213000</v>
      </c>
      <c r="Y22" s="240">
        <v>234801000</v>
      </c>
      <c r="Z22" s="240"/>
      <c r="AA22" s="240"/>
      <c r="AB22" s="240"/>
      <c r="AC22" s="240">
        <f>SUM(Q22:AB22)</f>
        <v>265014000</v>
      </c>
      <c r="AE22" s="241"/>
      <c r="AF22" s="234"/>
    </row>
    <row r="23" spans="1:32" ht="32.1" customHeight="1" x14ac:dyDescent="0.25">
      <c r="A23" s="242" t="s">
        <v>21</v>
      </c>
      <c r="B23" s="243"/>
      <c r="C23" s="244"/>
      <c r="D23" s="244"/>
      <c r="E23" s="244"/>
      <c r="F23" s="244"/>
      <c r="G23" s="244"/>
      <c r="H23" s="244"/>
      <c r="I23" s="244"/>
      <c r="J23" s="244"/>
      <c r="K23" s="244"/>
      <c r="L23" s="244"/>
      <c r="M23" s="244"/>
      <c r="N23" s="244">
        <f>SUM(B23:M23)</f>
        <v>0</v>
      </c>
      <c r="O23" s="245" t="str">
        <f>IFERROR(N23/(SUMIF(B23:M23,"&gt;0",B22:M22))," ")</f>
        <v xml:space="preserve"> </v>
      </c>
      <c r="P23" s="242" t="s">
        <v>29</v>
      </c>
      <c r="Q23" s="243"/>
      <c r="R23" s="244"/>
      <c r="S23" s="244"/>
      <c r="T23" s="244"/>
      <c r="U23" s="244"/>
      <c r="V23" s="244"/>
      <c r="W23" s="244"/>
      <c r="X23" s="244">
        <v>265014000</v>
      </c>
      <c r="Y23" s="244"/>
      <c r="Z23" s="244">
        <v>-3733601</v>
      </c>
      <c r="AA23" s="244">
        <v>-1856667</v>
      </c>
      <c r="AB23" s="244"/>
      <c r="AC23" s="244">
        <f>SUM(Q23:AB23)</f>
        <v>259423732</v>
      </c>
      <c r="AD23" s="244">
        <f>AC23/SUM(W22:AB22)</f>
        <v>0.97890576346909974</v>
      </c>
      <c r="AE23" s="246">
        <f>AC23/AC22</f>
        <v>0.97890576346909974</v>
      </c>
      <c r="AF23" s="234"/>
    </row>
    <row r="24" spans="1:32" ht="32.1" customHeight="1" x14ac:dyDescent="0.25">
      <c r="A24" s="242" t="s">
        <v>23</v>
      </c>
      <c r="B24" s="243">
        <f>+B22-B23</f>
        <v>0</v>
      </c>
      <c r="C24" s="244">
        <f t="shared" ref="C24:M24" si="0">+C22-C23</f>
        <v>0</v>
      </c>
      <c r="D24" s="244">
        <f t="shared" si="0"/>
        <v>0</v>
      </c>
      <c r="E24" s="244">
        <f t="shared" si="0"/>
        <v>0</v>
      </c>
      <c r="F24" s="244">
        <f t="shared" si="0"/>
        <v>0</v>
      </c>
      <c r="G24" s="244">
        <f t="shared" si="0"/>
        <v>0</v>
      </c>
      <c r="H24" s="244">
        <f t="shared" si="0"/>
        <v>0</v>
      </c>
      <c r="I24" s="244">
        <f t="shared" si="0"/>
        <v>0</v>
      </c>
      <c r="J24" s="244">
        <f t="shared" si="0"/>
        <v>0</v>
      </c>
      <c r="K24" s="244">
        <f t="shared" si="0"/>
        <v>0</v>
      </c>
      <c r="L24" s="244">
        <f t="shared" si="0"/>
        <v>0</v>
      </c>
      <c r="M24" s="244">
        <f t="shared" si="0"/>
        <v>0</v>
      </c>
      <c r="N24" s="244">
        <f>SUM(B24:M24)</f>
        <v>0</v>
      </c>
      <c r="O24" s="247"/>
      <c r="P24" s="242" t="s">
        <v>31</v>
      </c>
      <c r="Q24" s="243"/>
      <c r="R24" s="244"/>
      <c r="S24" s="244"/>
      <c r="T24" s="244"/>
      <c r="U24" s="244"/>
      <c r="V24" s="244"/>
      <c r="W24" s="244"/>
      <c r="X24" s="244"/>
      <c r="Y24" s="244">
        <v>32278867</v>
      </c>
      <c r="Z24" s="244">
        <v>58149333</v>
      </c>
      <c r="AA24" s="244">
        <v>58892000</v>
      </c>
      <c r="AB24" s="244">
        <v>115693800</v>
      </c>
      <c r="AC24" s="244">
        <f>SUM(Q24:AB24)</f>
        <v>265014000</v>
      </c>
      <c r="AD24" s="244"/>
      <c r="AE24" s="248"/>
      <c r="AF24" s="234"/>
    </row>
    <row r="25" spans="1:32" ht="32.1" customHeight="1" thickBot="1" x14ac:dyDescent="0.3">
      <c r="A25" s="249" t="s">
        <v>25</v>
      </c>
      <c r="B25" s="250"/>
      <c r="C25" s="251"/>
      <c r="D25" s="251"/>
      <c r="E25" s="251"/>
      <c r="F25" s="251"/>
      <c r="G25" s="251"/>
      <c r="H25" s="251"/>
      <c r="I25" s="251"/>
      <c r="J25" s="251"/>
      <c r="K25" s="251"/>
      <c r="L25" s="251"/>
      <c r="M25" s="251"/>
      <c r="N25" s="251">
        <f>SUM(B25:M25)</f>
        <v>0</v>
      </c>
      <c r="O25" s="252" t="str">
        <f>IFERROR(N25/(SUMIF(B25:M25,"&gt;0",B24:M24))," ")</f>
        <v xml:space="preserve"> </v>
      </c>
      <c r="P25" s="249" t="s">
        <v>25</v>
      </c>
      <c r="Q25" s="250"/>
      <c r="R25" s="251"/>
      <c r="S25" s="251"/>
      <c r="T25" s="251"/>
      <c r="U25" s="251"/>
      <c r="V25" s="251"/>
      <c r="W25" s="251"/>
      <c r="X25" s="251"/>
      <c r="Y25" s="251">
        <v>32278867</v>
      </c>
      <c r="Z25" s="251">
        <v>58149333</v>
      </c>
      <c r="AA25" s="251">
        <v>58892000</v>
      </c>
      <c r="AB25" s="251"/>
      <c r="AC25" s="251">
        <f>SUM(Q25:AB25)</f>
        <v>149320200</v>
      </c>
      <c r="AD25" s="251">
        <f>AC25/SUM(W24:AB24)</f>
        <v>0.56344268604677483</v>
      </c>
      <c r="AE25" s="253">
        <f>AC25/AC24</f>
        <v>0.56344268604677483</v>
      </c>
      <c r="AF25" s="234"/>
    </row>
    <row r="26" spans="1:32" s="254" customFormat="1" ht="16.5" customHeight="1" x14ac:dyDescent="0.2"/>
    <row r="27" spans="1:32" ht="33.950000000000003" customHeight="1" x14ac:dyDescent="0.25">
      <c r="A27" s="478" t="s">
        <v>154</v>
      </c>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80"/>
    </row>
    <row r="28" spans="1:32" ht="15" customHeight="1" x14ac:dyDescent="0.25">
      <c r="A28" s="450" t="s">
        <v>34</v>
      </c>
      <c r="B28" s="452" t="s">
        <v>36</v>
      </c>
      <c r="C28" s="452"/>
      <c r="D28" s="452" t="s">
        <v>155</v>
      </c>
      <c r="E28" s="452"/>
      <c r="F28" s="452"/>
      <c r="G28" s="452"/>
      <c r="H28" s="452"/>
      <c r="I28" s="452"/>
      <c r="J28" s="452"/>
      <c r="K28" s="452"/>
      <c r="L28" s="452"/>
      <c r="M28" s="452"/>
      <c r="N28" s="452"/>
      <c r="O28" s="452"/>
      <c r="P28" s="452" t="s">
        <v>102</v>
      </c>
      <c r="Q28" s="452" t="s">
        <v>156</v>
      </c>
      <c r="R28" s="452"/>
      <c r="S28" s="452"/>
      <c r="T28" s="452"/>
      <c r="U28" s="452"/>
      <c r="V28" s="452"/>
      <c r="W28" s="452"/>
      <c r="X28" s="452"/>
      <c r="Y28" s="452" t="s">
        <v>157</v>
      </c>
      <c r="Z28" s="452"/>
      <c r="AA28" s="452"/>
      <c r="AB28" s="452"/>
      <c r="AC28" s="452"/>
      <c r="AD28" s="452"/>
      <c r="AE28" s="477"/>
    </row>
    <row r="29" spans="1:32" ht="27" customHeight="1" x14ac:dyDescent="0.25">
      <c r="A29" s="450"/>
      <c r="B29" s="452"/>
      <c r="C29" s="452"/>
      <c r="D29" s="255" t="s">
        <v>141</v>
      </c>
      <c r="E29" s="255" t="s">
        <v>142</v>
      </c>
      <c r="F29" s="255" t="s">
        <v>143</v>
      </c>
      <c r="G29" s="255" t="s">
        <v>144</v>
      </c>
      <c r="H29" s="255" t="s">
        <v>145</v>
      </c>
      <c r="I29" s="255" t="s">
        <v>146</v>
      </c>
      <c r="J29" s="255" t="s">
        <v>147</v>
      </c>
      <c r="K29" s="255" t="s">
        <v>148</v>
      </c>
      <c r="L29" s="255" t="s">
        <v>149</v>
      </c>
      <c r="M29" s="255" t="s">
        <v>150</v>
      </c>
      <c r="N29" s="255" t="s">
        <v>128</v>
      </c>
      <c r="O29" s="255" t="s">
        <v>151</v>
      </c>
      <c r="P29" s="452"/>
      <c r="Q29" s="452"/>
      <c r="R29" s="452"/>
      <c r="S29" s="452"/>
      <c r="T29" s="452"/>
      <c r="U29" s="452"/>
      <c r="V29" s="452"/>
      <c r="W29" s="452"/>
      <c r="X29" s="452"/>
      <c r="Y29" s="452"/>
      <c r="Z29" s="452"/>
      <c r="AA29" s="452"/>
      <c r="AB29" s="452"/>
      <c r="AC29" s="452"/>
      <c r="AD29" s="452"/>
      <c r="AE29" s="477"/>
    </row>
    <row r="30" spans="1:32" ht="42" customHeight="1" thickBot="1" x14ac:dyDescent="0.3">
      <c r="A30" s="256"/>
      <c r="B30" s="473"/>
      <c r="C30" s="473"/>
      <c r="D30" s="200"/>
      <c r="E30" s="200"/>
      <c r="F30" s="200"/>
      <c r="G30" s="200"/>
      <c r="H30" s="200"/>
      <c r="I30" s="200"/>
      <c r="J30" s="200"/>
      <c r="K30" s="200"/>
      <c r="L30" s="200"/>
      <c r="M30" s="200"/>
      <c r="N30" s="200"/>
      <c r="O30" s="200"/>
      <c r="P30" s="257">
        <f>SUM(D30:O30)</f>
        <v>0</v>
      </c>
      <c r="Q30" s="474" t="s">
        <v>158</v>
      </c>
      <c r="R30" s="474"/>
      <c r="S30" s="474"/>
      <c r="T30" s="474"/>
      <c r="U30" s="474"/>
      <c r="V30" s="474"/>
      <c r="W30" s="474"/>
      <c r="X30" s="474"/>
      <c r="Y30" s="474" t="s">
        <v>43</v>
      </c>
      <c r="Z30" s="474"/>
      <c r="AA30" s="474"/>
      <c r="AB30" s="474"/>
      <c r="AC30" s="474"/>
      <c r="AD30" s="474"/>
      <c r="AE30" s="475"/>
    </row>
    <row r="31" spans="1:32" ht="12" customHeight="1" thickBot="1" x14ac:dyDescent="0.3">
      <c r="A31" s="258"/>
      <c r="B31" s="259"/>
      <c r="C31" s="259"/>
      <c r="D31" s="210"/>
      <c r="E31" s="210"/>
      <c r="F31" s="210"/>
      <c r="G31" s="210"/>
      <c r="H31" s="210"/>
      <c r="I31" s="210"/>
      <c r="J31" s="210"/>
      <c r="K31" s="210"/>
      <c r="L31" s="210"/>
      <c r="M31" s="210"/>
      <c r="N31" s="210"/>
      <c r="O31" s="210"/>
      <c r="P31" s="260"/>
      <c r="Q31" s="261"/>
      <c r="R31" s="261"/>
      <c r="S31" s="261"/>
      <c r="T31" s="261"/>
      <c r="U31" s="261"/>
      <c r="V31" s="261"/>
      <c r="W31" s="261"/>
      <c r="X31" s="261"/>
      <c r="Y31" s="261"/>
      <c r="Z31" s="261"/>
      <c r="AA31" s="261"/>
      <c r="AB31" s="261"/>
      <c r="AC31" s="261"/>
      <c r="AD31" s="261"/>
      <c r="AE31" s="262"/>
    </row>
    <row r="32" spans="1:32" ht="45" customHeight="1" x14ac:dyDescent="0.25">
      <c r="A32" s="446" t="s">
        <v>159</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8"/>
    </row>
    <row r="33" spans="1:41" ht="23.1" customHeight="1" x14ac:dyDescent="0.25">
      <c r="A33" s="450" t="s">
        <v>44</v>
      </c>
      <c r="B33" s="452" t="s">
        <v>46</v>
      </c>
      <c r="C33" s="452" t="s">
        <v>36</v>
      </c>
      <c r="D33" s="452" t="s">
        <v>160</v>
      </c>
      <c r="E33" s="452"/>
      <c r="F33" s="452"/>
      <c r="G33" s="452"/>
      <c r="H33" s="452"/>
      <c r="I33" s="452"/>
      <c r="J33" s="452"/>
      <c r="K33" s="452"/>
      <c r="L33" s="452"/>
      <c r="M33" s="452"/>
      <c r="N33" s="452"/>
      <c r="O33" s="452"/>
      <c r="P33" s="452"/>
      <c r="Q33" s="452" t="s">
        <v>161</v>
      </c>
      <c r="R33" s="452"/>
      <c r="S33" s="452"/>
      <c r="T33" s="452"/>
      <c r="U33" s="452"/>
      <c r="V33" s="452"/>
      <c r="W33" s="452"/>
      <c r="X33" s="452"/>
      <c r="Y33" s="452"/>
      <c r="Z33" s="452"/>
      <c r="AA33" s="452"/>
      <c r="AB33" s="452"/>
      <c r="AC33" s="452"/>
      <c r="AD33" s="452"/>
      <c r="AE33" s="477"/>
      <c r="AG33" s="263"/>
      <c r="AH33" s="263"/>
      <c r="AI33" s="263"/>
      <c r="AJ33" s="263"/>
      <c r="AK33" s="263"/>
      <c r="AL33" s="263"/>
      <c r="AM33" s="263"/>
      <c r="AN33" s="263"/>
      <c r="AO33" s="263"/>
    </row>
    <row r="34" spans="1:41" ht="27" customHeight="1" x14ac:dyDescent="0.25">
      <c r="A34" s="450"/>
      <c r="B34" s="452"/>
      <c r="C34" s="476"/>
      <c r="D34" s="255" t="s">
        <v>141</v>
      </c>
      <c r="E34" s="255" t="s">
        <v>142</v>
      </c>
      <c r="F34" s="255" t="s">
        <v>143</v>
      </c>
      <c r="G34" s="255" t="s">
        <v>144</v>
      </c>
      <c r="H34" s="255" t="s">
        <v>145</v>
      </c>
      <c r="I34" s="255" t="s">
        <v>146</v>
      </c>
      <c r="J34" s="255" t="s">
        <v>147</v>
      </c>
      <c r="K34" s="255" t="s">
        <v>148</v>
      </c>
      <c r="L34" s="255" t="s">
        <v>149</v>
      </c>
      <c r="M34" s="255" t="s">
        <v>150</v>
      </c>
      <c r="N34" s="255" t="s">
        <v>128</v>
      </c>
      <c r="O34" s="255" t="s">
        <v>151</v>
      </c>
      <c r="P34" s="255" t="s">
        <v>102</v>
      </c>
      <c r="Q34" s="459" t="s">
        <v>52</v>
      </c>
      <c r="R34" s="460"/>
      <c r="S34" s="460"/>
      <c r="T34" s="461"/>
      <c r="U34" s="452" t="s">
        <v>54</v>
      </c>
      <c r="V34" s="452"/>
      <c r="W34" s="452"/>
      <c r="X34" s="452"/>
      <c r="Y34" s="452" t="s">
        <v>56</v>
      </c>
      <c r="Z34" s="452"/>
      <c r="AA34" s="452"/>
      <c r="AB34" s="452"/>
      <c r="AC34" s="452" t="s">
        <v>58</v>
      </c>
      <c r="AD34" s="452"/>
      <c r="AE34" s="477"/>
      <c r="AG34" s="263"/>
      <c r="AH34" s="263"/>
      <c r="AI34" s="263"/>
      <c r="AJ34" s="263"/>
      <c r="AK34" s="263"/>
      <c r="AL34" s="263"/>
      <c r="AM34" s="263"/>
      <c r="AN34" s="263"/>
      <c r="AO34" s="263"/>
    </row>
    <row r="35" spans="1:41" ht="45" customHeight="1" x14ac:dyDescent="0.25">
      <c r="A35" s="463" t="str">
        <f>C17</f>
        <v>Consolidar 1 estrategia para realizar jornadas de difusión, información y sensibilización a mujeres en los territorios rurales y urbanos de Bogotá</v>
      </c>
      <c r="B35" s="568">
        <f>SUM(B41)</f>
        <v>0.08</v>
      </c>
      <c r="C35" s="265" t="s">
        <v>48</v>
      </c>
      <c r="D35" s="266"/>
      <c r="E35" s="266"/>
      <c r="F35" s="266"/>
      <c r="G35" s="266"/>
      <c r="H35" s="266"/>
      <c r="I35" s="282"/>
      <c r="J35" s="282">
        <v>1</v>
      </c>
      <c r="K35" s="282">
        <v>1</v>
      </c>
      <c r="L35" s="282">
        <v>1</v>
      </c>
      <c r="M35" s="282">
        <v>1</v>
      </c>
      <c r="N35" s="282">
        <v>1</v>
      </c>
      <c r="O35" s="282">
        <v>1</v>
      </c>
      <c r="P35" s="286">
        <v>1</v>
      </c>
      <c r="Q35" s="424" t="s">
        <v>225</v>
      </c>
      <c r="R35" s="425"/>
      <c r="S35" s="425"/>
      <c r="T35" s="425"/>
      <c r="U35" s="442" t="s">
        <v>226</v>
      </c>
      <c r="V35" s="442"/>
      <c r="W35" s="442"/>
      <c r="X35" s="442"/>
      <c r="Y35" s="442"/>
      <c r="Z35" s="442"/>
      <c r="AA35" s="442"/>
      <c r="AB35" s="442"/>
      <c r="AC35" s="442" t="s">
        <v>227</v>
      </c>
      <c r="AD35" s="442"/>
      <c r="AE35" s="443"/>
      <c r="AG35" s="263"/>
      <c r="AH35" s="263"/>
      <c r="AI35" s="263"/>
      <c r="AJ35" s="263"/>
      <c r="AK35" s="263"/>
      <c r="AL35" s="263"/>
      <c r="AM35" s="263"/>
      <c r="AN35" s="263"/>
      <c r="AO35" s="263"/>
    </row>
    <row r="36" spans="1:41" ht="179.25" customHeight="1" thickBot="1" x14ac:dyDescent="0.3">
      <c r="A36" s="464"/>
      <c r="B36" s="569"/>
      <c r="C36" s="268" t="s">
        <v>50</v>
      </c>
      <c r="D36" s="269"/>
      <c r="E36" s="269"/>
      <c r="F36" s="269"/>
      <c r="G36" s="270"/>
      <c r="H36" s="270"/>
      <c r="I36" s="270"/>
      <c r="J36" s="284">
        <v>1</v>
      </c>
      <c r="K36" s="284">
        <v>1</v>
      </c>
      <c r="L36" s="284">
        <v>1</v>
      </c>
      <c r="M36" s="284">
        <v>1</v>
      </c>
      <c r="N36" s="284">
        <v>1</v>
      </c>
      <c r="O36" s="284"/>
      <c r="P36" s="284">
        <v>1</v>
      </c>
      <c r="Q36" s="427"/>
      <c r="R36" s="428"/>
      <c r="S36" s="428"/>
      <c r="T36" s="428"/>
      <c r="U36" s="444"/>
      <c r="V36" s="444"/>
      <c r="W36" s="444"/>
      <c r="X36" s="444"/>
      <c r="Y36" s="444"/>
      <c r="Z36" s="444"/>
      <c r="AA36" s="444"/>
      <c r="AB36" s="444"/>
      <c r="AC36" s="444"/>
      <c r="AD36" s="444"/>
      <c r="AE36" s="445"/>
      <c r="AG36" s="263"/>
      <c r="AH36" s="263"/>
      <c r="AI36" s="263"/>
      <c r="AJ36" s="263"/>
      <c r="AK36" s="263"/>
      <c r="AL36" s="263"/>
      <c r="AM36" s="263"/>
      <c r="AN36" s="263"/>
      <c r="AO36" s="263"/>
    </row>
    <row r="37" spans="1:41" s="254" customFormat="1" ht="17.25" customHeight="1" x14ac:dyDescent="0.2"/>
    <row r="38" spans="1:41" ht="45" customHeight="1" thickBot="1" x14ac:dyDescent="0.3">
      <c r="A38" s="446" t="s">
        <v>165</v>
      </c>
      <c r="B38" s="447"/>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8"/>
      <c r="AG38" s="263"/>
      <c r="AH38" s="263"/>
      <c r="AI38" s="263"/>
      <c r="AJ38" s="263"/>
      <c r="AK38" s="263"/>
      <c r="AL38" s="263"/>
      <c r="AM38" s="263"/>
      <c r="AN38" s="263"/>
      <c r="AO38" s="263"/>
    </row>
    <row r="39" spans="1:41" ht="26.1" customHeight="1" x14ac:dyDescent="0.25">
      <c r="A39" s="449" t="s">
        <v>60</v>
      </c>
      <c r="B39" s="451" t="s">
        <v>166</v>
      </c>
      <c r="C39" s="453" t="s">
        <v>167</v>
      </c>
      <c r="D39" s="455" t="s">
        <v>168</v>
      </c>
      <c r="E39" s="456"/>
      <c r="F39" s="456"/>
      <c r="G39" s="456"/>
      <c r="H39" s="456"/>
      <c r="I39" s="456"/>
      <c r="J39" s="456"/>
      <c r="K39" s="456"/>
      <c r="L39" s="456"/>
      <c r="M39" s="456"/>
      <c r="N39" s="456"/>
      <c r="O39" s="456"/>
      <c r="P39" s="457"/>
      <c r="Q39" s="451" t="s">
        <v>169</v>
      </c>
      <c r="R39" s="451"/>
      <c r="S39" s="451"/>
      <c r="T39" s="451"/>
      <c r="U39" s="451"/>
      <c r="V39" s="451"/>
      <c r="W39" s="451"/>
      <c r="X39" s="451"/>
      <c r="Y39" s="451"/>
      <c r="Z39" s="451"/>
      <c r="AA39" s="451"/>
      <c r="AB39" s="451"/>
      <c r="AC39" s="451"/>
      <c r="AD39" s="451"/>
      <c r="AE39" s="458"/>
      <c r="AG39" s="263"/>
      <c r="AH39" s="263"/>
      <c r="AI39" s="263"/>
      <c r="AJ39" s="263"/>
      <c r="AK39" s="263"/>
      <c r="AL39" s="263"/>
      <c r="AM39" s="263"/>
      <c r="AN39" s="263"/>
      <c r="AO39" s="263"/>
    </row>
    <row r="40" spans="1:41" ht="26.1" customHeight="1" x14ac:dyDescent="0.25">
      <c r="A40" s="450"/>
      <c r="B40" s="452"/>
      <c r="C40" s="454"/>
      <c r="D40" s="255" t="s">
        <v>170</v>
      </c>
      <c r="E40" s="255" t="s">
        <v>171</v>
      </c>
      <c r="F40" s="255" t="s">
        <v>172</v>
      </c>
      <c r="G40" s="255" t="s">
        <v>173</v>
      </c>
      <c r="H40" s="255" t="s">
        <v>174</v>
      </c>
      <c r="I40" s="255" t="s">
        <v>175</v>
      </c>
      <c r="J40" s="255" t="s">
        <v>176</v>
      </c>
      <c r="K40" s="255" t="s">
        <v>177</v>
      </c>
      <c r="L40" s="255" t="s">
        <v>178</v>
      </c>
      <c r="M40" s="255" t="s">
        <v>179</v>
      </c>
      <c r="N40" s="255" t="s">
        <v>180</v>
      </c>
      <c r="O40" s="255" t="s">
        <v>181</v>
      </c>
      <c r="P40" s="255" t="s">
        <v>182</v>
      </c>
      <c r="Q40" s="459" t="s">
        <v>183</v>
      </c>
      <c r="R40" s="460"/>
      <c r="S40" s="460"/>
      <c r="T40" s="460"/>
      <c r="U40" s="460"/>
      <c r="V40" s="460"/>
      <c r="W40" s="460"/>
      <c r="X40" s="461"/>
      <c r="Y40" s="459" t="s">
        <v>68</v>
      </c>
      <c r="Z40" s="460"/>
      <c r="AA40" s="460"/>
      <c r="AB40" s="460"/>
      <c r="AC40" s="460"/>
      <c r="AD40" s="460"/>
      <c r="AE40" s="462"/>
      <c r="AG40" s="273"/>
      <c r="AH40" s="273"/>
      <c r="AI40" s="273"/>
      <c r="AJ40" s="273"/>
      <c r="AK40" s="273"/>
      <c r="AL40" s="273"/>
      <c r="AM40" s="273"/>
      <c r="AN40" s="273"/>
      <c r="AO40" s="273"/>
    </row>
    <row r="41" spans="1:41" ht="45.75" customHeight="1" x14ac:dyDescent="0.25">
      <c r="A41" s="422" t="s">
        <v>228</v>
      </c>
      <c r="B41" s="423">
        <v>0.08</v>
      </c>
      <c r="C41" s="274" t="s">
        <v>48</v>
      </c>
      <c r="D41" s="275"/>
      <c r="E41" s="275"/>
      <c r="F41" s="275"/>
      <c r="G41" s="275"/>
      <c r="H41" s="275"/>
      <c r="I41" s="275"/>
      <c r="J41" s="275">
        <v>0.2</v>
      </c>
      <c r="K41" s="275">
        <v>0.1</v>
      </c>
      <c r="L41" s="275">
        <v>0.2</v>
      </c>
      <c r="M41" s="275">
        <v>0.2</v>
      </c>
      <c r="N41" s="275">
        <v>0.2</v>
      </c>
      <c r="O41" s="275">
        <v>0.1</v>
      </c>
      <c r="P41" s="276">
        <f t="shared" ref="P41:P42" si="1">SUM(D41:O41)</f>
        <v>0.99999999999999989</v>
      </c>
      <c r="Q41" s="424" t="s">
        <v>226</v>
      </c>
      <c r="R41" s="425"/>
      <c r="S41" s="425"/>
      <c r="T41" s="425"/>
      <c r="U41" s="425"/>
      <c r="V41" s="425"/>
      <c r="W41" s="425"/>
      <c r="X41" s="426"/>
      <c r="Y41" s="436" t="s">
        <v>229</v>
      </c>
      <c r="Z41" s="425"/>
      <c r="AA41" s="425"/>
      <c r="AB41" s="425"/>
      <c r="AC41" s="425"/>
      <c r="AD41" s="425"/>
      <c r="AE41" s="570"/>
      <c r="AG41" s="277"/>
      <c r="AH41" s="277"/>
      <c r="AI41" s="277"/>
      <c r="AJ41" s="277"/>
      <c r="AK41" s="277"/>
      <c r="AL41" s="277"/>
      <c r="AM41" s="277"/>
      <c r="AN41" s="277"/>
      <c r="AO41" s="277"/>
    </row>
    <row r="42" spans="1:41" ht="195.75" customHeight="1" x14ac:dyDescent="0.25">
      <c r="A42" s="422"/>
      <c r="B42" s="423"/>
      <c r="C42" s="278" t="s">
        <v>50</v>
      </c>
      <c r="D42" s="279"/>
      <c r="E42" s="279"/>
      <c r="F42" s="279"/>
      <c r="G42" s="279"/>
      <c r="H42" s="279"/>
      <c r="I42" s="279"/>
      <c r="J42" s="279">
        <v>0.2</v>
      </c>
      <c r="K42" s="279">
        <v>0.1</v>
      </c>
      <c r="L42" s="279">
        <v>0.2</v>
      </c>
      <c r="M42" s="279">
        <v>0.2</v>
      </c>
      <c r="N42" s="279">
        <v>0.2</v>
      </c>
      <c r="O42" s="279"/>
      <c r="P42" s="276">
        <f t="shared" si="1"/>
        <v>0.89999999999999991</v>
      </c>
      <c r="Q42" s="427"/>
      <c r="R42" s="428"/>
      <c r="S42" s="428"/>
      <c r="T42" s="428"/>
      <c r="U42" s="428"/>
      <c r="V42" s="428"/>
      <c r="W42" s="428"/>
      <c r="X42" s="429"/>
      <c r="Y42" s="427"/>
      <c r="Z42" s="428"/>
      <c r="AA42" s="428"/>
      <c r="AB42" s="428"/>
      <c r="AC42" s="428"/>
      <c r="AD42" s="428"/>
      <c r="AE42" s="571"/>
    </row>
    <row r="43" spans="1:41" ht="15" customHeight="1" x14ac:dyDescent="0.25">
      <c r="A43" s="199" t="s">
        <v>187</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list" allowBlank="1" showInputMessage="1" showErrorMessage="1" sqref="C7:C9" xr:uid="{7DBE129E-E6BF-094B-96B5-A585FB2720D4}">
      <formula1>$B$21:$M$21</formula1>
    </dataValidation>
    <dataValidation type="textLength" operator="lessThanOrEqual" allowBlank="1" showInputMessage="1" showErrorMessage="1" errorTitle="Máximo 2.000 caracteres" error="Máximo 2.000 caracteres" promptTitle="2.000 caracteres" sqref="Q30:Q31" xr:uid="{79A8CB7E-35AD-4C45-8AD0-4EC28FFBC799}">
      <formula1>2000</formula1>
    </dataValidation>
    <dataValidation type="textLength" operator="lessThanOrEqual" allowBlank="1" showInputMessage="1" showErrorMessage="1" errorTitle="Máximo 2.000 caracteres" error="Máximo 2.000 caracteres" sqref="AC35 Q35 Y35 Q41" xr:uid="{573CFE8B-61DD-3449-9EC1-90F7A89A39D0}">
      <formula1>2000</formula1>
    </dataValidation>
  </dataValidations>
  <pageMargins left="0.25" right="0.25" top="0.75" bottom="0.75" header="0.3" footer="0.3"/>
  <pageSetup scale="18"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4193793-90EB-4748-9BC3-A19B487993FD}">
          <x14:formula1>
            <xm:f>listas!$C$2:$C$20</xm:f>
          </x14:formula1>
          <xm:sqref>AA15:AE15</xm:sqref>
        </x14:dataValidation>
        <x14:dataValidation type="list" allowBlank="1" showInputMessage="1" showErrorMessage="1" xr:uid="{10ED1EEB-4B27-B246-8E11-7BE297BB4F6C}">
          <x14:formula1>
            <xm:f>listas!$B$2:$B$8</xm:f>
          </x14:formula1>
          <xm:sqref>R15:X15</xm:sqref>
        </x14:dataValidation>
        <x14:dataValidation type="list" allowBlank="1" showInputMessage="1" showErrorMessage="1" xr:uid="{11BCD3C1-2CA1-9B4B-A45D-1E8424B3B16C}">
          <x14:formula1>
            <xm:f>listas!$A$2:$A$6</xm:f>
          </x14:formula1>
          <xm:sqref>C15:K15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8470-A5FB-C045-ACC1-0F932F1ECC81}">
  <sheetPr>
    <tabColor theme="7" tint="0.39997558519241921"/>
    <pageSetUpPr fitToPage="1"/>
  </sheetPr>
  <dimension ref="A1:AO43"/>
  <sheetViews>
    <sheetView showGridLines="0" topLeftCell="R39" zoomScale="80" zoomScaleNormal="80" workbookViewId="0">
      <selection activeCell="Q41" sqref="Q41:X42"/>
    </sheetView>
  </sheetViews>
  <sheetFormatPr baseColWidth="10" defaultColWidth="10.85546875" defaultRowHeight="14.25" x14ac:dyDescent="0.25"/>
  <cols>
    <col min="1" max="1" width="38.42578125" style="199" customWidth="1"/>
    <col min="2" max="2" width="20.42578125" style="199" customWidth="1"/>
    <col min="3" max="14" width="20.7109375" style="199" customWidth="1"/>
    <col min="15" max="15" width="20.42578125" style="199" customWidth="1"/>
    <col min="16" max="16" width="32.42578125" style="199" customWidth="1"/>
    <col min="17" max="19" width="18.140625" style="199" customWidth="1"/>
    <col min="20" max="20" width="23.42578125" style="199" customWidth="1"/>
    <col min="21" max="23" width="18.140625" style="199" customWidth="1"/>
    <col min="24" max="24" width="40.42578125" style="199" customWidth="1"/>
    <col min="25" max="27" width="18.140625" style="199" customWidth="1"/>
    <col min="28" max="28" width="22.7109375" style="199" customWidth="1"/>
    <col min="29" max="29" width="19" style="199" customWidth="1"/>
    <col min="30" max="30" width="19.42578125" style="199" customWidth="1"/>
    <col min="31" max="31" width="20.42578125" style="199" customWidth="1"/>
    <col min="32" max="32" width="22.85546875" style="199" customWidth="1"/>
    <col min="33" max="33" width="18.42578125" style="199" bestFit="1" customWidth="1"/>
    <col min="34" max="34" width="8.42578125" style="199" customWidth="1"/>
    <col min="35" max="35" width="18.42578125" style="199" bestFit="1" customWidth="1"/>
    <col min="36" max="36" width="5.7109375" style="199" customWidth="1"/>
    <col min="37" max="37" width="18.42578125" style="199" bestFit="1" customWidth="1"/>
    <col min="38" max="38" width="4.7109375" style="199" customWidth="1"/>
    <col min="39" max="39" width="23" style="199" bestFit="1" customWidth="1"/>
    <col min="40" max="40" width="10.85546875" style="199"/>
    <col min="41" max="41" width="18.42578125" style="199" bestFit="1" customWidth="1"/>
    <col min="42" max="42" width="16.140625" style="199" customWidth="1"/>
    <col min="43" max="16384" width="10.85546875" style="199"/>
  </cols>
  <sheetData>
    <row r="1" spans="1:31" ht="32.25" customHeight="1" thickBot="1" x14ac:dyDescent="0.3">
      <c r="A1" s="535"/>
      <c r="B1" s="538" t="s">
        <v>121</v>
      </c>
      <c r="C1" s="539"/>
      <c r="D1" s="539"/>
      <c r="E1" s="539"/>
      <c r="F1" s="539"/>
      <c r="G1" s="539"/>
      <c r="H1" s="539"/>
      <c r="I1" s="539"/>
      <c r="J1" s="539"/>
      <c r="K1" s="539"/>
      <c r="L1" s="539"/>
      <c r="M1" s="539"/>
      <c r="N1" s="539"/>
      <c r="O1" s="539"/>
      <c r="P1" s="539"/>
      <c r="Q1" s="539"/>
      <c r="R1" s="539"/>
      <c r="S1" s="539"/>
      <c r="T1" s="539"/>
      <c r="U1" s="539"/>
      <c r="V1" s="539"/>
      <c r="W1" s="539"/>
      <c r="X1" s="539"/>
      <c r="Y1" s="539"/>
      <c r="Z1" s="539"/>
      <c r="AA1" s="540"/>
      <c r="AB1" s="541" t="s">
        <v>122</v>
      </c>
      <c r="AC1" s="542"/>
      <c r="AD1" s="542"/>
      <c r="AE1" s="543"/>
    </row>
    <row r="2" spans="1:31" ht="30.75" customHeight="1" thickBot="1" x14ac:dyDescent="0.3">
      <c r="A2" s="536"/>
      <c r="B2" s="538" t="s">
        <v>123</v>
      </c>
      <c r="C2" s="539"/>
      <c r="D2" s="539"/>
      <c r="E2" s="539"/>
      <c r="F2" s="539"/>
      <c r="G2" s="539"/>
      <c r="H2" s="539"/>
      <c r="I2" s="539"/>
      <c r="J2" s="539"/>
      <c r="K2" s="539"/>
      <c r="L2" s="539"/>
      <c r="M2" s="539"/>
      <c r="N2" s="539"/>
      <c r="O2" s="539"/>
      <c r="P2" s="539"/>
      <c r="Q2" s="539"/>
      <c r="R2" s="539"/>
      <c r="S2" s="539"/>
      <c r="T2" s="539"/>
      <c r="U2" s="539"/>
      <c r="V2" s="539"/>
      <c r="W2" s="539"/>
      <c r="X2" s="539"/>
      <c r="Y2" s="539"/>
      <c r="Z2" s="539"/>
      <c r="AA2" s="540"/>
      <c r="AB2" s="541" t="s">
        <v>124</v>
      </c>
      <c r="AC2" s="542"/>
      <c r="AD2" s="542"/>
      <c r="AE2" s="543"/>
    </row>
    <row r="3" spans="1:31" ht="24" customHeight="1" thickBot="1" x14ac:dyDescent="0.3">
      <c r="A3" s="536"/>
      <c r="B3" s="544" t="s">
        <v>125</v>
      </c>
      <c r="C3" s="545"/>
      <c r="D3" s="545"/>
      <c r="E3" s="545"/>
      <c r="F3" s="545"/>
      <c r="G3" s="545"/>
      <c r="H3" s="545"/>
      <c r="I3" s="545"/>
      <c r="J3" s="545"/>
      <c r="K3" s="545"/>
      <c r="L3" s="545"/>
      <c r="M3" s="545"/>
      <c r="N3" s="545"/>
      <c r="O3" s="545"/>
      <c r="P3" s="545"/>
      <c r="Q3" s="545"/>
      <c r="R3" s="545"/>
      <c r="S3" s="545"/>
      <c r="T3" s="545"/>
      <c r="U3" s="545"/>
      <c r="V3" s="545"/>
      <c r="W3" s="545"/>
      <c r="X3" s="545"/>
      <c r="Y3" s="545"/>
      <c r="Z3" s="545"/>
      <c r="AA3" s="546"/>
      <c r="AB3" s="541" t="s">
        <v>126</v>
      </c>
      <c r="AC3" s="542"/>
      <c r="AD3" s="542"/>
      <c r="AE3" s="543"/>
    </row>
    <row r="4" spans="1:31" ht="21.75" customHeight="1" thickBot="1" x14ac:dyDescent="0.3">
      <c r="A4" s="537"/>
      <c r="B4" s="547"/>
      <c r="C4" s="548"/>
      <c r="D4" s="548"/>
      <c r="E4" s="548"/>
      <c r="F4" s="548"/>
      <c r="G4" s="548"/>
      <c r="H4" s="548"/>
      <c r="I4" s="548"/>
      <c r="J4" s="548"/>
      <c r="K4" s="548"/>
      <c r="L4" s="548"/>
      <c r="M4" s="548"/>
      <c r="N4" s="548"/>
      <c r="O4" s="548"/>
      <c r="P4" s="548"/>
      <c r="Q4" s="548"/>
      <c r="R4" s="548"/>
      <c r="S4" s="548"/>
      <c r="T4" s="548"/>
      <c r="U4" s="548"/>
      <c r="V4" s="548"/>
      <c r="W4" s="548"/>
      <c r="X4" s="548"/>
      <c r="Y4" s="548"/>
      <c r="Z4" s="548"/>
      <c r="AA4" s="549"/>
      <c r="AB4" s="541" t="s">
        <v>127</v>
      </c>
      <c r="AC4" s="542"/>
      <c r="AD4" s="542"/>
      <c r="AE4" s="543"/>
    </row>
    <row r="5" spans="1:31" ht="9" customHeight="1" thickBot="1" x14ac:dyDescent="0.3">
      <c r="A5" s="201"/>
      <c r="B5" s="202"/>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D5" s="205"/>
      <c r="AE5" s="206"/>
    </row>
    <row r="6" spans="1:31" ht="9" customHeight="1" thickBot="1" x14ac:dyDescent="0.3">
      <c r="A6" s="207"/>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D6" s="205"/>
      <c r="AE6" s="206"/>
    </row>
    <row r="7" spans="1:31" ht="15" x14ac:dyDescent="0.25">
      <c r="A7" s="509" t="s">
        <v>4</v>
      </c>
      <c r="B7" s="510"/>
      <c r="C7" s="521" t="s">
        <v>128</v>
      </c>
      <c r="D7" s="509" t="s">
        <v>6</v>
      </c>
      <c r="E7" s="524"/>
      <c r="F7" s="524"/>
      <c r="G7" s="524"/>
      <c r="H7" s="510"/>
      <c r="I7" s="562">
        <v>45632</v>
      </c>
      <c r="J7" s="563"/>
      <c r="K7" s="509" t="s">
        <v>8</v>
      </c>
      <c r="L7" s="510"/>
      <c r="M7" s="533" t="s">
        <v>129</v>
      </c>
      <c r="N7" s="534"/>
      <c r="O7" s="499"/>
      <c r="P7" s="500"/>
      <c r="Q7" s="204"/>
      <c r="R7" s="204"/>
      <c r="S7" s="204"/>
      <c r="T7" s="204"/>
      <c r="U7" s="204"/>
      <c r="V7" s="204"/>
      <c r="W7" s="204"/>
      <c r="X7" s="204"/>
      <c r="Y7" s="204"/>
      <c r="Z7" s="204"/>
      <c r="AA7" s="204"/>
      <c r="AB7" s="204"/>
      <c r="AD7" s="205"/>
      <c r="AE7" s="206"/>
    </row>
    <row r="8" spans="1:31" ht="15" x14ac:dyDescent="0.25">
      <c r="A8" s="511"/>
      <c r="B8" s="512"/>
      <c r="C8" s="522"/>
      <c r="D8" s="511"/>
      <c r="E8" s="525"/>
      <c r="F8" s="525"/>
      <c r="G8" s="525"/>
      <c r="H8" s="512"/>
      <c r="I8" s="564"/>
      <c r="J8" s="565"/>
      <c r="K8" s="511"/>
      <c r="L8" s="512"/>
      <c r="M8" s="501" t="s">
        <v>130</v>
      </c>
      <c r="N8" s="502"/>
      <c r="O8" s="503"/>
      <c r="P8" s="504"/>
      <c r="Q8" s="204"/>
      <c r="R8" s="204"/>
      <c r="S8" s="204"/>
      <c r="T8" s="204"/>
      <c r="U8" s="204"/>
      <c r="V8" s="204"/>
      <c r="W8" s="204"/>
      <c r="X8" s="204"/>
      <c r="Y8" s="204"/>
      <c r="Z8" s="204"/>
      <c r="AA8" s="204"/>
      <c r="AB8" s="204"/>
      <c r="AD8" s="205"/>
      <c r="AE8" s="206"/>
    </row>
    <row r="9" spans="1:31" ht="15.75" thickBot="1" x14ac:dyDescent="0.3">
      <c r="A9" s="513"/>
      <c r="B9" s="514"/>
      <c r="C9" s="523"/>
      <c r="D9" s="513"/>
      <c r="E9" s="526"/>
      <c r="F9" s="526"/>
      <c r="G9" s="526"/>
      <c r="H9" s="514"/>
      <c r="I9" s="566"/>
      <c r="J9" s="567"/>
      <c r="K9" s="513"/>
      <c r="L9" s="514"/>
      <c r="M9" s="505" t="s">
        <v>131</v>
      </c>
      <c r="N9" s="506"/>
      <c r="O9" s="507" t="s">
        <v>132</v>
      </c>
      <c r="P9" s="508"/>
      <c r="Q9" s="204"/>
      <c r="R9" s="204"/>
      <c r="S9" s="204"/>
      <c r="T9" s="204"/>
      <c r="U9" s="204"/>
      <c r="V9" s="204"/>
      <c r="W9" s="204"/>
      <c r="X9" s="204"/>
      <c r="Y9" s="204"/>
      <c r="Z9" s="204"/>
      <c r="AA9" s="204"/>
      <c r="AB9" s="204"/>
      <c r="AD9" s="205"/>
      <c r="AE9" s="206"/>
    </row>
    <row r="10" spans="1:31" ht="15" customHeight="1" thickBot="1" x14ac:dyDescent="0.3">
      <c r="A10" s="208"/>
      <c r="B10" s="209"/>
      <c r="C10" s="209"/>
      <c r="D10" s="210"/>
      <c r="E10" s="210"/>
      <c r="F10" s="210"/>
      <c r="G10" s="210"/>
      <c r="H10" s="210"/>
      <c r="I10" s="211"/>
      <c r="J10" s="211"/>
      <c r="K10" s="210"/>
      <c r="L10" s="210"/>
      <c r="M10" s="212"/>
      <c r="N10" s="212"/>
      <c r="O10" s="213"/>
      <c r="P10" s="213"/>
      <c r="Q10" s="209"/>
      <c r="R10" s="209"/>
      <c r="S10" s="209"/>
      <c r="T10" s="209"/>
      <c r="U10" s="209"/>
      <c r="V10" s="209"/>
      <c r="W10" s="209"/>
      <c r="X10" s="209"/>
      <c r="Y10" s="209"/>
      <c r="Z10" s="209"/>
      <c r="AA10" s="209"/>
      <c r="AB10" s="209"/>
      <c r="AD10" s="214"/>
      <c r="AE10" s="215"/>
    </row>
    <row r="11" spans="1:31" ht="15" customHeight="1" x14ac:dyDescent="0.25">
      <c r="A11" s="509" t="s">
        <v>10</v>
      </c>
      <c r="B11" s="510"/>
      <c r="C11" s="446" t="s">
        <v>133</v>
      </c>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8"/>
    </row>
    <row r="12" spans="1:31" ht="15" customHeight="1" x14ac:dyDescent="0.25">
      <c r="A12" s="511"/>
      <c r="B12" s="512"/>
      <c r="C12" s="515"/>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7"/>
    </row>
    <row r="13" spans="1:31" ht="15" customHeight="1" thickBot="1" x14ac:dyDescent="0.3">
      <c r="A13" s="513"/>
      <c r="B13" s="514"/>
      <c r="C13" s="518"/>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20"/>
    </row>
    <row r="14" spans="1:31" ht="9" customHeight="1" thickBot="1" x14ac:dyDescent="0.3">
      <c r="A14" s="217"/>
      <c r="B14" s="218"/>
      <c r="C14" s="219"/>
      <c r="D14" s="219"/>
      <c r="E14" s="219"/>
      <c r="F14" s="219"/>
      <c r="G14" s="219"/>
      <c r="H14" s="219"/>
      <c r="I14" s="219"/>
      <c r="J14" s="219"/>
      <c r="K14" s="219"/>
      <c r="L14" s="219"/>
      <c r="M14" s="220"/>
      <c r="N14" s="220"/>
      <c r="O14" s="220"/>
      <c r="P14" s="220"/>
      <c r="Q14" s="220"/>
      <c r="R14" s="221"/>
      <c r="S14" s="221"/>
      <c r="T14" s="221"/>
      <c r="U14" s="221"/>
      <c r="V14" s="221"/>
      <c r="W14" s="221"/>
      <c r="X14" s="221"/>
      <c r="Y14" s="210"/>
      <c r="Z14" s="210"/>
      <c r="AA14" s="210"/>
      <c r="AB14" s="210"/>
      <c r="AD14" s="210"/>
      <c r="AE14" s="216"/>
    </row>
    <row r="15" spans="1:31" ht="39" customHeight="1" thickBot="1" x14ac:dyDescent="0.3">
      <c r="A15" s="482" t="s">
        <v>12</v>
      </c>
      <c r="B15" s="483"/>
      <c r="C15" s="493" t="s">
        <v>134</v>
      </c>
      <c r="D15" s="494"/>
      <c r="E15" s="494"/>
      <c r="F15" s="494"/>
      <c r="G15" s="494"/>
      <c r="H15" s="494"/>
      <c r="I15" s="494"/>
      <c r="J15" s="494"/>
      <c r="K15" s="495"/>
      <c r="L15" s="487" t="s">
        <v>14</v>
      </c>
      <c r="M15" s="488"/>
      <c r="N15" s="488"/>
      <c r="O15" s="488"/>
      <c r="P15" s="488"/>
      <c r="Q15" s="489"/>
      <c r="R15" s="496" t="s">
        <v>135</v>
      </c>
      <c r="S15" s="497"/>
      <c r="T15" s="497"/>
      <c r="U15" s="497"/>
      <c r="V15" s="497"/>
      <c r="W15" s="497"/>
      <c r="X15" s="498"/>
      <c r="Y15" s="487" t="s">
        <v>15</v>
      </c>
      <c r="Z15" s="489"/>
      <c r="AA15" s="484" t="s">
        <v>136</v>
      </c>
      <c r="AB15" s="485"/>
      <c r="AC15" s="485"/>
      <c r="AD15" s="485"/>
      <c r="AE15" s="486"/>
    </row>
    <row r="16" spans="1:31" ht="9" customHeight="1" thickBot="1" x14ac:dyDescent="0.3">
      <c r="A16" s="207"/>
      <c r="B16" s="204"/>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D16" s="205"/>
      <c r="AE16" s="206"/>
    </row>
    <row r="17" spans="1:32" s="222" customFormat="1" ht="37.5" customHeight="1" thickBot="1" x14ac:dyDescent="0.3">
      <c r="A17" s="482" t="s">
        <v>17</v>
      </c>
      <c r="B17" s="483"/>
      <c r="C17" s="484" t="s">
        <v>230</v>
      </c>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6"/>
    </row>
    <row r="18" spans="1:32" ht="16.5" customHeight="1" thickBot="1" x14ac:dyDescent="0.3">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D18" s="224"/>
      <c r="AE18" s="225"/>
    </row>
    <row r="19" spans="1:32" ht="32.1" customHeight="1" thickBot="1" x14ac:dyDescent="0.3">
      <c r="A19" s="487" t="s">
        <v>138</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9"/>
      <c r="AF19" s="226"/>
    </row>
    <row r="20" spans="1:32" ht="32.1" customHeight="1" thickBot="1" x14ac:dyDescent="0.3">
      <c r="A20" s="227" t="s">
        <v>19</v>
      </c>
      <c r="B20" s="490" t="s">
        <v>139</v>
      </c>
      <c r="C20" s="491"/>
      <c r="D20" s="491"/>
      <c r="E20" s="491"/>
      <c r="F20" s="491"/>
      <c r="G20" s="491"/>
      <c r="H20" s="491"/>
      <c r="I20" s="491"/>
      <c r="J20" s="491"/>
      <c r="K20" s="491"/>
      <c r="L20" s="491"/>
      <c r="M20" s="491"/>
      <c r="N20" s="491"/>
      <c r="O20" s="492"/>
      <c r="P20" s="487" t="s">
        <v>140</v>
      </c>
      <c r="Q20" s="488"/>
      <c r="R20" s="488"/>
      <c r="S20" s="488"/>
      <c r="T20" s="488"/>
      <c r="U20" s="488"/>
      <c r="V20" s="488"/>
      <c r="W20" s="488"/>
      <c r="X20" s="488"/>
      <c r="Y20" s="488"/>
      <c r="Z20" s="488"/>
      <c r="AA20" s="488"/>
      <c r="AB20" s="488"/>
      <c r="AC20" s="488"/>
      <c r="AD20" s="488"/>
      <c r="AE20" s="489"/>
      <c r="AF20" s="226"/>
    </row>
    <row r="21" spans="1:32" ht="32.1" customHeight="1" thickBot="1" x14ac:dyDescent="0.3">
      <c r="A21" s="208"/>
      <c r="B21" s="228" t="s">
        <v>141</v>
      </c>
      <c r="C21" s="229" t="s">
        <v>142</v>
      </c>
      <c r="D21" s="229" t="s">
        <v>143</v>
      </c>
      <c r="E21" s="229" t="s">
        <v>144</v>
      </c>
      <c r="F21" s="229" t="s">
        <v>145</v>
      </c>
      <c r="G21" s="229" t="s">
        <v>146</v>
      </c>
      <c r="H21" s="229" t="s">
        <v>147</v>
      </c>
      <c r="I21" s="229" t="s">
        <v>148</v>
      </c>
      <c r="J21" s="229" t="s">
        <v>149</v>
      </c>
      <c r="K21" s="229" t="s">
        <v>150</v>
      </c>
      <c r="L21" s="229" t="s">
        <v>128</v>
      </c>
      <c r="M21" s="229" t="s">
        <v>151</v>
      </c>
      <c r="N21" s="229" t="s">
        <v>102</v>
      </c>
      <c r="O21" s="230" t="s">
        <v>100</v>
      </c>
      <c r="P21" s="231"/>
      <c r="Q21" s="227" t="s">
        <v>141</v>
      </c>
      <c r="R21" s="232" t="s">
        <v>142</v>
      </c>
      <c r="S21" s="232" t="s">
        <v>143</v>
      </c>
      <c r="T21" s="232" t="s">
        <v>144</v>
      </c>
      <c r="U21" s="232" t="s">
        <v>145</v>
      </c>
      <c r="V21" s="232" t="s">
        <v>146</v>
      </c>
      <c r="W21" s="232" t="s">
        <v>147</v>
      </c>
      <c r="X21" s="232" t="s">
        <v>148</v>
      </c>
      <c r="Y21" s="232" t="s">
        <v>149</v>
      </c>
      <c r="Z21" s="232" t="s">
        <v>150</v>
      </c>
      <c r="AA21" s="232" t="s">
        <v>128</v>
      </c>
      <c r="AB21" s="232" t="s">
        <v>151</v>
      </c>
      <c r="AC21" s="232" t="s">
        <v>102</v>
      </c>
      <c r="AD21" s="233" t="s">
        <v>152</v>
      </c>
      <c r="AE21" s="233" t="s">
        <v>153</v>
      </c>
      <c r="AF21" s="234"/>
    </row>
    <row r="22" spans="1:32" ht="32.1" customHeight="1" x14ac:dyDescent="0.25">
      <c r="A22" s="235" t="s">
        <v>31</v>
      </c>
      <c r="B22" s="236"/>
      <c r="C22" s="237"/>
      <c r="D22" s="237"/>
      <c r="E22" s="237"/>
      <c r="F22" s="237"/>
      <c r="G22" s="237"/>
      <c r="H22" s="237"/>
      <c r="I22" s="237"/>
      <c r="J22" s="237"/>
      <c r="K22" s="237"/>
      <c r="L22" s="237"/>
      <c r="M22" s="237"/>
      <c r="N22" s="237">
        <f>SUM(B22:M22)</f>
        <v>0</v>
      </c>
      <c r="O22" s="238"/>
      <c r="P22" s="235" t="s">
        <v>27</v>
      </c>
      <c r="Q22" s="239"/>
      <c r="R22" s="240"/>
      <c r="S22" s="240"/>
      <c r="T22" s="240"/>
      <c r="U22" s="240"/>
      <c r="V22" s="240"/>
      <c r="W22" s="240">
        <v>1422190830</v>
      </c>
      <c r="X22" s="240">
        <v>743538674</v>
      </c>
      <c r="Y22" s="240">
        <v>247639000</v>
      </c>
      <c r="Z22" s="240">
        <v>149561230</v>
      </c>
      <c r="AA22" s="240">
        <v>17000000</v>
      </c>
      <c r="AB22" s="240">
        <v>265321884</v>
      </c>
      <c r="AC22" s="669">
        <f>SUM(Q22:AB22)</f>
        <v>2845251618</v>
      </c>
      <c r="AE22" s="241"/>
      <c r="AF22" s="234"/>
    </row>
    <row r="23" spans="1:32" ht="32.1" customHeight="1" x14ac:dyDescent="0.25">
      <c r="A23" s="242" t="s">
        <v>21</v>
      </c>
      <c r="B23" s="243"/>
      <c r="C23" s="244"/>
      <c r="D23" s="244"/>
      <c r="E23" s="244"/>
      <c r="F23" s="244"/>
      <c r="G23" s="244"/>
      <c r="H23" s="244"/>
      <c r="I23" s="244"/>
      <c r="J23" s="244"/>
      <c r="K23" s="244"/>
      <c r="L23" s="244"/>
      <c r="M23" s="244"/>
      <c r="N23" s="244">
        <f>SUM(B23:M23)</f>
        <v>0</v>
      </c>
      <c r="O23" s="245" t="str">
        <f>IFERROR(N23/(SUMIF(B23:M23,"&gt;0",B22:M22))," ")</f>
        <v xml:space="preserve"> </v>
      </c>
      <c r="P23" s="242" t="s">
        <v>29</v>
      </c>
      <c r="Q23" s="243"/>
      <c r="R23" s="244"/>
      <c r="S23" s="244"/>
      <c r="T23" s="244"/>
      <c r="U23" s="244"/>
      <c r="V23" s="244"/>
      <c r="W23" s="244">
        <v>1743336807</v>
      </c>
      <c r="X23" s="244">
        <v>453113245</v>
      </c>
      <c r="Y23" s="244">
        <v>38045692</v>
      </c>
      <c r="Z23" s="244">
        <v>40315880</v>
      </c>
      <c r="AA23" s="244">
        <v>158927747</v>
      </c>
      <c r="AB23" s="244"/>
      <c r="AC23" s="668">
        <f>SUM(Q23:AB23)</f>
        <v>2433739371</v>
      </c>
      <c r="AD23" s="244">
        <f>AC23/SUM(W22:AB22)</f>
        <v>0.85536876795126382</v>
      </c>
      <c r="AE23" s="246">
        <f>AC23/AC22</f>
        <v>0.85536876795126382</v>
      </c>
      <c r="AF23" s="234"/>
    </row>
    <row r="24" spans="1:32" ht="32.1" customHeight="1" x14ac:dyDescent="0.25">
      <c r="A24" s="242" t="s">
        <v>23</v>
      </c>
      <c r="B24" s="243">
        <f>+B22-B23</f>
        <v>0</v>
      </c>
      <c r="C24" s="244">
        <f t="shared" ref="C24:M24" si="0">+C22-C23</f>
        <v>0</v>
      </c>
      <c r="D24" s="244">
        <f t="shared" si="0"/>
        <v>0</v>
      </c>
      <c r="E24" s="244">
        <f t="shared" si="0"/>
        <v>0</v>
      </c>
      <c r="F24" s="244">
        <f t="shared" si="0"/>
        <v>0</v>
      </c>
      <c r="G24" s="244">
        <f t="shared" si="0"/>
        <v>0</v>
      </c>
      <c r="H24" s="244">
        <f t="shared" si="0"/>
        <v>0</v>
      </c>
      <c r="I24" s="244">
        <f t="shared" si="0"/>
        <v>0</v>
      </c>
      <c r="J24" s="244">
        <f t="shared" si="0"/>
        <v>0</v>
      </c>
      <c r="K24" s="244">
        <f t="shared" si="0"/>
        <v>0</v>
      </c>
      <c r="L24" s="244">
        <f t="shared" si="0"/>
        <v>0</v>
      </c>
      <c r="M24" s="244">
        <f t="shared" si="0"/>
        <v>0</v>
      </c>
      <c r="N24" s="244">
        <f>SUM(B24:M24)</f>
        <v>0</v>
      </c>
      <c r="O24" s="247"/>
      <c r="P24" s="242" t="s">
        <v>31</v>
      </c>
      <c r="Q24" s="243"/>
      <c r="R24" s="244"/>
      <c r="S24" s="244"/>
      <c r="T24" s="244"/>
      <c r="U24" s="244"/>
      <c r="V24" s="244"/>
      <c r="W24" s="244"/>
      <c r="X24" s="244"/>
      <c r="Y24" s="244">
        <v>413012932</v>
      </c>
      <c r="Z24" s="244">
        <v>445172708</v>
      </c>
      <c r="AA24" s="244">
        <v>446445775</v>
      </c>
      <c r="AB24" s="244">
        <v>1540620203</v>
      </c>
      <c r="AC24" s="244">
        <f>SUM(Q24:AB24)</f>
        <v>2845251618</v>
      </c>
      <c r="AD24" s="244"/>
      <c r="AE24" s="248"/>
      <c r="AF24" s="234"/>
    </row>
    <row r="25" spans="1:32" ht="32.1" customHeight="1" thickBot="1" x14ac:dyDescent="0.3">
      <c r="A25" s="249" t="s">
        <v>25</v>
      </c>
      <c r="B25" s="250"/>
      <c r="C25" s="251"/>
      <c r="D25" s="251"/>
      <c r="E25" s="251"/>
      <c r="F25" s="251"/>
      <c r="G25" s="251"/>
      <c r="H25" s="251"/>
      <c r="I25" s="251"/>
      <c r="J25" s="251"/>
      <c r="K25" s="251"/>
      <c r="L25" s="251"/>
      <c r="M25" s="251"/>
      <c r="N25" s="251">
        <f>SUM(B25:M25)</f>
        <v>0</v>
      </c>
      <c r="O25" s="252" t="str">
        <f>IFERROR(N25/(SUMIF(B25:M25,"&gt;0",B24:M24))," ")</f>
        <v xml:space="preserve"> </v>
      </c>
      <c r="P25" s="249" t="s">
        <v>25</v>
      </c>
      <c r="Q25" s="250"/>
      <c r="R25" s="251"/>
      <c r="S25" s="251"/>
      <c r="T25" s="251"/>
      <c r="U25" s="251"/>
      <c r="V25" s="251"/>
      <c r="W25" s="251"/>
      <c r="X25" s="251">
        <v>1882990</v>
      </c>
      <c r="Y25" s="251">
        <v>414280418</v>
      </c>
      <c r="Z25" s="251">
        <v>442867805</v>
      </c>
      <c r="AA25" s="251">
        <v>204648573</v>
      </c>
      <c r="AB25" s="251"/>
      <c r="AC25" s="251">
        <f>SUM(Q25:AB25)</f>
        <v>1063679786</v>
      </c>
      <c r="AD25" s="251">
        <f>AC25/SUM(W24:AB24)</f>
        <v>0.37384383836944718</v>
      </c>
      <c r="AE25" s="253">
        <f>AC25/AC24</f>
        <v>0.37384383836944718</v>
      </c>
      <c r="AF25" s="234"/>
    </row>
    <row r="26" spans="1:32" s="254" customFormat="1" ht="16.5" customHeight="1" x14ac:dyDescent="0.2"/>
    <row r="27" spans="1:32" ht="33.950000000000003" customHeight="1" x14ac:dyDescent="0.25">
      <c r="A27" s="478" t="s">
        <v>154</v>
      </c>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80"/>
    </row>
    <row r="28" spans="1:32" ht="15" customHeight="1" x14ac:dyDescent="0.25">
      <c r="A28" s="450" t="s">
        <v>34</v>
      </c>
      <c r="B28" s="452" t="s">
        <v>36</v>
      </c>
      <c r="C28" s="452"/>
      <c r="D28" s="452" t="s">
        <v>155</v>
      </c>
      <c r="E28" s="452"/>
      <c r="F28" s="452"/>
      <c r="G28" s="452"/>
      <c r="H28" s="452"/>
      <c r="I28" s="452"/>
      <c r="J28" s="452"/>
      <c r="K28" s="452"/>
      <c r="L28" s="452"/>
      <c r="M28" s="452"/>
      <c r="N28" s="452"/>
      <c r="O28" s="452"/>
      <c r="P28" s="452" t="s">
        <v>102</v>
      </c>
      <c r="Q28" s="452" t="s">
        <v>156</v>
      </c>
      <c r="R28" s="452"/>
      <c r="S28" s="452"/>
      <c r="T28" s="452"/>
      <c r="U28" s="452"/>
      <c r="V28" s="452"/>
      <c r="W28" s="452"/>
      <c r="X28" s="452"/>
      <c r="Y28" s="452" t="s">
        <v>157</v>
      </c>
      <c r="Z28" s="452"/>
      <c r="AA28" s="452"/>
      <c r="AB28" s="452"/>
      <c r="AC28" s="452"/>
      <c r="AD28" s="452"/>
      <c r="AE28" s="477"/>
    </row>
    <row r="29" spans="1:32" ht="27" customHeight="1" x14ac:dyDescent="0.25">
      <c r="A29" s="450"/>
      <c r="B29" s="452"/>
      <c r="C29" s="452"/>
      <c r="D29" s="255" t="s">
        <v>141</v>
      </c>
      <c r="E29" s="255" t="s">
        <v>142</v>
      </c>
      <c r="F29" s="255" t="s">
        <v>143</v>
      </c>
      <c r="G29" s="255" t="s">
        <v>144</v>
      </c>
      <c r="H29" s="255" t="s">
        <v>145</v>
      </c>
      <c r="I29" s="255" t="s">
        <v>146</v>
      </c>
      <c r="J29" s="255" t="s">
        <v>147</v>
      </c>
      <c r="K29" s="255" t="s">
        <v>148</v>
      </c>
      <c r="L29" s="255" t="s">
        <v>149</v>
      </c>
      <c r="M29" s="255" t="s">
        <v>150</v>
      </c>
      <c r="N29" s="255" t="s">
        <v>128</v>
      </c>
      <c r="O29" s="255" t="s">
        <v>151</v>
      </c>
      <c r="P29" s="452"/>
      <c r="Q29" s="452"/>
      <c r="R29" s="452"/>
      <c r="S29" s="452"/>
      <c r="T29" s="452"/>
      <c r="U29" s="452"/>
      <c r="V29" s="452"/>
      <c r="W29" s="452"/>
      <c r="X29" s="452"/>
      <c r="Y29" s="452"/>
      <c r="Z29" s="452"/>
      <c r="AA29" s="452"/>
      <c r="AB29" s="452"/>
      <c r="AC29" s="452"/>
      <c r="AD29" s="452"/>
      <c r="AE29" s="477"/>
    </row>
    <row r="30" spans="1:32" ht="42" customHeight="1" thickBot="1" x14ac:dyDescent="0.3">
      <c r="A30" s="256"/>
      <c r="B30" s="473"/>
      <c r="C30" s="473"/>
      <c r="D30" s="200"/>
      <c r="E30" s="200"/>
      <c r="F30" s="200"/>
      <c r="G30" s="200"/>
      <c r="H30" s="200"/>
      <c r="I30" s="200"/>
      <c r="J30" s="200"/>
      <c r="K30" s="200"/>
      <c r="L30" s="200"/>
      <c r="M30" s="200"/>
      <c r="N30" s="200"/>
      <c r="O30" s="200"/>
      <c r="P30" s="257">
        <f>SUM(D30:O30)</f>
        <v>0</v>
      </c>
      <c r="Q30" s="474" t="s">
        <v>158</v>
      </c>
      <c r="R30" s="474"/>
      <c r="S30" s="474"/>
      <c r="T30" s="474"/>
      <c r="U30" s="474"/>
      <c r="V30" s="474"/>
      <c r="W30" s="474"/>
      <c r="X30" s="474"/>
      <c r="Y30" s="474" t="s">
        <v>43</v>
      </c>
      <c r="Z30" s="474"/>
      <c r="AA30" s="474"/>
      <c r="AB30" s="474"/>
      <c r="AC30" s="474"/>
      <c r="AD30" s="474"/>
      <c r="AE30" s="475"/>
    </row>
    <row r="31" spans="1:32" ht="12" customHeight="1" thickBot="1" x14ac:dyDescent="0.3">
      <c r="A31" s="258"/>
      <c r="B31" s="259"/>
      <c r="C31" s="259"/>
      <c r="D31" s="210"/>
      <c r="E31" s="210"/>
      <c r="F31" s="210"/>
      <c r="G31" s="210"/>
      <c r="H31" s="210"/>
      <c r="I31" s="210"/>
      <c r="J31" s="210"/>
      <c r="K31" s="210"/>
      <c r="L31" s="210"/>
      <c r="M31" s="210"/>
      <c r="N31" s="210"/>
      <c r="O31" s="210"/>
      <c r="P31" s="260"/>
      <c r="Q31" s="261"/>
      <c r="R31" s="261"/>
      <c r="S31" s="261"/>
      <c r="T31" s="261"/>
      <c r="U31" s="261"/>
      <c r="V31" s="261"/>
      <c r="W31" s="261"/>
      <c r="X31" s="261"/>
      <c r="Y31" s="261"/>
      <c r="Z31" s="261"/>
      <c r="AA31" s="261"/>
      <c r="AB31" s="261"/>
      <c r="AC31" s="261"/>
      <c r="AD31" s="261"/>
      <c r="AE31" s="262"/>
    </row>
    <row r="32" spans="1:32" ht="45" customHeight="1" x14ac:dyDescent="0.25">
      <c r="A32" s="446" t="s">
        <v>159</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8"/>
    </row>
    <row r="33" spans="1:41" ht="23.1" customHeight="1" x14ac:dyDescent="0.25">
      <c r="A33" s="450" t="s">
        <v>44</v>
      </c>
      <c r="B33" s="452" t="s">
        <v>46</v>
      </c>
      <c r="C33" s="452" t="s">
        <v>36</v>
      </c>
      <c r="D33" s="452" t="s">
        <v>160</v>
      </c>
      <c r="E33" s="452"/>
      <c r="F33" s="452"/>
      <c r="G33" s="452"/>
      <c r="H33" s="452"/>
      <c r="I33" s="452"/>
      <c r="J33" s="452"/>
      <c r="K33" s="452"/>
      <c r="L33" s="452"/>
      <c r="M33" s="452"/>
      <c r="N33" s="452"/>
      <c r="O33" s="452"/>
      <c r="P33" s="452"/>
      <c r="Q33" s="452" t="s">
        <v>161</v>
      </c>
      <c r="R33" s="452"/>
      <c r="S33" s="452"/>
      <c r="T33" s="452"/>
      <c r="U33" s="452"/>
      <c r="V33" s="452"/>
      <c r="W33" s="452"/>
      <c r="X33" s="452"/>
      <c r="Y33" s="452"/>
      <c r="Z33" s="452"/>
      <c r="AA33" s="452"/>
      <c r="AB33" s="452"/>
      <c r="AC33" s="452"/>
      <c r="AD33" s="452"/>
      <c r="AE33" s="477"/>
      <c r="AG33" s="263"/>
      <c r="AH33" s="263"/>
      <c r="AI33" s="263"/>
      <c r="AJ33" s="263"/>
      <c r="AK33" s="263"/>
      <c r="AL33" s="263"/>
      <c r="AM33" s="263"/>
      <c r="AN33" s="263"/>
      <c r="AO33" s="263"/>
    </row>
    <row r="34" spans="1:41" ht="27" customHeight="1" x14ac:dyDescent="0.25">
      <c r="A34" s="450"/>
      <c r="B34" s="452"/>
      <c r="C34" s="476"/>
      <c r="D34" s="255" t="s">
        <v>141</v>
      </c>
      <c r="E34" s="255" t="s">
        <v>142</v>
      </c>
      <c r="F34" s="255" t="s">
        <v>143</v>
      </c>
      <c r="G34" s="255" t="s">
        <v>144</v>
      </c>
      <c r="H34" s="255" t="s">
        <v>145</v>
      </c>
      <c r="I34" s="255" t="s">
        <v>146</v>
      </c>
      <c r="J34" s="255" t="s">
        <v>147</v>
      </c>
      <c r="K34" s="255" t="s">
        <v>148</v>
      </c>
      <c r="L34" s="255" t="s">
        <v>149</v>
      </c>
      <c r="M34" s="255" t="s">
        <v>150</v>
      </c>
      <c r="N34" s="255" t="s">
        <v>128</v>
      </c>
      <c r="O34" s="255" t="s">
        <v>151</v>
      </c>
      <c r="P34" s="255" t="s">
        <v>102</v>
      </c>
      <c r="Q34" s="459" t="s">
        <v>52</v>
      </c>
      <c r="R34" s="460"/>
      <c r="S34" s="460"/>
      <c r="T34" s="461"/>
      <c r="U34" s="452" t="s">
        <v>54</v>
      </c>
      <c r="V34" s="452"/>
      <c r="W34" s="452"/>
      <c r="X34" s="452"/>
      <c r="Y34" s="452" t="s">
        <v>56</v>
      </c>
      <c r="Z34" s="452"/>
      <c r="AA34" s="452"/>
      <c r="AB34" s="452"/>
      <c r="AC34" s="452" t="s">
        <v>58</v>
      </c>
      <c r="AD34" s="452"/>
      <c r="AE34" s="477"/>
      <c r="AG34" s="263"/>
      <c r="AH34" s="263"/>
      <c r="AI34" s="263"/>
      <c r="AJ34" s="263"/>
      <c r="AK34" s="263"/>
      <c r="AL34" s="263"/>
      <c r="AM34" s="263"/>
      <c r="AN34" s="263"/>
      <c r="AO34" s="263"/>
    </row>
    <row r="35" spans="1:41" ht="45" customHeight="1" x14ac:dyDescent="0.25">
      <c r="A35" s="463" t="str">
        <f>C17</f>
        <v>Realizar el 100% de las actividades operativas y contractuales necesarias para brindar los servicios del Modelo Casa de Igualdad de Oportunidades (CIOM) en las 20 localidades de Bogotá</v>
      </c>
      <c r="B35" s="568">
        <f>SUM(B41)</f>
        <v>0.25</v>
      </c>
      <c r="C35" s="265" t="s">
        <v>48</v>
      </c>
      <c r="D35" s="266"/>
      <c r="E35" s="266"/>
      <c r="F35" s="266"/>
      <c r="G35" s="266"/>
      <c r="H35" s="266"/>
      <c r="I35" s="264"/>
      <c r="J35" s="264">
        <v>1</v>
      </c>
      <c r="K35" s="264">
        <v>1</v>
      </c>
      <c r="L35" s="264">
        <v>1</v>
      </c>
      <c r="M35" s="264">
        <v>1</v>
      </c>
      <c r="N35" s="264">
        <v>1</v>
      </c>
      <c r="O35" s="264">
        <v>1</v>
      </c>
      <c r="P35" s="267">
        <v>1</v>
      </c>
      <c r="Q35" s="572" t="s">
        <v>231</v>
      </c>
      <c r="R35" s="573"/>
      <c r="S35" s="573"/>
      <c r="T35" s="574"/>
      <c r="U35" s="579" t="s">
        <v>232</v>
      </c>
      <c r="V35" s="580"/>
      <c r="W35" s="580"/>
      <c r="X35" s="580"/>
      <c r="Y35" s="442"/>
      <c r="Z35" s="442"/>
      <c r="AA35" s="442"/>
      <c r="AB35" s="442"/>
      <c r="AC35" s="442" t="s">
        <v>233</v>
      </c>
      <c r="AD35" s="442"/>
      <c r="AE35" s="443"/>
      <c r="AG35" s="263"/>
      <c r="AH35" s="263"/>
      <c r="AI35" s="263"/>
      <c r="AJ35" s="263"/>
      <c r="AK35" s="263"/>
      <c r="AL35" s="263"/>
      <c r="AM35" s="263"/>
      <c r="AN35" s="263"/>
      <c r="AO35" s="263"/>
    </row>
    <row r="36" spans="1:41" ht="264.75" customHeight="1" thickBot="1" x14ac:dyDescent="0.3">
      <c r="A36" s="464"/>
      <c r="B36" s="569"/>
      <c r="C36" s="268" t="s">
        <v>50</v>
      </c>
      <c r="D36" s="269"/>
      <c r="E36" s="269"/>
      <c r="F36" s="269"/>
      <c r="G36" s="270"/>
      <c r="H36" s="270"/>
      <c r="I36" s="270"/>
      <c r="J36" s="271">
        <v>1</v>
      </c>
      <c r="K36" s="272">
        <v>1</v>
      </c>
      <c r="L36" s="272">
        <v>1</v>
      </c>
      <c r="M36" s="272">
        <v>1</v>
      </c>
      <c r="N36" s="270">
        <v>1</v>
      </c>
      <c r="O36" s="270"/>
      <c r="P36" s="271">
        <v>1</v>
      </c>
      <c r="Q36" s="575"/>
      <c r="R36" s="576"/>
      <c r="S36" s="576"/>
      <c r="T36" s="577"/>
      <c r="U36" s="581"/>
      <c r="V36" s="581"/>
      <c r="W36" s="581"/>
      <c r="X36" s="581"/>
      <c r="Y36" s="444"/>
      <c r="Z36" s="444"/>
      <c r="AA36" s="444"/>
      <c r="AB36" s="444"/>
      <c r="AC36" s="444"/>
      <c r="AD36" s="444"/>
      <c r="AE36" s="445"/>
      <c r="AG36" s="263"/>
      <c r="AH36" s="263"/>
      <c r="AI36" s="263"/>
      <c r="AJ36" s="263"/>
      <c r="AK36" s="263"/>
      <c r="AL36" s="263"/>
      <c r="AM36" s="263"/>
      <c r="AN36" s="263"/>
      <c r="AO36" s="263"/>
    </row>
    <row r="37" spans="1:41" s="254" customFormat="1" ht="17.25" customHeight="1" x14ac:dyDescent="0.2"/>
    <row r="38" spans="1:41" ht="45" customHeight="1" thickBot="1" x14ac:dyDescent="0.3">
      <c r="A38" s="446" t="s">
        <v>165</v>
      </c>
      <c r="B38" s="447"/>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8"/>
      <c r="AG38" s="263"/>
      <c r="AH38" s="263"/>
      <c r="AI38" s="263"/>
      <c r="AJ38" s="263"/>
      <c r="AK38" s="263"/>
      <c r="AL38" s="263"/>
      <c r="AM38" s="263"/>
      <c r="AN38" s="263"/>
      <c r="AO38" s="263"/>
    </row>
    <row r="39" spans="1:41" ht="26.1" customHeight="1" x14ac:dyDescent="0.25">
      <c r="A39" s="449" t="s">
        <v>60</v>
      </c>
      <c r="B39" s="451" t="s">
        <v>166</v>
      </c>
      <c r="C39" s="453" t="s">
        <v>167</v>
      </c>
      <c r="D39" s="455" t="s">
        <v>168</v>
      </c>
      <c r="E39" s="456"/>
      <c r="F39" s="456"/>
      <c r="G39" s="456"/>
      <c r="H39" s="456"/>
      <c r="I39" s="456"/>
      <c r="J39" s="456"/>
      <c r="K39" s="456"/>
      <c r="L39" s="456"/>
      <c r="M39" s="456"/>
      <c r="N39" s="456"/>
      <c r="O39" s="456"/>
      <c r="P39" s="457"/>
      <c r="Q39" s="451" t="s">
        <v>169</v>
      </c>
      <c r="R39" s="451"/>
      <c r="S39" s="451"/>
      <c r="T39" s="451"/>
      <c r="U39" s="451"/>
      <c r="V39" s="451"/>
      <c r="W39" s="451"/>
      <c r="X39" s="451"/>
      <c r="Y39" s="451"/>
      <c r="Z39" s="451"/>
      <c r="AA39" s="451"/>
      <c r="AB39" s="451"/>
      <c r="AC39" s="451"/>
      <c r="AD39" s="451"/>
      <c r="AE39" s="458"/>
      <c r="AG39" s="263"/>
      <c r="AH39" s="263"/>
      <c r="AI39" s="263"/>
      <c r="AJ39" s="263"/>
      <c r="AK39" s="263"/>
      <c r="AL39" s="263"/>
      <c r="AM39" s="263"/>
      <c r="AN39" s="263"/>
      <c r="AO39" s="263"/>
    </row>
    <row r="40" spans="1:41" ht="26.1" customHeight="1" x14ac:dyDescent="0.25">
      <c r="A40" s="450"/>
      <c r="B40" s="452"/>
      <c r="C40" s="454"/>
      <c r="D40" s="255" t="s">
        <v>170</v>
      </c>
      <c r="E40" s="255" t="s">
        <v>171</v>
      </c>
      <c r="F40" s="255" t="s">
        <v>172</v>
      </c>
      <c r="G40" s="255" t="s">
        <v>173</v>
      </c>
      <c r="H40" s="255" t="s">
        <v>174</v>
      </c>
      <c r="I40" s="255" t="s">
        <v>175</v>
      </c>
      <c r="J40" s="255" t="s">
        <v>176</v>
      </c>
      <c r="K40" s="255" t="s">
        <v>177</v>
      </c>
      <c r="L40" s="255" t="s">
        <v>178</v>
      </c>
      <c r="M40" s="255" t="s">
        <v>179</v>
      </c>
      <c r="N40" s="255" t="s">
        <v>180</v>
      </c>
      <c r="O40" s="255" t="s">
        <v>181</v>
      </c>
      <c r="P40" s="255" t="s">
        <v>182</v>
      </c>
      <c r="Q40" s="459" t="s">
        <v>183</v>
      </c>
      <c r="R40" s="460"/>
      <c r="S40" s="460"/>
      <c r="T40" s="460"/>
      <c r="U40" s="460"/>
      <c r="V40" s="460"/>
      <c r="W40" s="460"/>
      <c r="X40" s="461"/>
      <c r="Y40" s="459" t="s">
        <v>68</v>
      </c>
      <c r="Z40" s="460"/>
      <c r="AA40" s="460"/>
      <c r="AB40" s="460"/>
      <c r="AC40" s="460"/>
      <c r="AD40" s="460"/>
      <c r="AE40" s="462"/>
      <c r="AG40" s="273"/>
      <c r="AH40" s="273"/>
      <c r="AI40" s="273"/>
      <c r="AJ40" s="273"/>
      <c r="AK40" s="273"/>
      <c r="AL40" s="273"/>
      <c r="AM40" s="273"/>
      <c r="AN40" s="273"/>
      <c r="AO40" s="273"/>
    </row>
    <row r="41" spans="1:41" ht="37.5" customHeight="1" x14ac:dyDescent="0.25">
      <c r="A41" s="422" t="s">
        <v>234</v>
      </c>
      <c r="B41" s="423">
        <v>0.25</v>
      </c>
      <c r="C41" s="274" t="s">
        <v>48</v>
      </c>
      <c r="D41" s="275"/>
      <c r="E41" s="275"/>
      <c r="F41" s="275"/>
      <c r="G41" s="275"/>
      <c r="H41" s="275"/>
      <c r="I41" s="275"/>
      <c r="J41" s="275">
        <v>0.4525536870920393</v>
      </c>
      <c r="K41" s="275">
        <v>0.23660057519441735</v>
      </c>
      <c r="L41" s="275">
        <v>7.880091767838604E-2</v>
      </c>
      <c r="M41" s="275">
        <v>4.7591704752111587E-2</v>
      </c>
      <c r="N41" s="275">
        <v>5.4095501941639349E-3</v>
      </c>
      <c r="O41" s="275">
        <v>0.17904356508888181</v>
      </c>
      <c r="P41" s="276">
        <f t="shared" ref="P41:P42" si="1">SUM(D41:O41)</f>
        <v>1</v>
      </c>
      <c r="Q41" s="578" t="s">
        <v>235</v>
      </c>
      <c r="R41" s="425"/>
      <c r="S41" s="425"/>
      <c r="T41" s="425"/>
      <c r="U41" s="425"/>
      <c r="V41" s="425"/>
      <c r="W41" s="425"/>
      <c r="X41" s="426"/>
      <c r="Y41" s="582" t="s">
        <v>236</v>
      </c>
      <c r="Z41" s="425"/>
      <c r="AA41" s="425"/>
      <c r="AB41" s="425"/>
      <c r="AC41" s="425"/>
      <c r="AD41" s="425"/>
      <c r="AE41" s="570"/>
      <c r="AG41" s="277"/>
      <c r="AH41" s="277"/>
      <c r="AI41" s="277"/>
      <c r="AJ41" s="277"/>
      <c r="AK41" s="277"/>
      <c r="AL41" s="277"/>
      <c r="AM41" s="277"/>
      <c r="AN41" s="277"/>
      <c r="AO41" s="277"/>
    </row>
    <row r="42" spans="1:41" ht="176.1" customHeight="1" x14ac:dyDescent="0.25">
      <c r="A42" s="422"/>
      <c r="B42" s="423"/>
      <c r="C42" s="278" t="s">
        <v>50</v>
      </c>
      <c r="D42" s="279"/>
      <c r="E42" s="279"/>
      <c r="F42" s="279"/>
      <c r="G42" s="279"/>
      <c r="H42" s="279"/>
      <c r="I42" s="279"/>
      <c r="J42" s="279">
        <v>0.45</v>
      </c>
      <c r="K42" s="279">
        <v>0.24</v>
      </c>
      <c r="L42" s="279">
        <v>0.08</v>
      </c>
      <c r="M42" s="279">
        <v>0.05</v>
      </c>
      <c r="N42" s="279">
        <v>0.01</v>
      </c>
      <c r="O42" s="279"/>
      <c r="P42" s="276">
        <f t="shared" si="1"/>
        <v>0.83</v>
      </c>
      <c r="Q42" s="427"/>
      <c r="R42" s="428"/>
      <c r="S42" s="428"/>
      <c r="T42" s="428"/>
      <c r="U42" s="428"/>
      <c r="V42" s="428"/>
      <c r="W42" s="428"/>
      <c r="X42" s="429"/>
      <c r="Y42" s="427"/>
      <c r="Z42" s="428"/>
      <c r="AA42" s="428"/>
      <c r="AB42" s="428"/>
      <c r="AC42" s="428"/>
      <c r="AD42" s="428"/>
      <c r="AE42" s="571"/>
    </row>
    <row r="43" spans="1:41" ht="15" customHeight="1" x14ac:dyDescent="0.25">
      <c r="A43" s="199" t="s">
        <v>187</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textLength" operator="lessThanOrEqual" allowBlank="1" showInputMessage="1" showErrorMessage="1" errorTitle="Máximo 2.000 caracteres" error="Máximo 2.000 caracteres" sqref="AC35 Q35 Y35 Q41" xr:uid="{2A1691FE-0519-D646-8C1E-095188B1E0BB}">
      <formula1>2000</formula1>
    </dataValidation>
    <dataValidation type="textLength" operator="lessThanOrEqual" allowBlank="1" showInputMessage="1" showErrorMessage="1" errorTitle="Máximo 2.000 caracteres" error="Máximo 2.000 caracteres" promptTitle="2.000 caracteres" sqref="Q30:Q31" xr:uid="{FD00F5FC-912C-8446-BBD1-A8148D955B4C}">
      <formula1>2000</formula1>
    </dataValidation>
    <dataValidation type="list" allowBlank="1" showInputMessage="1" showErrorMessage="1" sqref="C7:C9" xr:uid="{50BC1766-E3C5-384C-9DCC-4B0846023372}">
      <formula1>$B$21:$M$21</formula1>
    </dataValidation>
  </dataValidations>
  <pageMargins left="0.25" right="0.25" top="0.75" bottom="0.75" header="0.3" footer="0.3"/>
  <pageSetup scale="18"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AA22C8D-F09B-A24F-A67E-C468584C77DD}">
          <x14:formula1>
            <xm:f>listas!$A$2:$A$6</xm:f>
          </x14:formula1>
          <xm:sqref>C15:K15</xm:sqref>
        </x14:dataValidation>
        <x14:dataValidation type="list" allowBlank="1" showInputMessage="1" showErrorMessage="1" xr:uid="{25408CEA-E18A-5E41-ADA5-8F8780CDEC04}">
          <x14:formula1>
            <xm:f>listas!$B$2:$B$8</xm:f>
          </x14:formula1>
          <xm:sqref>R15:X15</xm:sqref>
        </x14:dataValidation>
        <x14:dataValidation type="list" allowBlank="1" showInputMessage="1" showErrorMessage="1" xr:uid="{F91403E2-5B7C-A142-8EE9-AF149DD02D80}">
          <x14:formula1>
            <xm:f>listas!$C$2:$C$20</xm:f>
          </x14:formula1>
          <xm:sqref>AA15:AE15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8D939-2BF7-C747-9A62-496BC557DFFC}">
  <sheetPr>
    <tabColor theme="7" tint="0.39997558519241921"/>
    <pageSetUpPr fitToPage="1"/>
  </sheetPr>
  <dimension ref="A1:AO43"/>
  <sheetViews>
    <sheetView showGridLines="0" tabSelected="1" topLeftCell="A7" zoomScale="80" zoomScaleNormal="80" workbookViewId="0">
      <selection activeCell="B20" sqref="B20:O20"/>
    </sheetView>
  </sheetViews>
  <sheetFormatPr baseColWidth="10" defaultColWidth="10.85546875" defaultRowHeight="14.25" x14ac:dyDescent="0.25"/>
  <cols>
    <col min="1" max="1" width="38.42578125" style="199" customWidth="1"/>
    <col min="2" max="2" width="20.42578125" style="199" customWidth="1"/>
    <col min="3" max="14" width="20.7109375" style="199" customWidth="1"/>
    <col min="15" max="15" width="20.42578125" style="199" customWidth="1"/>
    <col min="16" max="16" width="32.42578125" style="199" customWidth="1"/>
    <col min="17" max="23" width="18.140625" style="199" customWidth="1"/>
    <col min="24" max="24" width="26.42578125" style="199" customWidth="1"/>
    <col min="25" max="27" width="18.140625" style="199" customWidth="1"/>
    <col min="28" max="28" width="22.7109375" style="199" customWidth="1"/>
    <col min="29" max="29" width="19" style="199" customWidth="1"/>
    <col min="30" max="30" width="19.42578125" style="199" customWidth="1"/>
    <col min="31" max="31" width="20.42578125" style="199" customWidth="1"/>
    <col min="32" max="32" width="22.85546875" style="199" customWidth="1"/>
    <col min="33" max="33" width="18.42578125" style="199" bestFit="1" customWidth="1"/>
    <col min="34" max="34" width="8.42578125" style="199" customWidth="1"/>
    <col min="35" max="35" width="18.42578125" style="199" bestFit="1" customWidth="1"/>
    <col min="36" max="36" width="5.7109375" style="199" customWidth="1"/>
    <col min="37" max="37" width="18.42578125" style="199" bestFit="1" customWidth="1"/>
    <col min="38" max="38" width="4.7109375" style="199" customWidth="1"/>
    <col min="39" max="39" width="23" style="199" bestFit="1" customWidth="1"/>
    <col min="40" max="40" width="10.85546875" style="199"/>
    <col min="41" max="41" width="18.42578125" style="199" bestFit="1" customWidth="1"/>
    <col min="42" max="42" width="16.140625" style="199" customWidth="1"/>
    <col min="43" max="16384" width="10.85546875" style="199"/>
  </cols>
  <sheetData>
    <row r="1" spans="1:31" ht="32.25" customHeight="1" thickBot="1" x14ac:dyDescent="0.3">
      <c r="A1" s="535"/>
      <c r="B1" s="538" t="s">
        <v>121</v>
      </c>
      <c r="C1" s="539"/>
      <c r="D1" s="539"/>
      <c r="E1" s="539"/>
      <c r="F1" s="539"/>
      <c r="G1" s="539"/>
      <c r="H1" s="539"/>
      <c r="I1" s="539"/>
      <c r="J1" s="539"/>
      <c r="K1" s="539"/>
      <c r="L1" s="539"/>
      <c r="M1" s="539"/>
      <c r="N1" s="539"/>
      <c r="O1" s="539"/>
      <c r="P1" s="539"/>
      <c r="Q1" s="539"/>
      <c r="R1" s="539"/>
      <c r="S1" s="539"/>
      <c r="T1" s="539"/>
      <c r="U1" s="539"/>
      <c r="V1" s="539"/>
      <c r="W1" s="539"/>
      <c r="X1" s="539"/>
      <c r="Y1" s="539"/>
      <c r="Z1" s="539"/>
      <c r="AA1" s="540"/>
      <c r="AB1" s="541" t="s">
        <v>122</v>
      </c>
      <c r="AC1" s="542"/>
      <c r="AD1" s="542"/>
      <c r="AE1" s="543"/>
    </row>
    <row r="2" spans="1:31" ht="30.75" customHeight="1" thickBot="1" x14ac:dyDescent="0.3">
      <c r="A2" s="536"/>
      <c r="B2" s="538" t="s">
        <v>123</v>
      </c>
      <c r="C2" s="539"/>
      <c r="D2" s="539"/>
      <c r="E2" s="539"/>
      <c r="F2" s="539"/>
      <c r="G2" s="539"/>
      <c r="H2" s="539"/>
      <c r="I2" s="539"/>
      <c r="J2" s="539"/>
      <c r="K2" s="539"/>
      <c r="L2" s="539"/>
      <c r="M2" s="539"/>
      <c r="N2" s="539"/>
      <c r="O2" s="539"/>
      <c r="P2" s="539"/>
      <c r="Q2" s="539"/>
      <c r="R2" s="539"/>
      <c r="S2" s="539"/>
      <c r="T2" s="539"/>
      <c r="U2" s="539"/>
      <c r="V2" s="539"/>
      <c r="W2" s="539"/>
      <c r="X2" s="539"/>
      <c r="Y2" s="539"/>
      <c r="Z2" s="539"/>
      <c r="AA2" s="540"/>
      <c r="AB2" s="541" t="s">
        <v>124</v>
      </c>
      <c r="AC2" s="542"/>
      <c r="AD2" s="542"/>
      <c r="AE2" s="543"/>
    </row>
    <row r="3" spans="1:31" ht="24" customHeight="1" thickBot="1" x14ac:dyDescent="0.3">
      <c r="A3" s="536"/>
      <c r="B3" s="544" t="s">
        <v>125</v>
      </c>
      <c r="C3" s="545"/>
      <c r="D3" s="545"/>
      <c r="E3" s="545"/>
      <c r="F3" s="545"/>
      <c r="G3" s="545"/>
      <c r="H3" s="545"/>
      <c r="I3" s="545"/>
      <c r="J3" s="545"/>
      <c r="K3" s="545"/>
      <c r="L3" s="545"/>
      <c r="M3" s="545"/>
      <c r="N3" s="545"/>
      <c r="O3" s="545"/>
      <c r="P3" s="545"/>
      <c r="Q3" s="545"/>
      <c r="R3" s="545"/>
      <c r="S3" s="545"/>
      <c r="T3" s="545"/>
      <c r="U3" s="545"/>
      <c r="V3" s="545"/>
      <c r="W3" s="545"/>
      <c r="X3" s="545"/>
      <c r="Y3" s="545"/>
      <c r="Z3" s="545"/>
      <c r="AA3" s="546"/>
      <c r="AB3" s="541" t="s">
        <v>126</v>
      </c>
      <c r="AC3" s="542"/>
      <c r="AD3" s="542"/>
      <c r="AE3" s="543"/>
    </row>
    <row r="4" spans="1:31" ht="21.75" customHeight="1" thickBot="1" x14ac:dyDescent="0.3">
      <c r="A4" s="537"/>
      <c r="B4" s="547"/>
      <c r="C4" s="548"/>
      <c r="D4" s="548"/>
      <c r="E4" s="548"/>
      <c r="F4" s="548"/>
      <c r="G4" s="548"/>
      <c r="H4" s="548"/>
      <c r="I4" s="548"/>
      <c r="J4" s="548"/>
      <c r="K4" s="548"/>
      <c r="L4" s="548"/>
      <c r="M4" s="548"/>
      <c r="N4" s="548"/>
      <c r="O4" s="548"/>
      <c r="P4" s="548"/>
      <c r="Q4" s="548"/>
      <c r="R4" s="548"/>
      <c r="S4" s="548"/>
      <c r="T4" s="548"/>
      <c r="U4" s="548"/>
      <c r="V4" s="548"/>
      <c r="W4" s="548"/>
      <c r="X4" s="548"/>
      <c r="Y4" s="548"/>
      <c r="Z4" s="548"/>
      <c r="AA4" s="549"/>
      <c r="AB4" s="541" t="s">
        <v>127</v>
      </c>
      <c r="AC4" s="542"/>
      <c r="AD4" s="542"/>
      <c r="AE4" s="543"/>
    </row>
    <row r="5" spans="1:31" ht="9" customHeight="1" thickBot="1" x14ac:dyDescent="0.3">
      <c r="A5" s="201"/>
      <c r="B5" s="202"/>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D5" s="205"/>
      <c r="AE5" s="206"/>
    </row>
    <row r="6" spans="1:31" ht="9" customHeight="1" thickBot="1" x14ac:dyDescent="0.3">
      <c r="A6" s="207"/>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D6" s="205"/>
      <c r="AE6" s="206"/>
    </row>
    <row r="7" spans="1:31" ht="15" x14ac:dyDescent="0.25">
      <c r="A7" s="509" t="s">
        <v>4</v>
      </c>
      <c r="B7" s="510"/>
      <c r="C7" s="521" t="s">
        <v>128</v>
      </c>
      <c r="D7" s="509" t="s">
        <v>6</v>
      </c>
      <c r="E7" s="524"/>
      <c r="F7" s="524"/>
      <c r="G7" s="524"/>
      <c r="H7" s="510"/>
      <c r="I7" s="562">
        <v>45632</v>
      </c>
      <c r="J7" s="563"/>
      <c r="K7" s="509" t="s">
        <v>8</v>
      </c>
      <c r="L7" s="510"/>
      <c r="M7" s="533" t="s">
        <v>129</v>
      </c>
      <c r="N7" s="534"/>
      <c r="O7" s="499"/>
      <c r="P7" s="500"/>
      <c r="Q7" s="204"/>
      <c r="R7" s="204"/>
      <c r="S7" s="204"/>
      <c r="T7" s="204"/>
      <c r="U7" s="204"/>
      <c r="V7" s="204"/>
      <c r="W7" s="204"/>
      <c r="X7" s="204"/>
      <c r="Y7" s="204"/>
      <c r="Z7" s="204"/>
      <c r="AA7" s="204"/>
      <c r="AB7" s="204"/>
      <c r="AD7" s="205"/>
      <c r="AE7" s="206"/>
    </row>
    <row r="8" spans="1:31" ht="15" x14ac:dyDescent="0.25">
      <c r="A8" s="511"/>
      <c r="B8" s="512"/>
      <c r="C8" s="522"/>
      <c r="D8" s="511"/>
      <c r="E8" s="525"/>
      <c r="F8" s="525"/>
      <c r="G8" s="525"/>
      <c r="H8" s="512"/>
      <c r="I8" s="564"/>
      <c r="J8" s="565"/>
      <c r="K8" s="511"/>
      <c r="L8" s="512"/>
      <c r="M8" s="501" t="s">
        <v>130</v>
      </c>
      <c r="N8" s="502"/>
      <c r="O8" s="503"/>
      <c r="P8" s="504"/>
      <c r="Q8" s="204"/>
      <c r="R8" s="204"/>
      <c r="S8" s="204"/>
      <c r="T8" s="204"/>
      <c r="U8" s="204"/>
      <c r="V8" s="204"/>
      <c r="W8" s="204"/>
      <c r="X8" s="204"/>
      <c r="Y8" s="204"/>
      <c r="Z8" s="204"/>
      <c r="AA8" s="204"/>
      <c r="AB8" s="204"/>
      <c r="AD8" s="205"/>
      <c r="AE8" s="206"/>
    </row>
    <row r="9" spans="1:31" ht="15.75" thickBot="1" x14ac:dyDescent="0.3">
      <c r="A9" s="513"/>
      <c r="B9" s="514"/>
      <c r="C9" s="523"/>
      <c r="D9" s="513"/>
      <c r="E9" s="526"/>
      <c r="F9" s="526"/>
      <c r="G9" s="526"/>
      <c r="H9" s="514"/>
      <c r="I9" s="566"/>
      <c r="J9" s="567"/>
      <c r="K9" s="513"/>
      <c r="L9" s="514"/>
      <c r="M9" s="505" t="s">
        <v>131</v>
      </c>
      <c r="N9" s="506"/>
      <c r="O9" s="507" t="s">
        <v>132</v>
      </c>
      <c r="P9" s="508"/>
      <c r="Q9" s="204"/>
      <c r="R9" s="204"/>
      <c r="S9" s="204"/>
      <c r="T9" s="204"/>
      <c r="U9" s="204"/>
      <c r="V9" s="204"/>
      <c r="W9" s="204"/>
      <c r="X9" s="204"/>
      <c r="Y9" s="204"/>
      <c r="Z9" s="204"/>
      <c r="AA9" s="204"/>
      <c r="AB9" s="204"/>
      <c r="AD9" s="205"/>
      <c r="AE9" s="206"/>
    </row>
    <row r="10" spans="1:31" ht="15" customHeight="1" thickBot="1" x14ac:dyDescent="0.3">
      <c r="A10" s="208"/>
      <c r="B10" s="209"/>
      <c r="C10" s="209"/>
      <c r="D10" s="210"/>
      <c r="E10" s="210"/>
      <c r="F10" s="210"/>
      <c r="G10" s="210"/>
      <c r="H10" s="210"/>
      <c r="I10" s="211"/>
      <c r="J10" s="211"/>
      <c r="K10" s="210"/>
      <c r="L10" s="210"/>
      <c r="M10" s="212"/>
      <c r="N10" s="212"/>
      <c r="O10" s="213"/>
      <c r="P10" s="213"/>
      <c r="Q10" s="209"/>
      <c r="R10" s="209"/>
      <c r="S10" s="209"/>
      <c r="T10" s="209"/>
      <c r="U10" s="209"/>
      <c r="V10" s="209"/>
      <c r="W10" s="209"/>
      <c r="X10" s="209"/>
      <c r="Y10" s="209"/>
      <c r="Z10" s="209"/>
      <c r="AA10" s="209"/>
      <c r="AB10" s="209"/>
      <c r="AD10" s="214"/>
      <c r="AE10" s="215"/>
    </row>
    <row r="11" spans="1:31" ht="15" customHeight="1" x14ac:dyDescent="0.25">
      <c r="A11" s="509" t="s">
        <v>10</v>
      </c>
      <c r="B11" s="510"/>
      <c r="C11" s="446" t="s">
        <v>133</v>
      </c>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8"/>
    </row>
    <row r="12" spans="1:31" ht="15" customHeight="1" x14ac:dyDescent="0.25">
      <c r="A12" s="511"/>
      <c r="B12" s="512"/>
      <c r="C12" s="515"/>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7"/>
    </row>
    <row r="13" spans="1:31" ht="15" customHeight="1" thickBot="1" x14ac:dyDescent="0.3">
      <c r="A13" s="513"/>
      <c r="B13" s="514"/>
      <c r="C13" s="518"/>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20"/>
    </row>
    <row r="14" spans="1:31" ht="9" customHeight="1" thickBot="1" x14ac:dyDescent="0.3">
      <c r="A14" s="217"/>
      <c r="B14" s="218"/>
      <c r="C14" s="219"/>
      <c r="D14" s="219"/>
      <c r="E14" s="219"/>
      <c r="F14" s="219"/>
      <c r="G14" s="219"/>
      <c r="H14" s="219"/>
      <c r="I14" s="219"/>
      <c r="J14" s="219"/>
      <c r="K14" s="219"/>
      <c r="L14" s="219"/>
      <c r="M14" s="220"/>
      <c r="N14" s="220"/>
      <c r="O14" s="220"/>
      <c r="P14" s="220"/>
      <c r="Q14" s="220"/>
      <c r="R14" s="221"/>
      <c r="S14" s="221"/>
      <c r="T14" s="221"/>
      <c r="U14" s="221"/>
      <c r="V14" s="221"/>
      <c r="W14" s="221"/>
      <c r="X14" s="221"/>
      <c r="Y14" s="210"/>
      <c r="Z14" s="210"/>
      <c r="AA14" s="210"/>
      <c r="AB14" s="210"/>
      <c r="AD14" s="210"/>
      <c r="AE14" s="216"/>
    </row>
    <row r="15" spans="1:31" ht="39" customHeight="1" thickBot="1" x14ac:dyDescent="0.3">
      <c r="A15" s="482" t="s">
        <v>12</v>
      </c>
      <c r="B15" s="483"/>
      <c r="C15" s="493" t="s">
        <v>134</v>
      </c>
      <c r="D15" s="494"/>
      <c r="E15" s="494"/>
      <c r="F15" s="494"/>
      <c r="G15" s="494"/>
      <c r="H15" s="494"/>
      <c r="I15" s="494"/>
      <c r="J15" s="494"/>
      <c r="K15" s="495"/>
      <c r="L15" s="487" t="s">
        <v>14</v>
      </c>
      <c r="M15" s="488"/>
      <c r="N15" s="488"/>
      <c r="O15" s="488"/>
      <c r="P15" s="488"/>
      <c r="Q15" s="489"/>
      <c r="R15" s="496" t="s">
        <v>135</v>
      </c>
      <c r="S15" s="497"/>
      <c r="T15" s="497"/>
      <c r="U15" s="497"/>
      <c r="V15" s="497"/>
      <c r="W15" s="497"/>
      <c r="X15" s="498"/>
      <c r="Y15" s="487" t="s">
        <v>15</v>
      </c>
      <c r="Z15" s="489"/>
      <c r="AA15" s="484" t="s">
        <v>136</v>
      </c>
      <c r="AB15" s="485"/>
      <c r="AC15" s="485"/>
      <c r="AD15" s="485"/>
      <c r="AE15" s="486"/>
    </row>
    <row r="16" spans="1:31" ht="9" customHeight="1" thickBot="1" x14ac:dyDescent="0.3">
      <c r="A16" s="207"/>
      <c r="B16" s="204"/>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D16" s="205"/>
      <c r="AE16" s="206"/>
    </row>
    <row r="17" spans="1:32" s="222" customFormat="1" ht="37.5" customHeight="1" thickBot="1" x14ac:dyDescent="0.3">
      <c r="A17" s="482" t="s">
        <v>17</v>
      </c>
      <c r="B17" s="483"/>
      <c r="C17" s="484" t="s">
        <v>237</v>
      </c>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6"/>
    </row>
    <row r="18" spans="1:32" ht="16.5" customHeight="1" thickBot="1" x14ac:dyDescent="0.3">
      <c r="A18" s="223"/>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D18" s="224"/>
      <c r="AE18" s="225"/>
    </row>
    <row r="19" spans="1:32" ht="32.1" customHeight="1" thickBot="1" x14ac:dyDescent="0.3">
      <c r="A19" s="487" t="s">
        <v>138</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9"/>
      <c r="AF19" s="226"/>
    </row>
    <row r="20" spans="1:32" ht="32.1" customHeight="1" thickBot="1" x14ac:dyDescent="0.3">
      <c r="A20" s="227" t="s">
        <v>19</v>
      </c>
      <c r="B20" s="490" t="s">
        <v>139</v>
      </c>
      <c r="C20" s="491"/>
      <c r="D20" s="491"/>
      <c r="E20" s="491"/>
      <c r="F20" s="491"/>
      <c r="G20" s="491"/>
      <c r="H20" s="491"/>
      <c r="I20" s="491"/>
      <c r="J20" s="491"/>
      <c r="K20" s="491"/>
      <c r="L20" s="491"/>
      <c r="M20" s="491"/>
      <c r="N20" s="491"/>
      <c r="O20" s="492"/>
      <c r="P20" s="487" t="s">
        <v>140</v>
      </c>
      <c r="Q20" s="488"/>
      <c r="R20" s="488"/>
      <c r="S20" s="488"/>
      <c r="T20" s="488"/>
      <c r="U20" s="488"/>
      <c r="V20" s="488"/>
      <c r="W20" s="488"/>
      <c r="X20" s="488"/>
      <c r="Y20" s="488"/>
      <c r="Z20" s="488"/>
      <c r="AA20" s="488"/>
      <c r="AB20" s="488"/>
      <c r="AC20" s="488"/>
      <c r="AD20" s="488"/>
      <c r="AE20" s="489"/>
      <c r="AF20" s="226"/>
    </row>
    <row r="21" spans="1:32" ht="32.1" customHeight="1" thickBot="1" x14ac:dyDescent="0.3">
      <c r="A21" s="208"/>
      <c r="B21" s="228" t="s">
        <v>141</v>
      </c>
      <c r="C21" s="229" t="s">
        <v>142</v>
      </c>
      <c r="D21" s="229" t="s">
        <v>143</v>
      </c>
      <c r="E21" s="229" t="s">
        <v>144</v>
      </c>
      <c r="F21" s="229" t="s">
        <v>145</v>
      </c>
      <c r="G21" s="229" t="s">
        <v>146</v>
      </c>
      <c r="H21" s="229" t="s">
        <v>147</v>
      </c>
      <c r="I21" s="229" t="s">
        <v>148</v>
      </c>
      <c r="J21" s="229" t="s">
        <v>149</v>
      </c>
      <c r="K21" s="229" t="s">
        <v>150</v>
      </c>
      <c r="L21" s="229" t="s">
        <v>128</v>
      </c>
      <c r="M21" s="229" t="s">
        <v>151</v>
      </c>
      <c r="N21" s="229" t="s">
        <v>102</v>
      </c>
      <c r="O21" s="230" t="s">
        <v>100</v>
      </c>
      <c r="P21" s="231"/>
      <c r="Q21" s="227" t="s">
        <v>141</v>
      </c>
      <c r="R21" s="232" t="s">
        <v>142</v>
      </c>
      <c r="S21" s="232" t="s">
        <v>143</v>
      </c>
      <c r="T21" s="232" t="s">
        <v>144</v>
      </c>
      <c r="U21" s="232" t="s">
        <v>145</v>
      </c>
      <c r="V21" s="232" t="s">
        <v>146</v>
      </c>
      <c r="W21" s="232" t="s">
        <v>147</v>
      </c>
      <c r="X21" s="232" t="s">
        <v>148</v>
      </c>
      <c r="Y21" s="232" t="s">
        <v>149</v>
      </c>
      <c r="Z21" s="232" t="s">
        <v>150</v>
      </c>
      <c r="AA21" s="232" t="s">
        <v>128</v>
      </c>
      <c r="AB21" s="232" t="s">
        <v>151</v>
      </c>
      <c r="AC21" s="232" t="s">
        <v>102</v>
      </c>
      <c r="AD21" s="233" t="s">
        <v>152</v>
      </c>
      <c r="AE21" s="233" t="s">
        <v>153</v>
      </c>
      <c r="AF21" s="234"/>
    </row>
    <row r="22" spans="1:32" ht="32.1" customHeight="1" x14ac:dyDescent="0.25">
      <c r="A22" s="235" t="s">
        <v>31</v>
      </c>
      <c r="B22" s="236"/>
      <c r="C22" s="237"/>
      <c r="D22" s="237"/>
      <c r="E22" s="237"/>
      <c r="F22" s="237"/>
      <c r="G22" s="237"/>
      <c r="H22" s="237"/>
      <c r="I22" s="237"/>
      <c r="J22" s="237"/>
      <c r="K22" s="237"/>
      <c r="L22" s="237"/>
      <c r="M22" s="237"/>
      <c r="N22" s="237">
        <f>SUM(B22:M22)</f>
        <v>0</v>
      </c>
      <c r="O22" s="238"/>
      <c r="P22" s="235" t="s">
        <v>27</v>
      </c>
      <c r="Q22" s="239"/>
      <c r="R22" s="240"/>
      <c r="S22" s="240"/>
      <c r="T22" s="240"/>
      <c r="U22" s="240"/>
      <c r="V22" s="240"/>
      <c r="W22" s="240"/>
      <c r="X22" s="240">
        <v>105453000</v>
      </c>
      <c r="Y22" s="240"/>
      <c r="Z22" s="240"/>
      <c r="AA22" s="240"/>
      <c r="AB22" s="240"/>
      <c r="AC22" s="240">
        <f>SUM(Q22:AB22)</f>
        <v>105453000</v>
      </c>
      <c r="AE22" s="241"/>
      <c r="AF22" s="234"/>
    </row>
    <row r="23" spans="1:32" ht="32.1" customHeight="1" x14ac:dyDescent="0.25">
      <c r="A23" s="242" t="s">
        <v>21</v>
      </c>
      <c r="B23" s="243"/>
      <c r="C23" s="244"/>
      <c r="D23" s="244"/>
      <c r="E23" s="244"/>
      <c r="F23" s="244"/>
      <c r="G23" s="244"/>
      <c r="H23" s="244"/>
      <c r="I23" s="244"/>
      <c r="J23" s="244"/>
      <c r="K23" s="244"/>
      <c r="L23" s="244"/>
      <c r="M23" s="244"/>
      <c r="N23" s="244">
        <f>SUM(B23:M23)</f>
        <v>0</v>
      </c>
      <c r="O23" s="245" t="str">
        <f>IFERROR(N23/(SUMIF(B23:M23,"&gt;0",B22:M22))," ")</f>
        <v xml:space="preserve"> </v>
      </c>
      <c r="P23" s="242" t="s">
        <v>29</v>
      </c>
      <c r="Q23" s="243"/>
      <c r="R23" s="244"/>
      <c r="S23" s="244"/>
      <c r="T23" s="244"/>
      <c r="U23" s="244"/>
      <c r="V23" s="244"/>
      <c r="W23" s="244">
        <v>40513500</v>
      </c>
      <c r="X23" s="244">
        <v>64939500</v>
      </c>
      <c r="Y23" s="244"/>
      <c r="Z23" s="244"/>
      <c r="AA23" s="244"/>
      <c r="AB23" s="244"/>
      <c r="AC23" s="244">
        <f>SUM(Q23:AB23)</f>
        <v>105453000</v>
      </c>
      <c r="AD23" s="244">
        <f>AC23/SUM(W22:AB22)</f>
        <v>1</v>
      </c>
      <c r="AE23" s="246">
        <f>AC23/AC22</f>
        <v>1</v>
      </c>
      <c r="AF23" s="234"/>
    </row>
    <row r="24" spans="1:32" ht="32.1" customHeight="1" x14ac:dyDescent="0.25">
      <c r="A24" s="242" t="s">
        <v>23</v>
      </c>
      <c r="B24" s="243">
        <f>+B22-B23</f>
        <v>0</v>
      </c>
      <c r="C24" s="244">
        <f t="shared" ref="C24:M24" si="0">+C22-C23</f>
        <v>0</v>
      </c>
      <c r="D24" s="244">
        <f t="shared" si="0"/>
        <v>0</v>
      </c>
      <c r="E24" s="244">
        <f t="shared" si="0"/>
        <v>0</v>
      </c>
      <c r="F24" s="244">
        <f t="shared" si="0"/>
        <v>0</v>
      </c>
      <c r="G24" s="244">
        <f t="shared" si="0"/>
        <v>0</v>
      </c>
      <c r="H24" s="244">
        <f t="shared" si="0"/>
        <v>0</v>
      </c>
      <c r="I24" s="244">
        <f t="shared" si="0"/>
        <v>0</v>
      </c>
      <c r="J24" s="244">
        <f t="shared" si="0"/>
        <v>0</v>
      </c>
      <c r="K24" s="244">
        <f t="shared" si="0"/>
        <v>0</v>
      </c>
      <c r="L24" s="244">
        <f t="shared" si="0"/>
        <v>0</v>
      </c>
      <c r="M24" s="244">
        <f t="shared" si="0"/>
        <v>0</v>
      </c>
      <c r="N24" s="244">
        <f>SUM(B24:M24)</f>
        <v>0</v>
      </c>
      <c r="O24" s="247"/>
      <c r="P24" s="242" t="s">
        <v>31</v>
      </c>
      <c r="Q24" s="243"/>
      <c r="R24" s="244"/>
      <c r="S24" s="244"/>
      <c r="T24" s="244"/>
      <c r="U24" s="244"/>
      <c r="V24" s="244"/>
      <c r="W24" s="244"/>
      <c r="X24" s="244"/>
      <c r="Y24" s="244">
        <v>18020200</v>
      </c>
      <c r="Z24" s="244">
        <v>23434000</v>
      </c>
      <c r="AA24" s="244">
        <v>23434000</v>
      </c>
      <c r="AB24" s="244">
        <v>40564800</v>
      </c>
      <c r="AC24" s="244">
        <f>SUM(Q24:AB24)</f>
        <v>105453000</v>
      </c>
      <c r="AD24" s="244"/>
      <c r="AE24" s="248"/>
      <c r="AF24" s="234"/>
    </row>
    <row r="25" spans="1:32" ht="32.1" customHeight="1" thickBot="1" x14ac:dyDescent="0.3">
      <c r="A25" s="249" t="s">
        <v>25</v>
      </c>
      <c r="B25" s="250"/>
      <c r="C25" s="251"/>
      <c r="D25" s="251"/>
      <c r="E25" s="251"/>
      <c r="F25" s="251"/>
      <c r="G25" s="251"/>
      <c r="H25" s="251"/>
      <c r="I25" s="251"/>
      <c r="J25" s="251"/>
      <c r="K25" s="251"/>
      <c r="L25" s="251"/>
      <c r="M25" s="251"/>
      <c r="N25" s="251">
        <f>SUM(B25:M25)</f>
        <v>0</v>
      </c>
      <c r="O25" s="252" t="str">
        <f>IFERROR(N25/(SUMIF(B25:M25,"&gt;0",B24:M24))," ")</f>
        <v xml:space="preserve"> </v>
      </c>
      <c r="P25" s="249" t="s">
        <v>25</v>
      </c>
      <c r="Q25" s="250"/>
      <c r="R25" s="251"/>
      <c r="S25" s="251"/>
      <c r="T25" s="251"/>
      <c r="U25" s="251"/>
      <c r="V25" s="251"/>
      <c r="W25" s="251"/>
      <c r="X25" s="251"/>
      <c r="Y25" s="251">
        <v>18020200</v>
      </c>
      <c r="Z25" s="251">
        <v>23434000</v>
      </c>
      <c r="AA25" s="251">
        <v>23434000</v>
      </c>
      <c r="AB25" s="251"/>
      <c r="AC25" s="251">
        <f>SUM(Q25:AB25)</f>
        <v>64888200</v>
      </c>
      <c r="AD25" s="251">
        <f>AC25/SUM(W24:AB24)</f>
        <v>0.61532815567124688</v>
      </c>
      <c r="AE25" s="253">
        <f>AC25/AC24</f>
        <v>0.61532815567124688</v>
      </c>
      <c r="AF25" s="234"/>
    </row>
    <row r="26" spans="1:32" s="254" customFormat="1" ht="16.5" customHeight="1" x14ac:dyDescent="0.2"/>
    <row r="27" spans="1:32" ht="33.950000000000003" customHeight="1" x14ac:dyDescent="0.25">
      <c r="A27" s="478" t="s">
        <v>154</v>
      </c>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80"/>
    </row>
    <row r="28" spans="1:32" ht="15" customHeight="1" x14ac:dyDescent="0.25">
      <c r="A28" s="450" t="s">
        <v>34</v>
      </c>
      <c r="B28" s="452" t="s">
        <v>36</v>
      </c>
      <c r="C28" s="452"/>
      <c r="D28" s="452" t="s">
        <v>155</v>
      </c>
      <c r="E28" s="452"/>
      <c r="F28" s="452"/>
      <c r="G28" s="452"/>
      <c r="H28" s="452"/>
      <c r="I28" s="452"/>
      <c r="J28" s="452"/>
      <c r="K28" s="452"/>
      <c r="L28" s="452"/>
      <c r="M28" s="452"/>
      <c r="N28" s="452"/>
      <c r="O28" s="452"/>
      <c r="P28" s="452" t="s">
        <v>102</v>
      </c>
      <c r="Q28" s="452" t="s">
        <v>156</v>
      </c>
      <c r="R28" s="452"/>
      <c r="S28" s="452"/>
      <c r="T28" s="452"/>
      <c r="U28" s="452"/>
      <c r="V28" s="452"/>
      <c r="W28" s="452"/>
      <c r="X28" s="452"/>
      <c r="Y28" s="452" t="s">
        <v>157</v>
      </c>
      <c r="Z28" s="452"/>
      <c r="AA28" s="452"/>
      <c r="AB28" s="452"/>
      <c r="AC28" s="452"/>
      <c r="AD28" s="452"/>
      <c r="AE28" s="477"/>
    </row>
    <row r="29" spans="1:32" ht="27" customHeight="1" x14ac:dyDescent="0.25">
      <c r="A29" s="450"/>
      <c r="B29" s="452"/>
      <c r="C29" s="452"/>
      <c r="D29" s="255" t="s">
        <v>141</v>
      </c>
      <c r="E29" s="255" t="s">
        <v>142</v>
      </c>
      <c r="F29" s="255" t="s">
        <v>143</v>
      </c>
      <c r="G29" s="255" t="s">
        <v>144</v>
      </c>
      <c r="H29" s="255" t="s">
        <v>145</v>
      </c>
      <c r="I29" s="255" t="s">
        <v>146</v>
      </c>
      <c r="J29" s="255" t="s">
        <v>147</v>
      </c>
      <c r="K29" s="255" t="s">
        <v>148</v>
      </c>
      <c r="L29" s="255" t="s">
        <v>149</v>
      </c>
      <c r="M29" s="255" t="s">
        <v>150</v>
      </c>
      <c r="N29" s="255" t="s">
        <v>128</v>
      </c>
      <c r="O29" s="255" t="s">
        <v>151</v>
      </c>
      <c r="P29" s="452"/>
      <c r="Q29" s="452"/>
      <c r="R29" s="452"/>
      <c r="S29" s="452"/>
      <c r="T29" s="452"/>
      <c r="U29" s="452"/>
      <c r="V29" s="452"/>
      <c r="W29" s="452"/>
      <c r="X29" s="452"/>
      <c r="Y29" s="452"/>
      <c r="Z29" s="452"/>
      <c r="AA29" s="452"/>
      <c r="AB29" s="452"/>
      <c r="AC29" s="452"/>
      <c r="AD29" s="452"/>
      <c r="AE29" s="477"/>
    </row>
    <row r="30" spans="1:32" ht="42" customHeight="1" thickBot="1" x14ac:dyDescent="0.3">
      <c r="A30" s="256"/>
      <c r="B30" s="473"/>
      <c r="C30" s="473"/>
      <c r="D30" s="200"/>
      <c r="E30" s="200"/>
      <c r="F30" s="200"/>
      <c r="G30" s="200"/>
      <c r="H30" s="200"/>
      <c r="I30" s="200"/>
      <c r="J30" s="200"/>
      <c r="K30" s="200"/>
      <c r="L30" s="200"/>
      <c r="M30" s="200"/>
      <c r="N30" s="200"/>
      <c r="O30" s="200"/>
      <c r="P30" s="257">
        <f>SUM(D30:O30)</f>
        <v>0</v>
      </c>
      <c r="Q30" s="474" t="s">
        <v>158</v>
      </c>
      <c r="R30" s="474"/>
      <c r="S30" s="474"/>
      <c r="T30" s="474"/>
      <c r="U30" s="474"/>
      <c r="V30" s="474"/>
      <c r="W30" s="474"/>
      <c r="X30" s="474"/>
      <c r="Y30" s="474" t="s">
        <v>43</v>
      </c>
      <c r="Z30" s="474"/>
      <c r="AA30" s="474"/>
      <c r="AB30" s="474"/>
      <c r="AC30" s="474"/>
      <c r="AD30" s="474"/>
      <c r="AE30" s="475"/>
    </row>
    <row r="31" spans="1:32" ht="12" customHeight="1" thickBot="1" x14ac:dyDescent="0.3">
      <c r="A31" s="258"/>
      <c r="B31" s="259"/>
      <c r="C31" s="259"/>
      <c r="D31" s="210"/>
      <c r="E31" s="210"/>
      <c r="F31" s="210"/>
      <c r="G31" s="210"/>
      <c r="H31" s="210"/>
      <c r="I31" s="210"/>
      <c r="J31" s="210"/>
      <c r="K31" s="210"/>
      <c r="L31" s="210"/>
      <c r="M31" s="210"/>
      <c r="N31" s="210"/>
      <c r="O31" s="210"/>
      <c r="P31" s="260"/>
      <c r="Q31" s="261"/>
      <c r="R31" s="261"/>
      <c r="S31" s="261"/>
      <c r="T31" s="261"/>
      <c r="U31" s="261"/>
      <c r="V31" s="261"/>
      <c r="W31" s="261"/>
      <c r="X31" s="261"/>
      <c r="Y31" s="261"/>
      <c r="Z31" s="261"/>
      <c r="AA31" s="261"/>
      <c r="AB31" s="261"/>
      <c r="AC31" s="261"/>
      <c r="AD31" s="261"/>
      <c r="AE31" s="262"/>
    </row>
    <row r="32" spans="1:32" ht="45" customHeight="1" x14ac:dyDescent="0.25">
      <c r="A32" s="446" t="s">
        <v>159</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8"/>
    </row>
    <row r="33" spans="1:41" ht="23.1" customHeight="1" x14ac:dyDescent="0.25">
      <c r="A33" s="450" t="s">
        <v>44</v>
      </c>
      <c r="B33" s="452" t="s">
        <v>46</v>
      </c>
      <c r="C33" s="452" t="s">
        <v>36</v>
      </c>
      <c r="D33" s="452" t="s">
        <v>160</v>
      </c>
      <c r="E33" s="452"/>
      <c r="F33" s="452"/>
      <c r="G33" s="452"/>
      <c r="H33" s="452"/>
      <c r="I33" s="452"/>
      <c r="J33" s="452"/>
      <c r="K33" s="452"/>
      <c r="L33" s="452"/>
      <c r="M33" s="452"/>
      <c r="N33" s="452"/>
      <c r="O33" s="452"/>
      <c r="P33" s="452"/>
      <c r="Q33" s="452" t="s">
        <v>161</v>
      </c>
      <c r="R33" s="452"/>
      <c r="S33" s="452"/>
      <c r="T33" s="452"/>
      <c r="U33" s="452"/>
      <c r="V33" s="452"/>
      <c r="W33" s="452"/>
      <c r="X33" s="452"/>
      <c r="Y33" s="452"/>
      <c r="Z33" s="452"/>
      <c r="AA33" s="452"/>
      <c r="AB33" s="452"/>
      <c r="AC33" s="452"/>
      <c r="AD33" s="452"/>
      <c r="AE33" s="477"/>
      <c r="AG33" s="263"/>
      <c r="AH33" s="263"/>
      <c r="AI33" s="263"/>
      <c r="AJ33" s="263"/>
      <c r="AK33" s="263"/>
      <c r="AL33" s="263"/>
      <c r="AM33" s="263"/>
      <c r="AN33" s="263"/>
      <c r="AO33" s="263"/>
    </row>
    <row r="34" spans="1:41" ht="27" customHeight="1" x14ac:dyDescent="0.25">
      <c r="A34" s="450"/>
      <c r="B34" s="452"/>
      <c r="C34" s="476"/>
      <c r="D34" s="255" t="s">
        <v>141</v>
      </c>
      <c r="E34" s="255" t="s">
        <v>142</v>
      </c>
      <c r="F34" s="255" t="s">
        <v>143</v>
      </c>
      <c r="G34" s="255" t="s">
        <v>144</v>
      </c>
      <c r="H34" s="255" t="s">
        <v>145</v>
      </c>
      <c r="I34" s="255" t="s">
        <v>146</v>
      </c>
      <c r="J34" s="255" t="s">
        <v>147</v>
      </c>
      <c r="K34" s="255" t="s">
        <v>148</v>
      </c>
      <c r="L34" s="255" t="s">
        <v>149</v>
      </c>
      <c r="M34" s="255" t="s">
        <v>150</v>
      </c>
      <c r="N34" s="255" t="s">
        <v>128</v>
      </c>
      <c r="O34" s="255" t="s">
        <v>151</v>
      </c>
      <c r="P34" s="255" t="s">
        <v>102</v>
      </c>
      <c r="Q34" s="459" t="s">
        <v>52</v>
      </c>
      <c r="R34" s="460"/>
      <c r="S34" s="460"/>
      <c r="T34" s="461"/>
      <c r="U34" s="452" t="s">
        <v>54</v>
      </c>
      <c r="V34" s="452"/>
      <c r="W34" s="452"/>
      <c r="X34" s="452"/>
      <c r="Y34" s="452" t="s">
        <v>56</v>
      </c>
      <c r="Z34" s="452"/>
      <c r="AA34" s="452"/>
      <c r="AB34" s="452"/>
      <c r="AC34" s="452" t="s">
        <v>58</v>
      </c>
      <c r="AD34" s="452"/>
      <c r="AE34" s="477"/>
      <c r="AG34" s="263"/>
      <c r="AH34" s="263"/>
      <c r="AI34" s="263"/>
      <c r="AJ34" s="263"/>
      <c r="AK34" s="263"/>
      <c r="AL34" s="263"/>
      <c r="AM34" s="263"/>
      <c r="AN34" s="263"/>
      <c r="AO34" s="263"/>
    </row>
    <row r="35" spans="1:41" ht="45" customHeight="1" x14ac:dyDescent="0.25">
      <c r="A35" s="463" t="str">
        <f>C17</f>
        <v>Implementar 1 estrategia asociada al Modelo CIOM para la ruralidad Bogotana.</v>
      </c>
      <c r="B35" s="568">
        <f>SUM(B41)</f>
        <v>0.1</v>
      </c>
      <c r="C35" s="265" t="s">
        <v>48</v>
      </c>
      <c r="D35" s="266"/>
      <c r="E35" s="266"/>
      <c r="F35" s="266"/>
      <c r="G35" s="266"/>
      <c r="H35" s="266"/>
      <c r="I35" s="264"/>
      <c r="J35" s="285">
        <v>1</v>
      </c>
      <c r="K35" s="285">
        <v>1</v>
      </c>
      <c r="L35" s="285">
        <v>1</v>
      </c>
      <c r="M35" s="285">
        <v>1</v>
      </c>
      <c r="N35" s="285">
        <v>1</v>
      </c>
      <c r="O35" s="285">
        <v>1</v>
      </c>
      <c r="P35" s="285">
        <v>1</v>
      </c>
      <c r="Q35" s="467" t="s">
        <v>238</v>
      </c>
      <c r="R35" s="468"/>
      <c r="S35" s="468"/>
      <c r="T35" s="469"/>
      <c r="U35" s="442" t="s">
        <v>239</v>
      </c>
      <c r="V35" s="442"/>
      <c r="W35" s="442"/>
      <c r="X35" s="442"/>
      <c r="Y35" s="442"/>
      <c r="Z35" s="442"/>
      <c r="AA35" s="442"/>
      <c r="AB35" s="442"/>
      <c r="AC35" s="442" t="s">
        <v>240</v>
      </c>
      <c r="AD35" s="442"/>
      <c r="AE35" s="443"/>
      <c r="AG35" s="263"/>
      <c r="AH35" s="263"/>
      <c r="AI35" s="263"/>
      <c r="AJ35" s="263"/>
      <c r="AK35" s="263"/>
      <c r="AL35" s="263"/>
      <c r="AM35" s="263"/>
      <c r="AN35" s="263"/>
      <c r="AO35" s="263"/>
    </row>
    <row r="36" spans="1:41" ht="234" customHeight="1" thickBot="1" x14ac:dyDescent="0.3">
      <c r="A36" s="464"/>
      <c r="B36" s="569"/>
      <c r="C36" s="268" t="s">
        <v>50</v>
      </c>
      <c r="D36" s="269"/>
      <c r="E36" s="269"/>
      <c r="F36" s="269"/>
      <c r="G36" s="270"/>
      <c r="H36" s="270"/>
      <c r="I36" s="270"/>
      <c r="J36" s="283">
        <v>1</v>
      </c>
      <c r="K36" s="283">
        <v>1</v>
      </c>
      <c r="L36" s="283">
        <v>1</v>
      </c>
      <c r="M36" s="283">
        <v>1</v>
      </c>
      <c r="N36" s="283">
        <v>1</v>
      </c>
      <c r="O36" s="283"/>
      <c r="P36" s="284">
        <v>1</v>
      </c>
      <c r="Q36" s="470"/>
      <c r="R36" s="471"/>
      <c r="S36" s="471"/>
      <c r="T36" s="472"/>
      <c r="U36" s="444"/>
      <c r="V36" s="444"/>
      <c r="W36" s="444"/>
      <c r="X36" s="444"/>
      <c r="Y36" s="444"/>
      <c r="Z36" s="444"/>
      <c r="AA36" s="444"/>
      <c r="AB36" s="444"/>
      <c r="AC36" s="444"/>
      <c r="AD36" s="444"/>
      <c r="AE36" s="445"/>
      <c r="AG36" s="263"/>
      <c r="AH36" s="263"/>
      <c r="AI36" s="263"/>
      <c r="AJ36" s="263"/>
      <c r="AK36" s="263"/>
      <c r="AL36" s="263"/>
      <c r="AM36" s="263"/>
      <c r="AN36" s="263"/>
      <c r="AO36" s="263"/>
    </row>
    <row r="37" spans="1:41" s="254" customFormat="1" ht="17.25" customHeight="1" x14ac:dyDescent="0.2"/>
    <row r="38" spans="1:41" ht="45" customHeight="1" thickBot="1" x14ac:dyDescent="0.3">
      <c r="A38" s="446" t="s">
        <v>165</v>
      </c>
      <c r="B38" s="447"/>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8"/>
      <c r="AG38" s="263"/>
      <c r="AH38" s="263"/>
      <c r="AI38" s="263"/>
      <c r="AJ38" s="263"/>
      <c r="AK38" s="263"/>
      <c r="AL38" s="263"/>
      <c r="AM38" s="263"/>
      <c r="AN38" s="263"/>
      <c r="AO38" s="263"/>
    </row>
    <row r="39" spans="1:41" ht="26.1" customHeight="1" x14ac:dyDescent="0.25">
      <c r="A39" s="449" t="s">
        <v>60</v>
      </c>
      <c r="B39" s="451" t="s">
        <v>166</v>
      </c>
      <c r="C39" s="453" t="s">
        <v>167</v>
      </c>
      <c r="D39" s="455" t="s">
        <v>168</v>
      </c>
      <c r="E39" s="456"/>
      <c r="F39" s="456"/>
      <c r="G39" s="456"/>
      <c r="H39" s="456"/>
      <c r="I39" s="456"/>
      <c r="J39" s="456"/>
      <c r="K39" s="456"/>
      <c r="L39" s="456"/>
      <c r="M39" s="456"/>
      <c r="N39" s="456"/>
      <c r="O39" s="456"/>
      <c r="P39" s="457"/>
      <c r="Q39" s="451" t="s">
        <v>169</v>
      </c>
      <c r="R39" s="451"/>
      <c r="S39" s="451"/>
      <c r="T39" s="451"/>
      <c r="U39" s="451"/>
      <c r="V39" s="451"/>
      <c r="W39" s="451"/>
      <c r="X39" s="451"/>
      <c r="Y39" s="451"/>
      <c r="Z39" s="451"/>
      <c r="AA39" s="451"/>
      <c r="AB39" s="451"/>
      <c r="AC39" s="451"/>
      <c r="AD39" s="451"/>
      <c r="AE39" s="458"/>
      <c r="AG39" s="263"/>
      <c r="AH39" s="263"/>
      <c r="AI39" s="263"/>
      <c r="AJ39" s="263"/>
      <c r="AK39" s="263"/>
      <c r="AL39" s="263"/>
      <c r="AM39" s="263"/>
      <c r="AN39" s="263"/>
      <c r="AO39" s="263"/>
    </row>
    <row r="40" spans="1:41" ht="26.1" customHeight="1" x14ac:dyDescent="0.25">
      <c r="A40" s="450"/>
      <c r="B40" s="452"/>
      <c r="C40" s="454"/>
      <c r="D40" s="255" t="s">
        <v>170</v>
      </c>
      <c r="E40" s="255" t="s">
        <v>171</v>
      </c>
      <c r="F40" s="255" t="s">
        <v>172</v>
      </c>
      <c r="G40" s="255" t="s">
        <v>173</v>
      </c>
      <c r="H40" s="255" t="s">
        <v>174</v>
      </c>
      <c r="I40" s="255" t="s">
        <v>175</v>
      </c>
      <c r="J40" s="255" t="s">
        <v>176</v>
      </c>
      <c r="K40" s="255" t="s">
        <v>177</v>
      </c>
      <c r="L40" s="255" t="s">
        <v>178</v>
      </c>
      <c r="M40" s="255" t="s">
        <v>179</v>
      </c>
      <c r="N40" s="255" t="s">
        <v>180</v>
      </c>
      <c r="O40" s="255" t="s">
        <v>181</v>
      </c>
      <c r="P40" s="255" t="s">
        <v>182</v>
      </c>
      <c r="Q40" s="459" t="s">
        <v>183</v>
      </c>
      <c r="R40" s="460"/>
      <c r="S40" s="460"/>
      <c r="T40" s="460"/>
      <c r="U40" s="460"/>
      <c r="V40" s="460"/>
      <c r="W40" s="460"/>
      <c r="X40" s="461"/>
      <c r="Y40" s="459" t="s">
        <v>68</v>
      </c>
      <c r="Z40" s="460"/>
      <c r="AA40" s="460"/>
      <c r="AB40" s="460"/>
      <c r="AC40" s="460"/>
      <c r="AD40" s="460"/>
      <c r="AE40" s="462"/>
      <c r="AG40" s="273"/>
      <c r="AH40" s="273"/>
      <c r="AI40" s="273"/>
      <c r="AJ40" s="273"/>
      <c r="AK40" s="273"/>
      <c r="AL40" s="273"/>
      <c r="AM40" s="273"/>
      <c r="AN40" s="273"/>
      <c r="AO40" s="273"/>
    </row>
    <row r="41" spans="1:41" ht="31.5" customHeight="1" x14ac:dyDescent="0.25">
      <c r="A41" s="422" t="s">
        <v>241</v>
      </c>
      <c r="B41" s="423">
        <v>0.1</v>
      </c>
      <c r="C41" s="274" t="s">
        <v>48</v>
      </c>
      <c r="D41" s="275"/>
      <c r="E41" s="275"/>
      <c r="F41" s="275"/>
      <c r="G41" s="275"/>
      <c r="H41" s="275"/>
      <c r="I41" s="275"/>
      <c r="J41" s="275">
        <v>0.2</v>
      </c>
      <c r="K41" s="275">
        <v>0.1</v>
      </c>
      <c r="L41" s="275">
        <v>0.2</v>
      </c>
      <c r="M41" s="275">
        <v>0.2</v>
      </c>
      <c r="N41" s="275">
        <v>0.2</v>
      </c>
      <c r="O41" s="275">
        <v>0.1</v>
      </c>
      <c r="P41" s="276">
        <f t="shared" ref="P41:P42" si="1">SUM(D41:O41)</f>
        <v>0.99999999999999989</v>
      </c>
      <c r="Q41" s="424" t="s">
        <v>242</v>
      </c>
      <c r="R41" s="425"/>
      <c r="S41" s="425"/>
      <c r="T41" s="425"/>
      <c r="U41" s="425"/>
      <c r="V41" s="425"/>
      <c r="W41" s="425"/>
      <c r="X41" s="426"/>
      <c r="Y41" s="436" t="s">
        <v>243</v>
      </c>
      <c r="Z41" s="437"/>
      <c r="AA41" s="437"/>
      <c r="AB41" s="437"/>
      <c r="AC41" s="437"/>
      <c r="AD41" s="437"/>
      <c r="AE41" s="438"/>
      <c r="AG41" s="277"/>
      <c r="AH41" s="277"/>
      <c r="AI41" s="277"/>
      <c r="AJ41" s="277"/>
      <c r="AK41" s="277"/>
      <c r="AL41" s="277"/>
      <c r="AM41" s="277"/>
      <c r="AN41" s="277"/>
      <c r="AO41" s="277"/>
    </row>
    <row r="42" spans="1:41" ht="147.94999999999999" customHeight="1" x14ac:dyDescent="0.25">
      <c r="A42" s="422"/>
      <c r="B42" s="423"/>
      <c r="C42" s="278" t="s">
        <v>50</v>
      </c>
      <c r="D42" s="279"/>
      <c r="E42" s="279"/>
      <c r="F42" s="279"/>
      <c r="G42" s="279"/>
      <c r="H42" s="279"/>
      <c r="I42" s="279"/>
      <c r="J42" s="279">
        <v>0.2</v>
      </c>
      <c r="K42" s="279">
        <v>0.1</v>
      </c>
      <c r="L42" s="279">
        <v>0.2</v>
      </c>
      <c r="M42" s="279">
        <v>0.2</v>
      </c>
      <c r="N42" s="279">
        <v>0.2</v>
      </c>
      <c r="O42" s="279"/>
      <c r="P42" s="276">
        <f t="shared" si="1"/>
        <v>0.89999999999999991</v>
      </c>
      <c r="Q42" s="427"/>
      <c r="R42" s="428"/>
      <c r="S42" s="428"/>
      <c r="T42" s="428"/>
      <c r="U42" s="428"/>
      <c r="V42" s="428"/>
      <c r="W42" s="428"/>
      <c r="X42" s="429"/>
      <c r="Y42" s="433"/>
      <c r="Z42" s="434"/>
      <c r="AA42" s="434"/>
      <c r="AB42" s="434"/>
      <c r="AC42" s="434"/>
      <c r="AD42" s="434"/>
      <c r="AE42" s="435"/>
    </row>
    <row r="43" spans="1:41" ht="15" customHeight="1" x14ac:dyDescent="0.25">
      <c r="A43" s="199" t="s">
        <v>187</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list" allowBlank="1" showInputMessage="1" showErrorMessage="1" sqref="C7:C9" xr:uid="{42816ADB-C679-DC44-A831-4E929DCC51C0}">
      <formula1>$B$21:$M$21</formula1>
    </dataValidation>
    <dataValidation type="textLength" operator="lessThanOrEqual" allowBlank="1" showInputMessage="1" showErrorMessage="1" errorTitle="Máximo 2.000 caracteres" error="Máximo 2.000 caracteres" promptTitle="2.000 caracteres" sqref="Q30:Q31" xr:uid="{68AF358A-261D-CC4C-B84A-C2D30E2EE8E1}">
      <formula1>2000</formula1>
    </dataValidation>
    <dataValidation type="textLength" operator="lessThanOrEqual" allowBlank="1" showInputMessage="1" showErrorMessage="1" errorTitle="Máximo 2.000 caracteres" error="Máximo 2.000 caracteres" sqref="AC35 Q35 Y35 Q41" xr:uid="{2E6B2785-4995-EB4F-9D40-B1C353F17285}">
      <formula1>2000</formula1>
    </dataValidation>
  </dataValidations>
  <hyperlinks>
    <hyperlink ref="Y41:AE42" r:id="rId1" display="https://secretariadistritald-my.sharepoint.com/:w:/g/personal/territorializacion2021_sdmujer_gov_co/EfrccXUaD5dOo0tG4_hpHycBH1VLFP6D_FSRwDars46VWg?e=BGS8uB" xr:uid="{82CE5230-C8EB-421F-AA37-40BEBCD97394}"/>
  </hyperlinks>
  <pageMargins left="0.25" right="0.25" top="0.75" bottom="0.75" header="0.3" footer="0.3"/>
  <pageSetup scale="18"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32D3736-27FA-B84A-9F73-43E830881BB9}">
          <x14:formula1>
            <xm:f>listas!$C$2:$C$20</xm:f>
          </x14:formula1>
          <xm:sqref>AA15:AE15</xm:sqref>
        </x14:dataValidation>
        <x14:dataValidation type="list" allowBlank="1" showInputMessage="1" showErrorMessage="1" xr:uid="{776DBE29-AAC7-6049-9890-B610C6F0B11F}">
          <x14:formula1>
            <xm:f>listas!$B$2:$B$8</xm:f>
          </x14:formula1>
          <xm:sqref>R15:X15</xm:sqref>
        </x14:dataValidation>
        <x14:dataValidation type="list" allowBlank="1" showInputMessage="1" showErrorMessage="1" xr:uid="{733AA621-821A-3141-9CC3-E4E10DF160C0}">
          <x14:formula1>
            <xm:f>listas!$A$2:$A$6</xm:f>
          </x14:formula1>
          <xm:sqref>C15:K15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A26"/>
  <sheetViews>
    <sheetView topLeftCell="A10" zoomScale="60" zoomScaleNormal="60" workbookViewId="0">
      <pane ySplit="1" topLeftCell="A11" activePane="bottomLeft" state="frozen"/>
      <selection activeCell="A10" sqref="A10"/>
      <selection pane="bottomLeft" activeCell="A23" sqref="A23:AV23"/>
    </sheetView>
  </sheetViews>
  <sheetFormatPr baseColWidth="10" defaultColWidth="10.85546875" defaultRowHeight="90" customHeight="1" x14ac:dyDescent="0.25"/>
  <cols>
    <col min="1" max="1" width="15" style="15" customWidth="1"/>
    <col min="2" max="2" width="8.28515625" style="15" customWidth="1"/>
    <col min="3" max="3" width="11.42578125" style="15" customWidth="1"/>
    <col min="4" max="6" width="29.28515625" style="15" customWidth="1"/>
    <col min="7" max="7" width="20.42578125" style="15" customWidth="1"/>
    <col min="8" max="8" width="18.85546875" style="17" customWidth="1"/>
    <col min="9" max="9" width="15.28515625" style="15" customWidth="1"/>
    <col min="10" max="11" width="21.140625" style="15" customWidth="1"/>
    <col min="12" max="12" width="9.7109375" style="15" hidden="1" customWidth="1"/>
    <col min="13" max="15" width="8.7109375" style="15" customWidth="1"/>
    <col min="16" max="16" width="22.28515625" style="15" customWidth="1"/>
    <col min="17" max="17" width="22.42578125" style="15" customWidth="1"/>
    <col min="18" max="28" width="7.42578125" style="15" customWidth="1"/>
    <col min="29" max="29" width="5.85546875" style="15" customWidth="1"/>
    <col min="30" max="35" width="8.140625" style="15" hidden="1" customWidth="1"/>
    <col min="36" max="40" width="8.140625" style="15" customWidth="1"/>
    <col min="41" max="41" width="5.85546875" style="15" customWidth="1"/>
    <col min="42" max="42" width="17.140625" style="15" customWidth="1"/>
    <col min="43" max="43" width="24.28515625" style="82" customWidth="1"/>
    <col min="44" max="44" width="154.140625" style="15" customWidth="1"/>
    <col min="45" max="45" width="73.28515625" style="15" customWidth="1"/>
    <col min="46" max="46" width="130.140625" style="15" customWidth="1"/>
    <col min="47" max="48" width="24.42578125" style="15" customWidth="1"/>
    <col min="49" max="16379" width="10.85546875" style="15"/>
    <col min="16380" max="16380" width="9" style="15" customWidth="1"/>
    <col min="16381" max="16384" width="10.85546875" style="15"/>
  </cols>
  <sheetData>
    <row r="1" spans="1:48 16381:16381" ht="28.5" customHeight="1" thickBot="1" x14ac:dyDescent="0.3">
      <c r="A1" s="614" t="s">
        <v>121</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6"/>
      <c r="AU1" s="609" t="s">
        <v>122</v>
      </c>
      <c r="AV1" s="610"/>
    </row>
    <row r="2" spans="1:48 16381:16381" ht="28.5" customHeight="1" thickBot="1" x14ac:dyDescent="0.3">
      <c r="A2" s="617" t="s">
        <v>123</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9"/>
      <c r="AU2" s="611" t="s">
        <v>124</v>
      </c>
      <c r="AV2" s="612"/>
    </row>
    <row r="3" spans="1:48 16381:16381" ht="28.5" customHeight="1" thickBot="1" x14ac:dyDescent="0.3">
      <c r="A3" s="620" t="s">
        <v>0</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2"/>
      <c r="AU3" s="611" t="s">
        <v>126</v>
      </c>
      <c r="AV3" s="612"/>
    </row>
    <row r="4" spans="1:48 16381:16381" ht="28.5" customHeight="1" x14ac:dyDescent="0.25">
      <c r="A4" s="614"/>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6"/>
      <c r="AU4" s="613" t="s">
        <v>244</v>
      </c>
      <c r="AV4" s="613"/>
    </row>
    <row r="5" spans="1:48 16381:16381" ht="90" customHeight="1" thickBot="1" x14ac:dyDescent="0.3">
      <c r="A5" s="584" t="s">
        <v>245</v>
      </c>
      <c r="B5" s="585"/>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97"/>
      <c r="AD5" s="598" t="s">
        <v>131</v>
      </c>
      <c r="AE5" s="599"/>
      <c r="AF5" s="599"/>
      <c r="AG5" s="599"/>
      <c r="AH5" s="599"/>
      <c r="AI5" s="599"/>
      <c r="AJ5" s="599"/>
      <c r="AK5" s="599"/>
      <c r="AL5" s="599"/>
      <c r="AM5" s="599"/>
      <c r="AN5" s="599"/>
      <c r="AO5" s="599"/>
      <c r="AP5" s="599"/>
      <c r="AQ5" s="600"/>
      <c r="AR5" s="590" t="s">
        <v>104</v>
      </c>
      <c r="AS5" s="590" t="s">
        <v>106</v>
      </c>
      <c r="AT5" s="590" t="s">
        <v>108</v>
      </c>
      <c r="AU5" s="590" t="s">
        <v>110</v>
      </c>
      <c r="AV5" s="590" t="s">
        <v>246</v>
      </c>
    </row>
    <row r="6" spans="1:48 16381:16381" ht="15" x14ac:dyDescent="0.25">
      <c r="A6" s="607" t="s">
        <v>6</v>
      </c>
      <c r="B6" s="367">
        <v>45572</v>
      </c>
      <c r="C6" s="368"/>
      <c r="D6" s="62" t="s">
        <v>129</v>
      </c>
      <c r="E6" s="63"/>
      <c r="F6" s="63"/>
      <c r="G6" s="64"/>
      <c r="H6" s="60"/>
      <c r="I6" s="65"/>
      <c r="J6" s="65"/>
      <c r="K6" s="65"/>
      <c r="L6" s="65"/>
      <c r="M6" s="65"/>
      <c r="N6" s="65"/>
      <c r="O6" s="65"/>
      <c r="P6" s="65"/>
      <c r="Q6" s="65"/>
      <c r="R6" s="65"/>
      <c r="S6" s="65"/>
      <c r="T6" s="65"/>
      <c r="U6" s="65"/>
      <c r="V6" s="65"/>
      <c r="W6" s="65"/>
      <c r="X6" s="65"/>
      <c r="Y6" s="65"/>
      <c r="Z6" s="65"/>
      <c r="AA6" s="65"/>
      <c r="AB6" s="65"/>
      <c r="AC6" s="66"/>
      <c r="AD6" s="601"/>
      <c r="AE6" s="602"/>
      <c r="AF6" s="602"/>
      <c r="AG6" s="602"/>
      <c r="AH6" s="602"/>
      <c r="AI6" s="602"/>
      <c r="AJ6" s="602"/>
      <c r="AK6" s="602"/>
      <c r="AL6" s="602"/>
      <c r="AM6" s="602"/>
      <c r="AN6" s="602"/>
      <c r="AO6" s="602"/>
      <c r="AP6" s="602"/>
      <c r="AQ6" s="603"/>
      <c r="AR6" s="596"/>
      <c r="AS6" s="596"/>
      <c r="AT6" s="596"/>
      <c r="AU6" s="596"/>
      <c r="AV6" s="596"/>
    </row>
    <row r="7" spans="1:48 16381:16381" ht="15" x14ac:dyDescent="0.25">
      <c r="A7" s="607"/>
      <c r="B7" s="369"/>
      <c r="C7" s="370"/>
      <c r="D7" s="62" t="s">
        <v>130</v>
      </c>
      <c r="E7" s="63"/>
      <c r="F7" s="63" t="s">
        <v>247</v>
      </c>
      <c r="G7" s="68"/>
      <c r="H7" s="67"/>
      <c r="I7" s="69"/>
      <c r="J7" s="69"/>
      <c r="K7" s="69"/>
      <c r="L7" s="69"/>
      <c r="M7" s="69"/>
      <c r="N7" s="69"/>
      <c r="O7" s="69"/>
      <c r="P7" s="69"/>
      <c r="Q7" s="69"/>
      <c r="R7" s="69"/>
      <c r="S7" s="69"/>
      <c r="T7" s="69"/>
      <c r="U7" s="69"/>
      <c r="V7" s="69"/>
      <c r="W7" s="69"/>
      <c r="X7" s="69"/>
      <c r="Y7" s="69"/>
      <c r="Z7" s="69"/>
      <c r="AA7" s="69"/>
      <c r="AB7" s="69"/>
      <c r="AC7" s="70"/>
      <c r="AD7" s="601"/>
      <c r="AE7" s="602"/>
      <c r="AF7" s="602"/>
      <c r="AG7" s="602"/>
      <c r="AH7" s="602"/>
      <c r="AI7" s="602"/>
      <c r="AJ7" s="602"/>
      <c r="AK7" s="602"/>
      <c r="AL7" s="602"/>
      <c r="AM7" s="602"/>
      <c r="AN7" s="602"/>
      <c r="AO7" s="602"/>
      <c r="AP7" s="602"/>
      <c r="AQ7" s="603"/>
      <c r="AR7" s="596"/>
      <c r="AS7" s="596"/>
      <c r="AT7" s="596"/>
      <c r="AU7" s="596"/>
      <c r="AV7" s="596"/>
    </row>
    <row r="8" spans="1:48 16381:16381" ht="15.75" thickBot="1" x14ac:dyDescent="0.3">
      <c r="A8" s="607"/>
      <c r="B8" s="371"/>
      <c r="C8" s="372"/>
      <c r="D8" s="62" t="s">
        <v>131</v>
      </c>
      <c r="E8" s="63"/>
      <c r="F8" s="63" t="s">
        <v>132</v>
      </c>
      <c r="G8" s="71"/>
      <c r="H8" s="74"/>
      <c r="I8" s="72"/>
      <c r="J8" s="72"/>
      <c r="K8" s="72"/>
      <c r="L8" s="72"/>
      <c r="M8" s="72"/>
      <c r="N8" s="72"/>
      <c r="O8" s="72"/>
      <c r="P8" s="72"/>
      <c r="Q8" s="72"/>
      <c r="R8" s="72"/>
      <c r="S8" s="72"/>
      <c r="T8" s="72"/>
      <c r="U8" s="72"/>
      <c r="V8" s="72"/>
      <c r="W8" s="72"/>
      <c r="X8" s="72"/>
      <c r="Y8" s="72"/>
      <c r="Z8" s="72"/>
      <c r="AA8" s="72"/>
      <c r="AB8" s="72"/>
      <c r="AC8" s="73"/>
      <c r="AD8" s="601"/>
      <c r="AE8" s="602"/>
      <c r="AF8" s="602"/>
      <c r="AG8" s="602"/>
      <c r="AH8" s="602"/>
      <c r="AI8" s="602"/>
      <c r="AJ8" s="602"/>
      <c r="AK8" s="602"/>
      <c r="AL8" s="602"/>
      <c r="AM8" s="602"/>
      <c r="AN8" s="602"/>
      <c r="AO8" s="602"/>
      <c r="AP8" s="602"/>
      <c r="AQ8" s="603"/>
      <c r="AR8" s="596"/>
      <c r="AS8" s="596"/>
      <c r="AT8" s="596"/>
      <c r="AU8" s="596"/>
      <c r="AV8" s="596"/>
    </row>
    <row r="9" spans="1:48 16381:16381" ht="52.5" customHeight="1" x14ac:dyDescent="0.25">
      <c r="A9" s="584" t="s">
        <v>248</v>
      </c>
      <c r="B9" s="585"/>
      <c r="C9" s="585"/>
      <c r="D9" s="586" t="s">
        <v>249</v>
      </c>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601"/>
      <c r="AE9" s="602"/>
      <c r="AF9" s="602"/>
      <c r="AG9" s="602"/>
      <c r="AH9" s="602"/>
      <c r="AI9" s="602"/>
      <c r="AJ9" s="602"/>
      <c r="AK9" s="602"/>
      <c r="AL9" s="602"/>
      <c r="AM9" s="602"/>
      <c r="AN9" s="602"/>
      <c r="AO9" s="602"/>
      <c r="AP9" s="602"/>
      <c r="AQ9" s="603"/>
      <c r="AR9" s="596"/>
      <c r="AS9" s="596"/>
      <c r="AT9" s="596"/>
      <c r="AU9" s="596"/>
      <c r="AV9" s="596"/>
    </row>
    <row r="10" spans="1:48 16381:16381" ht="33" customHeight="1" x14ac:dyDescent="0.25">
      <c r="A10" s="584" t="s">
        <v>250</v>
      </c>
      <c r="B10" s="585"/>
      <c r="C10" s="585"/>
      <c r="D10" s="587" t="s">
        <v>134</v>
      </c>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604"/>
      <c r="AE10" s="605"/>
      <c r="AF10" s="605"/>
      <c r="AG10" s="605"/>
      <c r="AH10" s="605"/>
      <c r="AI10" s="605"/>
      <c r="AJ10" s="605"/>
      <c r="AK10" s="605"/>
      <c r="AL10" s="605"/>
      <c r="AM10" s="605"/>
      <c r="AN10" s="605"/>
      <c r="AO10" s="605"/>
      <c r="AP10" s="605"/>
      <c r="AQ10" s="606"/>
      <c r="AR10" s="596"/>
      <c r="AS10" s="596"/>
      <c r="AT10" s="596"/>
      <c r="AU10" s="596"/>
      <c r="AV10" s="596"/>
    </row>
    <row r="11" spans="1:48 16381:16381" ht="90" customHeight="1" x14ac:dyDescent="0.25">
      <c r="A11" s="588" t="s">
        <v>74</v>
      </c>
      <c r="B11" s="589"/>
      <c r="C11" s="589"/>
      <c r="D11" s="590" t="s">
        <v>251</v>
      </c>
      <c r="E11" s="590" t="s">
        <v>78</v>
      </c>
      <c r="F11" s="590" t="s">
        <v>80</v>
      </c>
      <c r="G11" s="590" t="s">
        <v>82</v>
      </c>
      <c r="H11" s="590" t="s">
        <v>252</v>
      </c>
      <c r="I11" s="590" t="s">
        <v>86</v>
      </c>
      <c r="J11" s="590" t="s">
        <v>88</v>
      </c>
      <c r="K11" s="590" t="s">
        <v>90</v>
      </c>
      <c r="L11" s="588" t="s">
        <v>92</v>
      </c>
      <c r="M11" s="589"/>
      <c r="N11" s="589"/>
      <c r="O11" s="589"/>
      <c r="P11" s="590" t="s">
        <v>94</v>
      </c>
      <c r="Q11" s="590" t="s">
        <v>96</v>
      </c>
      <c r="R11" s="584" t="s">
        <v>98</v>
      </c>
      <c r="S11" s="585"/>
      <c r="T11" s="585"/>
      <c r="U11" s="585"/>
      <c r="V11" s="585"/>
      <c r="W11" s="585"/>
      <c r="X11" s="585"/>
      <c r="Y11" s="585"/>
      <c r="Z11" s="585"/>
      <c r="AA11" s="585"/>
      <c r="AB11" s="585"/>
      <c r="AC11" s="597"/>
      <c r="AD11" s="584" t="s">
        <v>100</v>
      </c>
      <c r="AE11" s="585"/>
      <c r="AF11" s="585"/>
      <c r="AG11" s="585"/>
      <c r="AH11" s="585"/>
      <c r="AI11" s="585"/>
      <c r="AJ11" s="585"/>
      <c r="AK11" s="585"/>
      <c r="AL11" s="585"/>
      <c r="AM11" s="585"/>
      <c r="AN11" s="585"/>
      <c r="AO11" s="597"/>
      <c r="AP11" s="588" t="s">
        <v>102</v>
      </c>
      <c r="AQ11" s="595"/>
      <c r="AR11" s="596"/>
      <c r="AS11" s="596"/>
      <c r="AT11" s="596"/>
      <c r="AU11" s="596"/>
      <c r="AV11" s="596"/>
    </row>
    <row r="12" spans="1:48 16381:16381" ht="90" customHeight="1" x14ac:dyDescent="0.25">
      <c r="A12" s="61" t="s">
        <v>253</v>
      </c>
      <c r="B12" s="61" t="s">
        <v>254</v>
      </c>
      <c r="C12" s="61" t="s">
        <v>255</v>
      </c>
      <c r="D12" s="591"/>
      <c r="E12" s="591"/>
      <c r="F12" s="591"/>
      <c r="G12" s="591"/>
      <c r="H12" s="591"/>
      <c r="I12" s="591"/>
      <c r="J12" s="591"/>
      <c r="K12" s="591"/>
      <c r="L12" s="61">
        <v>2024</v>
      </c>
      <c r="M12" s="61">
        <v>2025</v>
      </c>
      <c r="N12" s="61">
        <v>2026</v>
      </c>
      <c r="O12" s="61">
        <v>2027</v>
      </c>
      <c r="P12" s="591"/>
      <c r="Q12" s="591"/>
      <c r="R12" s="191" t="s">
        <v>141</v>
      </c>
      <c r="S12" s="191" t="s">
        <v>142</v>
      </c>
      <c r="T12" s="191" t="s">
        <v>143</v>
      </c>
      <c r="U12" s="191" t="s">
        <v>144</v>
      </c>
      <c r="V12" s="191" t="s">
        <v>145</v>
      </c>
      <c r="W12" s="191" t="s">
        <v>146</v>
      </c>
      <c r="X12" s="191" t="s">
        <v>147</v>
      </c>
      <c r="Y12" s="191" t="s">
        <v>148</v>
      </c>
      <c r="Z12" s="191" t="s">
        <v>149</v>
      </c>
      <c r="AA12" s="191" t="s">
        <v>150</v>
      </c>
      <c r="AB12" s="191" t="s">
        <v>128</v>
      </c>
      <c r="AC12" s="191" t="s">
        <v>151</v>
      </c>
      <c r="AD12" s="191" t="s">
        <v>141</v>
      </c>
      <c r="AE12" s="191" t="s">
        <v>142</v>
      </c>
      <c r="AF12" s="191" t="s">
        <v>143</v>
      </c>
      <c r="AG12" s="191" t="s">
        <v>144</v>
      </c>
      <c r="AH12" s="191" t="s">
        <v>145</v>
      </c>
      <c r="AI12" s="191" t="s">
        <v>146</v>
      </c>
      <c r="AJ12" s="191" t="s">
        <v>147</v>
      </c>
      <c r="AK12" s="191" t="s">
        <v>148</v>
      </c>
      <c r="AL12" s="191" t="s">
        <v>149</v>
      </c>
      <c r="AM12" s="191" t="s">
        <v>150</v>
      </c>
      <c r="AN12" s="191" t="s">
        <v>128</v>
      </c>
      <c r="AO12" s="191" t="s">
        <v>151</v>
      </c>
      <c r="AP12" s="61" t="s">
        <v>256</v>
      </c>
      <c r="AQ12" s="76" t="s">
        <v>257</v>
      </c>
      <c r="AR12" s="591"/>
      <c r="AS12" s="591"/>
      <c r="AT12" s="591"/>
      <c r="AU12" s="591"/>
      <c r="AV12" s="591"/>
    </row>
    <row r="13" spans="1:48 16381:16381" ht="406.5" customHeight="1" x14ac:dyDescent="0.25">
      <c r="A13" s="63">
        <v>107</v>
      </c>
      <c r="B13" s="63"/>
      <c r="C13" s="63"/>
      <c r="D13" s="77" t="s">
        <v>258</v>
      </c>
      <c r="E13" s="192" t="s">
        <v>259</v>
      </c>
      <c r="F13" s="192" t="s">
        <v>260</v>
      </c>
      <c r="G13" s="77" t="s">
        <v>261</v>
      </c>
      <c r="H13" s="77">
        <v>3</v>
      </c>
      <c r="I13" s="77" t="s">
        <v>262</v>
      </c>
      <c r="J13" s="77" t="s">
        <v>263</v>
      </c>
      <c r="K13" s="58" t="s">
        <v>264</v>
      </c>
      <c r="L13" s="78">
        <v>3</v>
      </c>
      <c r="M13" s="78">
        <v>3</v>
      </c>
      <c r="N13" s="78">
        <v>3</v>
      </c>
      <c r="O13" s="78">
        <v>3</v>
      </c>
      <c r="P13" s="78" t="s">
        <v>265</v>
      </c>
      <c r="Q13" s="78" t="s">
        <v>266</v>
      </c>
      <c r="R13" s="79"/>
      <c r="S13" s="79"/>
      <c r="T13" s="79"/>
      <c r="U13" s="79"/>
      <c r="V13" s="79"/>
      <c r="W13" s="79"/>
      <c r="X13" s="79">
        <v>3</v>
      </c>
      <c r="Y13" s="79">
        <v>3</v>
      </c>
      <c r="Z13" s="79">
        <v>3</v>
      </c>
      <c r="AA13" s="79">
        <v>3</v>
      </c>
      <c r="AB13" s="79">
        <v>3</v>
      </c>
      <c r="AC13" s="79">
        <v>3</v>
      </c>
      <c r="AD13" s="79"/>
      <c r="AE13" s="79"/>
      <c r="AF13" s="79"/>
      <c r="AG13" s="79"/>
      <c r="AH13" s="79"/>
      <c r="AI13" s="79"/>
      <c r="AJ13" s="127">
        <v>3</v>
      </c>
      <c r="AK13" s="79">
        <v>3</v>
      </c>
      <c r="AL13" s="79">
        <v>3</v>
      </c>
      <c r="AM13" s="79">
        <v>3</v>
      </c>
      <c r="AN13" s="79">
        <v>3</v>
      </c>
      <c r="AO13" s="79"/>
      <c r="AP13" s="79">
        <v>3</v>
      </c>
      <c r="AQ13" s="80">
        <f>IF(G13="suma",AP13/SUM(X13:AC13),IF(G13="creciente",AP13/(MAX(R13:AC13)),IF(G13="Decreciente",AP13/(O13-(MIN(R13:AC13))),IF(G13="Constante ",AP13/AVERAGE(R13:AC13)," "))))</f>
        <v>1</v>
      </c>
      <c r="AR13" s="132" t="s">
        <v>267</v>
      </c>
      <c r="AS13" s="193" t="s">
        <v>268</v>
      </c>
      <c r="AT13" s="128" t="s">
        <v>269</v>
      </c>
      <c r="AU13" s="81"/>
      <c r="AV13" s="49"/>
      <c r="XFA13" s="15" t="s">
        <v>270</v>
      </c>
    </row>
    <row r="14" spans="1:48 16381:16381" ht="90" customHeight="1" x14ac:dyDescent="0.25">
      <c r="A14" s="63">
        <v>106</v>
      </c>
      <c r="B14" s="63"/>
      <c r="C14" s="63"/>
      <c r="D14" s="49" t="s">
        <v>271</v>
      </c>
      <c r="E14" s="49" t="s">
        <v>272</v>
      </c>
      <c r="F14" s="49" t="s">
        <v>273</v>
      </c>
      <c r="G14" s="77" t="s">
        <v>261</v>
      </c>
      <c r="H14" s="63">
        <v>20</v>
      </c>
      <c r="I14" s="77" t="s">
        <v>262</v>
      </c>
      <c r="J14" s="49" t="s">
        <v>274</v>
      </c>
      <c r="K14" s="49" t="s">
        <v>275</v>
      </c>
      <c r="L14" s="79">
        <v>20</v>
      </c>
      <c r="M14" s="79">
        <v>20</v>
      </c>
      <c r="N14" s="79">
        <v>20</v>
      </c>
      <c r="O14" s="79">
        <v>20</v>
      </c>
      <c r="P14" s="78" t="s">
        <v>265</v>
      </c>
      <c r="Q14" s="78" t="s">
        <v>266</v>
      </c>
      <c r="R14" s="79"/>
      <c r="S14" s="79"/>
      <c r="T14" s="79"/>
      <c r="U14" s="79"/>
      <c r="V14" s="79"/>
      <c r="W14" s="79"/>
      <c r="X14" s="79">
        <v>20</v>
      </c>
      <c r="Y14" s="79">
        <v>20</v>
      </c>
      <c r="Z14" s="79">
        <v>20</v>
      </c>
      <c r="AA14" s="79">
        <v>20</v>
      </c>
      <c r="AB14" s="79">
        <v>20</v>
      </c>
      <c r="AC14" s="79">
        <v>20</v>
      </c>
      <c r="AD14" s="79"/>
      <c r="AE14" s="79"/>
      <c r="AF14" s="79"/>
      <c r="AG14" s="79"/>
      <c r="AH14" s="79"/>
      <c r="AI14" s="79"/>
      <c r="AJ14" s="127">
        <v>20</v>
      </c>
      <c r="AK14" s="79">
        <v>20</v>
      </c>
      <c r="AL14" s="79">
        <v>20</v>
      </c>
      <c r="AM14" s="79">
        <v>20</v>
      </c>
      <c r="AN14" s="79">
        <v>20</v>
      </c>
      <c r="AO14" s="79"/>
      <c r="AP14" s="79">
        <v>20</v>
      </c>
      <c r="AQ14" s="80">
        <f t="shared" ref="AQ14:AQ22" si="0">IF(G14="suma",AP14/SUM(X14:AC14),IF(G14="creciente",AP14/(MAX(R14:AC14)),IF(G14="Decreciente",AP14/(O14-(MIN(R14:AC14))),IF(G14="Constante ",AP14/AVERAGE(R14:AC14)," "))))</f>
        <v>1</v>
      </c>
      <c r="AR14" s="129" t="s">
        <v>276</v>
      </c>
      <c r="AS14" s="194" t="s">
        <v>186</v>
      </c>
      <c r="AT14" s="129" t="s">
        <v>277</v>
      </c>
      <c r="AU14" s="80"/>
      <c r="AV14" s="79"/>
      <c r="XFA14" s="15" t="s">
        <v>278</v>
      </c>
    </row>
    <row r="15" spans="1:48 16381:16381" ht="246.75" customHeight="1" x14ac:dyDescent="0.25">
      <c r="A15" s="63">
        <v>108</v>
      </c>
      <c r="B15" s="63"/>
      <c r="C15" s="63"/>
      <c r="D15" s="49" t="s">
        <v>279</v>
      </c>
      <c r="E15" s="192" t="s">
        <v>280</v>
      </c>
      <c r="F15" s="192" t="s">
        <v>281</v>
      </c>
      <c r="G15" s="77" t="s">
        <v>261</v>
      </c>
      <c r="H15" s="63">
        <v>1</v>
      </c>
      <c r="I15" s="77" t="s">
        <v>262</v>
      </c>
      <c r="J15" s="49" t="s">
        <v>282</v>
      </c>
      <c r="K15" s="49" t="s">
        <v>275</v>
      </c>
      <c r="L15" s="79">
        <v>1</v>
      </c>
      <c r="M15" s="79">
        <v>1</v>
      </c>
      <c r="N15" s="79">
        <v>1</v>
      </c>
      <c r="O15" s="79">
        <v>1</v>
      </c>
      <c r="P15" s="78" t="s">
        <v>265</v>
      </c>
      <c r="Q15" s="78" t="s">
        <v>266</v>
      </c>
      <c r="R15" s="79"/>
      <c r="S15" s="79"/>
      <c r="T15" s="79"/>
      <c r="U15" s="79"/>
      <c r="V15" s="79"/>
      <c r="W15" s="79"/>
      <c r="X15" s="79">
        <v>1</v>
      </c>
      <c r="Y15" s="79">
        <v>1</v>
      </c>
      <c r="Z15" s="79">
        <v>1</v>
      </c>
      <c r="AA15" s="79">
        <v>1</v>
      </c>
      <c r="AB15" s="79">
        <v>1</v>
      </c>
      <c r="AC15" s="79">
        <v>1</v>
      </c>
      <c r="AD15" s="79"/>
      <c r="AE15" s="79"/>
      <c r="AF15" s="79"/>
      <c r="AG15" s="79"/>
      <c r="AH15" s="79"/>
      <c r="AI15" s="79"/>
      <c r="AJ15" s="127">
        <v>1</v>
      </c>
      <c r="AK15" s="79">
        <v>1</v>
      </c>
      <c r="AL15" s="79">
        <v>1</v>
      </c>
      <c r="AM15" s="79">
        <v>1</v>
      </c>
      <c r="AN15" s="79">
        <v>1</v>
      </c>
      <c r="AO15" s="79"/>
      <c r="AP15" s="79">
        <v>1</v>
      </c>
      <c r="AQ15" s="80">
        <f t="shared" si="0"/>
        <v>1</v>
      </c>
      <c r="AR15" s="129" t="s">
        <v>283</v>
      </c>
      <c r="AS15" s="194" t="s">
        <v>216</v>
      </c>
      <c r="AT15" s="129" t="s">
        <v>284</v>
      </c>
      <c r="AU15" s="80"/>
      <c r="AV15" s="79"/>
      <c r="XFA15" s="15" t="s">
        <v>285</v>
      </c>
    </row>
    <row r="16" spans="1:48 16381:16381" ht="191.1" customHeight="1" x14ac:dyDescent="0.25">
      <c r="A16" s="63"/>
      <c r="B16" s="63">
        <v>20</v>
      </c>
      <c r="C16" s="63"/>
      <c r="D16" s="195" t="s">
        <v>286</v>
      </c>
      <c r="E16" s="49" t="s">
        <v>287</v>
      </c>
      <c r="F16" s="49" t="s">
        <v>288</v>
      </c>
      <c r="G16" s="77" t="s">
        <v>289</v>
      </c>
      <c r="H16" s="63">
        <f>SUM(L16:O16)</f>
        <v>5300</v>
      </c>
      <c r="I16" s="77" t="s">
        <v>262</v>
      </c>
      <c r="J16" s="49" t="s">
        <v>287</v>
      </c>
      <c r="K16" s="49" t="s">
        <v>275</v>
      </c>
      <c r="L16" s="79">
        <v>400</v>
      </c>
      <c r="M16" s="79">
        <v>1800</v>
      </c>
      <c r="N16" s="79">
        <v>1300</v>
      </c>
      <c r="O16" s="79">
        <v>1800</v>
      </c>
      <c r="P16" s="78" t="s">
        <v>290</v>
      </c>
      <c r="Q16" s="63" t="s">
        <v>291</v>
      </c>
      <c r="R16" s="79"/>
      <c r="S16" s="79"/>
      <c r="T16" s="79"/>
      <c r="U16" s="79"/>
      <c r="V16" s="79"/>
      <c r="W16" s="79"/>
      <c r="X16" s="79">
        <v>100</v>
      </c>
      <c r="Y16" s="79">
        <v>0</v>
      </c>
      <c r="Z16" s="79">
        <v>100</v>
      </c>
      <c r="AA16" s="79">
        <v>100</v>
      </c>
      <c r="AB16" s="79">
        <v>100</v>
      </c>
      <c r="AC16" s="79">
        <v>0</v>
      </c>
      <c r="AD16" s="79"/>
      <c r="AE16" s="79"/>
      <c r="AF16" s="79"/>
      <c r="AG16" s="79"/>
      <c r="AH16" s="79"/>
      <c r="AI16" s="79"/>
      <c r="AJ16" s="127">
        <v>99</v>
      </c>
      <c r="AK16" s="79">
        <v>259</v>
      </c>
      <c r="AL16" s="79">
        <v>58</v>
      </c>
      <c r="AM16" s="79">
        <v>25</v>
      </c>
      <c r="AN16" s="79">
        <v>77</v>
      </c>
      <c r="AO16" s="79"/>
      <c r="AP16" s="79">
        <f t="shared" ref="AP16:AP18" si="1">IF(G16="suma",SUM(AD16:AO16),IF(G16="creciente",MAX(AD16:AO16),IF(G16="DECRECIENTE",O16-MIN(AD16:AO16),IF(G16="CONSTANTE",AVERAGE(AD16:AO16)," "))))</f>
        <v>518</v>
      </c>
      <c r="AQ16" s="80">
        <f t="shared" si="0"/>
        <v>1.2949999999999999</v>
      </c>
      <c r="AR16" s="188" t="s">
        <v>292</v>
      </c>
      <c r="AS16" s="291" t="s">
        <v>195</v>
      </c>
      <c r="AT16" s="129" t="s">
        <v>191</v>
      </c>
      <c r="AU16" s="80"/>
      <c r="AV16" s="79"/>
      <c r="XFA16" s="15" t="s">
        <v>293</v>
      </c>
    </row>
    <row r="17" spans="1:48" ht="137.1" customHeight="1" x14ac:dyDescent="0.25">
      <c r="A17" s="63"/>
      <c r="B17" s="63">
        <v>11</v>
      </c>
      <c r="C17" s="63"/>
      <c r="D17" s="49" t="s">
        <v>294</v>
      </c>
      <c r="E17" s="49" t="s">
        <v>295</v>
      </c>
      <c r="F17" s="114" t="s">
        <v>296</v>
      </c>
      <c r="G17" s="77" t="s">
        <v>289</v>
      </c>
      <c r="H17" s="63">
        <f>SUM(L17:O17)</f>
        <v>135590</v>
      </c>
      <c r="I17" s="79" t="s">
        <v>297</v>
      </c>
      <c r="J17" s="49" t="s">
        <v>298</v>
      </c>
      <c r="K17" s="49" t="s">
        <v>275</v>
      </c>
      <c r="L17" s="49">
        <f>SUM(R17:AC17)</f>
        <v>19090</v>
      </c>
      <c r="M17" s="115">
        <v>41500</v>
      </c>
      <c r="N17" s="115">
        <v>39000</v>
      </c>
      <c r="O17" s="115">
        <v>36000</v>
      </c>
      <c r="P17" s="63" t="s">
        <v>299</v>
      </c>
      <c r="Q17" s="126" t="s">
        <v>300</v>
      </c>
      <c r="R17" s="79"/>
      <c r="S17" s="79"/>
      <c r="T17" s="79"/>
      <c r="U17" s="79"/>
      <c r="V17" s="79"/>
      <c r="W17" s="115"/>
      <c r="X17" s="115">
        <v>2800</v>
      </c>
      <c r="Y17" s="115">
        <v>2800</v>
      </c>
      <c r="Z17" s="115">
        <v>3250</v>
      </c>
      <c r="AA17" s="115">
        <v>3550</v>
      </c>
      <c r="AB17" s="115">
        <v>3900</v>
      </c>
      <c r="AC17" s="115">
        <v>2790</v>
      </c>
      <c r="AD17" s="116"/>
      <c r="AE17" s="79"/>
      <c r="AF17" s="79"/>
      <c r="AG17" s="79"/>
      <c r="AH17" s="79"/>
      <c r="AI17" s="79"/>
      <c r="AJ17" s="127">
        <v>4816</v>
      </c>
      <c r="AK17" s="79">
        <v>3154</v>
      </c>
      <c r="AL17" s="79">
        <v>3773</v>
      </c>
      <c r="AM17" s="79">
        <v>3268</v>
      </c>
      <c r="AN17" s="79">
        <v>3708</v>
      </c>
      <c r="AO17" s="79"/>
      <c r="AP17" s="79">
        <f t="shared" si="1"/>
        <v>18719</v>
      </c>
      <c r="AQ17" s="80">
        <f t="shared" si="0"/>
        <v>0.98056574122577267</v>
      </c>
      <c r="AR17" s="129" t="s">
        <v>301</v>
      </c>
      <c r="AS17" s="196" t="s">
        <v>186</v>
      </c>
      <c r="AT17" s="129" t="s">
        <v>302</v>
      </c>
      <c r="AU17" s="80"/>
      <c r="AV17" s="79"/>
    </row>
    <row r="18" spans="1:48" ht="170.1" customHeight="1" x14ac:dyDescent="0.25">
      <c r="A18" s="63"/>
      <c r="B18" s="63">
        <v>10</v>
      </c>
      <c r="C18" s="63"/>
      <c r="D18" s="49" t="s">
        <v>303</v>
      </c>
      <c r="E18" s="49" t="s">
        <v>304</v>
      </c>
      <c r="F18" s="49" t="s">
        <v>305</v>
      </c>
      <c r="G18" s="77" t="s">
        <v>289</v>
      </c>
      <c r="H18" s="63">
        <f t="shared" ref="H18:H19" si="2">SUM(L18:O18)</f>
        <v>42640</v>
      </c>
      <c r="I18" s="79" t="s">
        <v>297</v>
      </c>
      <c r="J18" s="49" t="s">
        <v>306</v>
      </c>
      <c r="K18" s="49" t="s">
        <v>275</v>
      </c>
      <c r="L18" s="49">
        <f t="shared" ref="L18:L19" si="3">SUM(R18:AC18)</f>
        <v>5840</v>
      </c>
      <c r="M18" s="79">
        <v>12500</v>
      </c>
      <c r="N18" s="79">
        <v>12300</v>
      </c>
      <c r="O18" s="79">
        <v>12000</v>
      </c>
      <c r="P18" s="63" t="s">
        <v>299</v>
      </c>
      <c r="Q18" s="63" t="s">
        <v>307</v>
      </c>
      <c r="R18" s="117"/>
      <c r="S18" s="79"/>
      <c r="T18" s="79"/>
      <c r="U18" s="79"/>
      <c r="V18" s="79"/>
      <c r="W18" s="63"/>
      <c r="X18" s="63">
        <v>880</v>
      </c>
      <c r="Y18" s="63">
        <v>890</v>
      </c>
      <c r="Z18" s="63">
        <v>980</v>
      </c>
      <c r="AA18" s="63">
        <v>1050</v>
      </c>
      <c r="AB18" s="63">
        <v>1150</v>
      </c>
      <c r="AC18" s="63">
        <v>890</v>
      </c>
      <c r="AD18" s="117"/>
      <c r="AE18" s="79"/>
      <c r="AF18" s="79"/>
      <c r="AG18" s="79"/>
      <c r="AH18" s="79"/>
      <c r="AI18" s="79"/>
      <c r="AJ18" s="127">
        <v>1269</v>
      </c>
      <c r="AK18" s="79">
        <v>1061</v>
      </c>
      <c r="AL18" s="79">
        <v>1245</v>
      </c>
      <c r="AM18" s="79">
        <v>1226</v>
      </c>
      <c r="AN18" s="79">
        <v>970</v>
      </c>
      <c r="AO18" s="79"/>
      <c r="AP18" s="79">
        <f t="shared" si="1"/>
        <v>5771</v>
      </c>
      <c r="AQ18" s="80">
        <f t="shared" si="0"/>
        <v>0.98818493150684927</v>
      </c>
      <c r="AR18" s="188" t="s">
        <v>308</v>
      </c>
      <c r="AS18" s="196" t="s">
        <v>186</v>
      </c>
      <c r="AT18" s="129" t="s">
        <v>309</v>
      </c>
      <c r="AU18" s="80"/>
      <c r="AV18" s="79"/>
    </row>
    <row r="19" spans="1:48" ht="132" customHeight="1" x14ac:dyDescent="0.25">
      <c r="A19" s="63"/>
      <c r="B19" s="63">
        <v>13</v>
      </c>
      <c r="C19" s="63"/>
      <c r="D19" s="49" t="s">
        <v>310</v>
      </c>
      <c r="E19" s="49" t="s">
        <v>311</v>
      </c>
      <c r="F19" s="49" t="s">
        <v>312</v>
      </c>
      <c r="G19" s="77" t="s">
        <v>289</v>
      </c>
      <c r="H19" s="63">
        <f t="shared" si="2"/>
        <v>42900</v>
      </c>
      <c r="I19" s="79" t="s">
        <v>297</v>
      </c>
      <c r="J19" s="49" t="s">
        <v>313</v>
      </c>
      <c r="K19" s="49" t="s">
        <v>275</v>
      </c>
      <c r="L19" s="49">
        <f t="shared" si="3"/>
        <v>5600</v>
      </c>
      <c r="M19" s="79">
        <v>12800</v>
      </c>
      <c r="N19" s="79">
        <v>12500</v>
      </c>
      <c r="O19" s="79">
        <v>12000</v>
      </c>
      <c r="P19" s="63" t="s">
        <v>299</v>
      </c>
      <c r="Q19" s="63" t="s">
        <v>307</v>
      </c>
      <c r="R19" s="117"/>
      <c r="S19" s="79"/>
      <c r="T19" s="79"/>
      <c r="U19" s="79"/>
      <c r="V19" s="79"/>
      <c r="W19" s="79"/>
      <c r="X19" s="79">
        <v>880</v>
      </c>
      <c r="Y19" s="79">
        <v>880</v>
      </c>
      <c r="Z19" s="79">
        <v>950</v>
      </c>
      <c r="AA19" s="79">
        <v>1000</v>
      </c>
      <c r="AB19" s="79">
        <v>1040</v>
      </c>
      <c r="AC19" s="79">
        <v>850</v>
      </c>
      <c r="AD19" s="117"/>
      <c r="AE19" s="79"/>
      <c r="AF19" s="79"/>
      <c r="AG19" s="79"/>
      <c r="AH19" s="79"/>
      <c r="AI19" s="79"/>
      <c r="AJ19" s="127">
        <v>1036</v>
      </c>
      <c r="AK19" s="79">
        <v>911</v>
      </c>
      <c r="AL19" s="79">
        <v>1258</v>
      </c>
      <c r="AM19" s="79">
        <v>1201</v>
      </c>
      <c r="AN19" s="79">
        <v>1049</v>
      </c>
      <c r="AO19" s="79"/>
      <c r="AP19" s="79">
        <f>IF(G19="suma",SUM(AD19:AO19),IF(G19="creciente",MAX(AD19:AO19),IF(G19="DECRECIENTE",O19-MIN(AD19:AO19),IF(G19="CONSTANTE",AVERAGE(AD19:AO19)," "))))</f>
        <v>5455</v>
      </c>
      <c r="AQ19" s="80">
        <f t="shared" si="0"/>
        <v>0.97410714285714284</v>
      </c>
      <c r="AR19" s="129" t="s">
        <v>314</v>
      </c>
      <c r="AS19" s="196" t="s">
        <v>186</v>
      </c>
      <c r="AT19" s="129" t="s">
        <v>315</v>
      </c>
      <c r="AU19" s="80"/>
      <c r="AV19" s="79"/>
    </row>
    <row r="20" spans="1:48" ht="132" customHeight="1" x14ac:dyDescent="0.25">
      <c r="A20" s="63"/>
      <c r="B20" s="63"/>
      <c r="C20" s="63">
        <v>7</v>
      </c>
      <c r="D20" s="49" t="s">
        <v>316</v>
      </c>
      <c r="E20" s="49" t="s">
        <v>317</v>
      </c>
      <c r="F20" s="49" t="s">
        <v>317</v>
      </c>
      <c r="G20" s="77" t="s">
        <v>261</v>
      </c>
      <c r="H20" s="63">
        <v>1</v>
      </c>
      <c r="I20" s="79" t="s">
        <v>297</v>
      </c>
      <c r="J20" s="49" t="s">
        <v>318</v>
      </c>
      <c r="K20" s="49" t="s">
        <v>275</v>
      </c>
      <c r="L20" s="49">
        <v>1</v>
      </c>
      <c r="M20" s="79">
        <v>1</v>
      </c>
      <c r="N20" s="79">
        <v>1</v>
      </c>
      <c r="O20" s="79">
        <v>1</v>
      </c>
      <c r="P20" s="63" t="s">
        <v>265</v>
      </c>
      <c r="Q20" s="63" t="s">
        <v>319</v>
      </c>
      <c r="R20" s="79"/>
      <c r="S20" s="79"/>
      <c r="T20" s="79"/>
      <c r="U20" s="79"/>
      <c r="V20" s="79"/>
      <c r="W20" s="79"/>
      <c r="X20" s="79">
        <v>1</v>
      </c>
      <c r="Y20" s="79">
        <v>1</v>
      </c>
      <c r="Z20" s="79">
        <v>1</v>
      </c>
      <c r="AA20" s="79">
        <v>1</v>
      </c>
      <c r="AB20" s="79">
        <v>1</v>
      </c>
      <c r="AC20" s="79">
        <v>1</v>
      </c>
      <c r="AD20" s="79"/>
      <c r="AE20" s="79"/>
      <c r="AF20" s="79"/>
      <c r="AG20" s="79"/>
      <c r="AH20" s="79"/>
      <c r="AI20" s="79"/>
      <c r="AJ20" s="127">
        <v>1</v>
      </c>
      <c r="AK20" s="79">
        <v>1</v>
      </c>
      <c r="AL20" s="79">
        <v>1</v>
      </c>
      <c r="AM20" s="79">
        <v>1</v>
      </c>
      <c r="AN20" s="79">
        <v>1</v>
      </c>
      <c r="AO20" s="79"/>
      <c r="AP20" s="79">
        <v>1</v>
      </c>
      <c r="AQ20" s="80">
        <f t="shared" si="0"/>
        <v>1</v>
      </c>
      <c r="AR20" s="129" t="s">
        <v>320</v>
      </c>
      <c r="AS20" s="194" t="s">
        <v>321</v>
      </c>
      <c r="AT20" s="129" t="s">
        <v>322</v>
      </c>
      <c r="AU20" s="80"/>
      <c r="AV20" s="79"/>
    </row>
    <row r="21" spans="1:48" ht="132" customHeight="1" x14ac:dyDescent="0.25">
      <c r="A21" s="63"/>
      <c r="B21" s="63"/>
      <c r="C21" s="63">
        <v>7</v>
      </c>
      <c r="D21" s="49" t="s">
        <v>323</v>
      </c>
      <c r="E21" s="49" t="s">
        <v>317</v>
      </c>
      <c r="F21" s="49" t="s">
        <v>317</v>
      </c>
      <c r="G21" s="77" t="s">
        <v>261</v>
      </c>
      <c r="H21" s="63">
        <v>1</v>
      </c>
      <c r="I21" s="79" t="s">
        <v>297</v>
      </c>
      <c r="J21" s="49" t="s">
        <v>324</v>
      </c>
      <c r="K21" s="49" t="s">
        <v>275</v>
      </c>
      <c r="L21" s="49">
        <v>1</v>
      </c>
      <c r="M21" s="79">
        <v>1</v>
      </c>
      <c r="N21" s="79">
        <v>1</v>
      </c>
      <c r="O21" s="79">
        <v>1</v>
      </c>
      <c r="P21" s="63" t="s">
        <v>265</v>
      </c>
      <c r="Q21" s="63" t="s">
        <v>319</v>
      </c>
      <c r="R21" s="79"/>
      <c r="S21" s="79"/>
      <c r="T21" s="79"/>
      <c r="U21" s="79"/>
      <c r="V21" s="79"/>
      <c r="W21" s="79"/>
      <c r="X21" s="79">
        <v>1</v>
      </c>
      <c r="Y21" s="79">
        <v>1</v>
      </c>
      <c r="Z21" s="79">
        <v>1</v>
      </c>
      <c r="AA21" s="79">
        <v>1</v>
      </c>
      <c r="AB21" s="79">
        <v>1</v>
      </c>
      <c r="AC21" s="79">
        <v>1</v>
      </c>
      <c r="AD21" s="79"/>
      <c r="AE21" s="79"/>
      <c r="AF21" s="79"/>
      <c r="AG21" s="79"/>
      <c r="AH21" s="79"/>
      <c r="AI21" s="79"/>
      <c r="AJ21" s="127">
        <v>1</v>
      </c>
      <c r="AK21" s="79">
        <v>1</v>
      </c>
      <c r="AL21" s="79">
        <v>1</v>
      </c>
      <c r="AM21" s="79">
        <v>1</v>
      </c>
      <c r="AN21" s="79">
        <v>1</v>
      </c>
      <c r="AO21" s="79"/>
      <c r="AP21" s="79">
        <v>1</v>
      </c>
      <c r="AQ21" s="80">
        <f t="shared" si="0"/>
        <v>1</v>
      </c>
      <c r="AR21" s="129" t="s">
        <v>325</v>
      </c>
      <c r="AS21" s="194" t="s">
        <v>326</v>
      </c>
      <c r="AT21" s="129" t="s">
        <v>327</v>
      </c>
      <c r="AU21" s="80"/>
      <c r="AV21" s="79"/>
    </row>
    <row r="22" spans="1:48" ht="123.95" customHeight="1" x14ac:dyDescent="0.25">
      <c r="A22" s="63"/>
      <c r="B22" s="63"/>
      <c r="C22" s="63">
        <v>9</v>
      </c>
      <c r="D22" s="49" t="s">
        <v>328</v>
      </c>
      <c r="E22" s="49" t="s">
        <v>329</v>
      </c>
      <c r="F22" s="49" t="s">
        <v>329</v>
      </c>
      <c r="G22" s="77" t="s">
        <v>289</v>
      </c>
      <c r="H22" s="63">
        <f>SUM(L22:O22)</f>
        <v>1540</v>
      </c>
      <c r="I22" s="79" t="s">
        <v>297</v>
      </c>
      <c r="J22" s="49" t="s">
        <v>330</v>
      </c>
      <c r="K22" s="49" t="s">
        <v>275</v>
      </c>
      <c r="L22" s="79">
        <f>SUM(W22:AC22)</f>
        <v>220</v>
      </c>
      <c r="M22" s="79">
        <v>440</v>
      </c>
      <c r="N22" s="79">
        <v>440</v>
      </c>
      <c r="O22" s="79">
        <v>440</v>
      </c>
      <c r="P22" s="63" t="s">
        <v>299</v>
      </c>
      <c r="Q22" s="63" t="s">
        <v>307</v>
      </c>
      <c r="R22" s="79"/>
      <c r="S22" s="79"/>
      <c r="T22" s="79"/>
      <c r="U22" s="79"/>
      <c r="V22" s="79"/>
      <c r="W22" s="79"/>
      <c r="X22" s="79">
        <v>40</v>
      </c>
      <c r="Y22" s="79">
        <v>40</v>
      </c>
      <c r="Z22" s="79">
        <v>40</v>
      </c>
      <c r="AA22" s="79">
        <v>40</v>
      </c>
      <c r="AB22" s="79">
        <v>40</v>
      </c>
      <c r="AC22" s="79">
        <v>20</v>
      </c>
      <c r="AD22" s="79"/>
      <c r="AE22" s="79"/>
      <c r="AF22" s="79"/>
      <c r="AG22" s="79"/>
      <c r="AH22" s="79"/>
      <c r="AI22" s="79"/>
      <c r="AJ22" s="127">
        <v>46</v>
      </c>
      <c r="AK22" s="79">
        <v>44</v>
      </c>
      <c r="AL22" s="79">
        <v>49</v>
      </c>
      <c r="AM22" s="79">
        <v>52</v>
      </c>
      <c r="AN22" s="79">
        <v>54</v>
      </c>
      <c r="AO22" s="79"/>
      <c r="AP22" s="79">
        <f>IF(G22="suma",SUM(AD22:AO22),IF(G22="creciente",MAX(AD22:AO22),IF(G22="DECRECIENTE",O22-MIN(AD22:AO22),IF(G22="CONSTANTE",AVERAGE(AD22:AO22)," "))))</f>
        <v>245</v>
      </c>
      <c r="AQ22" s="80">
        <f t="shared" si="0"/>
        <v>1.1136363636363635</v>
      </c>
      <c r="AR22" s="129" t="s">
        <v>331</v>
      </c>
      <c r="AS22" s="196" t="s">
        <v>186</v>
      </c>
      <c r="AT22" s="129" t="s">
        <v>332</v>
      </c>
      <c r="AU22" s="80"/>
      <c r="AV22" s="79"/>
    </row>
    <row r="23" spans="1:48" ht="14.25" x14ac:dyDescent="0.25">
      <c r="A23" s="592" t="s">
        <v>187</v>
      </c>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4"/>
    </row>
    <row r="24" spans="1:48" ht="15" x14ac:dyDescent="0.25">
      <c r="A24" s="608" t="s">
        <v>333</v>
      </c>
      <c r="B24" s="583" t="s">
        <v>334</v>
      </c>
      <c r="C24" s="583"/>
      <c r="D24" s="583"/>
      <c r="E24" s="608" t="s">
        <v>335</v>
      </c>
      <c r="F24" s="608"/>
      <c r="G24" s="608"/>
      <c r="H24" s="608"/>
      <c r="I24" s="608"/>
      <c r="J24" s="608"/>
      <c r="K24" s="608"/>
      <c r="L24" s="608"/>
      <c r="M24" s="583" t="s">
        <v>334</v>
      </c>
      <c r="N24" s="583"/>
      <c r="O24" s="583"/>
      <c r="P24" s="583"/>
      <c r="Q24" s="583"/>
      <c r="R24" s="583" t="s">
        <v>334</v>
      </c>
      <c r="S24" s="583"/>
      <c r="T24" s="583"/>
      <c r="U24" s="583"/>
      <c r="V24" s="583"/>
      <c r="W24" s="583"/>
      <c r="X24" s="583"/>
      <c r="Y24" s="583"/>
      <c r="Z24" s="583" t="s">
        <v>334</v>
      </c>
      <c r="AA24" s="583"/>
      <c r="AB24" s="583"/>
      <c r="AC24" s="583"/>
      <c r="AD24" s="583"/>
      <c r="AE24" s="583"/>
      <c r="AF24" s="583"/>
      <c r="AG24" s="583"/>
      <c r="AH24" s="583"/>
      <c r="AI24" s="583"/>
      <c r="AJ24" s="583"/>
      <c r="AK24" s="583"/>
      <c r="AL24" s="608" t="s">
        <v>336</v>
      </c>
      <c r="AM24" s="608"/>
      <c r="AN24" s="608"/>
      <c r="AO24" s="608"/>
      <c r="AP24" s="583" t="s">
        <v>337</v>
      </c>
      <c r="AQ24" s="583"/>
      <c r="AR24" s="583"/>
      <c r="AS24" s="583"/>
      <c r="AT24" s="583"/>
      <c r="AU24" s="583"/>
      <c r="AV24" s="583"/>
    </row>
    <row r="25" spans="1:48" ht="36.950000000000003" customHeight="1" x14ac:dyDescent="0.25">
      <c r="A25" s="608"/>
      <c r="B25" s="583" t="s">
        <v>338</v>
      </c>
      <c r="C25" s="583"/>
      <c r="D25" s="583"/>
      <c r="E25" s="608"/>
      <c r="F25" s="608"/>
      <c r="G25" s="608"/>
      <c r="H25" s="608"/>
      <c r="I25" s="608"/>
      <c r="J25" s="608"/>
      <c r="K25" s="608"/>
      <c r="L25" s="608"/>
      <c r="M25" s="583" t="s">
        <v>339</v>
      </c>
      <c r="N25" s="583"/>
      <c r="O25" s="583"/>
      <c r="P25" s="583"/>
      <c r="Q25" s="583"/>
      <c r="R25" s="583" t="s">
        <v>340</v>
      </c>
      <c r="S25" s="583"/>
      <c r="T25" s="583"/>
      <c r="U25" s="583"/>
      <c r="V25" s="583"/>
      <c r="W25" s="583"/>
      <c r="X25" s="583"/>
      <c r="Y25" s="583"/>
      <c r="Z25" s="583" t="s">
        <v>341</v>
      </c>
      <c r="AA25" s="583"/>
      <c r="AB25" s="583"/>
      <c r="AC25" s="583"/>
      <c r="AD25" s="583"/>
      <c r="AE25" s="583"/>
      <c r="AF25" s="583"/>
      <c r="AG25" s="583"/>
      <c r="AH25" s="583"/>
      <c r="AI25" s="583"/>
      <c r="AJ25" s="583"/>
      <c r="AK25" s="583"/>
      <c r="AL25" s="608"/>
      <c r="AM25" s="608"/>
      <c r="AN25" s="608"/>
      <c r="AO25" s="608"/>
      <c r="AP25" s="583" t="s">
        <v>342</v>
      </c>
      <c r="AQ25" s="583"/>
      <c r="AR25" s="583"/>
      <c r="AS25" s="583"/>
      <c r="AT25" s="583"/>
      <c r="AU25" s="583"/>
      <c r="AV25" s="583"/>
    </row>
    <row r="26" spans="1:48" ht="42" customHeight="1" x14ac:dyDescent="0.25">
      <c r="A26" s="608"/>
      <c r="B26" s="583" t="s">
        <v>343</v>
      </c>
      <c r="C26" s="583"/>
      <c r="D26" s="583"/>
      <c r="E26" s="608"/>
      <c r="F26" s="608"/>
      <c r="G26" s="608"/>
      <c r="H26" s="608"/>
      <c r="I26" s="608"/>
      <c r="J26" s="608"/>
      <c r="K26" s="608"/>
      <c r="L26" s="608"/>
      <c r="M26" s="583" t="s">
        <v>344</v>
      </c>
      <c r="N26" s="583"/>
      <c r="O26" s="583"/>
      <c r="P26" s="583"/>
      <c r="Q26" s="583"/>
      <c r="R26" s="583" t="s">
        <v>345</v>
      </c>
      <c r="S26" s="583"/>
      <c r="T26" s="583"/>
      <c r="U26" s="583"/>
      <c r="V26" s="583"/>
      <c r="W26" s="583"/>
      <c r="X26" s="583"/>
      <c r="Y26" s="583"/>
      <c r="Z26" s="583" t="s">
        <v>346</v>
      </c>
      <c r="AA26" s="583"/>
      <c r="AB26" s="583"/>
      <c r="AC26" s="583"/>
      <c r="AD26" s="583"/>
      <c r="AE26" s="583"/>
      <c r="AF26" s="583"/>
      <c r="AG26" s="583"/>
      <c r="AH26" s="583"/>
      <c r="AI26" s="583"/>
      <c r="AJ26" s="583"/>
      <c r="AK26" s="583"/>
      <c r="AL26" s="608"/>
      <c r="AM26" s="608"/>
      <c r="AN26" s="608"/>
      <c r="AO26" s="608"/>
      <c r="AP26" s="583" t="s">
        <v>347</v>
      </c>
      <c r="AQ26" s="583"/>
      <c r="AR26" s="583"/>
      <c r="AS26" s="583"/>
      <c r="AT26" s="583"/>
      <c r="AU26" s="583"/>
      <c r="AV26" s="583"/>
    </row>
  </sheetData>
  <mergeCells count="54">
    <mergeCell ref="AU1:AV1"/>
    <mergeCell ref="AU2:AV2"/>
    <mergeCell ref="AU3:AV3"/>
    <mergeCell ref="AU4:AV4"/>
    <mergeCell ref="A1:AT1"/>
    <mergeCell ref="A2:AT2"/>
    <mergeCell ref="A3:AT4"/>
    <mergeCell ref="AP25:AV25"/>
    <mergeCell ref="AP24:AV24"/>
    <mergeCell ref="B25:D25"/>
    <mergeCell ref="A24:A26"/>
    <mergeCell ref="E24:L26"/>
    <mergeCell ref="Z24:AK24"/>
    <mergeCell ref="Z25:AK25"/>
    <mergeCell ref="Z26:AK26"/>
    <mergeCell ref="AP26:AV26"/>
    <mergeCell ref="AL24:AO26"/>
    <mergeCell ref="M24:Q24"/>
    <mergeCell ref="M25:Q25"/>
    <mergeCell ref="M26:Q26"/>
    <mergeCell ref="R24:Y24"/>
    <mergeCell ref="B24:D24"/>
    <mergeCell ref="B26:D26"/>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25:Y25"/>
    <mergeCell ref="R26:Y26"/>
    <mergeCell ref="A10:C10"/>
    <mergeCell ref="D9:AC9"/>
    <mergeCell ref="D10:AC10"/>
    <mergeCell ref="A11:C11"/>
    <mergeCell ref="H11:H12"/>
    <mergeCell ref="A23:AV23"/>
    <mergeCell ref="AP11:AQ11"/>
    <mergeCell ref="AS5:AS12"/>
    <mergeCell ref="AU5:AU12"/>
    <mergeCell ref="AV5:AV12"/>
    <mergeCell ref="AD11:AO11"/>
    <mergeCell ref="D11:D12"/>
    <mergeCell ref="E11:E12"/>
    <mergeCell ref="AT5:AT12"/>
  </mergeCells>
  <hyperlinks>
    <hyperlink ref="AS16" r:id="rId1" xr:uid="{3906E965-0C18-4A65-A090-81E28461DCF5}"/>
    <hyperlink ref="AS22" r:id="rId2" xr:uid="{93D5118E-15EC-43DD-8DBC-9197C833C691}"/>
    <hyperlink ref="AS14" r:id="rId3" xr:uid="{B68725DF-ECFA-4A65-90CD-2967807F98E6}"/>
    <hyperlink ref="AS17" r:id="rId4" xr:uid="{9371B3A5-8BD4-4B5F-9958-4BBDC502E27A}"/>
    <hyperlink ref="AS18" r:id="rId5" xr:uid="{9A1CC11A-5062-4B04-93F7-901496B2AEB2}"/>
    <hyperlink ref="AS19" r:id="rId6" xr:uid="{3B90A95A-3655-4B07-BD97-190D9AE0823C}"/>
  </hyperlinks>
  <pageMargins left="0.7" right="0.7" top="0.75" bottom="0.75" header="0.3" footer="0.3"/>
  <pageSetup scale="13"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75811" r:id="rId10" name=" 35">
              <controlPr defaultSize="0" print="0" uiObject="1" autoLine="0" autoPict="0">
                <anchor moveWithCells="1" sizeWithCells="1">
                  <from>
                    <xdr:col>47</xdr:col>
                    <xdr:colOff>0</xdr:colOff>
                    <xdr:row>12</xdr:row>
                    <xdr:rowOff>0</xdr:rowOff>
                  </from>
                  <to>
                    <xdr:col>48</xdr:col>
                    <xdr:colOff>0</xdr:colOff>
                    <xdr:row>13</xdr:row>
                    <xdr:rowOff>0</xdr:rowOff>
                  </to>
                </anchor>
              </controlPr>
            </control>
          </mc:Choice>
        </mc:AlternateContent>
        <mc:AlternateContent xmlns:mc="http://schemas.openxmlformats.org/markup-compatibility/2006">
          <mc:Choice Requires="x14">
            <control shapeId="75812" r:id="rId11" name=" 36">
              <controlPr defaultSize="0" print="0" uiObject="1" autoLine="0" autoPict="0">
                <anchor moveWithCells="1" sizeWithCells="1">
                  <from>
                    <xdr:col>41</xdr:col>
                    <xdr:colOff>0</xdr:colOff>
                    <xdr:row>2</xdr:row>
                    <xdr:rowOff>0</xdr:rowOff>
                  </from>
                  <to>
                    <xdr:col>48</xdr:col>
                    <xdr:colOff>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0.85546875" defaultRowHeight="15" x14ac:dyDescent="0.25"/>
  <sheetData>
    <row r="1" spans="1:2" x14ac:dyDescent="0.25">
      <c r="A1" t="s">
        <v>348</v>
      </c>
      <c r="B1" t="s">
        <v>349</v>
      </c>
    </row>
    <row r="2" spans="1:2" x14ac:dyDescent="0.25">
      <c r="A2" t="s">
        <v>350</v>
      </c>
      <c r="B2" t="s">
        <v>297</v>
      </c>
    </row>
    <row r="3" spans="1:2" x14ac:dyDescent="0.25">
      <c r="A3" t="s">
        <v>351</v>
      </c>
      <c r="B3" t="s">
        <v>352</v>
      </c>
    </row>
    <row r="4" spans="1:2" x14ac:dyDescent="0.25">
      <c r="A4" t="s">
        <v>353</v>
      </c>
    </row>
    <row r="5" spans="1:2" x14ac:dyDescent="0.25">
      <c r="A5" t="s">
        <v>354</v>
      </c>
    </row>
    <row r="6" spans="1:2" x14ac:dyDescent="0.25">
      <c r="A6" t="s">
        <v>355</v>
      </c>
    </row>
    <row r="7" spans="1:2" x14ac:dyDescent="0.25">
      <c r="A7" t="s">
        <v>356</v>
      </c>
    </row>
    <row r="8" spans="1:2" x14ac:dyDescent="0.25">
      <c r="A8" t="s">
        <v>357</v>
      </c>
    </row>
    <row r="9" spans="1:2" x14ac:dyDescent="0.25">
      <c r="A9" t="s">
        <v>358</v>
      </c>
    </row>
    <row r="10" spans="1:2" x14ac:dyDescent="0.25">
      <c r="A10" t="s">
        <v>359</v>
      </c>
    </row>
    <row r="11" spans="1:2" x14ac:dyDescent="0.25">
      <c r="A11" t="s">
        <v>360</v>
      </c>
    </row>
    <row r="12" spans="1:2" x14ac:dyDescent="0.25">
      <c r="A12" t="s">
        <v>361</v>
      </c>
    </row>
    <row r="13" spans="1:2" x14ac:dyDescent="0.25">
      <c r="A13" t="s">
        <v>362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139"/>
  <sheetViews>
    <sheetView topLeftCell="W113" zoomScale="70" zoomScaleNormal="70" workbookViewId="0">
      <selection activeCell="AT119" sqref="AT119:AT138"/>
    </sheetView>
  </sheetViews>
  <sheetFormatPr baseColWidth="10" defaultColWidth="19.42578125" defaultRowHeight="14.25" x14ac:dyDescent="0.25"/>
  <cols>
    <col min="1" max="1" width="29.42578125" style="15" bestFit="1" customWidth="1"/>
    <col min="2" max="2" width="9.140625" style="15" customWidth="1"/>
    <col min="3" max="3" width="11" style="15" customWidth="1"/>
    <col min="4" max="4" width="9.7109375" style="15" customWidth="1"/>
    <col min="5" max="5" width="9.85546875" style="15" customWidth="1"/>
    <col min="6" max="12" width="11" style="15" customWidth="1"/>
    <col min="13" max="13" width="25.85546875" style="15" customWidth="1"/>
    <col min="14" max="16" width="11" style="15" customWidth="1"/>
    <col min="17" max="17" width="26.7109375" style="15" customWidth="1"/>
    <col min="18" max="18" width="12.140625" style="15" customWidth="1"/>
    <col min="19" max="19" width="28.425781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hidden="1" customWidth="1"/>
    <col min="35" max="41" width="11.28515625" style="15" hidden="1" customWidth="1"/>
    <col min="42" max="44" width="11.28515625" style="15" customWidth="1"/>
    <col min="45" max="45" width="25.42578125" style="15" customWidth="1"/>
    <col min="46" max="50" width="11.28515625" style="15" customWidth="1"/>
    <col min="51" max="51" width="27.42578125" style="15" customWidth="1"/>
    <col min="52" max="63" width="8.85546875" style="15" customWidth="1"/>
    <col min="64" max="16384" width="19.42578125" style="15"/>
  </cols>
  <sheetData>
    <row r="1" spans="1:63" ht="15.95" customHeight="1" x14ac:dyDescent="0.25">
      <c r="A1" s="638" t="s">
        <v>121</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9" t="s">
        <v>363</v>
      </c>
      <c r="BJ1" s="639"/>
      <c r="BK1" s="639"/>
    </row>
    <row r="2" spans="1:63" ht="15.95" customHeight="1" x14ac:dyDescent="0.25">
      <c r="A2" s="638" t="s">
        <v>123</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8"/>
      <c r="BG2" s="638"/>
      <c r="BH2" s="638"/>
      <c r="BI2" s="639" t="s">
        <v>124</v>
      </c>
      <c r="BJ2" s="639"/>
      <c r="BK2" s="639"/>
    </row>
    <row r="3" spans="1:63" ht="26.1" customHeight="1" x14ac:dyDescent="0.25">
      <c r="A3" s="638" t="s">
        <v>364</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9" t="s">
        <v>126</v>
      </c>
      <c r="BJ3" s="639"/>
      <c r="BK3" s="639"/>
    </row>
    <row r="4" spans="1:63" ht="15.95" customHeight="1" x14ac:dyDescent="0.25">
      <c r="A4" s="638" t="s">
        <v>365</v>
      </c>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638"/>
      <c r="AZ4" s="638"/>
      <c r="BA4" s="638"/>
      <c r="BB4" s="638"/>
      <c r="BC4" s="638"/>
      <c r="BD4" s="638"/>
      <c r="BE4" s="638"/>
      <c r="BF4" s="638"/>
      <c r="BG4" s="638"/>
      <c r="BH4" s="638"/>
      <c r="BI4" s="635" t="s">
        <v>366</v>
      </c>
      <c r="BJ4" s="636"/>
      <c r="BK4" s="637"/>
    </row>
    <row r="5" spans="1:63" ht="26.1" customHeight="1" x14ac:dyDescent="0.25">
      <c r="A5" s="631" t="s">
        <v>245</v>
      </c>
      <c r="B5" s="631"/>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G5" s="631" t="s">
        <v>367</v>
      </c>
      <c r="AH5" s="631"/>
      <c r="AI5" s="631"/>
      <c r="AJ5" s="631"/>
      <c r="AK5" s="631"/>
      <c r="AL5" s="631"/>
      <c r="AM5" s="631"/>
      <c r="AN5" s="631"/>
      <c r="AO5" s="631"/>
      <c r="AP5" s="631"/>
      <c r="AQ5" s="631"/>
      <c r="AR5" s="631"/>
      <c r="AS5" s="631"/>
      <c r="AT5" s="631"/>
      <c r="AU5" s="631"/>
      <c r="AV5" s="631"/>
      <c r="AW5" s="631"/>
      <c r="AX5" s="631"/>
      <c r="AY5" s="631"/>
      <c r="AZ5" s="631"/>
      <c r="BA5" s="631"/>
      <c r="BB5" s="631"/>
      <c r="BC5" s="631"/>
      <c r="BD5" s="631"/>
      <c r="BE5" s="631"/>
      <c r="BF5" s="631"/>
      <c r="BG5" s="631"/>
      <c r="BH5" s="631"/>
      <c r="BI5" s="632"/>
      <c r="BJ5" s="632"/>
      <c r="BK5" s="632"/>
    </row>
    <row r="6" spans="1:63" ht="31.5" customHeight="1" x14ac:dyDescent="0.25">
      <c r="A6" s="83" t="s">
        <v>368</v>
      </c>
      <c r="B6" s="633">
        <v>45632</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4"/>
      <c r="AY6" s="634"/>
      <c r="AZ6" s="634"/>
      <c r="BA6" s="634"/>
      <c r="BB6" s="634"/>
      <c r="BC6" s="634"/>
      <c r="BD6" s="634"/>
      <c r="BE6" s="634"/>
      <c r="BF6" s="634"/>
      <c r="BG6" s="634"/>
      <c r="BH6" s="634"/>
      <c r="BI6" s="634"/>
      <c r="BJ6" s="634"/>
      <c r="BK6" s="634"/>
    </row>
    <row r="7" spans="1:63" ht="31.5" customHeight="1" x14ac:dyDescent="0.25">
      <c r="A7" s="84" t="s">
        <v>369</v>
      </c>
      <c r="B7" s="628" t="s">
        <v>370</v>
      </c>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29"/>
      <c r="AY7" s="629"/>
      <c r="AZ7" s="629"/>
      <c r="BA7" s="629"/>
      <c r="BB7" s="629"/>
      <c r="BC7" s="629"/>
      <c r="BD7" s="629"/>
      <c r="BE7" s="629"/>
      <c r="BF7" s="629"/>
      <c r="BG7" s="629"/>
      <c r="BH7" s="629"/>
      <c r="BI7" s="629"/>
      <c r="BJ7" s="629"/>
      <c r="BK7" s="630"/>
    </row>
    <row r="8" spans="1:63" ht="18.75" customHeight="1" x14ac:dyDescent="0.25">
      <c r="A8" s="85"/>
      <c r="B8" s="85"/>
      <c r="C8" s="85"/>
      <c r="D8" s="85"/>
      <c r="E8" s="85"/>
      <c r="F8" s="85"/>
      <c r="G8" s="85"/>
      <c r="H8" s="85"/>
      <c r="I8" s="85"/>
      <c r="J8" s="85"/>
      <c r="K8" s="86"/>
      <c r="L8" s="86"/>
      <c r="M8" s="86"/>
      <c r="N8" s="86"/>
      <c r="O8" s="86"/>
      <c r="P8" s="86"/>
      <c r="Q8" s="86"/>
      <c r="R8" s="86"/>
      <c r="S8" s="86"/>
      <c r="T8" s="86"/>
      <c r="U8" s="86"/>
      <c r="V8" s="86"/>
      <c r="W8" s="86"/>
      <c r="X8" s="86"/>
      <c r="Y8" s="86"/>
      <c r="Z8" s="86"/>
      <c r="AA8" s="86"/>
      <c r="AB8" s="86"/>
      <c r="AC8" s="86"/>
      <c r="AD8" s="86"/>
      <c r="AE8" s="86"/>
      <c r="AG8" s="85"/>
      <c r="AH8" s="86"/>
      <c r="AI8" s="86"/>
      <c r="AJ8" s="86"/>
      <c r="AK8" s="86"/>
      <c r="AL8" s="86"/>
      <c r="AM8" s="86"/>
      <c r="AN8" s="86"/>
      <c r="AO8" s="86"/>
    </row>
    <row r="9" spans="1:63" ht="30" customHeight="1" x14ac:dyDescent="0.25">
      <c r="A9" s="625" t="s">
        <v>371</v>
      </c>
      <c r="B9" s="87" t="s">
        <v>141</v>
      </c>
      <c r="C9" s="87" t="s">
        <v>142</v>
      </c>
      <c r="D9" s="623" t="s">
        <v>143</v>
      </c>
      <c r="E9" s="624"/>
      <c r="F9" s="87" t="s">
        <v>144</v>
      </c>
      <c r="G9" s="87" t="s">
        <v>145</v>
      </c>
      <c r="H9" s="623" t="s">
        <v>146</v>
      </c>
      <c r="I9" s="624"/>
      <c r="J9" s="87" t="s">
        <v>147</v>
      </c>
      <c r="K9" s="87" t="s">
        <v>148</v>
      </c>
      <c r="L9" s="623" t="s">
        <v>149</v>
      </c>
      <c r="M9" s="624"/>
      <c r="N9" s="87" t="s">
        <v>150</v>
      </c>
      <c r="O9" s="87" t="s">
        <v>128</v>
      </c>
      <c r="P9" s="623" t="s">
        <v>151</v>
      </c>
      <c r="Q9" s="624"/>
      <c r="R9" s="623" t="s">
        <v>372</v>
      </c>
      <c r="S9" s="624"/>
      <c r="T9" s="623" t="s">
        <v>373</v>
      </c>
      <c r="U9" s="627"/>
      <c r="V9" s="627"/>
      <c r="W9" s="627"/>
      <c r="X9" s="627"/>
      <c r="Y9" s="624"/>
      <c r="Z9" s="623" t="s">
        <v>374</v>
      </c>
      <c r="AA9" s="627"/>
      <c r="AB9" s="627"/>
      <c r="AC9" s="627"/>
      <c r="AD9" s="627"/>
      <c r="AE9" s="624"/>
      <c r="AG9" s="625" t="s">
        <v>371</v>
      </c>
      <c r="AH9" s="87" t="s">
        <v>141</v>
      </c>
      <c r="AI9" s="87" t="s">
        <v>142</v>
      </c>
      <c r="AJ9" s="623" t="s">
        <v>143</v>
      </c>
      <c r="AK9" s="624"/>
      <c r="AL9" s="87" t="s">
        <v>144</v>
      </c>
      <c r="AM9" s="87" t="s">
        <v>145</v>
      </c>
      <c r="AN9" s="623" t="s">
        <v>146</v>
      </c>
      <c r="AO9" s="624"/>
      <c r="AP9" s="87" t="s">
        <v>147</v>
      </c>
      <c r="AQ9" s="87" t="s">
        <v>148</v>
      </c>
      <c r="AR9" s="623" t="s">
        <v>149</v>
      </c>
      <c r="AS9" s="624"/>
      <c r="AT9" s="87" t="s">
        <v>150</v>
      </c>
      <c r="AU9" s="87" t="s">
        <v>128</v>
      </c>
      <c r="AV9" s="623" t="s">
        <v>151</v>
      </c>
      <c r="AW9" s="624"/>
      <c r="AX9" s="623" t="s">
        <v>372</v>
      </c>
      <c r="AY9" s="624"/>
      <c r="AZ9" s="623" t="s">
        <v>373</v>
      </c>
      <c r="BA9" s="627"/>
      <c r="BB9" s="627"/>
      <c r="BC9" s="627"/>
      <c r="BD9" s="627"/>
      <c r="BE9" s="624"/>
      <c r="BF9" s="623" t="s">
        <v>374</v>
      </c>
      <c r="BG9" s="627"/>
      <c r="BH9" s="627"/>
      <c r="BI9" s="627"/>
      <c r="BJ9" s="627"/>
      <c r="BK9" s="624"/>
    </row>
    <row r="10" spans="1:63" ht="36" customHeight="1" x14ac:dyDescent="0.25">
      <c r="A10" s="626"/>
      <c r="B10" s="75" t="s">
        <v>375</v>
      </c>
      <c r="C10" s="75" t="s">
        <v>375</v>
      </c>
      <c r="D10" s="75" t="s">
        <v>375</v>
      </c>
      <c r="E10" s="75" t="s">
        <v>376</v>
      </c>
      <c r="F10" s="75" t="s">
        <v>375</v>
      </c>
      <c r="G10" s="75" t="s">
        <v>375</v>
      </c>
      <c r="H10" s="75" t="s">
        <v>375</v>
      </c>
      <c r="I10" s="75" t="s">
        <v>376</v>
      </c>
      <c r="J10" s="75" t="s">
        <v>375</v>
      </c>
      <c r="K10" s="75" t="s">
        <v>375</v>
      </c>
      <c r="L10" s="75" t="s">
        <v>375</v>
      </c>
      <c r="M10" s="75" t="s">
        <v>376</v>
      </c>
      <c r="N10" s="75" t="s">
        <v>375</v>
      </c>
      <c r="O10" s="75" t="s">
        <v>375</v>
      </c>
      <c r="P10" s="75" t="s">
        <v>375</v>
      </c>
      <c r="Q10" s="75" t="s">
        <v>376</v>
      </c>
      <c r="R10" s="75" t="s">
        <v>375</v>
      </c>
      <c r="S10" s="75" t="s">
        <v>376</v>
      </c>
      <c r="T10" s="88" t="s">
        <v>377</v>
      </c>
      <c r="U10" s="88" t="s">
        <v>378</v>
      </c>
      <c r="V10" s="88" t="s">
        <v>379</v>
      </c>
      <c r="W10" s="88" t="s">
        <v>380</v>
      </c>
      <c r="X10" s="89" t="s">
        <v>381</v>
      </c>
      <c r="Y10" s="88" t="s">
        <v>382</v>
      </c>
      <c r="Z10" s="75" t="s">
        <v>383</v>
      </c>
      <c r="AA10" s="90" t="s">
        <v>384</v>
      </c>
      <c r="AB10" s="75" t="s">
        <v>385</v>
      </c>
      <c r="AC10" s="75" t="s">
        <v>386</v>
      </c>
      <c r="AD10" s="75" t="s">
        <v>387</v>
      </c>
      <c r="AE10" s="75" t="s">
        <v>388</v>
      </c>
      <c r="AG10" s="626"/>
      <c r="AH10" s="75" t="s">
        <v>375</v>
      </c>
      <c r="AI10" s="75" t="s">
        <v>375</v>
      </c>
      <c r="AJ10" s="75" t="s">
        <v>375</v>
      </c>
      <c r="AK10" s="75" t="s">
        <v>376</v>
      </c>
      <c r="AL10" s="75" t="s">
        <v>375</v>
      </c>
      <c r="AM10" s="75" t="s">
        <v>375</v>
      </c>
      <c r="AN10" s="75" t="s">
        <v>375</v>
      </c>
      <c r="AO10" s="75" t="s">
        <v>376</v>
      </c>
      <c r="AP10" s="75" t="s">
        <v>375</v>
      </c>
      <c r="AQ10" s="75" t="s">
        <v>375</v>
      </c>
      <c r="AR10" s="75" t="s">
        <v>375</v>
      </c>
      <c r="AS10" s="75" t="s">
        <v>376</v>
      </c>
      <c r="AT10" s="75" t="s">
        <v>375</v>
      </c>
      <c r="AU10" s="75" t="s">
        <v>375</v>
      </c>
      <c r="AV10" s="75" t="s">
        <v>375</v>
      </c>
      <c r="AW10" s="75" t="s">
        <v>376</v>
      </c>
      <c r="AX10" s="75" t="s">
        <v>375</v>
      </c>
      <c r="AY10" s="75" t="s">
        <v>376</v>
      </c>
      <c r="AZ10" s="88" t="s">
        <v>377</v>
      </c>
      <c r="BA10" s="88" t="s">
        <v>378</v>
      </c>
      <c r="BB10" s="88" t="s">
        <v>379</v>
      </c>
      <c r="BC10" s="88" t="s">
        <v>380</v>
      </c>
      <c r="BD10" s="89" t="s">
        <v>381</v>
      </c>
      <c r="BE10" s="88" t="s">
        <v>382</v>
      </c>
      <c r="BF10" s="91" t="s">
        <v>383</v>
      </c>
      <c r="BG10" s="92" t="s">
        <v>384</v>
      </c>
      <c r="BH10" s="91" t="s">
        <v>385</v>
      </c>
      <c r="BI10" s="91" t="s">
        <v>386</v>
      </c>
      <c r="BJ10" s="91" t="s">
        <v>387</v>
      </c>
      <c r="BK10" s="91" t="s">
        <v>388</v>
      </c>
    </row>
    <row r="11" spans="1:63" ht="15" x14ac:dyDescent="0.25">
      <c r="A11" s="93" t="s">
        <v>389</v>
      </c>
      <c r="B11" s="93"/>
      <c r="C11" s="93"/>
      <c r="D11" s="93"/>
      <c r="E11" s="189"/>
      <c r="F11" s="93"/>
      <c r="G11" s="93"/>
      <c r="H11" s="93"/>
      <c r="I11" s="189"/>
      <c r="J11" s="93"/>
      <c r="K11" s="93"/>
      <c r="L11" s="93"/>
      <c r="M11" s="189"/>
      <c r="N11" s="93"/>
      <c r="O11" s="93"/>
      <c r="P11" s="93"/>
      <c r="Q11" s="189"/>
      <c r="R11" s="190">
        <f t="shared" ref="R11" si="0">B11+C11+D11+F11+G11+H11+J11+K11+L11+N11+O11+P11</f>
        <v>0</v>
      </c>
      <c r="S11" s="97">
        <f>+E11+I11+M11+Q11</f>
        <v>0</v>
      </c>
      <c r="T11" s="97"/>
      <c r="U11" s="97"/>
      <c r="V11" s="97"/>
      <c r="W11" s="97"/>
      <c r="X11" s="97"/>
      <c r="Y11" s="98"/>
      <c r="Z11" s="98"/>
      <c r="AA11" s="98"/>
      <c r="AB11" s="98"/>
      <c r="AC11" s="98"/>
      <c r="AD11" s="98"/>
      <c r="AE11" s="99"/>
      <c r="AG11" s="93" t="s">
        <v>389</v>
      </c>
      <c r="AH11" s="93"/>
      <c r="AI11" s="93"/>
      <c r="AJ11" s="93"/>
      <c r="AK11" s="189"/>
      <c r="AL11" s="93"/>
      <c r="AM11" s="93"/>
      <c r="AN11" s="93"/>
      <c r="AO11" s="189"/>
      <c r="AP11" s="93"/>
      <c r="AQ11" s="93"/>
      <c r="AR11" s="93"/>
      <c r="AS11" s="189"/>
      <c r="AT11" s="93"/>
      <c r="AU11" s="93"/>
      <c r="AV11" s="93"/>
      <c r="AW11" s="189"/>
      <c r="AX11" s="190">
        <f t="shared" ref="AX11:AX31" si="1">AH11+AI11+AJ11+AL11+AM11+AN11+AP11+AQ11+AR11+AT11+AU11+AV11</f>
        <v>0</v>
      </c>
      <c r="AY11" s="97">
        <f>+AK11+AO11+AS11+AW11</f>
        <v>0</v>
      </c>
      <c r="AZ11" s="98"/>
      <c r="BA11" s="98"/>
      <c r="BB11" s="98"/>
      <c r="BC11" s="98"/>
      <c r="BD11" s="98"/>
      <c r="BE11" s="98"/>
      <c r="BF11" s="98"/>
      <c r="BG11" s="98"/>
      <c r="BH11" s="98"/>
      <c r="BI11" s="98"/>
      <c r="BJ11" s="98"/>
      <c r="BK11" s="99"/>
    </row>
    <row r="12" spans="1:63" ht="15" x14ac:dyDescent="0.25">
      <c r="A12" s="93" t="s">
        <v>390</v>
      </c>
      <c r="C12" s="93"/>
      <c r="D12" s="93"/>
      <c r="E12" s="189"/>
      <c r="F12" s="93"/>
      <c r="G12" s="93"/>
      <c r="H12" s="93"/>
      <c r="I12" s="189"/>
      <c r="J12" s="93">
        <v>1</v>
      </c>
      <c r="K12" s="93">
        <v>1</v>
      </c>
      <c r="L12" s="93">
        <v>1</v>
      </c>
      <c r="M12" s="189">
        <v>114566152.5</v>
      </c>
      <c r="N12" s="93">
        <v>1</v>
      </c>
      <c r="O12" s="93">
        <v>1</v>
      </c>
      <c r="P12" s="93">
        <v>1</v>
      </c>
      <c r="Q12" s="189">
        <v>23428061.5</v>
      </c>
      <c r="R12" s="93">
        <v>1</v>
      </c>
      <c r="S12" s="97">
        <f t="shared" ref="S12:S31" si="2">+E12+I12+M12+Q12</f>
        <v>137994214</v>
      </c>
      <c r="T12" s="97"/>
      <c r="U12" s="97"/>
      <c r="V12" s="97"/>
      <c r="W12" s="97"/>
      <c r="X12" s="97"/>
      <c r="Y12" s="98"/>
      <c r="Z12" s="98"/>
      <c r="AA12" s="98"/>
      <c r="AB12" s="98"/>
      <c r="AC12" s="98"/>
      <c r="AD12" s="98"/>
      <c r="AE12" s="98"/>
      <c r="AG12" s="93" t="s">
        <v>390</v>
      </c>
      <c r="AH12" s="93"/>
      <c r="AI12" s="93"/>
      <c r="AJ12" s="93"/>
      <c r="AK12" s="189"/>
      <c r="AL12" s="93"/>
      <c r="AM12" s="93"/>
      <c r="AN12" s="93"/>
      <c r="AO12" s="189"/>
      <c r="AP12" s="93">
        <v>1</v>
      </c>
      <c r="AQ12" s="93">
        <v>1</v>
      </c>
      <c r="AR12" s="93">
        <v>1</v>
      </c>
      <c r="AS12" s="189">
        <v>105151796.70999999</v>
      </c>
      <c r="AT12" s="93">
        <v>1</v>
      </c>
      <c r="AU12" s="93">
        <v>1</v>
      </c>
      <c r="AV12" s="93"/>
      <c r="AW12" s="189"/>
      <c r="AX12" s="190">
        <f t="shared" si="1"/>
        <v>5</v>
      </c>
      <c r="AY12" s="97">
        <f t="shared" ref="AY12:AY31" si="3">+AK12+AO12+AS12+AW12</f>
        <v>105151796.70999999</v>
      </c>
      <c r="AZ12" s="98"/>
      <c r="BA12" s="98"/>
      <c r="BB12" s="98"/>
      <c r="BC12" s="98"/>
      <c r="BD12" s="98"/>
      <c r="BE12" s="98"/>
      <c r="BF12" s="98"/>
      <c r="BG12" s="98"/>
      <c r="BH12" s="98"/>
      <c r="BI12" s="98"/>
      <c r="BJ12" s="98"/>
      <c r="BK12" s="98"/>
    </row>
    <row r="13" spans="1:63" ht="15" x14ac:dyDescent="0.25">
      <c r="A13" s="93" t="s">
        <v>391</v>
      </c>
      <c r="C13" s="93"/>
      <c r="D13" s="93"/>
      <c r="E13" s="189"/>
      <c r="F13" s="93"/>
      <c r="G13" s="93"/>
      <c r="H13" s="93"/>
      <c r="I13" s="189"/>
      <c r="J13" s="93">
        <v>1</v>
      </c>
      <c r="K13" s="93">
        <v>1</v>
      </c>
      <c r="L13" s="93">
        <v>1</v>
      </c>
      <c r="M13" s="189">
        <v>114566152.5</v>
      </c>
      <c r="N13" s="93">
        <v>1</v>
      </c>
      <c r="O13" s="93">
        <v>1</v>
      </c>
      <c r="P13" s="93">
        <v>1</v>
      </c>
      <c r="Q13" s="189">
        <v>23428061.5</v>
      </c>
      <c r="R13" s="93">
        <v>1</v>
      </c>
      <c r="S13" s="97">
        <f t="shared" si="2"/>
        <v>137994214</v>
      </c>
      <c r="T13" s="97"/>
      <c r="U13" s="97"/>
      <c r="V13" s="97"/>
      <c r="W13" s="97"/>
      <c r="X13" s="97"/>
      <c r="Y13" s="98"/>
      <c r="Z13" s="98"/>
      <c r="AA13" s="98"/>
      <c r="AB13" s="98"/>
      <c r="AC13" s="98"/>
      <c r="AD13" s="98"/>
      <c r="AE13" s="98"/>
      <c r="AG13" s="93" t="s">
        <v>391</v>
      </c>
      <c r="AH13" s="93"/>
      <c r="AI13" s="93"/>
      <c r="AJ13" s="93"/>
      <c r="AK13" s="189"/>
      <c r="AL13" s="93"/>
      <c r="AM13" s="93"/>
      <c r="AN13" s="93"/>
      <c r="AO13" s="189"/>
      <c r="AP13" s="93">
        <v>1</v>
      </c>
      <c r="AQ13" s="93">
        <v>1</v>
      </c>
      <c r="AR13" s="93">
        <v>1</v>
      </c>
      <c r="AS13" s="189">
        <v>105151796.70999999</v>
      </c>
      <c r="AT13" s="93">
        <v>1</v>
      </c>
      <c r="AU13" s="93">
        <v>1</v>
      </c>
      <c r="AV13" s="93"/>
      <c r="AW13" s="189"/>
      <c r="AX13" s="190">
        <f t="shared" si="1"/>
        <v>5</v>
      </c>
      <c r="AY13" s="97">
        <f t="shared" si="3"/>
        <v>105151796.70999999</v>
      </c>
      <c r="AZ13" s="98"/>
      <c r="BA13" s="98"/>
      <c r="BB13" s="98"/>
      <c r="BC13" s="98"/>
      <c r="BD13" s="98"/>
      <c r="BE13" s="98"/>
      <c r="BF13" s="98"/>
      <c r="BG13" s="98"/>
      <c r="BH13" s="98"/>
      <c r="BI13" s="98"/>
      <c r="BJ13" s="98"/>
      <c r="BK13" s="98"/>
    </row>
    <row r="14" spans="1:63" ht="15" x14ac:dyDescent="0.25">
      <c r="A14" s="93" t="s">
        <v>392</v>
      </c>
      <c r="C14" s="93"/>
      <c r="D14" s="93"/>
      <c r="E14" s="189"/>
      <c r="F14" s="93"/>
      <c r="G14" s="93"/>
      <c r="H14" s="93"/>
      <c r="I14" s="189"/>
      <c r="J14" s="93">
        <v>1</v>
      </c>
      <c r="K14" s="93">
        <v>1</v>
      </c>
      <c r="L14" s="93">
        <v>1</v>
      </c>
      <c r="M14" s="189">
        <v>114566152.5</v>
      </c>
      <c r="N14" s="93">
        <v>1</v>
      </c>
      <c r="O14" s="93">
        <v>1</v>
      </c>
      <c r="P14" s="93">
        <v>1</v>
      </c>
      <c r="Q14" s="189">
        <v>23428061.5</v>
      </c>
      <c r="R14" s="93">
        <v>1</v>
      </c>
      <c r="S14" s="97">
        <f t="shared" si="2"/>
        <v>137994214</v>
      </c>
      <c r="T14" s="97"/>
      <c r="U14" s="97"/>
      <c r="V14" s="97"/>
      <c r="W14" s="97"/>
      <c r="X14" s="97"/>
      <c r="Y14" s="98"/>
      <c r="Z14" s="98"/>
      <c r="AA14" s="98"/>
      <c r="AB14" s="98"/>
      <c r="AC14" s="98"/>
      <c r="AD14" s="98"/>
      <c r="AE14" s="98"/>
      <c r="AG14" s="93" t="s">
        <v>392</v>
      </c>
      <c r="AH14" s="93"/>
      <c r="AI14" s="93"/>
      <c r="AJ14" s="93"/>
      <c r="AK14" s="189"/>
      <c r="AL14" s="93"/>
      <c r="AM14" s="93"/>
      <c r="AN14" s="93"/>
      <c r="AO14" s="189"/>
      <c r="AP14" s="93">
        <v>1</v>
      </c>
      <c r="AQ14" s="93">
        <v>1</v>
      </c>
      <c r="AR14" s="93">
        <v>1</v>
      </c>
      <c r="AS14" s="189">
        <v>105151796.70999999</v>
      </c>
      <c r="AT14" s="93">
        <v>1</v>
      </c>
      <c r="AU14" s="93">
        <v>1</v>
      </c>
      <c r="AV14" s="93"/>
      <c r="AW14" s="189"/>
      <c r="AX14" s="190">
        <f t="shared" si="1"/>
        <v>5</v>
      </c>
      <c r="AY14" s="97">
        <f t="shared" si="3"/>
        <v>105151796.70999999</v>
      </c>
      <c r="AZ14" s="98"/>
      <c r="BA14" s="98"/>
      <c r="BB14" s="98"/>
      <c r="BC14" s="98"/>
      <c r="BD14" s="98"/>
      <c r="BE14" s="98"/>
      <c r="BF14" s="98"/>
      <c r="BG14" s="98"/>
      <c r="BH14" s="98"/>
      <c r="BI14" s="98"/>
      <c r="BJ14" s="98"/>
      <c r="BK14" s="98"/>
    </row>
    <row r="15" spans="1:63" ht="15" x14ac:dyDescent="0.25">
      <c r="A15" s="93" t="s">
        <v>393</v>
      </c>
      <c r="C15" s="93"/>
      <c r="D15" s="93"/>
      <c r="E15" s="189"/>
      <c r="F15" s="93"/>
      <c r="G15" s="93"/>
      <c r="H15" s="93"/>
      <c r="I15" s="189"/>
      <c r="J15" s="93">
        <v>1</v>
      </c>
      <c r="K15" s="93">
        <v>1</v>
      </c>
      <c r="L15" s="93">
        <v>1</v>
      </c>
      <c r="M15" s="189">
        <v>114566152.5</v>
      </c>
      <c r="N15" s="93">
        <v>1</v>
      </c>
      <c r="O15" s="93">
        <v>1</v>
      </c>
      <c r="P15" s="93">
        <v>1</v>
      </c>
      <c r="Q15" s="189">
        <v>23428061.5</v>
      </c>
      <c r="R15" s="93">
        <v>1</v>
      </c>
      <c r="S15" s="97">
        <f t="shared" si="2"/>
        <v>137994214</v>
      </c>
      <c r="T15" s="97"/>
      <c r="U15" s="97"/>
      <c r="V15" s="97"/>
      <c r="W15" s="97"/>
      <c r="X15" s="97"/>
      <c r="Y15" s="98"/>
      <c r="Z15" s="98"/>
      <c r="AA15" s="98"/>
      <c r="AB15" s="98"/>
      <c r="AC15" s="98"/>
      <c r="AD15" s="98"/>
      <c r="AE15" s="98"/>
      <c r="AG15" s="93" t="s">
        <v>393</v>
      </c>
      <c r="AH15" s="93"/>
      <c r="AI15" s="93"/>
      <c r="AJ15" s="93"/>
      <c r="AK15" s="189"/>
      <c r="AL15" s="93"/>
      <c r="AM15" s="93"/>
      <c r="AN15" s="93"/>
      <c r="AO15" s="189"/>
      <c r="AP15" s="93">
        <v>1</v>
      </c>
      <c r="AQ15" s="93">
        <v>1</v>
      </c>
      <c r="AR15" s="93">
        <v>1</v>
      </c>
      <c r="AS15" s="189">
        <v>105151796.70999999</v>
      </c>
      <c r="AT15" s="93">
        <v>1</v>
      </c>
      <c r="AU15" s="93">
        <v>1</v>
      </c>
      <c r="AV15" s="93"/>
      <c r="AW15" s="189"/>
      <c r="AX15" s="190">
        <f t="shared" si="1"/>
        <v>5</v>
      </c>
      <c r="AY15" s="97">
        <f t="shared" si="3"/>
        <v>105151796.70999999</v>
      </c>
      <c r="AZ15" s="98"/>
      <c r="BA15" s="98"/>
      <c r="BB15" s="98"/>
      <c r="BC15" s="98"/>
      <c r="BD15" s="98"/>
      <c r="BE15" s="98"/>
      <c r="BF15" s="98"/>
      <c r="BG15" s="98"/>
      <c r="BH15" s="98"/>
      <c r="BI15" s="98"/>
      <c r="BJ15" s="98"/>
      <c r="BK15" s="98"/>
    </row>
    <row r="16" spans="1:63" ht="15" x14ac:dyDescent="0.25">
      <c r="A16" s="93" t="s">
        <v>394</v>
      </c>
      <c r="C16" s="93"/>
      <c r="D16" s="93"/>
      <c r="E16" s="189"/>
      <c r="F16" s="93"/>
      <c r="G16" s="93"/>
      <c r="H16" s="93"/>
      <c r="I16" s="189"/>
      <c r="J16" s="93">
        <v>1</v>
      </c>
      <c r="K16" s="93">
        <v>1</v>
      </c>
      <c r="L16" s="93">
        <v>1</v>
      </c>
      <c r="M16" s="189">
        <v>114566152.5</v>
      </c>
      <c r="N16" s="93">
        <v>1</v>
      </c>
      <c r="O16" s="93">
        <v>1</v>
      </c>
      <c r="P16" s="93">
        <v>1</v>
      </c>
      <c r="Q16" s="189">
        <v>23428061.5</v>
      </c>
      <c r="R16" s="93">
        <v>1</v>
      </c>
      <c r="S16" s="97">
        <f t="shared" si="2"/>
        <v>137994214</v>
      </c>
      <c r="T16" s="97"/>
      <c r="U16" s="97"/>
      <c r="V16" s="97"/>
      <c r="W16" s="97"/>
      <c r="X16" s="97"/>
      <c r="Y16" s="98"/>
      <c r="Z16" s="98"/>
      <c r="AA16" s="98"/>
      <c r="AB16" s="98"/>
      <c r="AC16" s="98"/>
      <c r="AD16" s="98"/>
      <c r="AE16" s="98"/>
      <c r="AG16" s="93" t="s">
        <v>394</v>
      </c>
      <c r="AH16" s="93"/>
      <c r="AI16" s="93"/>
      <c r="AJ16" s="93"/>
      <c r="AK16" s="189"/>
      <c r="AL16" s="93"/>
      <c r="AM16" s="93"/>
      <c r="AN16" s="93"/>
      <c r="AO16" s="189"/>
      <c r="AP16" s="93">
        <v>1</v>
      </c>
      <c r="AQ16" s="93">
        <v>1</v>
      </c>
      <c r="AR16" s="93">
        <v>1</v>
      </c>
      <c r="AS16" s="189">
        <v>105151796.70999999</v>
      </c>
      <c r="AT16" s="93">
        <v>1</v>
      </c>
      <c r="AU16" s="93">
        <v>1</v>
      </c>
      <c r="AV16" s="93"/>
      <c r="AW16" s="189"/>
      <c r="AX16" s="190">
        <f t="shared" si="1"/>
        <v>5</v>
      </c>
      <c r="AY16" s="97">
        <f t="shared" si="3"/>
        <v>105151796.70999999</v>
      </c>
      <c r="AZ16" s="98"/>
      <c r="BA16" s="98"/>
      <c r="BB16" s="98"/>
      <c r="BC16" s="98"/>
      <c r="BD16" s="98"/>
      <c r="BE16" s="98"/>
      <c r="BF16" s="98"/>
      <c r="BG16" s="98"/>
      <c r="BH16" s="98"/>
      <c r="BI16" s="98"/>
      <c r="BJ16" s="98"/>
      <c r="BK16" s="98"/>
    </row>
    <row r="17" spans="1:63" ht="15" x14ac:dyDescent="0.25">
      <c r="A17" s="93" t="s">
        <v>395</v>
      </c>
      <c r="C17" s="93"/>
      <c r="D17" s="93"/>
      <c r="E17" s="189"/>
      <c r="F17" s="93"/>
      <c r="G17" s="93"/>
      <c r="H17" s="93"/>
      <c r="I17" s="189"/>
      <c r="J17" s="93">
        <v>1</v>
      </c>
      <c r="K17" s="93">
        <v>1</v>
      </c>
      <c r="L17" s="93">
        <v>1</v>
      </c>
      <c r="M17" s="189">
        <v>114566152.5</v>
      </c>
      <c r="N17" s="93">
        <v>1</v>
      </c>
      <c r="O17" s="93">
        <v>1</v>
      </c>
      <c r="P17" s="93">
        <v>1</v>
      </c>
      <c r="Q17" s="189">
        <v>23428061.5</v>
      </c>
      <c r="R17" s="93">
        <v>1</v>
      </c>
      <c r="S17" s="97">
        <f t="shared" si="2"/>
        <v>137994214</v>
      </c>
      <c r="T17" s="97"/>
      <c r="U17" s="97"/>
      <c r="V17" s="97"/>
      <c r="W17" s="97"/>
      <c r="X17" s="97"/>
      <c r="Y17" s="98"/>
      <c r="Z17" s="98"/>
      <c r="AA17" s="98"/>
      <c r="AB17" s="98"/>
      <c r="AC17" s="98"/>
      <c r="AD17" s="98"/>
      <c r="AE17" s="98"/>
      <c r="AG17" s="93" t="s">
        <v>395</v>
      </c>
      <c r="AH17" s="93"/>
      <c r="AI17" s="93"/>
      <c r="AJ17" s="93"/>
      <c r="AK17" s="189"/>
      <c r="AL17" s="93"/>
      <c r="AM17" s="93"/>
      <c r="AN17" s="93"/>
      <c r="AO17" s="189"/>
      <c r="AP17" s="93">
        <v>1</v>
      </c>
      <c r="AQ17" s="93">
        <v>1</v>
      </c>
      <c r="AR17" s="93">
        <v>1</v>
      </c>
      <c r="AS17" s="189">
        <v>105151796.70999999</v>
      </c>
      <c r="AT17" s="93">
        <v>1</v>
      </c>
      <c r="AU17" s="93">
        <v>1</v>
      </c>
      <c r="AV17" s="93"/>
      <c r="AW17" s="189"/>
      <c r="AX17" s="190">
        <f t="shared" si="1"/>
        <v>5</v>
      </c>
      <c r="AY17" s="97">
        <f t="shared" si="3"/>
        <v>105151796.70999999</v>
      </c>
      <c r="AZ17" s="98"/>
      <c r="BA17" s="98"/>
      <c r="BB17" s="98"/>
      <c r="BC17" s="98"/>
      <c r="BD17" s="98"/>
      <c r="BE17" s="98"/>
      <c r="BF17" s="98"/>
      <c r="BG17" s="98"/>
      <c r="BH17" s="98"/>
      <c r="BI17" s="98"/>
      <c r="BJ17" s="98"/>
      <c r="BK17" s="98"/>
    </row>
    <row r="18" spans="1:63" ht="15" x14ac:dyDescent="0.25">
      <c r="A18" s="93" t="s">
        <v>396</v>
      </c>
      <c r="C18" s="93"/>
      <c r="D18" s="93"/>
      <c r="E18" s="189"/>
      <c r="F18" s="93"/>
      <c r="G18" s="93"/>
      <c r="H18" s="93"/>
      <c r="I18" s="189"/>
      <c r="J18" s="93">
        <v>1</v>
      </c>
      <c r="K18" s="93">
        <v>1</v>
      </c>
      <c r="L18" s="93">
        <v>1</v>
      </c>
      <c r="M18" s="189">
        <v>114566152.5</v>
      </c>
      <c r="N18" s="93">
        <v>1</v>
      </c>
      <c r="O18" s="93">
        <v>1</v>
      </c>
      <c r="P18" s="93">
        <v>1</v>
      </c>
      <c r="Q18" s="189">
        <v>23428061.5</v>
      </c>
      <c r="R18" s="93">
        <v>1</v>
      </c>
      <c r="S18" s="97">
        <f t="shared" si="2"/>
        <v>137994214</v>
      </c>
      <c r="T18" s="97"/>
      <c r="U18" s="97"/>
      <c r="V18" s="97"/>
      <c r="W18" s="97"/>
      <c r="X18" s="97"/>
      <c r="Y18" s="98"/>
      <c r="Z18" s="98"/>
      <c r="AA18" s="98"/>
      <c r="AB18" s="98"/>
      <c r="AC18" s="98"/>
      <c r="AD18" s="98"/>
      <c r="AE18" s="98"/>
      <c r="AG18" s="93" t="s">
        <v>396</v>
      </c>
      <c r="AH18" s="93"/>
      <c r="AI18" s="93"/>
      <c r="AJ18" s="93"/>
      <c r="AK18" s="189"/>
      <c r="AL18" s="93"/>
      <c r="AM18" s="93"/>
      <c r="AN18" s="93"/>
      <c r="AO18" s="189"/>
      <c r="AP18" s="93">
        <v>1</v>
      </c>
      <c r="AQ18" s="93">
        <v>1</v>
      </c>
      <c r="AR18" s="93">
        <v>1</v>
      </c>
      <c r="AS18" s="189">
        <v>105151796.70999999</v>
      </c>
      <c r="AT18" s="93">
        <v>1</v>
      </c>
      <c r="AU18" s="93">
        <v>1</v>
      </c>
      <c r="AV18" s="93"/>
      <c r="AW18" s="189"/>
      <c r="AX18" s="190">
        <f t="shared" si="1"/>
        <v>5</v>
      </c>
      <c r="AY18" s="97">
        <f t="shared" si="3"/>
        <v>105151796.70999999</v>
      </c>
      <c r="AZ18" s="98"/>
      <c r="BA18" s="98"/>
      <c r="BB18" s="98"/>
      <c r="BC18" s="98"/>
      <c r="BD18" s="98"/>
      <c r="BE18" s="98"/>
      <c r="BF18" s="98"/>
      <c r="BG18" s="98"/>
      <c r="BH18" s="98"/>
      <c r="BI18" s="98"/>
      <c r="BJ18" s="98"/>
      <c r="BK18" s="98"/>
    </row>
    <row r="19" spans="1:63" ht="15" x14ac:dyDescent="0.25">
      <c r="A19" s="93" t="s">
        <v>397</v>
      </c>
      <c r="C19" s="93"/>
      <c r="D19" s="93"/>
      <c r="E19" s="189"/>
      <c r="F19" s="93"/>
      <c r="G19" s="93"/>
      <c r="H19" s="93"/>
      <c r="I19" s="189"/>
      <c r="J19" s="93">
        <v>1</v>
      </c>
      <c r="K19" s="93">
        <v>1</v>
      </c>
      <c r="L19" s="93">
        <v>1</v>
      </c>
      <c r="M19" s="189">
        <v>114566152.5</v>
      </c>
      <c r="N19" s="93">
        <v>1</v>
      </c>
      <c r="O19" s="93">
        <v>1</v>
      </c>
      <c r="P19" s="93">
        <v>1</v>
      </c>
      <c r="Q19" s="189">
        <v>23428061.5</v>
      </c>
      <c r="R19" s="93">
        <v>1</v>
      </c>
      <c r="S19" s="97">
        <f t="shared" si="2"/>
        <v>137994214</v>
      </c>
      <c r="T19" s="97"/>
      <c r="U19" s="97"/>
      <c r="V19" s="97"/>
      <c r="W19" s="97"/>
      <c r="X19" s="97"/>
      <c r="Y19" s="98"/>
      <c r="Z19" s="98"/>
      <c r="AA19" s="98"/>
      <c r="AB19" s="98"/>
      <c r="AC19" s="98"/>
      <c r="AD19" s="98"/>
      <c r="AE19" s="98"/>
      <c r="AG19" s="93" t="s">
        <v>397</v>
      </c>
      <c r="AH19" s="93"/>
      <c r="AI19" s="93"/>
      <c r="AJ19" s="93"/>
      <c r="AK19" s="189"/>
      <c r="AL19" s="93"/>
      <c r="AM19" s="93"/>
      <c r="AN19" s="93"/>
      <c r="AO19" s="189"/>
      <c r="AP19" s="93">
        <v>1</v>
      </c>
      <c r="AQ19" s="93">
        <v>1</v>
      </c>
      <c r="AR19" s="93">
        <v>1</v>
      </c>
      <c r="AS19" s="189">
        <v>105151796.70999999</v>
      </c>
      <c r="AT19" s="93">
        <v>1</v>
      </c>
      <c r="AU19" s="93">
        <v>1</v>
      </c>
      <c r="AV19" s="93"/>
      <c r="AW19" s="189"/>
      <c r="AX19" s="190">
        <f t="shared" si="1"/>
        <v>5</v>
      </c>
      <c r="AY19" s="97">
        <f t="shared" si="3"/>
        <v>105151796.70999999</v>
      </c>
      <c r="AZ19" s="98"/>
      <c r="BA19" s="98"/>
      <c r="BB19" s="98"/>
      <c r="BC19" s="98"/>
      <c r="BD19" s="98"/>
      <c r="BE19" s="98"/>
      <c r="BF19" s="98"/>
      <c r="BG19" s="98"/>
      <c r="BH19" s="98"/>
      <c r="BI19" s="93"/>
      <c r="BJ19" s="93"/>
      <c r="BK19" s="93"/>
    </row>
    <row r="20" spans="1:63" ht="15" x14ac:dyDescent="0.25">
      <c r="A20" s="93" t="s">
        <v>398</v>
      </c>
      <c r="C20" s="93"/>
      <c r="D20" s="93"/>
      <c r="E20" s="189"/>
      <c r="F20" s="93"/>
      <c r="G20" s="93"/>
      <c r="H20" s="93"/>
      <c r="I20" s="189"/>
      <c r="J20" s="93">
        <v>1</v>
      </c>
      <c r="K20" s="93">
        <v>1</v>
      </c>
      <c r="L20" s="93">
        <v>1</v>
      </c>
      <c r="M20" s="189">
        <v>114566152.5</v>
      </c>
      <c r="N20" s="93">
        <v>1</v>
      </c>
      <c r="O20" s="93">
        <v>1</v>
      </c>
      <c r="P20" s="93">
        <v>1</v>
      </c>
      <c r="Q20" s="189">
        <v>23428061.5</v>
      </c>
      <c r="R20" s="93">
        <v>1</v>
      </c>
      <c r="S20" s="97">
        <f t="shared" si="2"/>
        <v>137994214</v>
      </c>
      <c r="T20" s="97"/>
      <c r="U20" s="97"/>
      <c r="V20" s="97"/>
      <c r="W20" s="97"/>
      <c r="X20" s="97"/>
      <c r="Y20" s="98"/>
      <c r="Z20" s="98"/>
      <c r="AA20" s="98"/>
      <c r="AB20" s="98"/>
      <c r="AC20" s="98"/>
      <c r="AD20" s="98"/>
      <c r="AE20" s="98"/>
      <c r="AG20" s="93" t="s">
        <v>398</v>
      </c>
      <c r="AH20" s="93"/>
      <c r="AI20" s="93"/>
      <c r="AJ20" s="93"/>
      <c r="AK20" s="189"/>
      <c r="AL20" s="93"/>
      <c r="AM20" s="93"/>
      <c r="AN20" s="93"/>
      <c r="AO20" s="189"/>
      <c r="AP20" s="93">
        <v>1</v>
      </c>
      <c r="AQ20" s="93">
        <v>1</v>
      </c>
      <c r="AR20" s="93">
        <v>1</v>
      </c>
      <c r="AS20" s="189">
        <v>105151796.70999999</v>
      </c>
      <c r="AT20" s="93">
        <v>1</v>
      </c>
      <c r="AU20" s="93">
        <v>1</v>
      </c>
      <c r="AV20" s="93"/>
      <c r="AW20" s="189"/>
      <c r="AX20" s="190">
        <f t="shared" si="1"/>
        <v>5</v>
      </c>
      <c r="AY20" s="97">
        <f t="shared" si="3"/>
        <v>105151796.70999999</v>
      </c>
      <c r="AZ20" s="98"/>
      <c r="BA20" s="98"/>
      <c r="BB20" s="98"/>
      <c r="BC20" s="98"/>
      <c r="BD20" s="98"/>
      <c r="BE20" s="98"/>
      <c r="BF20" s="98"/>
      <c r="BG20" s="98"/>
      <c r="BH20" s="98"/>
      <c r="BI20" s="93"/>
      <c r="BJ20" s="93"/>
      <c r="BK20" s="93"/>
    </row>
    <row r="21" spans="1:63" ht="15" x14ac:dyDescent="0.25">
      <c r="A21" s="93" t="s">
        <v>399</v>
      </c>
      <c r="C21" s="93"/>
      <c r="D21" s="93"/>
      <c r="E21" s="189"/>
      <c r="F21" s="93"/>
      <c r="G21" s="93"/>
      <c r="H21" s="93"/>
      <c r="I21" s="189"/>
      <c r="J21" s="93">
        <v>1</v>
      </c>
      <c r="K21" s="93">
        <v>1</v>
      </c>
      <c r="L21" s="93">
        <v>1</v>
      </c>
      <c r="M21" s="189">
        <v>114566152.5</v>
      </c>
      <c r="N21" s="93">
        <v>1</v>
      </c>
      <c r="O21" s="93">
        <v>1</v>
      </c>
      <c r="P21" s="93">
        <v>1</v>
      </c>
      <c r="Q21" s="189">
        <v>23428061.5</v>
      </c>
      <c r="R21" s="93">
        <v>1</v>
      </c>
      <c r="S21" s="97">
        <f t="shared" si="2"/>
        <v>137994214</v>
      </c>
      <c r="T21" s="97"/>
      <c r="U21" s="97"/>
      <c r="V21" s="97"/>
      <c r="W21" s="97"/>
      <c r="X21" s="97"/>
      <c r="Y21" s="98"/>
      <c r="Z21" s="98"/>
      <c r="AA21" s="98"/>
      <c r="AB21" s="98"/>
      <c r="AC21" s="98"/>
      <c r="AD21" s="98"/>
      <c r="AE21" s="98"/>
      <c r="AG21" s="93" t="s">
        <v>399</v>
      </c>
      <c r="AH21" s="93"/>
      <c r="AI21" s="93"/>
      <c r="AJ21" s="93"/>
      <c r="AK21" s="189"/>
      <c r="AL21" s="93"/>
      <c r="AM21" s="93"/>
      <c r="AN21" s="93"/>
      <c r="AO21" s="189"/>
      <c r="AP21" s="93">
        <v>1</v>
      </c>
      <c r="AQ21" s="93">
        <v>1</v>
      </c>
      <c r="AR21" s="93">
        <v>1</v>
      </c>
      <c r="AS21" s="189">
        <v>105151796.70999999</v>
      </c>
      <c r="AT21" s="93">
        <v>1</v>
      </c>
      <c r="AU21" s="93">
        <v>1</v>
      </c>
      <c r="AV21" s="93"/>
      <c r="AW21" s="189"/>
      <c r="AX21" s="190">
        <f t="shared" si="1"/>
        <v>5</v>
      </c>
      <c r="AY21" s="97">
        <f t="shared" si="3"/>
        <v>105151796.70999999</v>
      </c>
      <c r="AZ21" s="98"/>
      <c r="BA21" s="98"/>
      <c r="BB21" s="98"/>
      <c r="BC21" s="98"/>
      <c r="BD21" s="98"/>
      <c r="BE21" s="98"/>
      <c r="BF21" s="98"/>
      <c r="BG21" s="98"/>
      <c r="BH21" s="98"/>
      <c r="BI21" s="93"/>
      <c r="BJ21" s="93"/>
      <c r="BK21" s="93"/>
    </row>
    <row r="22" spans="1:63" ht="15" x14ac:dyDescent="0.25">
      <c r="A22" s="93" t="s">
        <v>400</v>
      </c>
      <c r="C22" s="93"/>
      <c r="D22" s="93"/>
      <c r="E22" s="189"/>
      <c r="F22" s="93"/>
      <c r="G22" s="93"/>
      <c r="H22" s="93"/>
      <c r="I22" s="189"/>
      <c r="J22" s="93">
        <v>1</v>
      </c>
      <c r="K22" s="93">
        <v>1</v>
      </c>
      <c r="L22" s="93">
        <v>1</v>
      </c>
      <c r="M22" s="189">
        <v>204832176.5</v>
      </c>
      <c r="N22" s="93">
        <v>1</v>
      </c>
      <c r="O22" s="93">
        <v>1</v>
      </c>
      <c r="P22" s="93">
        <v>1</v>
      </c>
      <c r="Q22" s="189">
        <v>23428061.5</v>
      </c>
      <c r="R22" s="93">
        <v>1</v>
      </c>
      <c r="S22" s="97">
        <f t="shared" si="2"/>
        <v>228260238</v>
      </c>
      <c r="T22" s="97"/>
      <c r="U22" s="97"/>
      <c r="V22" s="97"/>
      <c r="W22" s="97"/>
      <c r="X22" s="97"/>
      <c r="Y22" s="98"/>
      <c r="Z22" s="98"/>
      <c r="AA22" s="98"/>
      <c r="AB22" s="98"/>
      <c r="AC22" s="98"/>
      <c r="AD22" s="98"/>
      <c r="AE22" s="98"/>
      <c r="AG22" s="93" t="s">
        <v>400</v>
      </c>
      <c r="AH22" s="93"/>
      <c r="AI22" s="93"/>
      <c r="AJ22" s="93"/>
      <c r="AK22" s="189"/>
      <c r="AL22" s="93"/>
      <c r="AM22" s="93"/>
      <c r="AN22" s="93"/>
      <c r="AO22" s="189"/>
      <c r="AP22" s="93">
        <v>1</v>
      </c>
      <c r="AQ22" s="93">
        <v>1</v>
      </c>
      <c r="AR22" s="93">
        <v>1</v>
      </c>
      <c r="AS22" s="189">
        <v>195417820.71000001</v>
      </c>
      <c r="AT22" s="93">
        <v>1</v>
      </c>
      <c r="AU22" s="93">
        <v>1</v>
      </c>
      <c r="AV22" s="93"/>
      <c r="AW22" s="189"/>
      <c r="AX22" s="190">
        <f t="shared" si="1"/>
        <v>5</v>
      </c>
      <c r="AY22" s="97">
        <f t="shared" si="3"/>
        <v>195417820.71000001</v>
      </c>
      <c r="AZ22" s="98"/>
      <c r="BA22" s="98"/>
      <c r="BB22" s="98"/>
      <c r="BC22" s="98"/>
      <c r="BD22" s="98"/>
      <c r="BE22" s="98"/>
      <c r="BF22" s="98"/>
      <c r="BG22" s="98"/>
      <c r="BH22" s="98"/>
      <c r="BI22" s="98"/>
      <c r="BJ22" s="98"/>
      <c r="BK22" s="98"/>
    </row>
    <row r="23" spans="1:63" ht="15" x14ac:dyDescent="0.25">
      <c r="A23" s="93" t="s">
        <v>401</v>
      </c>
      <c r="C23" s="93"/>
      <c r="D23" s="93"/>
      <c r="E23" s="189"/>
      <c r="F23" s="93"/>
      <c r="G23" s="93"/>
      <c r="H23" s="93"/>
      <c r="I23" s="189"/>
      <c r="J23" s="93">
        <v>1</v>
      </c>
      <c r="K23" s="93">
        <v>1</v>
      </c>
      <c r="L23" s="93">
        <v>1</v>
      </c>
      <c r="M23" s="189">
        <v>114566152.5</v>
      </c>
      <c r="N23" s="93">
        <v>1</v>
      </c>
      <c r="O23" s="93">
        <v>1</v>
      </c>
      <c r="P23" s="93">
        <v>1</v>
      </c>
      <c r="Q23" s="189">
        <v>23428061.5</v>
      </c>
      <c r="R23" s="93">
        <v>1</v>
      </c>
      <c r="S23" s="97">
        <f t="shared" si="2"/>
        <v>137994214</v>
      </c>
      <c r="T23" s="97"/>
      <c r="U23" s="97"/>
      <c r="V23" s="97"/>
      <c r="W23" s="97"/>
      <c r="X23" s="97"/>
      <c r="Y23" s="98"/>
      <c r="Z23" s="98"/>
      <c r="AA23" s="98"/>
      <c r="AB23" s="98"/>
      <c r="AC23" s="98"/>
      <c r="AD23" s="98"/>
      <c r="AE23" s="98"/>
      <c r="AG23" s="93" t="s">
        <v>401</v>
      </c>
      <c r="AH23" s="93"/>
      <c r="AI23" s="93"/>
      <c r="AJ23" s="93"/>
      <c r="AK23" s="189"/>
      <c r="AL23" s="93"/>
      <c r="AM23" s="93"/>
      <c r="AN23" s="93"/>
      <c r="AO23" s="189"/>
      <c r="AP23" s="93">
        <v>1</v>
      </c>
      <c r="AQ23" s="93">
        <v>1</v>
      </c>
      <c r="AR23" s="93">
        <v>1</v>
      </c>
      <c r="AS23" s="189">
        <v>105151796.70999999</v>
      </c>
      <c r="AT23" s="93">
        <v>1</v>
      </c>
      <c r="AU23" s="93">
        <v>1</v>
      </c>
      <c r="AV23" s="93"/>
      <c r="AW23" s="189"/>
      <c r="AX23" s="190">
        <f t="shared" si="1"/>
        <v>5</v>
      </c>
      <c r="AY23" s="97">
        <f t="shared" si="3"/>
        <v>105151796.70999999</v>
      </c>
      <c r="AZ23" s="98"/>
      <c r="BA23" s="98"/>
      <c r="BB23" s="98"/>
      <c r="BC23" s="98"/>
      <c r="BD23" s="98"/>
      <c r="BE23" s="98"/>
      <c r="BF23" s="98"/>
      <c r="BG23" s="98"/>
      <c r="BH23" s="98"/>
      <c r="BI23" s="98"/>
      <c r="BJ23" s="98"/>
      <c r="BK23" s="98"/>
    </row>
    <row r="24" spans="1:63" ht="15" x14ac:dyDescent="0.25">
      <c r="A24" s="93" t="s">
        <v>402</v>
      </c>
      <c r="C24" s="93"/>
      <c r="D24" s="93"/>
      <c r="E24" s="189"/>
      <c r="F24" s="93"/>
      <c r="G24" s="93"/>
      <c r="H24" s="93"/>
      <c r="I24" s="189"/>
      <c r="J24" s="93">
        <v>1</v>
      </c>
      <c r="K24" s="93">
        <v>1</v>
      </c>
      <c r="L24" s="93">
        <v>1</v>
      </c>
      <c r="M24" s="189">
        <v>114566152.5</v>
      </c>
      <c r="N24" s="93">
        <v>1</v>
      </c>
      <c r="O24" s="93">
        <v>1</v>
      </c>
      <c r="P24" s="93">
        <v>1</v>
      </c>
      <c r="Q24" s="189">
        <v>23428061.5</v>
      </c>
      <c r="R24" s="93">
        <v>1</v>
      </c>
      <c r="S24" s="97">
        <f t="shared" si="2"/>
        <v>137994214</v>
      </c>
      <c r="T24" s="97"/>
      <c r="U24" s="97"/>
      <c r="V24" s="97"/>
      <c r="W24" s="97"/>
      <c r="X24" s="97"/>
      <c r="Y24" s="98"/>
      <c r="Z24" s="98"/>
      <c r="AA24" s="98"/>
      <c r="AB24" s="98"/>
      <c r="AC24" s="98"/>
      <c r="AD24" s="98"/>
      <c r="AE24" s="98"/>
      <c r="AG24" s="93" t="s">
        <v>402</v>
      </c>
      <c r="AH24" s="93"/>
      <c r="AI24" s="93"/>
      <c r="AJ24" s="93"/>
      <c r="AK24" s="189"/>
      <c r="AL24" s="93"/>
      <c r="AM24" s="93"/>
      <c r="AN24" s="93"/>
      <c r="AO24" s="189"/>
      <c r="AP24" s="93">
        <v>1</v>
      </c>
      <c r="AQ24" s="93">
        <v>1</v>
      </c>
      <c r="AR24" s="93">
        <v>1</v>
      </c>
      <c r="AS24" s="189">
        <v>105151796.70999999</v>
      </c>
      <c r="AT24" s="93">
        <v>1</v>
      </c>
      <c r="AU24" s="93">
        <v>1</v>
      </c>
      <c r="AV24" s="93"/>
      <c r="AW24" s="189"/>
      <c r="AX24" s="190">
        <f t="shared" si="1"/>
        <v>5</v>
      </c>
      <c r="AY24" s="97">
        <f t="shared" si="3"/>
        <v>105151796.70999999</v>
      </c>
      <c r="AZ24" s="98"/>
      <c r="BA24" s="98"/>
      <c r="BB24" s="98"/>
      <c r="BC24" s="98"/>
      <c r="BD24" s="98"/>
      <c r="BE24" s="98"/>
      <c r="BF24" s="98"/>
      <c r="BG24" s="98"/>
      <c r="BH24" s="98"/>
      <c r="BI24" s="98"/>
      <c r="BJ24" s="98"/>
      <c r="BK24" s="98"/>
    </row>
    <row r="25" spans="1:63" ht="15" x14ac:dyDescent="0.25">
      <c r="A25" s="93" t="s">
        <v>403</v>
      </c>
      <c r="C25" s="93"/>
      <c r="D25" s="93"/>
      <c r="E25" s="189"/>
      <c r="F25" s="93"/>
      <c r="G25" s="93"/>
      <c r="H25" s="93"/>
      <c r="I25" s="189"/>
      <c r="J25" s="93">
        <v>1</v>
      </c>
      <c r="K25" s="93">
        <v>1</v>
      </c>
      <c r="L25" s="93">
        <v>1</v>
      </c>
      <c r="M25" s="189">
        <v>114566152.5</v>
      </c>
      <c r="N25" s="93">
        <v>1</v>
      </c>
      <c r="O25" s="93">
        <v>1</v>
      </c>
      <c r="P25" s="93">
        <v>1</v>
      </c>
      <c r="Q25" s="189">
        <v>23428061.5</v>
      </c>
      <c r="R25" s="93">
        <v>1</v>
      </c>
      <c r="S25" s="97">
        <f t="shared" si="2"/>
        <v>137994214</v>
      </c>
      <c r="T25" s="97"/>
      <c r="U25" s="97"/>
      <c r="V25" s="97"/>
      <c r="W25" s="97"/>
      <c r="X25" s="97"/>
      <c r="Y25" s="98"/>
      <c r="Z25" s="98"/>
      <c r="AA25" s="98"/>
      <c r="AB25" s="98"/>
      <c r="AC25" s="98"/>
      <c r="AD25" s="98"/>
      <c r="AE25" s="98"/>
      <c r="AG25" s="93" t="s">
        <v>403</v>
      </c>
      <c r="AH25" s="93"/>
      <c r="AI25" s="93"/>
      <c r="AJ25" s="93"/>
      <c r="AK25" s="189"/>
      <c r="AL25" s="93"/>
      <c r="AM25" s="93"/>
      <c r="AN25" s="93"/>
      <c r="AO25" s="189"/>
      <c r="AP25" s="93">
        <v>1</v>
      </c>
      <c r="AQ25" s="93">
        <v>1</v>
      </c>
      <c r="AR25" s="93">
        <v>1</v>
      </c>
      <c r="AS25" s="189">
        <v>105151796.70999999</v>
      </c>
      <c r="AT25" s="93">
        <v>1</v>
      </c>
      <c r="AU25" s="93">
        <v>1</v>
      </c>
      <c r="AV25" s="93"/>
      <c r="AW25" s="189"/>
      <c r="AX25" s="190">
        <f t="shared" si="1"/>
        <v>5</v>
      </c>
      <c r="AY25" s="97">
        <f t="shared" si="3"/>
        <v>105151796.70999999</v>
      </c>
      <c r="AZ25" s="98"/>
      <c r="BA25" s="98"/>
      <c r="BB25" s="98"/>
      <c r="BC25" s="98"/>
      <c r="BD25" s="98"/>
      <c r="BE25" s="98"/>
      <c r="BF25" s="98"/>
      <c r="BG25" s="98"/>
      <c r="BH25" s="98"/>
      <c r="BI25" s="98"/>
      <c r="BJ25" s="98"/>
      <c r="BK25" s="98"/>
    </row>
    <row r="26" spans="1:63" ht="15" x14ac:dyDescent="0.25">
      <c r="A26" s="93" t="s">
        <v>404</v>
      </c>
      <c r="C26" s="93"/>
      <c r="D26" s="93"/>
      <c r="E26" s="189"/>
      <c r="F26" s="93"/>
      <c r="G26" s="93"/>
      <c r="H26" s="93"/>
      <c r="I26" s="189"/>
      <c r="J26" s="93">
        <v>1</v>
      </c>
      <c r="K26" s="93">
        <v>1</v>
      </c>
      <c r="L26" s="93">
        <v>1</v>
      </c>
      <c r="M26" s="189">
        <v>114566152.5</v>
      </c>
      <c r="N26" s="93">
        <v>1</v>
      </c>
      <c r="O26" s="93">
        <v>1</v>
      </c>
      <c r="P26" s="93">
        <v>1</v>
      </c>
      <c r="Q26" s="189">
        <v>23428061.5</v>
      </c>
      <c r="R26" s="93">
        <v>1</v>
      </c>
      <c r="S26" s="97">
        <f t="shared" si="2"/>
        <v>137994214</v>
      </c>
      <c r="T26" s="97"/>
      <c r="U26" s="97"/>
      <c r="V26" s="97"/>
      <c r="W26" s="97"/>
      <c r="X26" s="97"/>
      <c r="Y26" s="98"/>
      <c r="Z26" s="98"/>
      <c r="AA26" s="98"/>
      <c r="AB26" s="98"/>
      <c r="AC26" s="98"/>
      <c r="AD26" s="98"/>
      <c r="AE26" s="98"/>
      <c r="AG26" s="93" t="s">
        <v>404</v>
      </c>
      <c r="AH26" s="93"/>
      <c r="AI26" s="93"/>
      <c r="AJ26" s="93"/>
      <c r="AK26" s="189"/>
      <c r="AL26" s="93"/>
      <c r="AM26" s="93"/>
      <c r="AN26" s="93"/>
      <c r="AO26" s="189"/>
      <c r="AP26" s="93">
        <v>1</v>
      </c>
      <c r="AQ26" s="93">
        <v>1</v>
      </c>
      <c r="AR26" s="93">
        <v>1</v>
      </c>
      <c r="AS26" s="189">
        <v>105151796.70999999</v>
      </c>
      <c r="AT26" s="93">
        <v>1</v>
      </c>
      <c r="AU26" s="93">
        <v>1</v>
      </c>
      <c r="AV26" s="93"/>
      <c r="AW26" s="189"/>
      <c r="AX26" s="190">
        <f t="shared" si="1"/>
        <v>5</v>
      </c>
      <c r="AY26" s="97">
        <f t="shared" si="3"/>
        <v>105151796.70999999</v>
      </c>
      <c r="AZ26" s="98"/>
      <c r="BA26" s="98"/>
      <c r="BB26" s="98"/>
      <c r="BC26" s="98"/>
      <c r="BD26" s="98"/>
      <c r="BE26" s="98"/>
      <c r="BF26" s="98"/>
      <c r="BG26" s="98"/>
      <c r="BH26" s="98"/>
      <c r="BI26" s="98"/>
      <c r="BJ26" s="98"/>
      <c r="BK26" s="98"/>
    </row>
    <row r="27" spans="1:63" ht="15" x14ac:dyDescent="0.25">
      <c r="A27" s="93" t="s">
        <v>405</v>
      </c>
      <c r="C27" s="93"/>
      <c r="D27" s="93"/>
      <c r="E27" s="189"/>
      <c r="F27" s="93"/>
      <c r="G27" s="93"/>
      <c r="H27" s="93"/>
      <c r="I27" s="189"/>
      <c r="J27" s="93">
        <v>1</v>
      </c>
      <c r="K27" s="93">
        <v>1</v>
      </c>
      <c r="L27" s="93">
        <v>1</v>
      </c>
      <c r="M27" s="189">
        <v>114566152.5</v>
      </c>
      <c r="N27" s="93">
        <v>1</v>
      </c>
      <c r="O27" s="93">
        <v>1</v>
      </c>
      <c r="P27" s="93">
        <v>1</v>
      </c>
      <c r="Q27" s="189">
        <v>23428061.5</v>
      </c>
      <c r="R27" s="93">
        <v>1</v>
      </c>
      <c r="S27" s="97">
        <f t="shared" si="2"/>
        <v>137994214</v>
      </c>
      <c r="T27" s="97"/>
      <c r="U27" s="97"/>
      <c r="V27" s="97"/>
      <c r="W27" s="97"/>
      <c r="X27" s="97"/>
      <c r="Y27" s="98"/>
      <c r="Z27" s="98"/>
      <c r="AA27" s="98"/>
      <c r="AB27" s="98"/>
      <c r="AC27" s="98"/>
      <c r="AD27" s="98"/>
      <c r="AE27" s="98"/>
      <c r="AG27" s="93" t="s">
        <v>405</v>
      </c>
      <c r="AH27" s="93"/>
      <c r="AI27" s="93"/>
      <c r="AJ27" s="93"/>
      <c r="AK27" s="189"/>
      <c r="AL27" s="93"/>
      <c r="AM27" s="93"/>
      <c r="AN27" s="93"/>
      <c r="AO27" s="189"/>
      <c r="AP27" s="93">
        <v>1</v>
      </c>
      <c r="AQ27" s="93">
        <v>1</v>
      </c>
      <c r="AR27" s="93">
        <v>1</v>
      </c>
      <c r="AS27" s="189">
        <v>105151796.70999999</v>
      </c>
      <c r="AT27" s="93">
        <v>1</v>
      </c>
      <c r="AU27" s="93">
        <v>1</v>
      </c>
      <c r="AV27" s="93"/>
      <c r="AW27" s="189"/>
      <c r="AX27" s="190">
        <f t="shared" si="1"/>
        <v>5</v>
      </c>
      <c r="AY27" s="97">
        <f t="shared" si="3"/>
        <v>105151796.70999999</v>
      </c>
      <c r="AZ27" s="98"/>
      <c r="BA27" s="98"/>
      <c r="BB27" s="98"/>
      <c r="BC27" s="98"/>
      <c r="BD27" s="98"/>
      <c r="BE27" s="98"/>
      <c r="BF27" s="98"/>
      <c r="BG27" s="98"/>
      <c r="BH27" s="98"/>
      <c r="BI27" s="98"/>
      <c r="BJ27" s="98"/>
      <c r="BK27" s="98"/>
    </row>
    <row r="28" spans="1:63" ht="15" x14ac:dyDescent="0.25">
      <c r="A28" s="93" t="s">
        <v>406</v>
      </c>
      <c r="C28" s="93"/>
      <c r="D28" s="93"/>
      <c r="E28" s="189"/>
      <c r="F28" s="93"/>
      <c r="G28" s="93"/>
      <c r="H28" s="93"/>
      <c r="I28" s="189"/>
      <c r="J28" s="93">
        <v>1</v>
      </c>
      <c r="K28" s="93">
        <v>1</v>
      </c>
      <c r="L28" s="93">
        <v>1</v>
      </c>
      <c r="M28" s="189">
        <v>114566152.5</v>
      </c>
      <c r="N28" s="93">
        <v>1</v>
      </c>
      <c r="O28" s="93">
        <v>1</v>
      </c>
      <c r="P28" s="93">
        <v>1</v>
      </c>
      <c r="Q28" s="189">
        <v>23428061.5</v>
      </c>
      <c r="R28" s="93">
        <v>1</v>
      </c>
      <c r="S28" s="97">
        <f t="shared" si="2"/>
        <v>137994214</v>
      </c>
      <c r="T28" s="97"/>
      <c r="U28" s="97"/>
      <c r="V28" s="97"/>
      <c r="W28" s="97"/>
      <c r="X28" s="97"/>
      <c r="Y28" s="98"/>
      <c r="Z28" s="98"/>
      <c r="AA28" s="98"/>
      <c r="AB28" s="98"/>
      <c r="AC28" s="98"/>
      <c r="AD28" s="98"/>
      <c r="AE28" s="98"/>
      <c r="AG28" s="93" t="s">
        <v>406</v>
      </c>
      <c r="AH28" s="93"/>
      <c r="AI28" s="93"/>
      <c r="AJ28" s="93"/>
      <c r="AK28" s="189"/>
      <c r="AL28" s="93"/>
      <c r="AM28" s="93"/>
      <c r="AN28" s="93"/>
      <c r="AO28" s="189"/>
      <c r="AP28" s="93">
        <v>1</v>
      </c>
      <c r="AQ28" s="93">
        <v>1</v>
      </c>
      <c r="AR28" s="93">
        <v>1</v>
      </c>
      <c r="AS28" s="189">
        <v>105151796.70999999</v>
      </c>
      <c r="AT28" s="93">
        <v>1</v>
      </c>
      <c r="AU28" s="93">
        <v>1</v>
      </c>
      <c r="AV28" s="93"/>
      <c r="AW28" s="189"/>
      <c r="AX28" s="190">
        <f t="shared" si="1"/>
        <v>5</v>
      </c>
      <c r="AY28" s="97">
        <f t="shared" si="3"/>
        <v>105151796.70999999</v>
      </c>
      <c r="AZ28" s="98"/>
      <c r="BA28" s="98"/>
      <c r="BB28" s="98"/>
      <c r="BC28" s="98"/>
      <c r="BD28" s="98"/>
      <c r="BE28" s="98"/>
      <c r="BF28" s="98"/>
      <c r="BG28" s="98"/>
      <c r="BH28" s="98"/>
      <c r="BI28" s="98"/>
      <c r="BJ28" s="98"/>
      <c r="BK28" s="98"/>
    </row>
    <row r="29" spans="1:63" ht="15" x14ac:dyDescent="0.25">
      <c r="A29" s="93" t="s">
        <v>407</v>
      </c>
      <c r="C29" s="93"/>
      <c r="D29" s="93"/>
      <c r="E29" s="189"/>
      <c r="F29" s="93"/>
      <c r="G29" s="93"/>
      <c r="H29" s="93"/>
      <c r="I29" s="189"/>
      <c r="J29" s="93">
        <v>1</v>
      </c>
      <c r="K29" s="93">
        <v>1</v>
      </c>
      <c r="L29" s="93">
        <v>1</v>
      </c>
      <c r="M29" s="189">
        <v>114566152.5</v>
      </c>
      <c r="N29" s="93">
        <v>1</v>
      </c>
      <c r="O29" s="93">
        <v>1</v>
      </c>
      <c r="P29" s="93">
        <v>1</v>
      </c>
      <c r="Q29" s="189">
        <v>23428061.5</v>
      </c>
      <c r="R29" s="93">
        <v>1</v>
      </c>
      <c r="S29" s="97">
        <f t="shared" si="2"/>
        <v>137994214</v>
      </c>
      <c r="T29" s="97"/>
      <c r="U29" s="97"/>
      <c r="V29" s="97"/>
      <c r="W29" s="97"/>
      <c r="X29" s="97"/>
      <c r="Y29" s="98"/>
      <c r="Z29" s="98"/>
      <c r="AA29" s="98"/>
      <c r="AB29" s="98"/>
      <c r="AC29" s="98"/>
      <c r="AD29" s="98"/>
      <c r="AE29" s="98"/>
      <c r="AG29" s="93" t="s">
        <v>407</v>
      </c>
      <c r="AH29" s="93"/>
      <c r="AI29" s="93"/>
      <c r="AJ29" s="93"/>
      <c r="AK29" s="189"/>
      <c r="AL29" s="93"/>
      <c r="AM29" s="93"/>
      <c r="AN29" s="93"/>
      <c r="AO29" s="189"/>
      <c r="AP29" s="93">
        <v>1</v>
      </c>
      <c r="AQ29" s="93">
        <v>1</v>
      </c>
      <c r="AR29" s="93">
        <v>1</v>
      </c>
      <c r="AS29" s="189">
        <v>105151796.70999999</v>
      </c>
      <c r="AT29" s="93">
        <v>1</v>
      </c>
      <c r="AU29" s="93">
        <v>1</v>
      </c>
      <c r="AV29" s="93"/>
      <c r="AW29" s="189"/>
      <c r="AX29" s="190">
        <f t="shared" si="1"/>
        <v>5</v>
      </c>
      <c r="AY29" s="97">
        <f t="shared" si="3"/>
        <v>105151796.70999999</v>
      </c>
      <c r="AZ29" s="98"/>
      <c r="BA29" s="98"/>
      <c r="BB29" s="98"/>
      <c r="BC29" s="98"/>
      <c r="BD29" s="98"/>
      <c r="BE29" s="98"/>
      <c r="BF29" s="98"/>
      <c r="BG29" s="98"/>
      <c r="BH29" s="98"/>
      <c r="BI29" s="98"/>
      <c r="BJ29" s="98"/>
      <c r="BK29" s="98"/>
    </row>
    <row r="30" spans="1:63" ht="15" x14ac:dyDescent="0.25">
      <c r="A30" s="93" t="s">
        <v>408</v>
      </c>
      <c r="C30" s="93"/>
      <c r="D30" s="93"/>
      <c r="E30" s="189"/>
      <c r="F30" s="93"/>
      <c r="G30" s="93"/>
      <c r="H30" s="93"/>
      <c r="I30" s="189"/>
      <c r="J30" s="93">
        <v>1</v>
      </c>
      <c r="K30" s="93">
        <v>1</v>
      </c>
      <c r="L30" s="93">
        <v>1</v>
      </c>
      <c r="M30" s="189">
        <v>224566152.5</v>
      </c>
      <c r="N30" s="93">
        <v>1</v>
      </c>
      <c r="O30" s="93">
        <v>1</v>
      </c>
      <c r="P30" s="93">
        <v>1</v>
      </c>
      <c r="Q30" s="189">
        <v>23428061.5</v>
      </c>
      <c r="R30" s="93">
        <v>1</v>
      </c>
      <c r="S30" s="97">
        <f t="shared" si="2"/>
        <v>247994214</v>
      </c>
      <c r="T30" s="97"/>
      <c r="U30" s="97"/>
      <c r="V30" s="97"/>
      <c r="W30" s="97"/>
      <c r="X30" s="97"/>
      <c r="Y30" s="98"/>
      <c r="Z30" s="98"/>
      <c r="AA30" s="98"/>
      <c r="AB30" s="98"/>
      <c r="AC30" s="98"/>
      <c r="AD30" s="98"/>
      <c r="AE30" s="98"/>
      <c r="AG30" s="93" t="s">
        <v>408</v>
      </c>
      <c r="AH30" s="93"/>
      <c r="AI30" s="93"/>
      <c r="AJ30" s="93"/>
      <c r="AK30" s="189"/>
      <c r="AL30" s="93"/>
      <c r="AM30" s="93"/>
      <c r="AN30" s="93"/>
      <c r="AO30" s="189"/>
      <c r="AP30" s="93">
        <v>1</v>
      </c>
      <c r="AQ30" s="93">
        <v>1</v>
      </c>
      <c r="AR30" s="93">
        <v>1</v>
      </c>
      <c r="AS30" s="189">
        <v>215151796.71000001</v>
      </c>
      <c r="AT30" s="93">
        <v>1</v>
      </c>
      <c r="AU30" s="93">
        <v>1</v>
      </c>
      <c r="AV30" s="93"/>
      <c r="AW30" s="189"/>
      <c r="AX30" s="190">
        <f t="shared" si="1"/>
        <v>5</v>
      </c>
      <c r="AY30" s="97">
        <f t="shared" si="3"/>
        <v>215151796.71000001</v>
      </c>
      <c r="AZ30" s="98"/>
      <c r="BA30" s="98"/>
      <c r="BB30" s="98"/>
      <c r="BC30" s="98"/>
      <c r="BD30" s="98"/>
      <c r="BE30" s="98"/>
      <c r="BF30" s="98"/>
      <c r="BG30" s="98"/>
      <c r="BH30" s="98"/>
      <c r="BI30" s="98"/>
      <c r="BJ30" s="98"/>
      <c r="BK30" s="98"/>
    </row>
    <row r="31" spans="1:63" ht="15" x14ac:dyDescent="0.25">
      <c r="A31" s="93" t="s">
        <v>409</v>
      </c>
      <c r="C31" s="93"/>
      <c r="D31" s="93"/>
      <c r="E31" s="189"/>
      <c r="F31" s="93"/>
      <c r="G31" s="93"/>
      <c r="H31" s="93"/>
      <c r="I31" s="189"/>
      <c r="J31" s="93">
        <v>1</v>
      </c>
      <c r="K31" s="93">
        <v>1</v>
      </c>
      <c r="L31" s="93">
        <v>1</v>
      </c>
      <c r="M31" s="189">
        <v>36345582.5</v>
      </c>
      <c r="N31" s="93">
        <v>1</v>
      </c>
      <c r="O31" s="93">
        <v>1</v>
      </c>
      <c r="P31" s="93">
        <v>1</v>
      </c>
      <c r="Q31" s="189">
        <v>23428061.5</v>
      </c>
      <c r="R31" s="93">
        <v>1</v>
      </c>
      <c r="S31" s="97">
        <f t="shared" si="2"/>
        <v>59773644</v>
      </c>
      <c r="T31" s="97"/>
      <c r="U31" s="97"/>
      <c r="V31" s="97"/>
      <c r="W31" s="97"/>
      <c r="X31" s="97"/>
      <c r="Y31" s="98"/>
      <c r="Z31" s="98"/>
      <c r="AA31" s="98"/>
      <c r="AB31" s="98"/>
      <c r="AC31" s="98"/>
      <c r="AD31" s="98"/>
      <c r="AE31" s="98"/>
      <c r="AG31" s="93" t="s">
        <v>409</v>
      </c>
      <c r="AH31" s="93"/>
      <c r="AI31" s="93"/>
      <c r="AJ31" s="93"/>
      <c r="AK31" s="189"/>
      <c r="AL31" s="93"/>
      <c r="AM31" s="93"/>
      <c r="AN31" s="93"/>
      <c r="AO31" s="189"/>
      <c r="AP31" s="93">
        <v>1</v>
      </c>
      <c r="AQ31" s="93">
        <v>1</v>
      </c>
      <c r="AR31" s="93">
        <v>1</v>
      </c>
      <c r="AS31" s="189">
        <v>36345582.509999998</v>
      </c>
      <c r="AT31" s="93">
        <v>1</v>
      </c>
      <c r="AU31" s="93">
        <v>1</v>
      </c>
      <c r="AV31" s="93"/>
      <c r="AW31" s="189"/>
      <c r="AX31" s="190">
        <f t="shared" si="1"/>
        <v>5</v>
      </c>
      <c r="AY31" s="97">
        <f t="shared" si="3"/>
        <v>36345582.509999998</v>
      </c>
      <c r="AZ31" s="98"/>
      <c r="BA31" s="98"/>
      <c r="BB31" s="98"/>
      <c r="BC31" s="98"/>
      <c r="BD31" s="98"/>
      <c r="BE31" s="98"/>
      <c r="BF31" s="98"/>
      <c r="BG31" s="98"/>
      <c r="BH31" s="98"/>
      <c r="BI31" s="98"/>
      <c r="BJ31" s="98"/>
      <c r="BK31" s="98"/>
    </row>
    <row r="32" spans="1:63" ht="15" x14ac:dyDescent="0.25">
      <c r="A32" s="100" t="s">
        <v>410</v>
      </c>
      <c r="B32" s="101">
        <f>SUM(B11:B31)</f>
        <v>0</v>
      </c>
      <c r="C32" s="101">
        <f t="shared" ref="C32:AE32" si="4">SUM(C11:C31)</f>
        <v>0</v>
      </c>
      <c r="D32" s="101">
        <f t="shared" si="4"/>
        <v>0</v>
      </c>
      <c r="E32" s="102">
        <f>SUM(E11:E31)</f>
        <v>0</v>
      </c>
      <c r="F32" s="101">
        <f t="shared" si="4"/>
        <v>0</v>
      </c>
      <c r="G32" s="101">
        <f t="shared" si="4"/>
        <v>0</v>
      </c>
      <c r="H32" s="101">
        <f>SUM(H11:H31)</f>
        <v>0</v>
      </c>
      <c r="I32" s="102">
        <f>SUM(I11:I31)</f>
        <v>0</v>
      </c>
      <c r="J32" s="101">
        <f t="shared" si="4"/>
        <v>20</v>
      </c>
      <c r="K32" s="101">
        <f t="shared" si="4"/>
        <v>20</v>
      </c>
      <c r="L32" s="101">
        <f t="shared" si="4"/>
        <v>20</v>
      </c>
      <c r="M32" s="102">
        <f>SUM(M11:M31)</f>
        <v>2413368504</v>
      </c>
      <c r="N32" s="101">
        <f t="shared" si="4"/>
        <v>20</v>
      </c>
      <c r="O32" s="101">
        <f t="shared" si="4"/>
        <v>20</v>
      </c>
      <c r="P32" s="101">
        <f t="shared" si="4"/>
        <v>20</v>
      </c>
      <c r="Q32" s="102">
        <f>SUM(Q11:Q31)</f>
        <v>468561230</v>
      </c>
      <c r="R32" s="101">
        <f t="shared" si="4"/>
        <v>20</v>
      </c>
      <c r="S32" s="96">
        <f t="shared" si="4"/>
        <v>2881929734</v>
      </c>
      <c r="T32" s="101">
        <f t="shared" si="4"/>
        <v>0</v>
      </c>
      <c r="U32" s="101">
        <f t="shared" si="4"/>
        <v>0</v>
      </c>
      <c r="V32" s="101">
        <f t="shared" si="4"/>
        <v>0</v>
      </c>
      <c r="W32" s="101">
        <f t="shared" si="4"/>
        <v>0</v>
      </c>
      <c r="X32" s="101">
        <f t="shared" si="4"/>
        <v>0</v>
      </c>
      <c r="Y32" s="101">
        <f t="shared" si="4"/>
        <v>0</v>
      </c>
      <c r="Z32" s="101">
        <f t="shared" si="4"/>
        <v>0</v>
      </c>
      <c r="AA32" s="101">
        <f t="shared" si="4"/>
        <v>0</v>
      </c>
      <c r="AB32" s="101">
        <f t="shared" si="4"/>
        <v>0</v>
      </c>
      <c r="AC32" s="101">
        <f t="shared" si="4"/>
        <v>0</v>
      </c>
      <c r="AD32" s="101">
        <f t="shared" si="4"/>
        <v>0</v>
      </c>
      <c r="AE32" s="101">
        <f t="shared" si="4"/>
        <v>0</v>
      </c>
      <c r="AG32" s="100" t="s">
        <v>410</v>
      </c>
      <c r="AH32" s="101">
        <f t="shared" ref="AH32:AW32" si="5">SUM(AH11:AH31)</f>
        <v>0</v>
      </c>
      <c r="AI32" s="101">
        <f t="shared" si="5"/>
        <v>0</v>
      </c>
      <c r="AJ32" s="101">
        <f t="shared" si="5"/>
        <v>0</v>
      </c>
      <c r="AK32" s="102">
        <f t="shared" si="5"/>
        <v>0</v>
      </c>
      <c r="AL32" s="101">
        <f t="shared" si="5"/>
        <v>0</v>
      </c>
      <c r="AM32" s="101">
        <f t="shared" si="5"/>
        <v>0</v>
      </c>
      <c r="AN32" s="101">
        <f t="shared" si="5"/>
        <v>0</v>
      </c>
      <c r="AO32" s="102">
        <f t="shared" si="5"/>
        <v>0</v>
      </c>
      <c r="AP32" s="101">
        <f t="shared" si="5"/>
        <v>20</v>
      </c>
      <c r="AQ32" s="101">
        <f t="shared" si="5"/>
        <v>20</v>
      </c>
      <c r="AR32" s="101">
        <f t="shared" si="5"/>
        <v>20</v>
      </c>
      <c r="AS32" s="102">
        <f t="shared" si="5"/>
        <v>2234495744.0000005</v>
      </c>
      <c r="AT32" s="101">
        <f t="shared" si="5"/>
        <v>20</v>
      </c>
      <c r="AU32" s="101">
        <f t="shared" si="5"/>
        <v>20</v>
      </c>
      <c r="AV32" s="101">
        <f t="shared" si="5"/>
        <v>0</v>
      </c>
      <c r="AW32" s="102">
        <f t="shared" si="5"/>
        <v>0</v>
      </c>
      <c r="AX32" s="103">
        <f t="shared" ref="AX32:BK32" si="6">SUM(AX11:AX31)</f>
        <v>100</v>
      </c>
      <c r="AY32" s="104">
        <f t="shared" si="6"/>
        <v>2234495744.0000005</v>
      </c>
      <c r="AZ32" s="101">
        <f t="shared" si="6"/>
        <v>0</v>
      </c>
      <c r="BA32" s="101">
        <f t="shared" si="6"/>
        <v>0</v>
      </c>
      <c r="BB32" s="101">
        <f t="shared" si="6"/>
        <v>0</v>
      </c>
      <c r="BC32" s="101">
        <f t="shared" si="6"/>
        <v>0</v>
      </c>
      <c r="BD32" s="101">
        <f t="shared" si="6"/>
        <v>0</v>
      </c>
      <c r="BE32" s="101">
        <f t="shared" si="6"/>
        <v>0</v>
      </c>
      <c r="BF32" s="101">
        <f t="shared" si="6"/>
        <v>0</v>
      </c>
      <c r="BG32" s="101">
        <f t="shared" si="6"/>
        <v>0</v>
      </c>
      <c r="BH32" s="101">
        <f t="shared" si="6"/>
        <v>0</v>
      </c>
      <c r="BI32" s="101">
        <f t="shared" si="6"/>
        <v>0</v>
      </c>
      <c r="BJ32" s="101">
        <f t="shared" si="6"/>
        <v>0</v>
      </c>
      <c r="BK32" s="101">
        <f t="shared" si="6"/>
        <v>0</v>
      </c>
    </row>
    <row r="36" spans="1:63" ht="31.5" customHeight="1" x14ac:dyDescent="0.25">
      <c r="A36" s="84" t="s">
        <v>369</v>
      </c>
      <c r="B36" s="628" t="s">
        <v>411</v>
      </c>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29"/>
      <c r="AR36" s="629"/>
      <c r="AS36" s="629"/>
      <c r="AT36" s="629"/>
      <c r="AU36" s="629"/>
      <c r="AV36" s="629"/>
      <c r="AW36" s="629"/>
      <c r="AX36" s="629"/>
      <c r="AY36" s="629"/>
      <c r="AZ36" s="629"/>
      <c r="BA36" s="629"/>
      <c r="BB36" s="629"/>
      <c r="BC36" s="629"/>
      <c r="BD36" s="629"/>
      <c r="BE36" s="629"/>
      <c r="BF36" s="629"/>
      <c r="BG36" s="629"/>
      <c r="BH36" s="629"/>
      <c r="BI36" s="629"/>
      <c r="BJ36" s="629"/>
      <c r="BK36" s="630"/>
    </row>
    <row r="37" spans="1:63" ht="30" customHeight="1" x14ac:dyDescent="0.25">
      <c r="A37" s="625" t="s">
        <v>371</v>
      </c>
      <c r="B37" s="87" t="s">
        <v>141</v>
      </c>
      <c r="C37" s="87" t="s">
        <v>142</v>
      </c>
      <c r="D37" s="623" t="s">
        <v>143</v>
      </c>
      <c r="E37" s="624"/>
      <c r="F37" s="87" t="s">
        <v>144</v>
      </c>
      <c r="G37" s="87" t="s">
        <v>145</v>
      </c>
      <c r="H37" s="623" t="s">
        <v>146</v>
      </c>
      <c r="I37" s="624"/>
      <c r="J37" s="87" t="s">
        <v>147</v>
      </c>
      <c r="K37" s="87" t="s">
        <v>148</v>
      </c>
      <c r="L37" s="623" t="s">
        <v>149</v>
      </c>
      <c r="M37" s="624"/>
      <c r="N37" s="87" t="s">
        <v>150</v>
      </c>
      <c r="O37" s="87" t="s">
        <v>128</v>
      </c>
      <c r="P37" s="623" t="s">
        <v>151</v>
      </c>
      <c r="Q37" s="624"/>
      <c r="R37" s="623" t="s">
        <v>372</v>
      </c>
      <c r="S37" s="624"/>
      <c r="T37" s="623" t="s">
        <v>373</v>
      </c>
      <c r="U37" s="627"/>
      <c r="V37" s="627"/>
      <c r="W37" s="627"/>
      <c r="X37" s="627"/>
      <c r="Y37" s="624"/>
      <c r="Z37" s="623" t="s">
        <v>374</v>
      </c>
      <c r="AA37" s="627"/>
      <c r="AB37" s="627"/>
      <c r="AC37" s="627"/>
      <c r="AD37" s="627"/>
      <c r="AE37" s="624"/>
      <c r="AG37" s="625" t="s">
        <v>371</v>
      </c>
      <c r="AH37" s="87" t="s">
        <v>141</v>
      </c>
      <c r="AI37" s="87" t="s">
        <v>142</v>
      </c>
      <c r="AJ37" s="623" t="s">
        <v>143</v>
      </c>
      <c r="AK37" s="624"/>
      <c r="AL37" s="87" t="s">
        <v>144</v>
      </c>
      <c r="AM37" s="87" t="s">
        <v>145</v>
      </c>
      <c r="AN37" s="623" t="s">
        <v>146</v>
      </c>
      <c r="AO37" s="624"/>
      <c r="AP37" s="87" t="s">
        <v>147</v>
      </c>
      <c r="AQ37" s="87" t="s">
        <v>148</v>
      </c>
      <c r="AR37" s="623" t="s">
        <v>149</v>
      </c>
      <c r="AS37" s="624"/>
      <c r="AT37" s="87" t="s">
        <v>150</v>
      </c>
      <c r="AU37" s="87" t="s">
        <v>128</v>
      </c>
      <c r="AV37" s="623" t="s">
        <v>151</v>
      </c>
      <c r="AW37" s="624"/>
      <c r="AX37" s="623" t="s">
        <v>372</v>
      </c>
      <c r="AY37" s="624"/>
      <c r="AZ37" s="623" t="s">
        <v>373</v>
      </c>
      <c r="BA37" s="627"/>
      <c r="BB37" s="627"/>
      <c r="BC37" s="627"/>
      <c r="BD37" s="627"/>
      <c r="BE37" s="624"/>
      <c r="BF37" s="623" t="s">
        <v>374</v>
      </c>
      <c r="BG37" s="627"/>
      <c r="BH37" s="627"/>
      <c r="BI37" s="627"/>
      <c r="BJ37" s="627"/>
      <c r="BK37" s="624"/>
    </row>
    <row r="38" spans="1:63" ht="36" customHeight="1" x14ac:dyDescent="0.25">
      <c r="A38" s="626"/>
      <c r="B38" s="75" t="s">
        <v>375</v>
      </c>
      <c r="C38" s="75" t="s">
        <v>375</v>
      </c>
      <c r="D38" s="75" t="s">
        <v>375</v>
      </c>
      <c r="E38" s="75" t="s">
        <v>376</v>
      </c>
      <c r="F38" s="75" t="s">
        <v>375</v>
      </c>
      <c r="G38" s="75" t="s">
        <v>375</v>
      </c>
      <c r="H38" s="75" t="s">
        <v>375</v>
      </c>
      <c r="I38" s="75" t="s">
        <v>376</v>
      </c>
      <c r="J38" s="75" t="s">
        <v>375</v>
      </c>
      <c r="K38" s="75" t="s">
        <v>375</v>
      </c>
      <c r="L38" s="75" t="s">
        <v>375</v>
      </c>
      <c r="M38" s="75" t="s">
        <v>376</v>
      </c>
      <c r="N38" s="75" t="s">
        <v>375</v>
      </c>
      <c r="O38" s="75" t="s">
        <v>375</v>
      </c>
      <c r="P38" s="75" t="s">
        <v>375</v>
      </c>
      <c r="Q38" s="75" t="s">
        <v>376</v>
      </c>
      <c r="R38" s="75" t="s">
        <v>375</v>
      </c>
      <c r="S38" s="75" t="s">
        <v>376</v>
      </c>
      <c r="T38" s="88" t="s">
        <v>377</v>
      </c>
      <c r="U38" s="88" t="s">
        <v>378</v>
      </c>
      <c r="V38" s="88" t="s">
        <v>379</v>
      </c>
      <c r="W38" s="88" t="s">
        <v>380</v>
      </c>
      <c r="X38" s="89" t="s">
        <v>381</v>
      </c>
      <c r="Y38" s="88" t="s">
        <v>382</v>
      </c>
      <c r="Z38" s="75" t="s">
        <v>383</v>
      </c>
      <c r="AA38" s="90" t="s">
        <v>384</v>
      </c>
      <c r="AB38" s="75" t="s">
        <v>385</v>
      </c>
      <c r="AC38" s="75" t="s">
        <v>386</v>
      </c>
      <c r="AD38" s="75" t="s">
        <v>387</v>
      </c>
      <c r="AE38" s="75" t="s">
        <v>388</v>
      </c>
      <c r="AG38" s="626"/>
      <c r="AH38" s="75" t="s">
        <v>375</v>
      </c>
      <c r="AI38" s="75" t="s">
        <v>375</v>
      </c>
      <c r="AJ38" s="75" t="s">
        <v>375</v>
      </c>
      <c r="AK38" s="75" t="s">
        <v>376</v>
      </c>
      <c r="AL38" s="75" t="s">
        <v>375</v>
      </c>
      <c r="AM38" s="75" t="s">
        <v>375</v>
      </c>
      <c r="AN38" s="75" t="s">
        <v>375</v>
      </c>
      <c r="AO38" s="75" t="s">
        <v>376</v>
      </c>
      <c r="AP38" s="75" t="s">
        <v>375</v>
      </c>
      <c r="AQ38" s="75" t="s">
        <v>375</v>
      </c>
      <c r="AR38" s="75" t="s">
        <v>375</v>
      </c>
      <c r="AS38" s="75" t="s">
        <v>376</v>
      </c>
      <c r="AT38" s="75" t="s">
        <v>375</v>
      </c>
      <c r="AU38" s="75" t="s">
        <v>375</v>
      </c>
      <c r="AV38" s="75" t="s">
        <v>375</v>
      </c>
      <c r="AW38" s="75" t="s">
        <v>376</v>
      </c>
      <c r="AX38" s="75" t="s">
        <v>375</v>
      </c>
      <c r="AY38" s="75" t="s">
        <v>376</v>
      </c>
      <c r="AZ38" s="88" t="s">
        <v>377</v>
      </c>
      <c r="BA38" s="88" t="s">
        <v>378</v>
      </c>
      <c r="BB38" s="88" t="s">
        <v>379</v>
      </c>
      <c r="BC38" s="88" t="s">
        <v>380</v>
      </c>
      <c r="BD38" s="89" t="s">
        <v>381</v>
      </c>
      <c r="BE38" s="88" t="s">
        <v>382</v>
      </c>
      <c r="BF38" s="91" t="s">
        <v>383</v>
      </c>
      <c r="BG38" s="92" t="s">
        <v>384</v>
      </c>
      <c r="BH38" s="91" t="s">
        <v>385</v>
      </c>
      <c r="BI38" s="91" t="s">
        <v>386</v>
      </c>
      <c r="BJ38" s="91" t="s">
        <v>387</v>
      </c>
      <c r="BK38" s="91" t="s">
        <v>388</v>
      </c>
    </row>
    <row r="39" spans="1:63" ht="15" x14ac:dyDescent="0.25">
      <c r="A39" s="93" t="s">
        <v>389</v>
      </c>
      <c r="B39" s="93"/>
      <c r="C39" s="93"/>
      <c r="D39" s="93"/>
      <c r="E39" s="94"/>
      <c r="F39" s="93"/>
      <c r="G39" s="93"/>
      <c r="H39" s="93"/>
      <c r="I39" s="94"/>
      <c r="J39" s="93"/>
      <c r="K39" s="93"/>
      <c r="L39" s="93"/>
      <c r="M39" s="94"/>
      <c r="N39" s="93"/>
      <c r="O39" s="93"/>
      <c r="P39" s="93"/>
      <c r="Q39" s="94"/>
      <c r="R39" s="95">
        <f t="shared" ref="R39" si="7">B39+C39+D39+F39+G39+H39+J39+K39+L39+N39+O39+P39</f>
        <v>0</v>
      </c>
      <c r="S39" s="96">
        <f>+E39+I39+M39+Q39</f>
        <v>0</v>
      </c>
      <c r="T39" s="97"/>
      <c r="U39" s="97"/>
      <c r="V39" s="97"/>
      <c r="W39" s="97"/>
      <c r="X39" s="97"/>
      <c r="Y39" s="98"/>
      <c r="Z39" s="98"/>
      <c r="AA39" s="98"/>
      <c r="AB39" s="98"/>
      <c r="AC39" s="98"/>
      <c r="AD39" s="98"/>
      <c r="AE39" s="99"/>
      <c r="AG39" s="93" t="s">
        <v>389</v>
      </c>
      <c r="AH39" s="93"/>
      <c r="AI39" s="93"/>
      <c r="AJ39" s="93"/>
      <c r="AK39" s="94"/>
      <c r="AL39" s="93"/>
      <c r="AM39" s="93"/>
      <c r="AN39" s="93"/>
      <c r="AO39" s="94"/>
      <c r="AP39" s="93"/>
      <c r="AQ39" s="93"/>
      <c r="AR39" s="93"/>
      <c r="AS39" s="94"/>
      <c r="AT39" s="93"/>
      <c r="AU39" s="93"/>
      <c r="AV39" s="93"/>
      <c r="AW39" s="94"/>
      <c r="AX39" s="93"/>
      <c r="AY39" s="96">
        <f>+AK39+AO39+AS39+AW39</f>
        <v>0</v>
      </c>
      <c r="AZ39" s="98"/>
      <c r="BA39" s="98"/>
      <c r="BB39" s="98"/>
      <c r="BC39" s="98"/>
      <c r="BD39" s="98"/>
      <c r="BE39" s="98"/>
      <c r="BF39" s="98"/>
      <c r="BG39" s="98"/>
      <c r="BH39" s="98"/>
      <c r="BI39" s="98"/>
      <c r="BJ39" s="98"/>
      <c r="BK39" s="99"/>
    </row>
    <row r="40" spans="1:63" ht="15" x14ac:dyDescent="0.25">
      <c r="A40" s="93" t="s">
        <v>390</v>
      </c>
      <c r="B40" s="93"/>
      <c r="C40" s="93"/>
      <c r="D40" s="93"/>
      <c r="E40" s="94"/>
      <c r="F40" s="93"/>
      <c r="G40" s="93"/>
      <c r="H40" s="93"/>
      <c r="I40" s="94"/>
      <c r="J40" s="93">
        <v>1</v>
      </c>
      <c r="K40" s="93">
        <v>1</v>
      </c>
      <c r="L40" s="93">
        <v>1</v>
      </c>
      <c r="M40" s="94">
        <v>23231565</v>
      </c>
      <c r="N40" s="93">
        <v>1</v>
      </c>
      <c r="O40" s="93">
        <v>1</v>
      </c>
      <c r="P40" s="93">
        <v>1</v>
      </c>
      <c r="Q40" s="94"/>
      <c r="R40" s="93">
        <v>1</v>
      </c>
      <c r="S40" s="96">
        <f t="shared" ref="S40:S59" si="8">+E40+I40+M40+Q40</f>
        <v>23231565</v>
      </c>
      <c r="T40" s="97"/>
      <c r="U40" s="97"/>
      <c r="V40" s="97"/>
      <c r="W40" s="97"/>
      <c r="X40" s="97"/>
      <c r="Y40" s="98"/>
      <c r="Z40" s="98"/>
      <c r="AA40" s="98"/>
      <c r="AB40" s="98"/>
      <c r="AC40" s="98"/>
      <c r="AD40" s="98"/>
      <c r="AE40" s="98"/>
      <c r="AG40" s="93" t="s">
        <v>390</v>
      </c>
      <c r="AH40" s="93"/>
      <c r="AI40" s="93"/>
      <c r="AJ40" s="93"/>
      <c r="AK40" s="94"/>
      <c r="AL40" s="93"/>
      <c r="AM40" s="93"/>
      <c r="AN40" s="93"/>
      <c r="AO40" s="94"/>
      <c r="AP40" s="93">
        <v>1</v>
      </c>
      <c r="AQ40" s="93">
        <v>1</v>
      </c>
      <c r="AR40" s="93">
        <v>1</v>
      </c>
      <c r="AS40" s="94">
        <v>23231565</v>
      </c>
      <c r="AT40" s="93">
        <v>1</v>
      </c>
      <c r="AU40" s="93">
        <v>1</v>
      </c>
      <c r="AV40" s="93"/>
      <c r="AW40" s="94"/>
      <c r="AX40" s="93">
        <v>1</v>
      </c>
      <c r="AY40" s="96">
        <f t="shared" ref="AY40:AY59" si="9">+AK40+AO40+AS40+AW40</f>
        <v>23231565</v>
      </c>
      <c r="AZ40" s="98"/>
      <c r="BA40" s="98"/>
      <c r="BB40" s="98"/>
      <c r="BC40" s="98"/>
      <c r="BD40" s="98"/>
      <c r="BE40" s="98"/>
      <c r="BF40" s="98"/>
      <c r="BG40" s="98"/>
      <c r="BH40" s="98"/>
      <c r="BI40" s="98"/>
      <c r="BJ40" s="98"/>
      <c r="BK40" s="98"/>
    </row>
    <row r="41" spans="1:63" ht="15" x14ac:dyDescent="0.25">
      <c r="A41" s="93" t="s">
        <v>391</v>
      </c>
      <c r="B41" s="93"/>
      <c r="C41" s="93"/>
      <c r="D41" s="93"/>
      <c r="E41" s="94"/>
      <c r="F41" s="93"/>
      <c r="G41" s="93"/>
      <c r="H41" s="93"/>
      <c r="I41" s="94"/>
      <c r="J41" s="93">
        <v>1</v>
      </c>
      <c r="K41" s="93">
        <v>1</v>
      </c>
      <c r="L41" s="93">
        <v>1</v>
      </c>
      <c r="M41" s="94">
        <v>23231565</v>
      </c>
      <c r="N41" s="93">
        <v>1</v>
      </c>
      <c r="O41" s="93">
        <v>1</v>
      </c>
      <c r="P41" s="93">
        <v>1</v>
      </c>
      <c r="Q41" s="94"/>
      <c r="R41" s="93">
        <v>1</v>
      </c>
      <c r="S41" s="96">
        <f t="shared" si="8"/>
        <v>23231565</v>
      </c>
      <c r="T41" s="97"/>
      <c r="U41" s="97"/>
      <c r="V41" s="97"/>
      <c r="W41" s="97"/>
      <c r="X41" s="97"/>
      <c r="Y41" s="98"/>
      <c r="Z41" s="98"/>
      <c r="AA41" s="98"/>
      <c r="AB41" s="98"/>
      <c r="AC41" s="98"/>
      <c r="AD41" s="98"/>
      <c r="AE41" s="98"/>
      <c r="AG41" s="93" t="s">
        <v>391</v>
      </c>
      <c r="AH41" s="93"/>
      <c r="AI41" s="93"/>
      <c r="AJ41" s="93"/>
      <c r="AK41" s="94"/>
      <c r="AL41" s="93"/>
      <c r="AM41" s="93"/>
      <c r="AN41" s="93"/>
      <c r="AO41" s="94"/>
      <c r="AP41" s="93">
        <v>1</v>
      </c>
      <c r="AQ41" s="93">
        <v>1</v>
      </c>
      <c r="AR41" s="93">
        <v>1</v>
      </c>
      <c r="AS41" s="94">
        <v>23231565</v>
      </c>
      <c r="AT41" s="93">
        <v>1</v>
      </c>
      <c r="AU41" s="93">
        <v>1</v>
      </c>
      <c r="AV41" s="93"/>
      <c r="AW41" s="94"/>
      <c r="AX41" s="93">
        <v>1</v>
      </c>
      <c r="AY41" s="96">
        <f t="shared" si="9"/>
        <v>23231565</v>
      </c>
      <c r="AZ41" s="98"/>
      <c r="BA41" s="98"/>
      <c r="BB41" s="98"/>
      <c r="BC41" s="98"/>
      <c r="BD41" s="98"/>
      <c r="BE41" s="98"/>
      <c r="BF41" s="98"/>
      <c r="BG41" s="98"/>
      <c r="BH41" s="98"/>
      <c r="BI41" s="98"/>
      <c r="BJ41" s="98"/>
      <c r="BK41" s="98"/>
    </row>
    <row r="42" spans="1:63" ht="15" x14ac:dyDescent="0.25">
      <c r="A42" s="93" t="s">
        <v>392</v>
      </c>
      <c r="B42" s="93"/>
      <c r="C42" s="93"/>
      <c r="D42" s="93"/>
      <c r="E42" s="94"/>
      <c r="F42" s="93"/>
      <c r="G42" s="93"/>
      <c r="H42" s="93"/>
      <c r="I42" s="94"/>
      <c r="J42" s="93">
        <v>1</v>
      </c>
      <c r="K42" s="93">
        <v>1</v>
      </c>
      <c r="L42" s="93">
        <v>1</v>
      </c>
      <c r="M42" s="94">
        <v>23231565</v>
      </c>
      <c r="N42" s="93">
        <v>1</v>
      </c>
      <c r="O42" s="93">
        <v>1</v>
      </c>
      <c r="P42" s="93">
        <v>1</v>
      </c>
      <c r="Q42" s="94"/>
      <c r="R42" s="93">
        <v>1</v>
      </c>
      <c r="S42" s="96">
        <f t="shared" si="8"/>
        <v>23231565</v>
      </c>
      <c r="T42" s="97"/>
      <c r="U42" s="97"/>
      <c r="V42" s="97"/>
      <c r="W42" s="97"/>
      <c r="X42" s="97"/>
      <c r="Y42" s="98"/>
      <c r="Z42" s="98"/>
      <c r="AA42" s="98"/>
      <c r="AB42" s="98"/>
      <c r="AC42" s="98"/>
      <c r="AD42" s="98"/>
      <c r="AE42" s="98"/>
      <c r="AG42" s="93" t="s">
        <v>392</v>
      </c>
      <c r="AH42" s="93"/>
      <c r="AI42" s="93"/>
      <c r="AJ42" s="93"/>
      <c r="AK42" s="94"/>
      <c r="AL42" s="93"/>
      <c r="AM42" s="93"/>
      <c r="AN42" s="93"/>
      <c r="AO42" s="94"/>
      <c r="AP42" s="93">
        <v>1</v>
      </c>
      <c r="AQ42" s="93">
        <v>1</v>
      </c>
      <c r="AR42" s="93">
        <v>1</v>
      </c>
      <c r="AS42" s="94">
        <v>23231565</v>
      </c>
      <c r="AT42" s="93">
        <v>1</v>
      </c>
      <c r="AU42" s="93">
        <v>1</v>
      </c>
      <c r="AV42" s="93"/>
      <c r="AW42" s="94"/>
      <c r="AX42" s="93">
        <v>1</v>
      </c>
      <c r="AY42" s="96">
        <f t="shared" si="9"/>
        <v>23231565</v>
      </c>
      <c r="AZ42" s="98"/>
      <c r="BA42" s="98"/>
      <c r="BB42" s="98"/>
      <c r="BC42" s="98"/>
      <c r="BD42" s="98"/>
      <c r="BE42" s="98"/>
      <c r="BF42" s="98"/>
      <c r="BG42" s="98"/>
      <c r="BH42" s="98"/>
      <c r="BI42" s="98"/>
      <c r="BJ42" s="98"/>
      <c r="BK42" s="98"/>
    </row>
    <row r="43" spans="1:63" ht="15" x14ac:dyDescent="0.25">
      <c r="A43" s="93" t="s">
        <v>393</v>
      </c>
      <c r="B43" s="93"/>
      <c r="C43" s="93"/>
      <c r="D43" s="93"/>
      <c r="E43" s="94"/>
      <c r="F43" s="93"/>
      <c r="G43" s="93"/>
      <c r="H43" s="93"/>
      <c r="I43" s="94"/>
      <c r="J43" s="93">
        <v>1</v>
      </c>
      <c r="K43" s="93">
        <v>1</v>
      </c>
      <c r="L43" s="93">
        <v>1</v>
      </c>
      <c r="M43" s="94">
        <v>23231565</v>
      </c>
      <c r="N43" s="93">
        <v>1</v>
      </c>
      <c r="O43" s="93">
        <v>1</v>
      </c>
      <c r="P43" s="93">
        <v>1</v>
      </c>
      <c r="Q43" s="94"/>
      <c r="R43" s="93">
        <v>1</v>
      </c>
      <c r="S43" s="96">
        <f t="shared" si="8"/>
        <v>23231565</v>
      </c>
      <c r="T43" s="97"/>
      <c r="U43" s="97"/>
      <c r="V43" s="97"/>
      <c r="W43" s="97"/>
      <c r="X43" s="97"/>
      <c r="Y43" s="98"/>
      <c r="Z43" s="98"/>
      <c r="AA43" s="98"/>
      <c r="AB43" s="98"/>
      <c r="AC43" s="98"/>
      <c r="AD43" s="98"/>
      <c r="AE43" s="98"/>
      <c r="AG43" s="93" t="s">
        <v>393</v>
      </c>
      <c r="AH43" s="93"/>
      <c r="AI43" s="93"/>
      <c r="AJ43" s="93"/>
      <c r="AK43" s="94"/>
      <c r="AL43" s="93"/>
      <c r="AM43" s="93"/>
      <c r="AN43" s="93"/>
      <c r="AO43" s="94"/>
      <c r="AP43" s="93">
        <v>1</v>
      </c>
      <c r="AQ43" s="93">
        <v>1</v>
      </c>
      <c r="AR43" s="93">
        <v>1</v>
      </c>
      <c r="AS43" s="94">
        <v>23231565</v>
      </c>
      <c r="AT43" s="93">
        <v>1</v>
      </c>
      <c r="AU43" s="93">
        <v>1</v>
      </c>
      <c r="AV43" s="93"/>
      <c r="AW43" s="94"/>
      <c r="AX43" s="93">
        <v>1</v>
      </c>
      <c r="AY43" s="96">
        <f t="shared" si="9"/>
        <v>23231565</v>
      </c>
      <c r="AZ43" s="98"/>
      <c r="BA43" s="98"/>
      <c r="BB43" s="98"/>
      <c r="BC43" s="98"/>
      <c r="BD43" s="98"/>
      <c r="BE43" s="98"/>
      <c r="BF43" s="98"/>
      <c r="BG43" s="98"/>
      <c r="BH43" s="98"/>
      <c r="BI43" s="98"/>
      <c r="BJ43" s="98"/>
      <c r="BK43" s="98"/>
    </row>
    <row r="44" spans="1:63" ht="15" x14ac:dyDescent="0.25">
      <c r="A44" s="93" t="s">
        <v>394</v>
      </c>
      <c r="B44" s="93"/>
      <c r="C44" s="93"/>
      <c r="D44" s="93"/>
      <c r="E44" s="94"/>
      <c r="F44" s="93"/>
      <c r="G44" s="93"/>
      <c r="H44" s="93"/>
      <c r="I44" s="94"/>
      <c r="J44" s="93">
        <v>1</v>
      </c>
      <c r="K44" s="93">
        <v>1</v>
      </c>
      <c r="L44" s="93">
        <v>1</v>
      </c>
      <c r="M44" s="94">
        <v>23231565</v>
      </c>
      <c r="N44" s="93">
        <v>1</v>
      </c>
      <c r="O44" s="93">
        <v>1</v>
      </c>
      <c r="P44" s="93">
        <v>1</v>
      </c>
      <c r="Q44" s="94"/>
      <c r="R44" s="93">
        <v>1</v>
      </c>
      <c r="S44" s="96">
        <f t="shared" si="8"/>
        <v>23231565</v>
      </c>
      <c r="T44" s="97"/>
      <c r="U44" s="97"/>
      <c r="V44" s="97"/>
      <c r="W44" s="97"/>
      <c r="X44" s="97"/>
      <c r="Y44" s="98"/>
      <c r="Z44" s="98"/>
      <c r="AA44" s="98"/>
      <c r="AB44" s="98"/>
      <c r="AC44" s="98"/>
      <c r="AD44" s="98"/>
      <c r="AE44" s="98"/>
      <c r="AG44" s="93" t="s">
        <v>394</v>
      </c>
      <c r="AH44" s="93"/>
      <c r="AI44" s="93"/>
      <c r="AJ44" s="93"/>
      <c r="AK44" s="94"/>
      <c r="AL44" s="93"/>
      <c r="AM44" s="93"/>
      <c r="AN44" s="93"/>
      <c r="AO44" s="94"/>
      <c r="AP44" s="93">
        <v>1</v>
      </c>
      <c r="AQ44" s="93">
        <v>1</v>
      </c>
      <c r="AR44" s="93">
        <v>1</v>
      </c>
      <c r="AS44" s="94">
        <v>23231565</v>
      </c>
      <c r="AT44" s="93">
        <v>1</v>
      </c>
      <c r="AU44" s="93">
        <v>1</v>
      </c>
      <c r="AV44" s="93"/>
      <c r="AW44" s="94"/>
      <c r="AX44" s="93">
        <v>1</v>
      </c>
      <c r="AY44" s="96">
        <f t="shared" si="9"/>
        <v>23231565</v>
      </c>
      <c r="AZ44" s="98"/>
      <c r="BA44" s="98"/>
      <c r="BB44" s="98"/>
      <c r="BC44" s="98"/>
      <c r="BD44" s="98"/>
      <c r="BE44" s="98"/>
      <c r="BF44" s="98"/>
      <c r="BG44" s="98"/>
      <c r="BH44" s="98"/>
      <c r="BI44" s="98"/>
      <c r="BJ44" s="98"/>
      <c r="BK44" s="98"/>
    </row>
    <row r="45" spans="1:63" ht="15" x14ac:dyDescent="0.25">
      <c r="A45" s="93" t="s">
        <v>395</v>
      </c>
      <c r="B45" s="93"/>
      <c r="C45" s="93"/>
      <c r="D45" s="93"/>
      <c r="E45" s="94"/>
      <c r="F45" s="93"/>
      <c r="G45" s="93"/>
      <c r="H45" s="93"/>
      <c r="I45" s="94"/>
      <c r="J45" s="93">
        <v>1</v>
      </c>
      <c r="K45" s="93">
        <v>1</v>
      </c>
      <c r="L45" s="93">
        <v>1</v>
      </c>
      <c r="M45" s="94">
        <v>23231565</v>
      </c>
      <c r="N45" s="93">
        <v>1</v>
      </c>
      <c r="O45" s="93">
        <v>1</v>
      </c>
      <c r="P45" s="93">
        <v>1</v>
      </c>
      <c r="Q45" s="94"/>
      <c r="R45" s="93">
        <v>1</v>
      </c>
      <c r="S45" s="96">
        <f t="shared" si="8"/>
        <v>23231565</v>
      </c>
      <c r="T45" s="97"/>
      <c r="U45" s="97"/>
      <c r="V45" s="97"/>
      <c r="W45" s="97"/>
      <c r="X45" s="97"/>
      <c r="Y45" s="98"/>
      <c r="Z45" s="98"/>
      <c r="AA45" s="98"/>
      <c r="AB45" s="98"/>
      <c r="AC45" s="98"/>
      <c r="AD45" s="98"/>
      <c r="AE45" s="98"/>
      <c r="AG45" s="93" t="s">
        <v>395</v>
      </c>
      <c r="AH45" s="93"/>
      <c r="AI45" s="93"/>
      <c r="AJ45" s="93"/>
      <c r="AK45" s="94"/>
      <c r="AL45" s="93"/>
      <c r="AM45" s="93"/>
      <c r="AN45" s="93"/>
      <c r="AO45" s="94"/>
      <c r="AP45" s="93">
        <v>1</v>
      </c>
      <c r="AQ45" s="93">
        <v>1</v>
      </c>
      <c r="AR45" s="93">
        <v>1</v>
      </c>
      <c r="AS45" s="94">
        <v>23231565</v>
      </c>
      <c r="AT45" s="93">
        <v>1</v>
      </c>
      <c r="AU45" s="93">
        <v>1</v>
      </c>
      <c r="AV45" s="93"/>
      <c r="AW45" s="94"/>
      <c r="AX45" s="93">
        <v>1</v>
      </c>
      <c r="AY45" s="96">
        <f t="shared" si="9"/>
        <v>23231565</v>
      </c>
      <c r="AZ45" s="98"/>
      <c r="BA45" s="98"/>
      <c r="BB45" s="98"/>
      <c r="BC45" s="98"/>
      <c r="BD45" s="98"/>
      <c r="BE45" s="98"/>
      <c r="BF45" s="98"/>
      <c r="BG45" s="98"/>
      <c r="BH45" s="98"/>
      <c r="BI45" s="98"/>
      <c r="BJ45" s="98"/>
      <c r="BK45" s="98"/>
    </row>
    <row r="46" spans="1:63" ht="15" x14ac:dyDescent="0.25">
      <c r="A46" s="93" t="s">
        <v>396</v>
      </c>
      <c r="B46" s="93"/>
      <c r="C46" s="93"/>
      <c r="D46" s="93"/>
      <c r="E46" s="94"/>
      <c r="F46" s="93"/>
      <c r="G46" s="93"/>
      <c r="H46" s="93"/>
      <c r="I46" s="94"/>
      <c r="J46" s="93">
        <v>1</v>
      </c>
      <c r="K46" s="93">
        <v>1</v>
      </c>
      <c r="L46" s="93">
        <v>1</v>
      </c>
      <c r="M46" s="94">
        <v>23231565</v>
      </c>
      <c r="N46" s="93">
        <v>1</v>
      </c>
      <c r="O46" s="93">
        <v>1</v>
      </c>
      <c r="P46" s="93">
        <v>1</v>
      </c>
      <c r="Q46" s="94"/>
      <c r="R46" s="93">
        <v>1</v>
      </c>
      <c r="S46" s="96">
        <f t="shared" si="8"/>
        <v>23231565</v>
      </c>
      <c r="T46" s="97"/>
      <c r="U46" s="97"/>
      <c r="V46" s="97"/>
      <c r="W46" s="97"/>
      <c r="X46" s="97"/>
      <c r="Y46" s="98"/>
      <c r="Z46" s="98"/>
      <c r="AA46" s="98"/>
      <c r="AB46" s="98"/>
      <c r="AC46" s="98"/>
      <c r="AD46" s="98"/>
      <c r="AE46" s="98"/>
      <c r="AG46" s="93" t="s">
        <v>396</v>
      </c>
      <c r="AH46" s="93"/>
      <c r="AI46" s="93"/>
      <c r="AJ46" s="93"/>
      <c r="AK46" s="94"/>
      <c r="AL46" s="93"/>
      <c r="AM46" s="93"/>
      <c r="AN46" s="93"/>
      <c r="AO46" s="94"/>
      <c r="AP46" s="93">
        <v>1</v>
      </c>
      <c r="AQ46" s="93">
        <v>1</v>
      </c>
      <c r="AR46" s="93">
        <v>1</v>
      </c>
      <c r="AS46" s="94">
        <v>23231565</v>
      </c>
      <c r="AT46" s="93">
        <v>1</v>
      </c>
      <c r="AU46" s="93">
        <v>1</v>
      </c>
      <c r="AV46" s="93"/>
      <c r="AW46" s="94"/>
      <c r="AX46" s="93">
        <v>1</v>
      </c>
      <c r="AY46" s="96">
        <f t="shared" si="9"/>
        <v>23231565</v>
      </c>
      <c r="AZ46" s="98"/>
      <c r="BA46" s="98"/>
      <c r="BB46" s="98"/>
      <c r="BC46" s="98"/>
      <c r="BD46" s="98"/>
      <c r="BE46" s="98"/>
      <c r="BF46" s="98"/>
      <c r="BG46" s="98"/>
      <c r="BH46" s="98"/>
      <c r="BI46" s="98"/>
      <c r="BJ46" s="98"/>
      <c r="BK46" s="98"/>
    </row>
    <row r="47" spans="1:63" ht="15" x14ac:dyDescent="0.25">
      <c r="A47" s="93" t="s">
        <v>397</v>
      </c>
      <c r="B47" s="93"/>
      <c r="C47" s="93"/>
      <c r="D47" s="93"/>
      <c r="E47" s="94"/>
      <c r="F47" s="93"/>
      <c r="G47" s="93"/>
      <c r="H47" s="93"/>
      <c r="I47" s="94"/>
      <c r="J47" s="93">
        <v>1</v>
      </c>
      <c r="K47" s="93">
        <v>1</v>
      </c>
      <c r="L47" s="93">
        <v>1</v>
      </c>
      <c r="M47" s="94">
        <v>23231565</v>
      </c>
      <c r="N47" s="93">
        <v>1</v>
      </c>
      <c r="O47" s="93">
        <v>1</v>
      </c>
      <c r="P47" s="93">
        <v>1</v>
      </c>
      <c r="Q47" s="94"/>
      <c r="R47" s="93">
        <v>1</v>
      </c>
      <c r="S47" s="96">
        <f t="shared" si="8"/>
        <v>23231565</v>
      </c>
      <c r="T47" s="97"/>
      <c r="U47" s="97"/>
      <c r="V47" s="97"/>
      <c r="W47" s="97"/>
      <c r="X47" s="97"/>
      <c r="Y47" s="98"/>
      <c r="Z47" s="98"/>
      <c r="AA47" s="98"/>
      <c r="AB47" s="98"/>
      <c r="AC47" s="98"/>
      <c r="AD47" s="98"/>
      <c r="AE47" s="98"/>
      <c r="AG47" s="93" t="s">
        <v>397</v>
      </c>
      <c r="AH47" s="93"/>
      <c r="AI47" s="93"/>
      <c r="AJ47" s="93"/>
      <c r="AK47" s="94"/>
      <c r="AL47" s="93"/>
      <c r="AM47" s="93"/>
      <c r="AN47" s="93"/>
      <c r="AO47" s="94"/>
      <c r="AP47" s="93">
        <v>1</v>
      </c>
      <c r="AQ47" s="93">
        <v>1</v>
      </c>
      <c r="AR47" s="93">
        <v>1</v>
      </c>
      <c r="AS47" s="94">
        <v>23231565</v>
      </c>
      <c r="AT47" s="93">
        <v>1</v>
      </c>
      <c r="AU47" s="93">
        <v>1</v>
      </c>
      <c r="AV47" s="93"/>
      <c r="AW47" s="94"/>
      <c r="AX47" s="93">
        <v>1</v>
      </c>
      <c r="AY47" s="96">
        <f t="shared" si="9"/>
        <v>23231565</v>
      </c>
      <c r="AZ47" s="98"/>
      <c r="BA47" s="98"/>
      <c r="BB47" s="98"/>
      <c r="BC47" s="98"/>
      <c r="BD47" s="98"/>
      <c r="BE47" s="98"/>
      <c r="BF47" s="98"/>
      <c r="BG47" s="98"/>
      <c r="BH47" s="98"/>
      <c r="BI47" s="93"/>
      <c r="BJ47" s="93"/>
      <c r="BK47" s="93"/>
    </row>
    <row r="48" spans="1:63" ht="15" x14ac:dyDescent="0.25">
      <c r="A48" s="93" t="s">
        <v>398</v>
      </c>
      <c r="B48" s="93"/>
      <c r="C48" s="93"/>
      <c r="D48" s="93"/>
      <c r="E48" s="94"/>
      <c r="F48" s="93"/>
      <c r="G48" s="93"/>
      <c r="H48" s="93"/>
      <c r="I48" s="94"/>
      <c r="J48" s="93">
        <v>1</v>
      </c>
      <c r="K48" s="93">
        <v>1</v>
      </c>
      <c r="L48" s="93">
        <v>1</v>
      </c>
      <c r="M48" s="94">
        <v>23231565</v>
      </c>
      <c r="N48" s="93">
        <v>1</v>
      </c>
      <c r="O48" s="93">
        <v>1</v>
      </c>
      <c r="P48" s="93">
        <v>1</v>
      </c>
      <c r="Q48" s="94"/>
      <c r="R48" s="93">
        <v>1</v>
      </c>
      <c r="S48" s="96">
        <f t="shared" si="8"/>
        <v>23231565</v>
      </c>
      <c r="T48" s="97"/>
      <c r="U48" s="97"/>
      <c r="V48" s="97"/>
      <c r="W48" s="97"/>
      <c r="X48" s="97"/>
      <c r="Y48" s="98"/>
      <c r="Z48" s="98"/>
      <c r="AA48" s="98"/>
      <c r="AB48" s="98"/>
      <c r="AC48" s="98"/>
      <c r="AD48" s="98"/>
      <c r="AE48" s="98"/>
      <c r="AG48" s="93" t="s">
        <v>398</v>
      </c>
      <c r="AH48" s="93"/>
      <c r="AI48" s="93"/>
      <c r="AJ48" s="93"/>
      <c r="AK48" s="94"/>
      <c r="AL48" s="93"/>
      <c r="AM48" s="93"/>
      <c r="AN48" s="93"/>
      <c r="AO48" s="94"/>
      <c r="AP48" s="93">
        <v>1</v>
      </c>
      <c r="AQ48" s="93">
        <v>1</v>
      </c>
      <c r="AR48" s="93">
        <v>1</v>
      </c>
      <c r="AS48" s="94">
        <v>23231565</v>
      </c>
      <c r="AT48" s="93">
        <v>1</v>
      </c>
      <c r="AU48" s="93">
        <v>1</v>
      </c>
      <c r="AV48" s="93"/>
      <c r="AW48" s="94"/>
      <c r="AX48" s="93">
        <v>1</v>
      </c>
      <c r="AY48" s="96">
        <f t="shared" si="9"/>
        <v>23231565</v>
      </c>
      <c r="AZ48" s="98"/>
      <c r="BA48" s="98"/>
      <c r="BB48" s="98"/>
      <c r="BC48" s="98"/>
      <c r="BD48" s="98"/>
      <c r="BE48" s="98"/>
      <c r="BF48" s="98"/>
      <c r="BG48" s="98"/>
      <c r="BH48" s="98"/>
      <c r="BI48" s="93"/>
      <c r="BJ48" s="93"/>
      <c r="BK48" s="93"/>
    </row>
    <row r="49" spans="1:63" ht="15" x14ac:dyDescent="0.25">
      <c r="A49" s="93" t="s">
        <v>399</v>
      </c>
      <c r="B49" s="93"/>
      <c r="C49" s="93"/>
      <c r="D49" s="93"/>
      <c r="E49" s="94"/>
      <c r="F49" s="93"/>
      <c r="G49" s="93"/>
      <c r="H49" s="93"/>
      <c r="I49" s="94"/>
      <c r="J49" s="93">
        <v>1</v>
      </c>
      <c r="K49" s="93">
        <v>1</v>
      </c>
      <c r="L49" s="93">
        <v>1</v>
      </c>
      <c r="M49" s="94">
        <v>23231565</v>
      </c>
      <c r="N49" s="93">
        <v>1</v>
      </c>
      <c r="O49" s="93">
        <v>1</v>
      </c>
      <c r="P49" s="93">
        <v>1</v>
      </c>
      <c r="Q49" s="94"/>
      <c r="R49" s="93">
        <v>1</v>
      </c>
      <c r="S49" s="96">
        <f t="shared" si="8"/>
        <v>23231565</v>
      </c>
      <c r="T49" s="97"/>
      <c r="U49" s="97"/>
      <c r="V49" s="97"/>
      <c r="W49" s="97"/>
      <c r="X49" s="97"/>
      <c r="Y49" s="98"/>
      <c r="Z49" s="98"/>
      <c r="AA49" s="98"/>
      <c r="AB49" s="98"/>
      <c r="AC49" s="98"/>
      <c r="AD49" s="98"/>
      <c r="AE49" s="98"/>
      <c r="AG49" s="93" t="s">
        <v>399</v>
      </c>
      <c r="AH49" s="93"/>
      <c r="AI49" s="93"/>
      <c r="AJ49" s="93"/>
      <c r="AK49" s="94"/>
      <c r="AL49" s="93"/>
      <c r="AM49" s="93"/>
      <c r="AN49" s="93"/>
      <c r="AO49" s="94"/>
      <c r="AP49" s="93">
        <v>1</v>
      </c>
      <c r="AQ49" s="93">
        <v>1</v>
      </c>
      <c r="AR49" s="93">
        <v>1</v>
      </c>
      <c r="AS49" s="94">
        <v>23231565</v>
      </c>
      <c r="AT49" s="93">
        <v>1</v>
      </c>
      <c r="AU49" s="93">
        <v>1</v>
      </c>
      <c r="AV49" s="93"/>
      <c r="AW49" s="94"/>
      <c r="AX49" s="93">
        <v>1</v>
      </c>
      <c r="AY49" s="96">
        <f t="shared" si="9"/>
        <v>23231565</v>
      </c>
      <c r="AZ49" s="98"/>
      <c r="BA49" s="98"/>
      <c r="BB49" s="98"/>
      <c r="BC49" s="98"/>
      <c r="BD49" s="98"/>
      <c r="BE49" s="98"/>
      <c r="BF49" s="98"/>
      <c r="BG49" s="98"/>
      <c r="BH49" s="98"/>
      <c r="BI49" s="93"/>
      <c r="BJ49" s="93"/>
      <c r="BK49" s="93"/>
    </row>
    <row r="50" spans="1:63" ht="15" x14ac:dyDescent="0.25">
      <c r="A50" s="93" t="s">
        <v>400</v>
      </c>
      <c r="B50" s="93"/>
      <c r="C50" s="93"/>
      <c r="D50" s="93"/>
      <c r="E50" s="94"/>
      <c r="F50" s="93"/>
      <c r="G50" s="93"/>
      <c r="H50" s="93"/>
      <c r="I50" s="94"/>
      <c r="J50" s="93">
        <v>1</v>
      </c>
      <c r="K50" s="93">
        <v>1</v>
      </c>
      <c r="L50" s="93">
        <v>1</v>
      </c>
      <c r="M50" s="94">
        <v>23231565</v>
      </c>
      <c r="N50" s="93">
        <v>1</v>
      </c>
      <c r="O50" s="93">
        <v>1</v>
      </c>
      <c r="P50" s="93">
        <v>1</v>
      </c>
      <c r="Q50" s="94"/>
      <c r="R50" s="93">
        <v>1</v>
      </c>
      <c r="S50" s="96">
        <f t="shared" si="8"/>
        <v>23231565</v>
      </c>
      <c r="T50" s="97"/>
      <c r="U50" s="97"/>
      <c r="V50" s="97"/>
      <c r="W50" s="97"/>
      <c r="X50" s="97"/>
      <c r="Y50" s="98"/>
      <c r="Z50" s="98"/>
      <c r="AA50" s="98"/>
      <c r="AB50" s="98"/>
      <c r="AC50" s="98"/>
      <c r="AD50" s="98"/>
      <c r="AE50" s="98"/>
      <c r="AG50" s="93" t="s">
        <v>400</v>
      </c>
      <c r="AH50" s="93"/>
      <c r="AI50" s="93"/>
      <c r="AJ50" s="93"/>
      <c r="AK50" s="94"/>
      <c r="AL50" s="93"/>
      <c r="AM50" s="93"/>
      <c r="AN50" s="93"/>
      <c r="AO50" s="94"/>
      <c r="AP50" s="93">
        <v>1</v>
      </c>
      <c r="AQ50" s="93">
        <v>1</v>
      </c>
      <c r="AR50" s="93">
        <v>1</v>
      </c>
      <c r="AS50" s="94">
        <v>23231565</v>
      </c>
      <c r="AT50" s="93">
        <v>1</v>
      </c>
      <c r="AU50" s="93">
        <v>1</v>
      </c>
      <c r="AV50" s="93"/>
      <c r="AW50" s="94"/>
      <c r="AX50" s="93">
        <v>1</v>
      </c>
      <c r="AY50" s="96">
        <f t="shared" si="9"/>
        <v>23231565</v>
      </c>
      <c r="AZ50" s="98"/>
      <c r="BA50" s="98"/>
      <c r="BB50" s="98"/>
      <c r="BC50" s="98"/>
      <c r="BD50" s="98"/>
      <c r="BE50" s="98"/>
      <c r="BF50" s="98"/>
      <c r="BG50" s="98"/>
      <c r="BH50" s="98"/>
      <c r="BI50" s="98"/>
      <c r="BJ50" s="98"/>
      <c r="BK50" s="98"/>
    </row>
    <row r="51" spans="1:63" ht="15" x14ac:dyDescent="0.25">
      <c r="A51" s="93" t="s">
        <v>401</v>
      </c>
      <c r="B51" s="93"/>
      <c r="C51" s="93"/>
      <c r="D51" s="93"/>
      <c r="E51" s="94"/>
      <c r="F51" s="93"/>
      <c r="G51" s="93"/>
      <c r="H51" s="93"/>
      <c r="I51" s="94"/>
      <c r="J51" s="93">
        <v>1</v>
      </c>
      <c r="K51" s="93">
        <v>1</v>
      </c>
      <c r="L51" s="93">
        <v>1</v>
      </c>
      <c r="M51" s="94">
        <v>23231565</v>
      </c>
      <c r="N51" s="93">
        <v>1</v>
      </c>
      <c r="O51" s="93">
        <v>1</v>
      </c>
      <c r="P51" s="93">
        <v>1</v>
      </c>
      <c r="Q51" s="94"/>
      <c r="R51" s="93">
        <v>1</v>
      </c>
      <c r="S51" s="96">
        <f t="shared" si="8"/>
        <v>23231565</v>
      </c>
      <c r="T51" s="97"/>
      <c r="U51" s="97"/>
      <c r="V51" s="97"/>
      <c r="W51" s="97"/>
      <c r="X51" s="97"/>
      <c r="Y51" s="98"/>
      <c r="Z51" s="98"/>
      <c r="AA51" s="98"/>
      <c r="AB51" s="98"/>
      <c r="AC51" s="98"/>
      <c r="AD51" s="98"/>
      <c r="AE51" s="98"/>
      <c r="AG51" s="93" t="s">
        <v>401</v>
      </c>
      <c r="AH51" s="93"/>
      <c r="AI51" s="93"/>
      <c r="AJ51" s="93"/>
      <c r="AK51" s="94"/>
      <c r="AL51" s="93"/>
      <c r="AM51" s="93"/>
      <c r="AN51" s="93"/>
      <c r="AO51" s="94"/>
      <c r="AP51" s="93">
        <v>1</v>
      </c>
      <c r="AQ51" s="93">
        <v>1</v>
      </c>
      <c r="AR51" s="93">
        <v>1</v>
      </c>
      <c r="AS51" s="94">
        <v>23231565</v>
      </c>
      <c r="AT51" s="93">
        <v>1</v>
      </c>
      <c r="AU51" s="93">
        <v>1</v>
      </c>
      <c r="AV51" s="93"/>
      <c r="AW51" s="94"/>
      <c r="AX51" s="93">
        <v>1</v>
      </c>
      <c r="AY51" s="96">
        <f t="shared" si="9"/>
        <v>23231565</v>
      </c>
      <c r="AZ51" s="98"/>
      <c r="BA51" s="98"/>
      <c r="BB51" s="98"/>
      <c r="BC51" s="98"/>
      <c r="BD51" s="98"/>
      <c r="BE51" s="98"/>
      <c r="BF51" s="98"/>
      <c r="BG51" s="98"/>
      <c r="BH51" s="98"/>
      <c r="BI51" s="98"/>
      <c r="BJ51" s="98"/>
      <c r="BK51" s="98"/>
    </row>
    <row r="52" spans="1:63" ht="15" x14ac:dyDescent="0.25">
      <c r="A52" s="93" t="s">
        <v>402</v>
      </c>
      <c r="B52" s="93"/>
      <c r="C52" s="93"/>
      <c r="D52" s="93"/>
      <c r="E52" s="94"/>
      <c r="F52" s="93"/>
      <c r="G52" s="93"/>
      <c r="H52" s="93"/>
      <c r="I52" s="94"/>
      <c r="J52" s="93">
        <v>1</v>
      </c>
      <c r="K52" s="93">
        <v>1</v>
      </c>
      <c r="L52" s="93">
        <v>1</v>
      </c>
      <c r="M52" s="94">
        <v>23231565</v>
      </c>
      <c r="N52" s="93">
        <v>1</v>
      </c>
      <c r="O52" s="93">
        <v>1</v>
      </c>
      <c r="P52" s="93">
        <v>1</v>
      </c>
      <c r="Q52" s="94"/>
      <c r="R52" s="93">
        <v>1</v>
      </c>
      <c r="S52" s="96">
        <f t="shared" si="8"/>
        <v>23231565</v>
      </c>
      <c r="T52" s="97"/>
      <c r="U52" s="97"/>
      <c r="V52" s="97"/>
      <c r="W52" s="97"/>
      <c r="X52" s="97"/>
      <c r="Y52" s="98"/>
      <c r="Z52" s="98"/>
      <c r="AA52" s="98"/>
      <c r="AB52" s="98"/>
      <c r="AC52" s="98"/>
      <c r="AD52" s="98"/>
      <c r="AE52" s="98"/>
      <c r="AG52" s="93" t="s">
        <v>402</v>
      </c>
      <c r="AH52" s="93"/>
      <c r="AI52" s="93"/>
      <c r="AJ52" s="93"/>
      <c r="AK52" s="94"/>
      <c r="AL52" s="93"/>
      <c r="AM52" s="93"/>
      <c r="AN52" s="93"/>
      <c r="AO52" s="94"/>
      <c r="AP52" s="93">
        <v>1</v>
      </c>
      <c r="AQ52" s="93">
        <v>1</v>
      </c>
      <c r="AR52" s="93">
        <v>1</v>
      </c>
      <c r="AS52" s="94">
        <v>23231565</v>
      </c>
      <c r="AT52" s="93">
        <v>1</v>
      </c>
      <c r="AU52" s="93">
        <v>1</v>
      </c>
      <c r="AV52" s="93"/>
      <c r="AW52" s="94"/>
      <c r="AX52" s="93">
        <v>1</v>
      </c>
      <c r="AY52" s="96">
        <f t="shared" si="9"/>
        <v>23231565</v>
      </c>
      <c r="AZ52" s="98"/>
      <c r="BA52" s="98"/>
      <c r="BB52" s="98"/>
      <c r="BC52" s="98"/>
      <c r="BD52" s="98"/>
      <c r="BE52" s="98"/>
      <c r="BF52" s="98"/>
      <c r="BG52" s="98"/>
      <c r="BH52" s="98"/>
      <c r="BI52" s="98"/>
      <c r="BJ52" s="98"/>
      <c r="BK52" s="98"/>
    </row>
    <row r="53" spans="1:63" ht="15" x14ac:dyDescent="0.25">
      <c r="A53" s="93" t="s">
        <v>403</v>
      </c>
      <c r="B53" s="93"/>
      <c r="C53" s="93"/>
      <c r="D53" s="93"/>
      <c r="E53" s="94"/>
      <c r="F53" s="93"/>
      <c r="G53" s="93"/>
      <c r="H53" s="93"/>
      <c r="I53" s="94"/>
      <c r="J53" s="93">
        <v>1</v>
      </c>
      <c r="K53" s="93">
        <v>1</v>
      </c>
      <c r="L53" s="93">
        <v>1</v>
      </c>
      <c r="M53" s="94">
        <v>23231565</v>
      </c>
      <c r="N53" s="93">
        <v>1</v>
      </c>
      <c r="O53" s="93">
        <v>1</v>
      </c>
      <c r="P53" s="93">
        <v>1</v>
      </c>
      <c r="Q53" s="94"/>
      <c r="R53" s="93">
        <v>1</v>
      </c>
      <c r="S53" s="96">
        <f t="shared" si="8"/>
        <v>23231565</v>
      </c>
      <c r="T53" s="97"/>
      <c r="U53" s="97"/>
      <c r="V53" s="97"/>
      <c r="W53" s="97"/>
      <c r="X53" s="97"/>
      <c r="Y53" s="98"/>
      <c r="Z53" s="98"/>
      <c r="AA53" s="98"/>
      <c r="AB53" s="98"/>
      <c r="AC53" s="98"/>
      <c r="AD53" s="98"/>
      <c r="AE53" s="98"/>
      <c r="AG53" s="93" t="s">
        <v>403</v>
      </c>
      <c r="AH53" s="93"/>
      <c r="AI53" s="93"/>
      <c r="AJ53" s="93"/>
      <c r="AK53" s="94"/>
      <c r="AL53" s="93"/>
      <c r="AM53" s="93"/>
      <c r="AN53" s="93"/>
      <c r="AO53" s="94"/>
      <c r="AP53" s="93">
        <v>1</v>
      </c>
      <c r="AQ53" s="93">
        <v>1</v>
      </c>
      <c r="AR53" s="93">
        <v>1</v>
      </c>
      <c r="AS53" s="94">
        <v>23231565</v>
      </c>
      <c r="AT53" s="93">
        <v>1</v>
      </c>
      <c r="AU53" s="93">
        <v>1</v>
      </c>
      <c r="AV53" s="93"/>
      <c r="AW53" s="94"/>
      <c r="AX53" s="93">
        <v>1</v>
      </c>
      <c r="AY53" s="96">
        <f t="shared" si="9"/>
        <v>23231565</v>
      </c>
      <c r="AZ53" s="98"/>
      <c r="BA53" s="98"/>
      <c r="BB53" s="98"/>
      <c r="BC53" s="98"/>
      <c r="BD53" s="98"/>
      <c r="BE53" s="98"/>
      <c r="BF53" s="98"/>
      <c r="BG53" s="98"/>
      <c r="BH53" s="98"/>
      <c r="BI53" s="98"/>
      <c r="BJ53" s="98"/>
      <c r="BK53" s="98"/>
    </row>
    <row r="54" spans="1:63" ht="15" x14ac:dyDescent="0.25">
      <c r="A54" s="93" t="s">
        <v>404</v>
      </c>
      <c r="B54" s="93"/>
      <c r="C54" s="93"/>
      <c r="D54" s="93"/>
      <c r="E54" s="94"/>
      <c r="F54" s="93"/>
      <c r="G54" s="93"/>
      <c r="H54" s="93"/>
      <c r="I54" s="94"/>
      <c r="J54" s="93">
        <v>1</v>
      </c>
      <c r="K54" s="93">
        <v>1</v>
      </c>
      <c r="L54" s="93">
        <v>1</v>
      </c>
      <c r="M54" s="94">
        <v>23231565</v>
      </c>
      <c r="N54" s="93">
        <v>1</v>
      </c>
      <c r="O54" s="93">
        <v>1</v>
      </c>
      <c r="P54" s="93">
        <v>1</v>
      </c>
      <c r="Q54" s="94"/>
      <c r="R54" s="93">
        <v>1</v>
      </c>
      <c r="S54" s="96">
        <f t="shared" si="8"/>
        <v>23231565</v>
      </c>
      <c r="T54" s="97"/>
      <c r="U54" s="97"/>
      <c r="V54" s="97"/>
      <c r="W54" s="97"/>
      <c r="X54" s="97"/>
      <c r="Y54" s="98"/>
      <c r="Z54" s="98"/>
      <c r="AA54" s="98"/>
      <c r="AB54" s="98"/>
      <c r="AC54" s="98"/>
      <c r="AD54" s="98"/>
      <c r="AE54" s="98"/>
      <c r="AG54" s="93" t="s">
        <v>404</v>
      </c>
      <c r="AH54" s="93"/>
      <c r="AI54" s="93"/>
      <c r="AJ54" s="93"/>
      <c r="AK54" s="94"/>
      <c r="AL54" s="93"/>
      <c r="AM54" s="93"/>
      <c r="AN54" s="93"/>
      <c r="AO54" s="94"/>
      <c r="AP54" s="93">
        <v>1</v>
      </c>
      <c r="AQ54" s="93">
        <v>1</v>
      </c>
      <c r="AR54" s="93">
        <v>1</v>
      </c>
      <c r="AS54" s="94">
        <v>23231565</v>
      </c>
      <c r="AT54" s="93">
        <v>1</v>
      </c>
      <c r="AU54" s="93">
        <v>1</v>
      </c>
      <c r="AV54" s="93"/>
      <c r="AW54" s="94"/>
      <c r="AX54" s="93">
        <v>1</v>
      </c>
      <c r="AY54" s="96">
        <f t="shared" si="9"/>
        <v>23231565</v>
      </c>
      <c r="AZ54" s="98"/>
      <c r="BA54" s="98"/>
      <c r="BB54" s="98"/>
      <c r="BC54" s="98"/>
      <c r="BD54" s="98"/>
      <c r="BE54" s="98"/>
      <c r="BF54" s="98"/>
      <c r="BG54" s="98"/>
      <c r="BH54" s="98"/>
      <c r="BI54" s="98"/>
      <c r="BJ54" s="98"/>
      <c r="BK54" s="98"/>
    </row>
    <row r="55" spans="1:63" ht="15" x14ac:dyDescent="0.25">
      <c r="A55" s="93" t="s">
        <v>405</v>
      </c>
      <c r="B55" s="93"/>
      <c r="C55" s="93"/>
      <c r="D55" s="93"/>
      <c r="E55" s="94"/>
      <c r="F55" s="93"/>
      <c r="G55" s="93"/>
      <c r="H55" s="93"/>
      <c r="I55" s="94"/>
      <c r="J55" s="93">
        <v>1</v>
      </c>
      <c r="K55" s="93">
        <v>1</v>
      </c>
      <c r="L55" s="93">
        <v>1</v>
      </c>
      <c r="M55" s="94">
        <v>23231565</v>
      </c>
      <c r="N55" s="93">
        <v>1</v>
      </c>
      <c r="O55" s="93">
        <v>1</v>
      </c>
      <c r="P55" s="93">
        <v>1</v>
      </c>
      <c r="Q55" s="94"/>
      <c r="R55" s="93">
        <v>1</v>
      </c>
      <c r="S55" s="96">
        <f t="shared" si="8"/>
        <v>23231565</v>
      </c>
      <c r="T55" s="97"/>
      <c r="U55" s="97"/>
      <c r="V55" s="97"/>
      <c r="W55" s="97"/>
      <c r="X55" s="97"/>
      <c r="Y55" s="98"/>
      <c r="Z55" s="98"/>
      <c r="AA55" s="98"/>
      <c r="AB55" s="98"/>
      <c r="AC55" s="98"/>
      <c r="AD55" s="98"/>
      <c r="AE55" s="98"/>
      <c r="AG55" s="93" t="s">
        <v>405</v>
      </c>
      <c r="AH55" s="93"/>
      <c r="AI55" s="93"/>
      <c r="AJ55" s="93"/>
      <c r="AK55" s="94"/>
      <c r="AL55" s="93"/>
      <c r="AM55" s="93"/>
      <c r="AN55" s="93"/>
      <c r="AO55" s="94"/>
      <c r="AP55" s="93">
        <v>1</v>
      </c>
      <c r="AQ55" s="93">
        <v>1</v>
      </c>
      <c r="AR55" s="93">
        <v>1</v>
      </c>
      <c r="AS55" s="94">
        <v>23231565</v>
      </c>
      <c r="AT55" s="93">
        <v>1</v>
      </c>
      <c r="AU55" s="93">
        <v>1</v>
      </c>
      <c r="AV55" s="93"/>
      <c r="AW55" s="94"/>
      <c r="AX55" s="93">
        <v>1</v>
      </c>
      <c r="AY55" s="96">
        <f t="shared" si="9"/>
        <v>23231565</v>
      </c>
      <c r="AZ55" s="98"/>
      <c r="BA55" s="98"/>
      <c r="BB55" s="98"/>
      <c r="BC55" s="98"/>
      <c r="BD55" s="98"/>
      <c r="BE55" s="98"/>
      <c r="BF55" s="98"/>
      <c r="BG55" s="98"/>
      <c r="BH55" s="98"/>
      <c r="BI55" s="98"/>
      <c r="BJ55" s="98"/>
      <c r="BK55" s="98"/>
    </row>
    <row r="56" spans="1:63" ht="15" x14ac:dyDescent="0.25">
      <c r="A56" s="93" t="s">
        <v>406</v>
      </c>
      <c r="B56" s="93"/>
      <c r="C56" s="93"/>
      <c r="D56" s="93"/>
      <c r="E56" s="94"/>
      <c r="F56" s="93"/>
      <c r="G56" s="93"/>
      <c r="H56" s="93"/>
      <c r="I56" s="94"/>
      <c r="J56" s="93">
        <v>1</v>
      </c>
      <c r="K56" s="93">
        <v>1</v>
      </c>
      <c r="L56" s="93">
        <v>1</v>
      </c>
      <c r="M56" s="94">
        <v>23231565</v>
      </c>
      <c r="N56" s="93">
        <v>1</v>
      </c>
      <c r="O56" s="93">
        <v>1</v>
      </c>
      <c r="P56" s="93">
        <v>1</v>
      </c>
      <c r="Q56" s="94"/>
      <c r="R56" s="93">
        <v>1</v>
      </c>
      <c r="S56" s="96">
        <f t="shared" si="8"/>
        <v>23231565</v>
      </c>
      <c r="T56" s="97"/>
      <c r="U56" s="97"/>
      <c r="V56" s="97"/>
      <c r="W56" s="97"/>
      <c r="X56" s="97"/>
      <c r="Y56" s="98"/>
      <c r="Z56" s="98"/>
      <c r="AA56" s="98"/>
      <c r="AB56" s="98"/>
      <c r="AC56" s="98"/>
      <c r="AD56" s="98"/>
      <c r="AE56" s="98"/>
      <c r="AG56" s="93" t="s">
        <v>406</v>
      </c>
      <c r="AH56" s="93"/>
      <c r="AI56" s="93"/>
      <c r="AJ56" s="93"/>
      <c r="AK56" s="94"/>
      <c r="AL56" s="93"/>
      <c r="AM56" s="93"/>
      <c r="AN56" s="93"/>
      <c r="AO56" s="94"/>
      <c r="AP56" s="93">
        <v>1</v>
      </c>
      <c r="AQ56" s="93">
        <v>1</v>
      </c>
      <c r="AR56" s="93">
        <v>1</v>
      </c>
      <c r="AS56" s="94">
        <v>23231565</v>
      </c>
      <c r="AT56" s="93">
        <v>1</v>
      </c>
      <c r="AU56" s="93">
        <v>1</v>
      </c>
      <c r="AV56" s="93"/>
      <c r="AW56" s="94"/>
      <c r="AX56" s="93">
        <v>1</v>
      </c>
      <c r="AY56" s="96">
        <f t="shared" si="9"/>
        <v>23231565</v>
      </c>
      <c r="AZ56" s="98"/>
      <c r="BA56" s="98"/>
      <c r="BB56" s="98"/>
      <c r="BC56" s="98"/>
      <c r="BD56" s="98"/>
      <c r="BE56" s="98"/>
      <c r="BF56" s="98"/>
      <c r="BG56" s="98"/>
      <c r="BH56" s="98"/>
      <c r="BI56" s="98"/>
      <c r="BJ56" s="98"/>
      <c r="BK56" s="98"/>
    </row>
    <row r="57" spans="1:63" ht="15" x14ac:dyDescent="0.25">
      <c r="A57" s="93" t="s">
        <v>407</v>
      </c>
      <c r="B57" s="93"/>
      <c r="C57" s="93"/>
      <c r="D57" s="93"/>
      <c r="E57" s="94"/>
      <c r="F57" s="93"/>
      <c r="G57" s="93"/>
      <c r="H57" s="93"/>
      <c r="I57" s="94"/>
      <c r="J57" s="93">
        <v>1</v>
      </c>
      <c r="K57" s="93">
        <v>1</v>
      </c>
      <c r="L57" s="93">
        <v>1</v>
      </c>
      <c r="M57" s="94">
        <v>23231565</v>
      </c>
      <c r="N57" s="93">
        <v>1</v>
      </c>
      <c r="O57" s="93">
        <v>1</v>
      </c>
      <c r="P57" s="93">
        <v>1</v>
      </c>
      <c r="Q57" s="94"/>
      <c r="R57" s="93">
        <v>1</v>
      </c>
      <c r="S57" s="96">
        <f t="shared" si="8"/>
        <v>23231565</v>
      </c>
      <c r="T57" s="97"/>
      <c r="U57" s="97"/>
      <c r="V57" s="97"/>
      <c r="W57" s="97"/>
      <c r="X57" s="97"/>
      <c r="Y57" s="98"/>
      <c r="Z57" s="98"/>
      <c r="AA57" s="98"/>
      <c r="AB57" s="98"/>
      <c r="AC57" s="98"/>
      <c r="AD57" s="98"/>
      <c r="AE57" s="98"/>
      <c r="AG57" s="93" t="s">
        <v>407</v>
      </c>
      <c r="AH57" s="93"/>
      <c r="AI57" s="93"/>
      <c r="AJ57" s="93"/>
      <c r="AK57" s="94"/>
      <c r="AL57" s="93"/>
      <c r="AM57" s="93"/>
      <c r="AN57" s="93"/>
      <c r="AO57" s="94"/>
      <c r="AP57" s="93">
        <v>1</v>
      </c>
      <c r="AQ57" s="93">
        <v>1</v>
      </c>
      <c r="AR57" s="93">
        <v>1</v>
      </c>
      <c r="AS57" s="94">
        <v>23231565</v>
      </c>
      <c r="AT57" s="93">
        <v>1</v>
      </c>
      <c r="AU57" s="93">
        <v>1</v>
      </c>
      <c r="AV57" s="93"/>
      <c r="AW57" s="94"/>
      <c r="AX57" s="93">
        <v>1</v>
      </c>
      <c r="AY57" s="96">
        <f t="shared" si="9"/>
        <v>23231565</v>
      </c>
      <c r="AZ57" s="98"/>
      <c r="BA57" s="98"/>
      <c r="BB57" s="98"/>
      <c r="BC57" s="98"/>
      <c r="BD57" s="98"/>
      <c r="BE57" s="98"/>
      <c r="BF57" s="98"/>
      <c r="BG57" s="98"/>
      <c r="BH57" s="98"/>
      <c r="BI57" s="98"/>
      <c r="BJ57" s="98"/>
      <c r="BK57" s="98"/>
    </row>
    <row r="58" spans="1:63" ht="15" x14ac:dyDescent="0.25">
      <c r="A58" s="93" t="s">
        <v>408</v>
      </c>
      <c r="B58" s="93"/>
      <c r="C58" s="93"/>
      <c r="D58" s="93"/>
      <c r="E58" s="94"/>
      <c r="F58" s="93"/>
      <c r="G58" s="93"/>
      <c r="H58" s="93"/>
      <c r="I58" s="94"/>
      <c r="J58" s="93">
        <v>1</v>
      </c>
      <c r="K58" s="93">
        <v>1</v>
      </c>
      <c r="L58" s="93">
        <v>1</v>
      </c>
      <c r="M58" s="94">
        <v>23231565</v>
      </c>
      <c r="N58" s="93">
        <v>1</v>
      </c>
      <c r="O58" s="93">
        <v>1</v>
      </c>
      <c r="P58" s="93">
        <v>1</v>
      </c>
      <c r="Q58" s="94"/>
      <c r="R58" s="93">
        <v>1</v>
      </c>
      <c r="S58" s="96">
        <f t="shared" si="8"/>
        <v>23231565</v>
      </c>
      <c r="T58" s="97"/>
      <c r="U58" s="97"/>
      <c r="V58" s="97"/>
      <c r="W58" s="97"/>
      <c r="X58" s="97"/>
      <c r="Y58" s="98"/>
      <c r="Z58" s="98"/>
      <c r="AA58" s="98"/>
      <c r="AB58" s="98"/>
      <c r="AC58" s="98"/>
      <c r="AD58" s="98"/>
      <c r="AE58" s="98"/>
      <c r="AG58" s="93" t="s">
        <v>408</v>
      </c>
      <c r="AH58" s="93"/>
      <c r="AI58" s="93"/>
      <c r="AJ58" s="93"/>
      <c r="AK58" s="94"/>
      <c r="AL58" s="93"/>
      <c r="AM58" s="93"/>
      <c r="AN58" s="93"/>
      <c r="AO58" s="94"/>
      <c r="AP58" s="93">
        <v>1</v>
      </c>
      <c r="AQ58" s="93">
        <v>1</v>
      </c>
      <c r="AR58" s="93">
        <v>1</v>
      </c>
      <c r="AS58" s="94">
        <v>23231565</v>
      </c>
      <c r="AT58" s="93">
        <v>1</v>
      </c>
      <c r="AU58" s="93">
        <v>1</v>
      </c>
      <c r="AV58" s="93"/>
      <c r="AW58" s="94"/>
      <c r="AX58" s="93">
        <v>1</v>
      </c>
      <c r="AY58" s="96">
        <f t="shared" si="9"/>
        <v>23231565</v>
      </c>
      <c r="AZ58" s="98"/>
      <c r="BA58" s="98"/>
      <c r="BB58" s="98"/>
      <c r="BC58" s="98"/>
      <c r="BD58" s="98"/>
      <c r="BE58" s="98"/>
      <c r="BF58" s="98"/>
      <c r="BG58" s="98"/>
      <c r="BH58" s="98"/>
      <c r="BI58" s="98"/>
      <c r="BJ58" s="98"/>
      <c r="BK58" s="98"/>
    </row>
    <row r="59" spans="1:63" ht="15" x14ac:dyDescent="0.25">
      <c r="A59" s="93" t="s">
        <v>409</v>
      </c>
      <c r="B59" s="93"/>
      <c r="C59" s="93"/>
      <c r="D59" s="93"/>
      <c r="E59" s="94"/>
      <c r="F59" s="93"/>
      <c r="G59" s="93"/>
      <c r="H59" s="93"/>
      <c r="I59" s="94"/>
      <c r="J59" s="93">
        <v>1</v>
      </c>
      <c r="K59" s="93">
        <v>1</v>
      </c>
      <c r="L59" s="93">
        <v>1</v>
      </c>
      <c r="M59" s="94">
        <v>23231565</v>
      </c>
      <c r="N59" s="93">
        <v>1</v>
      </c>
      <c r="O59" s="93">
        <v>1</v>
      </c>
      <c r="P59" s="93">
        <v>1</v>
      </c>
      <c r="Q59" s="94"/>
      <c r="R59" s="93">
        <v>1</v>
      </c>
      <c r="S59" s="96">
        <f t="shared" si="8"/>
        <v>23231565</v>
      </c>
      <c r="T59" s="97"/>
      <c r="U59" s="97"/>
      <c r="V59" s="97"/>
      <c r="W59" s="97"/>
      <c r="X59" s="97"/>
      <c r="Y59" s="98"/>
      <c r="Z59" s="98"/>
      <c r="AA59" s="98"/>
      <c r="AB59" s="98"/>
      <c r="AC59" s="98"/>
      <c r="AD59" s="98"/>
      <c r="AE59" s="98"/>
      <c r="AG59" s="93" t="s">
        <v>409</v>
      </c>
      <c r="AH59" s="93"/>
      <c r="AI59" s="93"/>
      <c r="AJ59" s="93"/>
      <c r="AK59" s="94"/>
      <c r="AL59" s="93"/>
      <c r="AM59" s="93"/>
      <c r="AN59" s="93"/>
      <c r="AO59" s="94"/>
      <c r="AP59" s="93">
        <v>1</v>
      </c>
      <c r="AQ59" s="93">
        <v>1</v>
      </c>
      <c r="AR59" s="93">
        <v>1</v>
      </c>
      <c r="AS59" s="94">
        <v>23231565</v>
      </c>
      <c r="AT59" s="93">
        <v>1</v>
      </c>
      <c r="AU59" s="93">
        <v>1</v>
      </c>
      <c r="AV59" s="93"/>
      <c r="AW59" s="94"/>
      <c r="AX59" s="93">
        <v>1</v>
      </c>
      <c r="AY59" s="96">
        <f t="shared" si="9"/>
        <v>23231565</v>
      </c>
      <c r="AZ59" s="98"/>
      <c r="BA59" s="98"/>
      <c r="BB59" s="98"/>
      <c r="BC59" s="98"/>
      <c r="BD59" s="98"/>
      <c r="BE59" s="98"/>
      <c r="BF59" s="98"/>
      <c r="BG59" s="98"/>
      <c r="BH59" s="98"/>
      <c r="BI59" s="98"/>
      <c r="BJ59" s="98"/>
      <c r="BK59" s="98"/>
    </row>
    <row r="60" spans="1:63" ht="15" x14ac:dyDescent="0.25">
      <c r="A60" s="100" t="s">
        <v>410</v>
      </c>
      <c r="B60" s="101">
        <f t="shared" ref="B60:Q60" si="10">SUM(B39:B59)</f>
        <v>0</v>
      </c>
      <c r="C60" s="101">
        <f t="shared" si="10"/>
        <v>0</v>
      </c>
      <c r="D60" s="101">
        <f t="shared" si="10"/>
        <v>0</v>
      </c>
      <c r="E60" s="102">
        <f t="shared" si="10"/>
        <v>0</v>
      </c>
      <c r="F60" s="101">
        <f t="shared" si="10"/>
        <v>0</v>
      </c>
      <c r="G60" s="101">
        <f t="shared" si="10"/>
        <v>0</v>
      </c>
      <c r="H60" s="101">
        <f t="shared" si="10"/>
        <v>0</v>
      </c>
      <c r="I60" s="102">
        <f t="shared" si="10"/>
        <v>0</v>
      </c>
      <c r="J60" s="101">
        <f t="shared" si="10"/>
        <v>20</v>
      </c>
      <c r="K60" s="101">
        <f t="shared" si="10"/>
        <v>20</v>
      </c>
      <c r="L60" s="101">
        <f t="shared" si="10"/>
        <v>20</v>
      </c>
      <c r="M60" s="102">
        <f t="shared" si="10"/>
        <v>464631300</v>
      </c>
      <c r="N60" s="101">
        <f t="shared" si="10"/>
        <v>20</v>
      </c>
      <c r="O60" s="101">
        <f t="shared" si="10"/>
        <v>20</v>
      </c>
      <c r="P60" s="101">
        <f t="shared" si="10"/>
        <v>20</v>
      </c>
      <c r="Q60" s="102">
        <f t="shared" si="10"/>
        <v>0</v>
      </c>
      <c r="R60" s="101">
        <f t="shared" ref="R60:AE60" si="11">SUM(R39:R59)</f>
        <v>20</v>
      </c>
      <c r="S60" s="96">
        <f t="shared" si="11"/>
        <v>464631300</v>
      </c>
      <c r="T60" s="101">
        <f t="shared" si="11"/>
        <v>0</v>
      </c>
      <c r="U60" s="101">
        <f t="shared" si="11"/>
        <v>0</v>
      </c>
      <c r="V60" s="101">
        <f t="shared" si="11"/>
        <v>0</v>
      </c>
      <c r="W60" s="101">
        <f t="shared" si="11"/>
        <v>0</v>
      </c>
      <c r="X60" s="101">
        <f t="shared" si="11"/>
        <v>0</v>
      </c>
      <c r="Y60" s="101">
        <f t="shared" si="11"/>
        <v>0</v>
      </c>
      <c r="Z60" s="101">
        <f t="shared" si="11"/>
        <v>0</v>
      </c>
      <c r="AA60" s="101">
        <f t="shared" si="11"/>
        <v>0</v>
      </c>
      <c r="AB60" s="101">
        <f t="shared" si="11"/>
        <v>0</v>
      </c>
      <c r="AC60" s="101">
        <f t="shared" si="11"/>
        <v>0</v>
      </c>
      <c r="AD60" s="101">
        <f t="shared" si="11"/>
        <v>0</v>
      </c>
      <c r="AE60" s="101">
        <f t="shared" si="11"/>
        <v>0</v>
      </c>
      <c r="AG60" s="100" t="s">
        <v>410</v>
      </c>
      <c r="AH60" s="101">
        <f t="shared" ref="AH60:AW60" si="12">SUM(AH39:AH59)</f>
        <v>0</v>
      </c>
      <c r="AI60" s="101">
        <f t="shared" si="12"/>
        <v>0</v>
      </c>
      <c r="AJ60" s="101">
        <f t="shared" si="12"/>
        <v>0</v>
      </c>
      <c r="AK60" s="102">
        <f t="shared" si="12"/>
        <v>0</v>
      </c>
      <c r="AL60" s="101">
        <f t="shared" si="12"/>
        <v>0</v>
      </c>
      <c r="AM60" s="101">
        <f t="shared" si="12"/>
        <v>0</v>
      </c>
      <c r="AN60" s="101">
        <f t="shared" si="12"/>
        <v>0</v>
      </c>
      <c r="AO60" s="102">
        <f t="shared" si="12"/>
        <v>0</v>
      </c>
      <c r="AP60" s="101">
        <f t="shared" si="12"/>
        <v>20</v>
      </c>
      <c r="AQ60" s="101">
        <f t="shared" si="12"/>
        <v>20</v>
      </c>
      <c r="AR60" s="101">
        <f t="shared" si="12"/>
        <v>20</v>
      </c>
      <c r="AS60" s="102">
        <f t="shared" si="12"/>
        <v>464631300</v>
      </c>
      <c r="AT60" s="101">
        <f t="shared" si="12"/>
        <v>20</v>
      </c>
      <c r="AU60" s="101">
        <f t="shared" si="12"/>
        <v>20</v>
      </c>
      <c r="AV60" s="101">
        <f t="shared" si="12"/>
        <v>0</v>
      </c>
      <c r="AW60" s="102">
        <f t="shared" si="12"/>
        <v>0</v>
      </c>
      <c r="AX60" s="103">
        <f t="shared" ref="AX60:BK60" si="13">SUM(AX39:AX59)</f>
        <v>20</v>
      </c>
      <c r="AY60" s="104">
        <f t="shared" si="13"/>
        <v>464631300</v>
      </c>
      <c r="AZ60" s="101">
        <f t="shared" si="13"/>
        <v>0</v>
      </c>
      <c r="BA60" s="101">
        <f t="shared" si="13"/>
        <v>0</v>
      </c>
      <c r="BB60" s="101">
        <f t="shared" si="13"/>
        <v>0</v>
      </c>
      <c r="BC60" s="101">
        <f t="shared" si="13"/>
        <v>0</v>
      </c>
      <c r="BD60" s="101">
        <f t="shared" si="13"/>
        <v>0</v>
      </c>
      <c r="BE60" s="101">
        <f t="shared" si="13"/>
        <v>0</v>
      </c>
      <c r="BF60" s="101">
        <f t="shared" si="13"/>
        <v>0</v>
      </c>
      <c r="BG60" s="101">
        <f t="shared" si="13"/>
        <v>0</v>
      </c>
      <c r="BH60" s="101">
        <f t="shared" si="13"/>
        <v>0</v>
      </c>
      <c r="BI60" s="101">
        <f t="shared" si="13"/>
        <v>0</v>
      </c>
      <c r="BJ60" s="101">
        <f t="shared" si="13"/>
        <v>0</v>
      </c>
      <c r="BK60" s="101">
        <f t="shared" si="13"/>
        <v>0</v>
      </c>
    </row>
    <row r="63" spans="1:63" ht="15" x14ac:dyDescent="0.25">
      <c r="A63" s="84" t="s">
        <v>369</v>
      </c>
      <c r="B63" s="628" t="str">
        <f>'Indicadores PA'!D17</f>
        <v xml:space="preserve">Vincular a mujeres a través de las CIOM a procesos de información, sensibilización y campañas de difusión </v>
      </c>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L63" s="629"/>
      <c r="AM63" s="629"/>
      <c r="AN63" s="629"/>
      <c r="AO63" s="629"/>
      <c r="AP63" s="629"/>
      <c r="AQ63" s="629"/>
      <c r="AR63" s="629"/>
      <c r="AS63" s="629"/>
      <c r="AT63" s="629"/>
      <c r="AU63" s="629"/>
      <c r="AV63" s="629"/>
      <c r="AW63" s="629"/>
      <c r="AX63" s="629"/>
      <c r="AY63" s="629"/>
      <c r="AZ63" s="629"/>
      <c r="BA63" s="629"/>
      <c r="BB63" s="629"/>
      <c r="BC63" s="629"/>
      <c r="BD63" s="629"/>
      <c r="BE63" s="629"/>
      <c r="BF63" s="629"/>
      <c r="BG63" s="629"/>
      <c r="BH63" s="629"/>
      <c r="BI63" s="629"/>
      <c r="BJ63" s="629"/>
      <c r="BK63" s="630"/>
    </row>
    <row r="64" spans="1:63" ht="15" x14ac:dyDescent="0.25">
      <c r="A64" s="640" t="s">
        <v>371</v>
      </c>
      <c r="B64" s="119" t="s">
        <v>141</v>
      </c>
      <c r="C64" s="119" t="s">
        <v>142</v>
      </c>
      <c r="D64" s="642" t="s">
        <v>143</v>
      </c>
      <c r="E64" s="643"/>
      <c r="F64" s="119" t="s">
        <v>144</v>
      </c>
      <c r="G64" s="119" t="s">
        <v>145</v>
      </c>
      <c r="H64" s="642" t="s">
        <v>146</v>
      </c>
      <c r="I64" s="643"/>
      <c r="J64" s="119" t="s">
        <v>147</v>
      </c>
      <c r="K64" s="119" t="s">
        <v>148</v>
      </c>
      <c r="L64" s="642" t="s">
        <v>149</v>
      </c>
      <c r="M64" s="643"/>
      <c r="N64" s="119" t="s">
        <v>150</v>
      </c>
      <c r="O64" s="119" t="s">
        <v>128</v>
      </c>
      <c r="P64" s="642" t="s">
        <v>151</v>
      </c>
      <c r="Q64" s="643"/>
      <c r="R64" s="642" t="s">
        <v>372</v>
      </c>
      <c r="S64" s="643"/>
      <c r="T64" s="642" t="s">
        <v>373</v>
      </c>
      <c r="U64" s="644"/>
      <c r="V64" s="644"/>
      <c r="W64" s="644"/>
      <c r="X64" s="644"/>
      <c r="Y64" s="643"/>
      <c r="Z64" s="642" t="s">
        <v>374</v>
      </c>
      <c r="AA64" s="644"/>
      <c r="AB64" s="644"/>
      <c r="AC64" s="644"/>
      <c r="AD64" s="644"/>
      <c r="AE64" s="643"/>
      <c r="AF64" s="120"/>
      <c r="AG64" s="640" t="s">
        <v>371</v>
      </c>
      <c r="AH64" s="119" t="s">
        <v>141</v>
      </c>
      <c r="AI64" s="119" t="s">
        <v>142</v>
      </c>
      <c r="AJ64" s="642" t="s">
        <v>143</v>
      </c>
      <c r="AK64" s="643"/>
      <c r="AL64" s="119" t="s">
        <v>144</v>
      </c>
      <c r="AM64" s="119" t="s">
        <v>145</v>
      </c>
      <c r="AN64" s="642" t="s">
        <v>146</v>
      </c>
      <c r="AO64" s="643"/>
      <c r="AP64" s="119" t="s">
        <v>147</v>
      </c>
      <c r="AQ64" s="119" t="s">
        <v>148</v>
      </c>
      <c r="AR64" s="642" t="s">
        <v>149</v>
      </c>
      <c r="AS64" s="643"/>
      <c r="AT64" s="119" t="s">
        <v>150</v>
      </c>
      <c r="AU64" s="119" t="s">
        <v>128</v>
      </c>
      <c r="AV64" s="642" t="s">
        <v>151</v>
      </c>
      <c r="AW64" s="643"/>
      <c r="AX64" s="642" t="s">
        <v>372</v>
      </c>
      <c r="AY64" s="643"/>
      <c r="AZ64" s="642" t="s">
        <v>373</v>
      </c>
      <c r="BA64" s="644"/>
      <c r="BB64" s="644"/>
      <c r="BC64" s="644"/>
      <c r="BD64" s="644"/>
      <c r="BE64" s="643"/>
      <c r="BF64" s="642" t="s">
        <v>374</v>
      </c>
      <c r="BG64" s="644"/>
      <c r="BH64" s="644"/>
      <c r="BI64" s="644"/>
      <c r="BJ64" s="644"/>
      <c r="BK64" s="643"/>
    </row>
    <row r="65" spans="1:63" ht="45" x14ac:dyDescent="0.25">
      <c r="A65" s="641"/>
      <c r="B65" s="118" t="s">
        <v>375</v>
      </c>
      <c r="C65" s="118" t="s">
        <v>375</v>
      </c>
      <c r="D65" s="118" t="s">
        <v>375</v>
      </c>
      <c r="E65" s="118" t="s">
        <v>376</v>
      </c>
      <c r="F65" s="118" t="s">
        <v>375</v>
      </c>
      <c r="G65" s="118" t="s">
        <v>375</v>
      </c>
      <c r="H65" s="118" t="s">
        <v>375</v>
      </c>
      <c r="I65" s="118" t="s">
        <v>376</v>
      </c>
      <c r="J65" s="118" t="s">
        <v>375</v>
      </c>
      <c r="K65" s="118" t="s">
        <v>375</v>
      </c>
      <c r="L65" s="118" t="s">
        <v>375</v>
      </c>
      <c r="M65" s="118" t="s">
        <v>376</v>
      </c>
      <c r="N65" s="118" t="s">
        <v>375</v>
      </c>
      <c r="O65" s="118" t="s">
        <v>375</v>
      </c>
      <c r="P65" s="118" t="s">
        <v>375</v>
      </c>
      <c r="Q65" s="118" t="s">
        <v>376</v>
      </c>
      <c r="R65" s="118" t="s">
        <v>375</v>
      </c>
      <c r="S65" s="118" t="s">
        <v>376</v>
      </c>
      <c r="T65" s="121" t="s">
        <v>377</v>
      </c>
      <c r="U65" s="121" t="s">
        <v>378</v>
      </c>
      <c r="V65" s="121" t="s">
        <v>379</v>
      </c>
      <c r="W65" s="121" t="s">
        <v>380</v>
      </c>
      <c r="X65" s="122" t="s">
        <v>381</v>
      </c>
      <c r="Y65" s="121" t="s">
        <v>382</v>
      </c>
      <c r="Z65" s="118" t="s">
        <v>383</v>
      </c>
      <c r="AA65" s="123" t="s">
        <v>384</v>
      </c>
      <c r="AB65" s="118" t="s">
        <v>385</v>
      </c>
      <c r="AC65" s="118" t="s">
        <v>386</v>
      </c>
      <c r="AD65" s="118" t="s">
        <v>387</v>
      </c>
      <c r="AE65" s="118" t="s">
        <v>388</v>
      </c>
      <c r="AF65" s="120"/>
      <c r="AG65" s="641"/>
      <c r="AH65" s="118" t="s">
        <v>375</v>
      </c>
      <c r="AI65" s="118" t="s">
        <v>375</v>
      </c>
      <c r="AJ65" s="118" t="s">
        <v>375</v>
      </c>
      <c r="AK65" s="118" t="s">
        <v>376</v>
      </c>
      <c r="AL65" s="118" t="s">
        <v>375</v>
      </c>
      <c r="AM65" s="118" t="s">
        <v>375</v>
      </c>
      <c r="AN65" s="118" t="s">
        <v>375</v>
      </c>
      <c r="AO65" s="118" t="s">
        <v>376</v>
      </c>
      <c r="AP65" s="118" t="s">
        <v>375</v>
      </c>
      <c r="AQ65" s="118" t="s">
        <v>375</v>
      </c>
      <c r="AR65" s="118" t="s">
        <v>375</v>
      </c>
      <c r="AS65" s="118" t="s">
        <v>376</v>
      </c>
      <c r="AT65" s="118" t="s">
        <v>375</v>
      </c>
      <c r="AU65" s="118" t="s">
        <v>375</v>
      </c>
      <c r="AV65" s="118" t="s">
        <v>375</v>
      </c>
      <c r="AW65" s="118" t="s">
        <v>376</v>
      </c>
      <c r="AX65" s="118" t="s">
        <v>375</v>
      </c>
      <c r="AY65" s="118" t="s">
        <v>376</v>
      </c>
      <c r="AZ65" s="121" t="s">
        <v>377</v>
      </c>
      <c r="BA65" s="121" t="s">
        <v>378</v>
      </c>
      <c r="BB65" s="121" t="s">
        <v>379</v>
      </c>
      <c r="BC65" s="121" t="s">
        <v>380</v>
      </c>
      <c r="BD65" s="122" t="s">
        <v>381</v>
      </c>
      <c r="BE65" s="121" t="s">
        <v>382</v>
      </c>
      <c r="BF65" s="124" t="s">
        <v>383</v>
      </c>
      <c r="BG65" s="125" t="s">
        <v>384</v>
      </c>
      <c r="BH65" s="124" t="s">
        <v>385</v>
      </c>
      <c r="BI65" s="124" t="s">
        <v>386</v>
      </c>
      <c r="BJ65" s="124" t="s">
        <v>387</v>
      </c>
      <c r="BK65" s="124" t="s">
        <v>388</v>
      </c>
    </row>
    <row r="66" spans="1:63" ht="15" x14ac:dyDescent="0.2">
      <c r="A66" s="93" t="s">
        <v>389</v>
      </c>
      <c r="B66" s="93"/>
      <c r="C66" s="93"/>
      <c r="D66" s="93"/>
      <c r="E66" s="94"/>
      <c r="F66" s="93"/>
      <c r="G66" s="93"/>
      <c r="H66" s="79"/>
      <c r="I66" s="94"/>
      <c r="J66" s="93">
        <v>66</v>
      </c>
      <c r="K66" s="93">
        <v>66</v>
      </c>
      <c r="L66" s="93">
        <v>77</v>
      </c>
      <c r="M66" s="94"/>
      <c r="N66" s="93">
        <v>84</v>
      </c>
      <c r="O66" s="93">
        <v>92</v>
      </c>
      <c r="P66" s="93">
        <v>66</v>
      </c>
      <c r="Q66" s="94"/>
      <c r="R66" s="95">
        <f>B66+C66+D66+F66+G66+J66+K66+L66+N66+O66+P66</f>
        <v>451</v>
      </c>
      <c r="S66" s="96">
        <f>+E66+I66+M66+Q66</f>
        <v>0</v>
      </c>
      <c r="T66" s="97"/>
      <c r="U66" s="97"/>
      <c r="V66" s="97"/>
      <c r="W66" s="97"/>
      <c r="X66" s="97"/>
      <c r="Y66" s="98"/>
      <c r="Z66" s="98"/>
      <c r="AA66" s="98"/>
      <c r="AB66" s="98"/>
      <c r="AC66" s="98"/>
      <c r="AD66" s="98"/>
      <c r="AE66" s="99"/>
      <c r="AG66" s="93" t="s">
        <v>389</v>
      </c>
      <c r="AH66" s="93"/>
      <c r="AI66" s="93"/>
      <c r="AJ66" s="93"/>
      <c r="AK66" s="94"/>
      <c r="AL66" s="93"/>
      <c r="AM66" s="93"/>
      <c r="AN66" s="93"/>
      <c r="AO66" s="94"/>
      <c r="AP66" s="3">
        <v>91</v>
      </c>
      <c r="AQ66" s="3">
        <v>43</v>
      </c>
      <c r="AR66" s="3">
        <v>66</v>
      </c>
      <c r="AS66" s="94"/>
      <c r="AT66" s="130">
        <v>12</v>
      </c>
      <c r="AU66" s="280">
        <v>12</v>
      </c>
      <c r="AV66" s="93"/>
      <c r="AW66" s="94"/>
      <c r="AX66" s="95">
        <f t="shared" ref="AX66:AX86" si="14">AH66+AI66+AJ66+AL66+AM66+AN66+AP66+AQ66+AR66+AT66+AU66+AV66</f>
        <v>224</v>
      </c>
      <c r="AY66" s="96">
        <f>+AK66+AO66+AS66+AW66</f>
        <v>0</v>
      </c>
      <c r="AZ66" s="98"/>
      <c r="BA66" s="98"/>
      <c r="BB66" s="98"/>
      <c r="BC66" s="98"/>
      <c r="BD66" s="98"/>
      <c r="BE66" s="98"/>
      <c r="BF66" s="98"/>
      <c r="BG66" s="98"/>
      <c r="BH66" s="98"/>
      <c r="BI66" s="98"/>
      <c r="BJ66" s="98"/>
      <c r="BK66" s="99"/>
    </row>
    <row r="67" spans="1:63" ht="15" x14ac:dyDescent="0.2">
      <c r="A67" s="93" t="s">
        <v>390</v>
      </c>
      <c r="B67" s="93"/>
      <c r="C67" s="93"/>
      <c r="D67" s="93"/>
      <c r="E67" s="94"/>
      <c r="F67" s="93"/>
      <c r="G67" s="93"/>
      <c r="H67" s="79"/>
      <c r="I67" s="94"/>
      <c r="J67" s="93">
        <v>122</v>
      </c>
      <c r="K67" s="93">
        <v>122</v>
      </c>
      <c r="L67" s="93">
        <v>142</v>
      </c>
      <c r="M67" s="94"/>
      <c r="N67" s="93">
        <v>154</v>
      </c>
      <c r="O67" s="93">
        <v>170</v>
      </c>
      <c r="P67" s="93">
        <v>122</v>
      </c>
      <c r="Q67" s="94"/>
      <c r="R67" s="95">
        <f t="shared" ref="R67:R86" si="15">B67+C67+D67+F67+G67+J67+K67+L67+N67+O67+P67</f>
        <v>832</v>
      </c>
      <c r="S67" s="96">
        <f t="shared" ref="S67:S86" si="16">+E67+I67+M67+Q67</f>
        <v>0</v>
      </c>
      <c r="T67" s="97"/>
      <c r="U67" s="97"/>
      <c r="V67" s="97"/>
      <c r="W67" s="97"/>
      <c r="X67" s="97"/>
      <c r="Y67" s="98"/>
      <c r="Z67" s="98"/>
      <c r="AA67" s="98"/>
      <c r="AB67" s="98"/>
      <c r="AC67" s="98"/>
      <c r="AD67" s="98"/>
      <c r="AE67" s="98"/>
      <c r="AG67" s="93" t="s">
        <v>390</v>
      </c>
      <c r="AH67" s="93"/>
      <c r="AI67" s="93"/>
      <c r="AJ67" s="93"/>
      <c r="AK67" s="94"/>
      <c r="AL67" s="93"/>
      <c r="AM67" s="93"/>
      <c r="AN67" s="93"/>
      <c r="AO67" s="94"/>
      <c r="AP67" s="130">
        <v>197</v>
      </c>
      <c r="AQ67" s="3">
        <v>275</v>
      </c>
      <c r="AR67" s="3">
        <v>231</v>
      </c>
      <c r="AS67" s="94"/>
      <c r="AT67" s="130">
        <v>139</v>
      </c>
      <c r="AU67" s="281">
        <v>120</v>
      </c>
      <c r="AV67" s="93"/>
      <c r="AW67" s="94"/>
      <c r="AX67" s="95">
        <f t="shared" si="14"/>
        <v>962</v>
      </c>
      <c r="AY67" s="96">
        <f t="shared" ref="AY67:AY86" si="17">+AK67+AO67+AS67+AW67</f>
        <v>0</v>
      </c>
      <c r="AZ67" s="98"/>
      <c r="BA67" s="98"/>
      <c r="BB67" s="98"/>
      <c r="BC67" s="98"/>
      <c r="BD67" s="98"/>
      <c r="BE67" s="98"/>
      <c r="BF67" s="98"/>
      <c r="BG67" s="98"/>
      <c r="BH67" s="98"/>
      <c r="BI67" s="98"/>
      <c r="BJ67" s="98"/>
      <c r="BK67" s="98"/>
    </row>
    <row r="68" spans="1:63" ht="15" x14ac:dyDescent="0.2">
      <c r="A68" s="93" t="s">
        <v>391</v>
      </c>
      <c r="B68" s="93"/>
      <c r="C68" s="93"/>
      <c r="D68" s="93"/>
      <c r="E68" s="94"/>
      <c r="F68" s="93"/>
      <c r="G68" s="93"/>
      <c r="H68" s="79"/>
      <c r="I68" s="94"/>
      <c r="J68" s="93">
        <v>134</v>
      </c>
      <c r="K68" s="93">
        <v>134</v>
      </c>
      <c r="L68" s="93">
        <v>157</v>
      </c>
      <c r="M68" s="94"/>
      <c r="N68" s="93">
        <v>170</v>
      </c>
      <c r="O68" s="93">
        <v>188</v>
      </c>
      <c r="P68" s="93">
        <v>134</v>
      </c>
      <c r="Q68" s="94"/>
      <c r="R68" s="95">
        <f t="shared" si="15"/>
        <v>917</v>
      </c>
      <c r="S68" s="96">
        <f t="shared" si="16"/>
        <v>0</v>
      </c>
      <c r="T68" s="97"/>
      <c r="U68" s="97"/>
      <c r="V68" s="97"/>
      <c r="W68" s="97"/>
      <c r="X68" s="97"/>
      <c r="Y68" s="98"/>
      <c r="Z68" s="98"/>
      <c r="AA68" s="98"/>
      <c r="AB68" s="98"/>
      <c r="AC68" s="98"/>
      <c r="AD68" s="98"/>
      <c r="AE68" s="98"/>
      <c r="AG68" s="93" t="s">
        <v>391</v>
      </c>
      <c r="AH68" s="93"/>
      <c r="AI68" s="93"/>
      <c r="AJ68" s="93"/>
      <c r="AK68" s="94"/>
      <c r="AL68" s="93"/>
      <c r="AM68" s="93"/>
      <c r="AN68" s="93"/>
      <c r="AO68" s="94"/>
      <c r="AP68" s="131">
        <v>128</v>
      </c>
      <c r="AQ68" s="3">
        <v>128</v>
      </c>
      <c r="AR68" s="3">
        <v>235</v>
      </c>
      <c r="AS68" s="94"/>
      <c r="AT68" s="131">
        <v>145</v>
      </c>
      <c r="AU68" s="281">
        <v>267</v>
      </c>
      <c r="AV68" s="93"/>
      <c r="AW68" s="94"/>
      <c r="AX68" s="95">
        <f t="shared" si="14"/>
        <v>903</v>
      </c>
      <c r="AY68" s="96">
        <f t="shared" si="17"/>
        <v>0</v>
      </c>
      <c r="AZ68" s="98"/>
      <c r="BA68" s="98"/>
      <c r="BB68" s="98"/>
      <c r="BC68" s="98"/>
      <c r="BD68" s="98"/>
      <c r="BE68" s="98"/>
      <c r="BF68" s="98"/>
      <c r="BG68" s="98"/>
      <c r="BH68" s="98"/>
      <c r="BI68" s="98"/>
      <c r="BJ68" s="98"/>
      <c r="BK68" s="98"/>
    </row>
    <row r="69" spans="1:63" ht="15" x14ac:dyDescent="0.2">
      <c r="A69" s="93" t="s">
        <v>392</v>
      </c>
      <c r="B69" s="93"/>
      <c r="C69" s="93"/>
      <c r="D69" s="93"/>
      <c r="E69" s="94"/>
      <c r="F69" s="93"/>
      <c r="G69" s="93"/>
      <c r="H69" s="79"/>
      <c r="I69" s="94"/>
      <c r="J69" s="93">
        <v>117</v>
      </c>
      <c r="K69" s="93">
        <v>117</v>
      </c>
      <c r="L69" s="93">
        <v>136</v>
      </c>
      <c r="M69" s="94"/>
      <c r="N69" s="93">
        <v>148</v>
      </c>
      <c r="O69" s="93">
        <v>163</v>
      </c>
      <c r="P69" s="93">
        <v>117</v>
      </c>
      <c r="Q69" s="94"/>
      <c r="R69" s="95">
        <f t="shared" si="15"/>
        <v>798</v>
      </c>
      <c r="S69" s="96">
        <f t="shared" si="16"/>
        <v>0</v>
      </c>
      <c r="T69" s="97"/>
      <c r="U69" s="97"/>
      <c r="V69" s="97"/>
      <c r="W69" s="97"/>
      <c r="X69" s="97"/>
      <c r="Y69" s="98"/>
      <c r="Z69" s="98"/>
      <c r="AA69" s="98"/>
      <c r="AB69" s="98"/>
      <c r="AC69" s="98"/>
      <c r="AD69" s="98"/>
      <c r="AE69" s="98"/>
      <c r="AG69" s="93" t="s">
        <v>392</v>
      </c>
      <c r="AH69" s="93"/>
      <c r="AI69" s="93"/>
      <c r="AJ69" s="93"/>
      <c r="AK69" s="94"/>
      <c r="AL69" s="93"/>
      <c r="AM69" s="93"/>
      <c r="AN69" s="93"/>
      <c r="AO69" s="94"/>
      <c r="AP69" s="131">
        <v>157</v>
      </c>
      <c r="AQ69" s="3">
        <v>199</v>
      </c>
      <c r="AR69" s="3">
        <v>146</v>
      </c>
      <c r="AS69" s="94"/>
      <c r="AT69" s="131">
        <v>61</v>
      </c>
      <c r="AU69" s="281">
        <v>143</v>
      </c>
      <c r="AV69" s="93"/>
      <c r="AW69" s="94"/>
      <c r="AX69" s="95">
        <f t="shared" si="14"/>
        <v>706</v>
      </c>
      <c r="AY69" s="96">
        <f t="shared" si="17"/>
        <v>0</v>
      </c>
      <c r="AZ69" s="98"/>
      <c r="BA69" s="98"/>
      <c r="BB69" s="98"/>
      <c r="BC69" s="98"/>
      <c r="BD69" s="98"/>
      <c r="BE69" s="98"/>
      <c r="BF69" s="98"/>
      <c r="BG69" s="98"/>
      <c r="BH69" s="98"/>
      <c r="BI69" s="98"/>
      <c r="BJ69" s="98"/>
      <c r="BK69" s="98"/>
    </row>
    <row r="70" spans="1:63" ht="15" x14ac:dyDescent="0.2">
      <c r="A70" s="93" t="s">
        <v>393</v>
      </c>
      <c r="B70" s="93"/>
      <c r="C70" s="93"/>
      <c r="D70" s="93"/>
      <c r="E70" s="94"/>
      <c r="F70" s="93"/>
      <c r="G70" s="93"/>
      <c r="H70" s="79"/>
      <c r="I70" s="94"/>
      <c r="J70" s="93">
        <v>143</v>
      </c>
      <c r="K70" s="93">
        <v>143</v>
      </c>
      <c r="L70" s="93">
        <v>164</v>
      </c>
      <c r="M70" s="94"/>
      <c r="N70" s="93">
        <v>180</v>
      </c>
      <c r="O70" s="93">
        <v>197</v>
      </c>
      <c r="P70" s="93">
        <v>141</v>
      </c>
      <c r="Q70" s="94"/>
      <c r="R70" s="95">
        <f t="shared" si="15"/>
        <v>968</v>
      </c>
      <c r="S70" s="96">
        <f t="shared" si="16"/>
        <v>0</v>
      </c>
      <c r="T70" s="97"/>
      <c r="U70" s="97"/>
      <c r="V70" s="97"/>
      <c r="W70" s="97"/>
      <c r="X70" s="97"/>
      <c r="Y70" s="98"/>
      <c r="Z70" s="98"/>
      <c r="AA70" s="98"/>
      <c r="AB70" s="98"/>
      <c r="AC70" s="98"/>
      <c r="AD70" s="98"/>
      <c r="AE70" s="98"/>
      <c r="AG70" s="93" t="s">
        <v>393</v>
      </c>
      <c r="AH70" s="93"/>
      <c r="AI70" s="93"/>
      <c r="AJ70" s="93"/>
      <c r="AK70" s="94"/>
      <c r="AL70" s="93"/>
      <c r="AM70" s="93"/>
      <c r="AN70" s="93"/>
      <c r="AO70" s="94"/>
      <c r="AP70" s="131">
        <v>378</v>
      </c>
      <c r="AQ70" s="3">
        <v>162</v>
      </c>
      <c r="AR70" s="3">
        <v>142</v>
      </c>
      <c r="AS70" s="94"/>
      <c r="AT70" s="131">
        <v>243</v>
      </c>
      <c r="AU70" s="281">
        <v>251</v>
      </c>
      <c r="AV70" s="93"/>
      <c r="AW70" s="94"/>
      <c r="AX70" s="95">
        <f t="shared" si="14"/>
        <v>1176</v>
      </c>
      <c r="AY70" s="96">
        <f t="shared" si="17"/>
        <v>0</v>
      </c>
      <c r="AZ70" s="98"/>
      <c r="BA70" s="98"/>
      <c r="BB70" s="98"/>
      <c r="BC70" s="98"/>
      <c r="BD70" s="98"/>
      <c r="BE70" s="98"/>
      <c r="BF70" s="98"/>
      <c r="BG70" s="98"/>
      <c r="BH70" s="98"/>
      <c r="BI70" s="98"/>
      <c r="BJ70" s="98"/>
      <c r="BK70" s="98"/>
    </row>
    <row r="71" spans="1:63" ht="15" x14ac:dyDescent="0.2">
      <c r="A71" s="93" t="s">
        <v>394</v>
      </c>
      <c r="B71" s="93"/>
      <c r="C71" s="93"/>
      <c r="D71" s="93"/>
      <c r="E71" s="94"/>
      <c r="F71" s="93"/>
      <c r="G71" s="93"/>
      <c r="H71" s="79"/>
      <c r="I71" s="94"/>
      <c r="J71" s="93">
        <v>197</v>
      </c>
      <c r="K71" s="93">
        <v>197</v>
      </c>
      <c r="L71" s="93">
        <v>229</v>
      </c>
      <c r="M71" s="94"/>
      <c r="N71" s="93">
        <v>250</v>
      </c>
      <c r="O71" s="93">
        <v>274</v>
      </c>
      <c r="P71" s="93">
        <v>196</v>
      </c>
      <c r="Q71" s="94"/>
      <c r="R71" s="95">
        <f t="shared" si="15"/>
        <v>1343</v>
      </c>
      <c r="S71" s="96">
        <f t="shared" si="16"/>
        <v>0</v>
      </c>
      <c r="T71" s="97"/>
      <c r="U71" s="97"/>
      <c r="V71" s="97"/>
      <c r="W71" s="97"/>
      <c r="X71" s="97"/>
      <c r="Y71" s="98"/>
      <c r="Z71" s="98"/>
      <c r="AA71" s="98"/>
      <c r="AB71" s="98"/>
      <c r="AC71" s="98"/>
      <c r="AD71" s="98"/>
      <c r="AE71" s="98"/>
      <c r="AG71" s="93" t="s">
        <v>394</v>
      </c>
      <c r="AH71" s="93"/>
      <c r="AI71" s="93"/>
      <c r="AJ71" s="93"/>
      <c r="AK71" s="94"/>
      <c r="AL71" s="93"/>
      <c r="AM71" s="93"/>
      <c r="AN71" s="93"/>
      <c r="AO71" s="94"/>
      <c r="AP71" s="131">
        <v>207</v>
      </c>
      <c r="AQ71" s="3">
        <v>225</v>
      </c>
      <c r="AR71" s="3">
        <v>374</v>
      </c>
      <c r="AS71" s="94"/>
      <c r="AT71" s="131">
        <v>371</v>
      </c>
      <c r="AU71" s="281">
        <v>172</v>
      </c>
      <c r="AV71" s="93"/>
      <c r="AW71" s="94"/>
      <c r="AX71" s="95">
        <f t="shared" si="14"/>
        <v>1349</v>
      </c>
      <c r="AY71" s="96">
        <f t="shared" si="17"/>
        <v>0</v>
      </c>
      <c r="AZ71" s="98"/>
      <c r="BA71" s="98"/>
      <c r="BB71" s="98"/>
      <c r="BC71" s="98"/>
      <c r="BD71" s="98"/>
      <c r="BE71" s="98"/>
      <c r="BF71" s="98"/>
      <c r="BG71" s="98"/>
      <c r="BH71" s="98"/>
      <c r="BI71" s="98"/>
      <c r="BJ71" s="98"/>
      <c r="BK71" s="98"/>
    </row>
    <row r="72" spans="1:63" ht="15" x14ac:dyDescent="0.2">
      <c r="A72" s="93" t="s">
        <v>395</v>
      </c>
      <c r="B72" s="93"/>
      <c r="C72" s="93"/>
      <c r="D72" s="93"/>
      <c r="E72" s="94"/>
      <c r="F72" s="93"/>
      <c r="G72" s="93"/>
      <c r="H72" s="79"/>
      <c r="I72" s="94"/>
      <c r="J72" s="93">
        <v>102</v>
      </c>
      <c r="K72" s="93">
        <v>102</v>
      </c>
      <c r="L72" s="93">
        <v>119</v>
      </c>
      <c r="M72" s="94"/>
      <c r="N72" s="93">
        <v>130</v>
      </c>
      <c r="O72" s="93">
        <v>143</v>
      </c>
      <c r="P72" s="93">
        <v>102</v>
      </c>
      <c r="Q72" s="94"/>
      <c r="R72" s="95">
        <f t="shared" si="15"/>
        <v>698</v>
      </c>
      <c r="S72" s="96">
        <f t="shared" si="16"/>
        <v>0</v>
      </c>
      <c r="T72" s="97"/>
      <c r="U72" s="97"/>
      <c r="V72" s="97"/>
      <c r="W72" s="97"/>
      <c r="X72" s="97"/>
      <c r="Y72" s="98"/>
      <c r="Z72" s="98"/>
      <c r="AA72" s="98"/>
      <c r="AB72" s="98"/>
      <c r="AC72" s="98"/>
      <c r="AD72" s="98"/>
      <c r="AE72" s="98"/>
      <c r="AG72" s="93" t="s">
        <v>395</v>
      </c>
      <c r="AH72" s="93"/>
      <c r="AI72" s="93"/>
      <c r="AJ72" s="93"/>
      <c r="AK72" s="94"/>
      <c r="AL72" s="93"/>
      <c r="AM72" s="93"/>
      <c r="AN72" s="93"/>
      <c r="AO72" s="94"/>
      <c r="AP72" s="131">
        <v>213</v>
      </c>
      <c r="AQ72" s="3">
        <v>132</v>
      </c>
      <c r="AR72" s="3">
        <v>227</v>
      </c>
      <c r="AS72" s="94"/>
      <c r="AT72" s="131">
        <v>90</v>
      </c>
      <c r="AU72" s="281">
        <v>114</v>
      </c>
      <c r="AV72" s="93"/>
      <c r="AW72" s="94"/>
      <c r="AX72" s="95">
        <f t="shared" si="14"/>
        <v>776</v>
      </c>
      <c r="AY72" s="96">
        <f t="shared" si="17"/>
        <v>0</v>
      </c>
      <c r="AZ72" s="98"/>
      <c r="BA72" s="98"/>
      <c r="BB72" s="98"/>
      <c r="BC72" s="98"/>
      <c r="BD72" s="98"/>
      <c r="BE72" s="98"/>
      <c r="BF72" s="98"/>
      <c r="BG72" s="98"/>
      <c r="BH72" s="98"/>
      <c r="BI72" s="98"/>
      <c r="BJ72" s="98"/>
      <c r="BK72" s="98"/>
    </row>
    <row r="73" spans="1:63" ht="15" x14ac:dyDescent="0.2">
      <c r="A73" s="93" t="s">
        <v>396</v>
      </c>
      <c r="B73" s="93"/>
      <c r="C73" s="93"/>
      <c r="D73" s="93"/>
      <c r="E73" s="94"/>
      <c r="F73" s="93"/>
      <c r="G73" s="93"/>
      <c r="H73" s="79"/>
      <c r="I73" s="94"/>
      <c r="J73" s="93">
        <v>250</v>
      </c>
      <c r="K73" s="93">
        <v>250</v>
      </c>
      <c r="L73" s="93">
        <v>290</v>
      </c>
      <c r="M73" s="94"/>
      <c r="N73" s="93">
        <v>317</v>
      </c>
      <c r="O73" s="93">
        <v>348</v>
      </c>
      <c r="P73" s="93">
        <v>249</v>
      </c>
      <c r="Q73" s="94"/>
      <c r="R73" s="95">
        <f t="shared" si="15"/>
        <v>1704</v>
      </c>
      <c r="S73" s="96">
        <f t="shared" si="16"/>
        <v>0</v>
      </c>
      <c r="T73" s="97"/>
      <c r="U73" s="97"/>
      <c r="V73" s="97"/>
      <c r="W73" s="97"/>
      <c r="X73" s="97"/>
      <c r="Y73" s="98"/>
      <c r="Z73" s="98"/>
      <c r="AA73" s="98"/>
      <c r="AB73" s="98"/>
      <c r="AC73" s="98"/>
      <c r="AD73" s="98"/>
      <c r="AE73" s="98"/>
      <c r="AG73" s="93" t="s">
        <v>396</v>
      </c>
      <c r="AH73" s="93"/>
      <c r="AI73" s="93"/>
      <c r="AJ73" s="93"/>
      <c r="AK73" s="94"/>
      <c r="AL73" s="93"/>
      <c r="AM73" s="93"/>
      <c r="AN73" s="93"/>
      <c r="AO73" s="94"/>
      <c r="AP73" s="131">
        <v>666</v>
      </c>
      <c r="AQ73" s="3">
        <v>187</v>
      </c>
      <c r="AR73" s="3">
        <v>298</v>
      </c>
      <c r="AS73" s="94"/>
      <c r="AT73" s="131">
        <v>191</v>
      </c>
      <c r="AU73" s="281">
        <v>177</v>
      </c>
      <c r="AV73" s="93"/>
      <c r="AW73" s="94"/>
      <c r="AX73" s="95">
        <f t="shared" si="14"/>
        <v>1519</v>
      </c>
      <c r="AY73" s="96">
        <f t="shared" si="17"/>
        <v>0</v>
      </c>
      <c r="AZ73" s="98"/>
      <c r="BA73" s="98"/>
      <c r="BB73" s="98"/>
      <c r="BC73" s="98"/>
      <c r="BD73" s="98"/>
      <c r="BE73" s="98"/>
      <c r="BF73" s="98"/>
      <c r="BG73" s="98"/>
      <c r="BH73" s="98"/>
      <c r="BI73" s="98"/>
      <c r="BJ73" s="98"/>
      <c r="BK73" s="98"/>
    </row>
    <row r="74" spans="1:63" ht="15" x14ac:dyDescent="0.2">
      <c r="A74" s="93" t="s">
        <v>397</v>
      </c>
      <c r="B74" s="93"/>
      <c r="C74" s="93"/>
      <c r="D74" s="93"/>
      <c r="E74" s="94"/>
      <c r="F74" s="93"/>
      <c r="G74" s="93"/>
      <c r="H74" s="79"/>
      <c r="I74" s="94"/>
      <c r="J74" s="93">
        <v>192</v>
      </c>
      <c r="K74" s="93">
        <v>192</v>
      </c>
      <c r="L74" s="93">
        <v>223</v>
      </c>
      <c r="M74" s="94"/>
      <c r="N74" s="93">
        <v>244</v>
      </c>
      <c r="O74" s="93">
        <v>268</v>
      </c>
      <c r="P74" s="93">
        <v>192</v>
      </c>
      <c r="Q74" s="94"/>
      <c r="R74" s="95">
        <f t="shared" si="15"/>
        <v>1311</v>
      </c>
      <c r="S74" s="96">
        <f t="shared" si="16"/>
        <v>0</v>
      </c>
      <c r="T74" s="97"/>
      <c r="U74" s="97"/>
      <c r="V74" s="97"/>
      <c r="W74" s="97"/>
      <c r="X74" s="97"/>
      <c r="Y74" s="98"/>
      <c r="Z74" s="98"/>
      <c r="AA74" s="98"/>
      <c r="AB74" s="98"/>
      <c r="AC74" s="98"/>
      <c r="AD74" s="98"/>
      <c r="AE74" s="98"/>
      <c r="AG74" s="93" t="s">
        <v>397</v>
      </c>
      <c r="AH74" s="93"/>
      <c r="AI74" s="93"/>
      <c r="AJ74" s="93"/>
      <c r="AK74" s="94"/>
      <c r="AL74" s="93"/>
      <c r="AM74" s="93"/>
      <c r="AN74" s="93"/>
      <c r="AO74" s="94"/>
      <c r="AP74" s="131">
        <v>299</v>
      </c>
      <c r="AQ74" s="3">
        <v>177</v>
      </c>
      <c r="AR74" s="3">
        <v>140</v>
      </c>
      <c r="AS74" s="94"/>
      <c r="AT74" s="131">
        <v>230</v>
      </c>
      <c r="AU74" s="281">
        <v>202</v>
      </c>
      <c r="AV74" s="93"/>
      <c r="AW74" s="94"/>
      <c r="AX74" s="95">
        <f t="shared" si="14"/>
        <v>1048</v>
      </c>
      <c r="AY74" s="96">
        <f t="shared" si="17"/>
        <v>0</v>
      </c>
      <c r="AZ74" s="98"/>
      <c r="BA74" s="98"/>
      <c r="BB74" s="98"/>
      <c r="BC74" s="98"/>
      <c r="BD74" s="98"/>
      <c r="BE74" s="98"/>
      <c r="BF74" s="98"/>
      <c r="BG74" s="98"/>
      <c r="BH74" s="98"/>
      <c r="BI74" s="93"/>
      <c r="BJ74" s="93"/>
      <c r="BK74" s="93"/>
    </row>
    <row r="75" spans="1:63" ht="15" x14ac:dyDescent="0.2">
      <c r="A75" s="93" t="s">
        <v>398</v>
      </c>
      <c r="B75" s="93"/>
      <c r="C75" s="93"/>
      <c r="D75" s="93"/>
      <c r="E75" s="94"/>
      <c r="F75" s="93"/>
      <c r="G75" s="93"/>
      <c r="H75" s="79"/>
      <c r="I75" s="94"/>
      <c r="J75" s="93">
        <v>155</v>
      </c>
      <c r="K75" s="93">
        <v>155</v>
      </c>
      <c r="L75" s="93">
        <v>180</v>
      </c>
      <c r="M75" s="94"/>
      <c r="N75" s="93">
        <v>197</v>
      </c>
      <c r="O75" s="93">
        <v>216</v>
      </c>
      <c r="P75" s="93">
        <v>155</v>
      </c>
      <c r="Q75" s="94"/>
      <c r="R75" s="95">
        <f t="shared" si="15"/>
        <v>1058</v>
      </c>
      <c r="S75" s="96">
        <f t="shared" si="16"/>
        <v>0</v>
      </c>
      <c r="T75" s="97"/>
      <c r="U75" s="97"/>
      <c r="V75" s="97"/>
      <c r="W75" s="97"/>
      <c r="X75" s="97"/>
      <c r="Y75" s="98"/>
      <c r="Z75" s="98"/>
      <c r="AA75" s="98"/>
      <c r="AB75" s="98"/>
      <c r="AC75" s="98"/>
      <c r="AD75" s="98"/>
      <c r="AE75" s="98"/>
      <c r="AG75" s="93" t="s">
        <v>398</v>
      </c>
      <c r="AH75" s="93"/>
      <c r="AI75" s="93"/>
      <c r="AJ75" s="93"/>
      <c r="AK75" s="94"/>
      <c r="AL75" s="93"/>
      <c r="AM75" s="93"/>
      <c r="AN75" s="93"/>
      <c r="AO75" s="94"/>
      <c r="AP75" s="131">
        <v>288</v>
      </c>
      <c r="AQ75" s="3">
        <v>106</v>
      </c>
      <c r="AR75" s="3">
        <v>132</v>
      </c>
      <c r="AS75" s="94"/>
      <c r="AT75" s="131">
        <v>143</v>
      </c>
      <c r="AU75" s="281">
        <v>134</v>
      </c>
      <c r="AV75" s="93"/>
      <c r="AW75" s="94"/>
      <c r="AX75" s="95">
        <f t="shared" si="14"/>
        <v>803</v>
      </c>
      <c r="AY75" s="96">
        <f t="shared" si="17"/>
        <v>0</v>
      </c>
      <c r="AZ75" s="98"/>
      <c r="BA75" s="98"/>
      <c r="BB75" s="98"/>
      <c r="BC75" s="98"/>
      <c r="BD75" s="98"/>
      <c r="BE75" s="98"/>
      <c r="BF75" s="98"/>
      <c r="BG75" s="98"/>
      <c r="BH75" s="98"/>
      <c r="BI75" s="93"/>
      <c r="BJ75" s="93"/>
      <c r="BK75" s="93"/>
    </row>
    <row r="76" spans="1:63" ht="15" x14ac:dyDescent="0.2">
      <c r="A76" s="93" t="s">
        <v>399</v>
      </c>
      <c r="B76" s="93"/>
      <c r="C76" s="93"/>
      <c r="D76" s="93"/>
      <c r="E76" s="94"/>
      <c r="F76" s="93"/>
      <c r="G76" s="93"/>
      <c r="H76" s="79"/>
      <c r="I76" s="94"/>
      <c r="J76" s="93">
        <v>139</v>
      </c>
      <c r="K76" s="93">
        <v>139</v>
      </c>
      <c r="L76" s="93">
        <v>162</v>
      </c>
      <c r="M76" s="94"/>
      <c r="N76" s="93">
        <v>177</v>
      </c>
      <c r="O76" s="93">
        <v>194</v>
      </c>
      <c r="P76" s="93">
        <v>139</v>
      </c>
      <c r="Q76" s="94"/>
      <c r="R76" s="95">
        <f t="shared" si="15"/>
        <v>950</v>
      </c>
      <c r="S76" s="96">
        <f t="shared" si="16"/>
        <v>0</v>
      </c>
      <c r="T76" s="97"/>
      <c r="U76" s="97"/>
      <c r="V76" s="97"/>
      <c r="W76" s="97"/>
      <c r="X76" s="97"/>
      <c r="Y76" s="98"/>
      <c r="Z76" s="98"/>
      <c r="AA76" s="98"/>
      <c r="AB76" s="98"/>
      <c r="AC76" s="98"/>
      <c r="AD76" s="98"/>
      <c r="AE76" s="98"/>
      <c r="AG76" s="93" t="s">
        <v>399</v>
      </c>
      <c r="AH76" s="93"/>
      <c r="AI76" s="93"/>
      <c r="AJ76" s="93"/>
      <c r="AK76" s="94"/>
      <c r="AL76" s="93"/>
      <c r="AM76" s="93"/>
      <c r="AN76" s="93"/>
      <c r="AO76" s="94"/>
      <c r="AP76" s="131">
        <v>220</v>
      </c>
      <c r="AQ76" s="3">
        <v>133</v>
      </c>
      <c r="AR76" s="3">
        <v>148</v>
      </c>
      <c r="AS76" s="94"/>
      <c r="AT76" s="131">
        <v>261</v>
      </c>
      <c r="AU76" s="281">
        <v>140</v>
      </c>
      <c r="AV76" s="93"/>
      <c r="AW76" s="94"/>
      <c r="AX76" s="95">
        <f t="shared" si="14"/>
        <v>902</v>
      </c>
      <c r="AY76" s="96">
        <f t="shared" si="17"/>
        <v>0</v>
      </c>
      <c r="AZ76" s="98"/>
      <c r="BA76" s="98"/>
      <c r="BB76" s="98"/>
      <c r="BC76" s="98"/>
      <c r="BD76" s="98"/>
      <c r="BE76" s="98"/>
      <c r="BF76" s="98"/>
      <c r="BG76" s="98"/>
      <c r="BH76" s="98"/>
      <c r="BI76" s="93"/>
      <c r="BJ76" s="93"/>
      <c r="BK76" s="93"/>
    </row>
    <row r="77" spans="1:63" ht="15" x14ac:dyDescent="0.2">
      <c r="A77" s="93" t="s">
        <v>400</v>
      </c>
      <c r="B77" s="93"/>
      <c r="C77" s="93"/>
      <c r="D77" s="93"/>
      <c r="E77" s="94"/>
      <c r="F77" s="93"/>
      <c r="G77" s="93"/>
      <c r="H77" s="79"/>
      <c r="I77" s="94"/>
      <c r="J77" s="93">
        <v>190</v>
      </c>
      <c r="K77" s="93">
        <v>190</v>
      </c>
      <c r="L77" s="93">
        <v>220</v>
      </c>
      <c r="M77" s="94"/>
      <c r="N77" s="93">
        <v>240</v>
      </c>
      <c r="O77" s="93">
        <v>264</v>
      </c>
      <c r="P77" s="93">
        <v>189</v>
      </c>
      <c r="Q77" s="94"/>
      <c r="R77" s="95">
        <f t="shared" si="15"/>
        <v>1293</v>
      </c>
      <c r="S77" s="96">
        <f t="shared" si="16"/>
        <v>0</v>
      </c>
      <c r="T77" s="97"/>
      <c r="U77" s="97"/>
      <c r="V77" s="97"/>
      <c r="W77" s="97"/>
      <c r="X77" s="97"/>
      <c r="Y77" s="98"/>
      <c r="Z77" s="98"/>
      <c r="AA77" s="98"/>
      <c r="AB77" s="98"/>
      <c r="AC77" s="98"/>
      <c r="AD77" s="98"/>
      <c r="AE77" s="98"/>
      <c r="AG77" s="93" t="s">
        <v>400</v>
      </c>
      <c r="AH77" s="93"/>
      <c r="AI77" s="93"/>
      <c r="AJ77" s="93"/>
      <c r="AK77" s="94"/>
      <c r="AL77" s="93"/>
      <c r="AM77" s="93"/>
      <c r="AN77" s="93"/>
      <c r="AO77" s="94"/>
      <c r="AP77" s="131">
        <v>317</v>
      </c>
      <c r="AQ77" s="3">
        <v>206</v>
      </c>
      <c r="AR77" s="3">
        <v>308</v>
      </c>
      <c r="AS77" s="94"/>
      <c r="AT77" s="131">
        <v>237</v>
      </c>
      <c r="AU77" s="281">
        <v>330</v>
      </c>
      <c r="AV77" s="93"/>
      <c r="AW77" s="94"/>
      <c r="AX77" s="95">
        <f t="shared" si="14"/>
        <v>1398</v>
      </c>
      <c r="AY77" s="96">
        <f t="shared" si="17"/>
        <v>0</v>
      </c>
      <c r="AZ77" s="98"/>
      <c r="BA77" s="98"/>
      <c r="BB77" s="98"/>
      <c r="BC77" s="98"/>
      <c r="BD77" s="98"/>
      <c r="BE77" s="98"/>
      <c r="BF77" s="98"/>
      <c r="BG77" s="98"/>
      <c r="BH77" s="98"/>
      <c r="BI77" s="98"/>
      <c r="BJ77" s="98"/>
      <c r="BK77" s="98"/>
    </row>
    <row r="78" spans="1:63" ht="15" x14ac:dyDescent="0.2">
      <c r="A78" s="93" t="s">
        <v>401</v>
      </c>
      <c r="B78" s="93"/>
      <c r="C78" s="93"/>
      <c r="D78" s="93"/>
      <c r="E78" s="94"/>
      <c r="F78" s="93"/>
      <c r="G78" s="93"/>
      <c r="H78" s="79"/>
      <c r="I78" s="94"/>
      <c r="J78" s="93">
        <v>129</v>
      </c>
      <c r="K78" s="93">
        <v>129</v>
      </c>
      <c r="L78" s="93">
        <v>149</v>
      </c>
      <c r="M78" s="94"/>
      <c r="N78" s="93">
        <v>163</v>
      </c>
      <c r="O78" s="93">
        <v>179</v>
      </c>
      <c r="P78" s="93">
        <v>128</v>
      </c>
      <c r="Q78" s="94"/>
      <c r="R78" s="95">
        <f t="shared" si="15"/>
        <v>877</v>
      </c>
      <c r="S78" s="96">
        <f t="shared" si="16"/>
        <v>0</v>
      </c>
      <c r="T78" s="97"/>
      <c r="U78" s="97"/>
      <c r="V78" s="97"/>
      <c r="W78" s="97"/>
      <c r="X78" s="97"/>
      <c r="Y78" s="98"/>
      <c r="Z78" s="98"/>
      <c r="AA78" s="98"/>
      <c r="AB78" s="98"/>
      <c r="AC78" s="98"/>
      <c r="AD78" s="98"/>
      <c r="AE78" s="98"/>
      <c r="AG78" s="93" t="s">
        <v>401</v>
      </c>
      <c r="AH78" s="93"/>
      <c r="AI78" s="93"/>
      <c r="AJ78" s="93"/>
      <c r="AK78" s="94"/>
      <c r="AL78" s="93"/>
      <c r="AM78" s="93"/>
      <c r="AN78" s="93"/>
      <c r="AO78" s="94"/>
      <c r="AP78" s="131">
        <v>149</v>
      </c>
      <c r="AQ78" s="3">
        <v>63</v>
      </c>
      <c r="AR78" s="3">
        <v>120</v>
      </c>
      <c r="AS78" s="94"/>
      <c r="AT78" s="131">
        <v>100</v>
      </c>
      <c r="AU78" s="281">
        <v>272</v>
      </c>
      <c r="AV78" s="93"/>
      <c r="AW78" s="94"/>
      <c r="AX78" s="95">
        <f t="shared" si="14"/>
        <v>704</v>
      </c>
      <c r="AY78" s="96">
        <f t="shared" si="17"/>
        <v>0</v>
      </c>
      <c r="AZ78" s="98"/>
      <c r="BA78" s="98"/>
      <c r="BB78" s="98"/>
      <c r="BC78" s="98"/>
      <c r="BD78" s="98"/>
      <c r="BE78" s="98"/>
      <c r="BF78" s="98"/>
      <c r="BG78" s="98"/>
      <c r="BH78" s="98"/>
      <c r="BI78" s="98"/>
      <c r="BJ78" s="98"/>
      <c r="BK78" s="98"/>
    </row>
    <row r="79" spans="1:63" ht="15" x14ac:dyDescent="0.2">
      <c r="A79" s="93" t="s">
        <v>402</v>
      </c>
      <c r="B79" s="93"/>
      <c r="C79" s="93"/>
      <c r="D79" s="93"/>
      <c r="E79" s="94"/>
      <c r="F79" s="93"/>
      <c r="G79" s="93"/>
      <c r="H79" s="79"/>
      <c r="I79" s="94"/>
      <c r="J79" s="93">
        <v>158</v>
      </c>
      <c r="K79" s="93">
        <v>158</v>
      </c>
      <c r="L79" s="93">
        <v>183</v>
      </c>
      <c r="M79" s="94"/>
      <c r="N79" s="93">
        <v>200</v>
      </c>
      <c r="O79" s="93">
        <v>219</v>
      </c>
      <c r="P79" s="93">
        <v>156</v>
      </c>
      <c r="Q79" s="94"/>
      <c r="R79" s="95">
        <f t="shared" si="15"/>
        <v>1074</v>
      </c>
      <c r="S79" s="96">
        <f t="shared" si="16"/>
        <v>0</v>
      </c>
      <c r="T79" s="97"/>
      <c r="U79" s="97"/>
      <c r="V79" s="97"/>
      <c r="W79" s="97"/>
      <c r="X79" s="97"/>
      <c r="Y79" s="98"/>
      <c r="Z79" s="98"/>
      <c r="AA79" s="98"/>
      <c r="AB79" s="98"/>
      <c r="AC79" s="98"/>
      <c r="AD79" s="98"/>
      <c r="AE79" s="98"/>
      <c r="AG79" s="93" t="s">
        <v>402</v>
      </c>
      <c r="AH79" s="93"/>
      <c r="AI79" s="93"/>
      <c r="AJ79" s="93"/>
      <c r="AK79" s="94"/>
      <c r="AL79" s="93"/>
      <c r="AM79" s="93"/>
      <c r="AN79" s="93"/>
      <c r="AO79" s="94"/>
      <c r="AP79" s="131">
        <v>136</v>
      </c>
      <c r="AQ79" s="3">
        <v>269</v>
      </c>
      <c r="AR79" s="3">
        <v>210</v>
      </c>
      <c r="AS79" s="94"/>
      <c r="AT79" s="131">
        <v>180</v>
      </c>
      <c r="AU79" s="281">
        <v>129</v>
      </c>
      <c r="AV79" s="93"/>
      <c r="AW79" s="94"/>
      <c r="AX79" s="95">
        <f t="shared" si="14"/>
        <v>924</v>
      </c>
      <c r="AY79" s="96">
        <f t="shared" si="17"/>
        <v>0</v>
      </c>
      <c r="AZ79" s="98"/>
      <c r="BA79" s="98"/>
      <c r="BB79" s="98"/>
      <c r="BC79" s="98"/>
      <c r="BD79" s="98"/>
      <c r="BE79" s="98"/>
      <c r="BF79" s="98"/>
      <c r="BG79" s="98"/>
      <c r="BH79" s="98"/>
      <c r="BI79" s="98"/>
      <c r="BJ79" s="98"/>
      <c r="BK79" s="98"/>
    </row>
    <row r="80" spans="1:63" ht="15" x14ac:dyDescent="0.2">
      <c r="A80" s="93" t="s">
        <v>403</v>
      </c>
      <c r="B80" s="93"/>
      <c r="C80" s="93"/>
      <c r="D80" s="93"/>
      <c r="E80" s="94"/>
      <c r="F80" s="93"/>
      <c r="G80" s="93"/>
      <c r="H80" s="79"/>
      <c r="I80" s="94"/>
      <c r="J80" s="93">
        <v>83</v>
      </c>
      <c r="K80" s="93">
        <v>83</v>
      </c>
      <c r="L80" s="93">
        <v>96</v>
      </c>
      <c r="M80" s="94"/>
      <c r="N80" s="93">
        <v>105</v>
      </c>
      <c r="O80" s="93">
        <v>116</v>
      </c>
      <c r="P80" s="93">
        <v>83</v>
      </c>
      <c r="Q80" s="94"/>
      <c r="R80" s="95">
        <f t="shared" si="15"/>
        <v>566</v>
      </c>
      <c r="S80" s="96">
        <f t="shared" si="16"/>
        <v>0</v>
      </c>
      <c r="T80" s="97"/>
      <c r="U80" s="97"/>
      <c r="V80" s="97"/>
      <c r="W80" s="97"/>
      <c r="X80" s="97"/>
      <c r="Y80" s="98"/>
      <c r="Z80" s="98"/>
      <c r="AA80" s="98"/>
      <c r="AB80" s="98"/>
      <c r="AC80" s="98"/>
      <c r="AD80" s="98"/>
      <c r="AE80" s="98"/>
      <c r="AG80" s="93" t="s">
        <v>403</v>
      </c>
      <c r="AH80" s="93"/>
      <c r="AI80" s="93"/>
      <c r="AJ80" s="93"/>
      <c r="AK80" s="94"/>
      <c r="AL80" s="93"/>
      <c r="AM80" s="93"/>
      <c r="AN80" s="93"/>
      <c r="AO80" s="94"/>
      <c r="AP80" s="131">
        <v>157</v>
      </c>
      <c r="AQ80" s="3">
        <v>174</v>
      </c>
      <c r="AR80" s="3">
        <v>187</v>
      </c>
      <c r="AS80" s="94"/>
      <c r="AT80" s="131">
        <v>146</v>
      </c>
      <c r="AU80" s="281">
        <v>303</v>
      </c>
      <c r="AV80" s="93"/>
      <c r="AW80" s="94"/>
      <c r="AX80" s="95">
        <f t="shared" si="14"/>
        <v>967</v>
      </c>
      <c r="AY80" s="96">
        <f t="shared" si="17"/>
        <v>0</v>
      </c>
      <c r="AZ80" s="98"/>
      <c r="BA80" s="98"/>
      <c r="BB80" s="98"/>
      <c r="BC80" s="98"/>
      <c r="BD80" s="98"/>
      <c r="BE80" s="98"/>
      <c r="BF80" s="98"/>
      <c r="BG80" s="98"/>
      <c r="BH80" s="98"/>
      <c r="BI80" s="98"/>
      <c r="BJ80" s="98"/>
      <c r="BK80" s="98"/>
    </row>
    <row r="81" spans="1:63" ht="15" x14ac:dyDescent="0.2">
      <c r="A81" s="93" t="s">
        <v>404</v>
      </c>
      <c r="B81" s="93"/>
      <c r="C81" s="93"/>
      <c r="D81" s="93"/>
      <c r="E81" s="94"/>
      <c r="F81" s="93"/>
      <c r="G81" s="93"/>
      <c r="H81" s="79"/>
      <c r="I81" s="94"/>
      <c r="J81" s="93">
        <v>91</v>
      </c>
      <c r="K81" s="93">
        <v>91</v>
      </c>
      <c r="L81" s="93">
        <v>105</v>
      </c>
      <c r="M81" s="94"/>
      <c r="N81" s="93">
        <v>115</v>
      </c>
      <c r="O81" s="93">
        <v>126</v>
      </c>
      <c r="P81" s="93">
        <v>90</v>
      </c>
      <c r="Q81" s="94"/>
      <c r="R81" s="95">
        <f t="shared" si="15"/>
        <v>618</v>
      </c>
      <c r="S81" s="96">
        <f t="shared" si="16"/>
        <v>0</v>
      </c>
      <c r="T81" s="97"/>
      <c r="U81" s="97"/>
      <c r="V81" s="97"/>
      <c r="W81" s="97"/>
      <c r="X81" s="97"/>
      <c r="Y81" s="98"/>
      <c r="Z81" s="98"/>
      <c r="AA81" s="98"/>
      <c r="AB81" s="98"/>
      <c r="AC81" s="98"/>
      <c r="AD81" s="98"/>
      <c r="AE81" s="98"/>
      <c r="AG81" s="93" t="s">
        <v>404</v>
      </c>
      <c r="AH81" s="93"/>
      <c r="AI81" s="93"/>
      <c r="AJ81" s="93"/>
      <c r="AK81" s="94"/>
      <c r="AL81" s="93"/>
      <c r="AM81" s="93"/>
      <c r="AN81" s="93"/>
      <c r="AO81" s="94"/>
      <c r="AP81" s="131">
        <v>105</v>
      </c>
      <c r="AQ81" s="3">
        <v>106</v>
      </c>
      <c r="AR81" s="3">
        <v>119</v>
      </c>
      <c r="AS81" s="94"/>
      <c r="AT81" s="131">
        <v>94</v>
      </c>
      <c r="AU81" s="281">
        <v>151</v>
      </c>
      <c r="AV81" s="93"/>
      <c r="AW81" s="94"/>
      <c r="AX81" s="95">
        <f t="shared" si="14"/>
        <v>575</v>
      </c>
      <c r="AY81" s="96">
        <f t="shared" si="17"/>
        <v>0</v>
      </c>
      <c r="AZ81" s="98"/>
      <c r="BA81" s="98"/>
      <c r="BB81" s="98"/>
      <c r="BC81" s="98"/>
      <c r="BD81" s="98"/>
      <c r="BE81" s="98"/>
      <c r="BF81" s="98"/>
      <c r="BG81" s="98"/>
      <c r="BH81" s="98"/>
      <c r="BI81" s="98"/>
      <c r="BJ81" s="98"/>
      <c r="BK81" s="98"/>
    </row>
    <row r="82" spans="1:63" ht="15" x14ac:dyDescent="0.2">
      <c r="A82" s="93" t="s">
        <v>405</v>
      </c>
      <c r="B82" s="93"/>
      <c r="C82" s="93"/>
      <c r="D82" s="93"/>
      <c r="E82" s="94"/>
      <c r="F82" s="93"/>
      <c r="G82" s="93"/>
      <c r="H82" s="79"/>
      <c r="I82" s="94"/>
      <c r="J82" s="93">
        <v>123</v>
      </c>
      <c r="K82" s="93">
        <v>123</v>
      </c>
      <c r="L82" s="93">
        <v>143</v>
      </c>
      <c r="M82" s="94"/>
      <c r="N82" s="93">
        <v>157</v>
      </c>
      <c r="O82" s="93">
        <v>172</v>
      </c>
      <c r="P82" s="93">
        <v>123</v>
      </c>
      <c r="Q82" s="94"/>
      <c r="R82" s="95">
        <f t="shared" si="15"/>
        <v>841</v>
      </c>
      <c r="S82" s="96">
        <f t="shared" si="16"/>
        <v>0</v>
      </c>
      <c r="T82" s="97"/>
      <c r="U82" s="97"/>
      <c r="V82" s="97"/>
      <c r="W82" s="97"/>
      <c r="X82" s="97"/>
      <c r="Y82" s="98"/>
      <c r="Z82" s="98"/>
      <c r="AA82" s="98"/>
      <c r="AB82" s="98"/>
      <c r="AC82" s="98"/>
      <c r="AD82" s="98"/>
      <c r="AE82" s="98"/>
      <c r="AG82" s="93" t="s">
        <v>405</v>
      </c>
      <c r="AH82" s="93"/>
      <c r="AI82" s="93"/>
      <c r="AJ82" s="93"/>
      <c r="AK82" s="94"/>
      <c r="AL82" s="93"/>
      <c r="AM82" s="93"/>
      <c r="AN82" s="93"/>
      <c r="AO82" s="94"/>
      <c r="AP82" s="131">
        <v>278</v>
      </c>
      <c r="AQ82" s="3">
        <v>82</v>
      </c>
      <c r="AR82" s="3">
        <v>55</v>
      </c>
      <c r="AS82" s="94"/>
      <c r="AT82" s="131">
        <v>52</v>
      </c>
      <c r="AU82" s="281">
        <v>123</v>
      </c>
      <c r="AV82" s="93"/>
      <c r="AW82" s="94"/>
      <c r="AX82" s="95">
        <f t="shared" si="14"/>
        <v>590</v>
      </c>
      <c r="AY82" s="96">
        <f t="shared" si="17"/>
        <v>0</v>
      </c>
      <c r="AZ82" s="98"/>
      <c r="BA82" s="98"/>
      <c r="BB82" s="98"/>
      <c r="BC82" s="98"/>
      <c r="BD82" s="98"/>
      <c r="BE82" s="98"/>
      <c r="BF82" s="98"/>
      <c r="BG82" s="98"/>
      <c r="BH82" s="98"/>
      <c r="BI82" s="98"/>
      <c r="BJ82" s="98"/>
      <c r="BK82" s="98"/>
    </row>
    <row r="83" spans="1:63" ht="15" x14ac:dyDescent="0.2">
      <c r="A83" s="93" t="s">
        <v>406</v>
      </c>
      <c r="B83" s="93"/>
      <c r="C83" s="93"/>
      <c r="D83" s="93"/>
      <c r="E83" s="94"/>
      <c r="F83" s="93"/>
      <c r="G83" s="93"/>
      <c r="H83" s="79"/>
      <c r="I83" s="94"/>
      <c r="J83" s="93">
        <v>84</v>
      </c>
      <c r="K83" s="93">
        <v>84</v>
      </c>
      <c r="L83" s="93">
        <v>98</v>
      </c>
      <c r="M83" s="94"/>
      <c r="N83" s="93">
        <v>107</v>
      </c>
      <c r="O83" s="93">
        <v>117</v>
      </c>
      <c r="P83" s="93">
        <v>84</v>
      </c>
      <c r="Q83" s="94"/>
      <c r="R83" s="95">
        <f t="shared" si="15"/>
        <v>574</v>
      </c>
      <c r="S83" s="96">
        <f t="shared" si="16"/>
        <v>0</v>
      </c>
      <c r="T83" s="97"/>
      <c r="U83" s="97"/>
      <c r="V83" s="97"/>
      <c r="W83" s="97"/>
      <c r="X83" s="97"/>
      <c r="Y83" s="98"/>
      <c r="Z83" s="98"/>
      <c r="AA83" s="98"/>
      <c r="AB83" s="98"/>
      <c r="AC83" s="98"/>
      <c r="AD83" s="98"/>
      <c r="AE83" s="98"/>
      <c r="AG83" s="93" t="s">
        <v>406</v>
      </c>
      <c r="AH83" s="93"/>
      <c r="AI83" s="93"/>
      <c r="AJ83" s="93"/>
      <c r="AK83" s="94"/>
      <c r="AL83" s="93"/>
      <c r="AM83" s="93"/>
      <c r="AN83" s="93"/>
      <c r="AO83" s="94"/>
      <c r="AP83" s="131">
        <v>83</v>
      </c>
      <c r="AQ83" s="3">
        <v>92</v>
      </c>
      <c r="AR83" s="3">
        <v>66</v>
      </c>
      <c r="AS83" s="94"/>
      <c r="AT83" s="131">
        <v>103</v>
      </c>
      <c r="AU83" s="281">
        <v>184</v>
      </c>
      <c r="AV83" s="93"/>
      <c r="AW83" s="94"/>
      <c r="AX83" s="95">
        <f t="shared" si="14"/>
        <v>528</v>
      </c>
      <c r="AY83" s="96">
        <f t="shared" si="17"/>
        <v>0</v>
      </c>
      <c r="AZ83" s="98"/>
      <c r="BA83" s="98"/>
      <c r="BB83" s="98"/>
      <c r="BC83" s="98"/>
      <c r="BD83" s="98"/>
      <c r="BE83" s="98"/>
      <c r="BF83" s="98"/>
      <c r="BG83" s="98"/>
      <c r="BH83" s="98"/>
      <c r="BI83" s="98"/>
      <c r="BJ83" s="98"/>
      <c r="BK83" s="98"/>
    </row>
    <row r="84" spans="1:63" ht="15" x14ac:dyDescent="0.2">
      <c r="A84" s="93" t="s">
        <v>407</v>
      </c>
      <c r="B84" s="93"/>
      <c r="C84" s="93"/>
      <c r="D84" s="93"/>
      <c r="E84" s="94"/>
      <c r="F84" s="93"/>
      <c r="G84" s="93"/>
      <c r="H84" s="79"/>
      <c r="I84" s="94"/>
      <c r="J84" s="93">
        <v>145</v>
      </c>
      <c r="K84" s="93">
        <v>145</v>
      </c>
      <c r="L84" s="93">
        <v>168</v>
      </c>
      <c r="M84" s="94"/>
      <c r="N84" s="93">
        <v>184</v>
      </c>
      <c r="O84" s="93">
        <v>203</v>
      </c>
      <c r="P84" s="93">
        <v>144</v>
      </c>
      <c r="Q84" s="94"/>
      <c r="R84" s="95">
        <f t="shared" si="15"/>
        <v>989</v>
      </c>
      <c r="S84" s="96">
        <f t="shared" si="16"/>
        <v>0</v>
      </c>
      <c r="T84" s="97"/>
      <c r="U84" s="97"/>
      <c r="V84" s="97"/>
      <c r="W84" s="97"/>
      <c r="X84" s="97"/>
      <c r="Y84" s="98"/>
      <c r="Z84" s="98"/>
      <c r="AA84" s="98"/>
      <c r="AB84" s="98"/>
      <c r="AC84" s="98"/>
      <c r="AD84" s="98"/>
      <c r="AE84" s="98"/>
      <c r="AG84" s="93" t="s">
        <v>407</v>
      </c>
      <c r="AH84" s="93"/>
      <c r="AI84" s="93"/>
      <c r="AJ84" s="93"/>
      <c r="AK84" s="94"/>
      <c r="AL84" s="93"/>
      <c r="AM84" s="93"/>
      <c r="AN84" s="93"/>
      <c r="AO84" s="94"/>
      <c r="AP84" s="131">
        <v>346</v>
      </c>
      <c r="AQ84" s="3">
        <v>200</v>
      </c>
      <c r="AR84" s="3">
        <v>281</v>
      </c>
      <c r="AS84" s="94"/>
      <c r="AT84" s="131">
        <v>267</v>
      </c>
      <c r="AU84" s="281">
        <v>282</v>
      </c>
      <c r="AV84" s="93"/>
      <c r="AW84" s="94"/>
      <c r="AX84" s="95">
        <f t="shared" si="14"/>
        <v>1376</v>
      </c>
      <c r="AY84" s="96">
        <f t="shared" si="17"/>
        <v>0</v>
      </c>
      <c r="AZ84" s="98"/>
      <c r="BA84" s="98"/>
      <c r="BB84" s="98"/>
      <c r="BC84" s="98"/>
      <c r="BD84" s="98"/>
      <c r="BE84" s="98"/>
      <c r="BF84" s="98"/>
      <c r="BG84" s="98"/>
      <c r="BH84" s="98"/>
      <c r="BI84" s="98"/>
      <c r="BJ84" s="98"/>
      <c r="BK84" s="98"/>
    </row>
    <row r="85" spans="1:63" ht="15" x14ac:dyDescent="0.2">
      <c r="A85" s="93" t="s">
        <v>408</v>
      </c>
      <c r="B85" s="93"/>
      <c r="C85" s="93"/>
      <c r="D85" s="93"/>
      <c r="E85" s="94"/>
      <c r="F85" s="93"/>
      <c r="G85" s="93"/>
      <c r="H85" s="79"/>
      <c r="I85" s="94"/>
      <c r="J85" s="93">
        <v>162</v>
      </c>
      <c r="K85" s="93">
        <v>162</v>
      </c>
      <c r="L85" s="93">
        <v>188</v>
      </c>
      <c r="M85" s="94"/>
      <c r="N85" s="93">
        <v>205</v>
      </c>
      <c r="O85" s="93">
        <v>226</v>
      </c>
      <c r="P85" s="93">
        <v>162</v>
      </c>
      <c r="Q85" s="94"/>
      <c r="R85" s="95">
        <f t="shared" si="15"/>
        <v>1105</v>
      </c>
      <c r="S85" s="96">
        <f t="shared" si="16"/>
        <v>0</v>
      </c>
      <c r="T85" s="97"/>
      <c r="U85" s="97"/>
      <c r="V85" s="97"/>
      <c r="W85" s="97"/>
      <c r="X85" s="97"/>
      <c r="Y85" s="98"/>
      <c r="Z85" s="98"/>
      <c r="AA85" s="98"/>
      <c r="AB85" s="98"/>
      <c r="AC85" s="98"/>
      <c r="AD85" s="98"/>
      <c r="AE85" s="98"/>
      <c r="AG85" s="93" t="s">
        <v>408</v>
      </c>
      <c r="AH85" s="93"/>
      <c r="AI85" s="93"/>
      <c r="AJ85" s="93"/>
      <c r="AK85" s="94"/>
      <c r="AL85" s="93"/>
      <c r="AM85" s="93"/>
      <c r="AN85" s="93"/>
      <c r="AO85" s="94"/>
      <c r="AP85" s="131">
        <v>341</v>
      </c>
      <c r="AQ85" s="3">
        <v>166</v>
      </c>
      <c r="AR85" s="3">
        <v>270</v>
      </c>
      <c r="AS85" s="94"/>
      <c r="AT85" s="131">
        <v>178</v>
      </c>
      <c r="AU85" s="281">
        <v>163</v>
      </c>
      <c r="AV85" s="93"/>
      <c r="AW85" s="94"/>
      <c r="AX85" s="95">
        <f t="shared" si="14"/>
        <v>1118</v>
      </c>
      <c r="AY85" s="96">
        <f t="shared" si="17"/>
        <v>0</v>
      </c>
      <c r="AZ85" s="98"/>
      <c r="BA85" s="98"/>
      <c r="BB85" s="98"/>
      <c r="BC85" s="98"/>
      <c r="BD85" s="98"/>
      <c r="BE85" s="98"/>
      <c r="BF85" s="98"/>
      <c r="BG85" s="98"/>
      <c r="BH85" s="98"/>
      <c r="BI85" s="98"/>
      <c r="BJ85" s="98"/>
      <c r="BK85" s="98"/>
    </row>
    <row r="86" spans="1:63" ht="15" x14ac:dyDescent="0.2">
      <c r="A86" s="93" t="s">
        <v>409</v>
      </c>
      <c r="B86" s="93"/>
      <c r="C86" s="93"/>
      <c r="D86" s="93"/>
      <c r="E86" s="94"/>
      <c r="F86" s="93"/>
      <c r="G86" s="93"/>
      <c r="H86" s="79"/>
      <c r="I86" s="94"/>
      <c r="J86" s="93">
        <v>18</v>
      </c>
      <c r="K86" s="93">
        <v>18</v>
      </c>
      <c r="L86" s="93">
        <v>21</v>
      </c>
      <c r="M86" s="94"/>
      <c r="N86" s="93">
        <v>23</v>
      </c>
      <c r="O86" s="93">
        <v>25</v>
      </c>
      <c r="P86" s="93">
        <v>18</v>
      </c>
      <c r="Q86" s="94"/>
      <c r="R86" s="95">
        <f t="shared" si="15"/>
        <v>123</v>
      </c>
      <c r="S86" s="96">
        <f t="shared" si="16"/>
        <v>0</v>
      </c>
      <c r="T86" s="97"/>
      <c r="U86" s="97"/>
      <c r="V86" s="97"/>
      <c r="W86" s="97"/>
      <c r="X86" s="97"/>
      <c r="Y86" s="98"/>
      <c r="Z86" s="98"/>
      <c r="AA86" s="98"/>
      <c r="AB86" s="98"/>
      <c r="AC86" s="98"/>
      <c r="AD86" s="98"/>
      <c r="AE86" s="98"/>
      <c r="AG86" s="93" t="s">
        <v>409</v>
      </c>
      <c r="AH86" s="93"/>
      <c r="AI86" s="93"/>
      <c r="AJ86" s="93"/>
      <c r="AK86" s="94"/>
      <c r="AL86" s="93"/>
      <c r="AM86" s="93"/>
      <c r="AN86" s="93"/>
      <c r="AO86" s="94"/>
      <c r="AP86" s="131">
        <v>60</v>
      </c>
      <c r="AQ86" s="3">
        <v>29</v>
      </c>
      <c r="AR86" s="3">
        <v>18</v>
      </c>
      <c r="AS86" s="94"/>
      <c r="AT86" s="131">
        <v>25</v>
      </c>
      <c r="AU86" s="281">
        <v>39</v>
      </c>
      <c r="AV86" s="93"/>
      <c r="AW86" s="94"/>
      <c r="AX86" s="95">
        <f t="shared" si="14"/>
        <v>171</v>
      </c>
      <c r="AY86" s="96">
        <f t="shared" si="17"/>
        <v>0</v>
      </c>
      <c r="AZ86" s="98"/>
      <c r="BA86" s="98"/>
      <c r="BB86" s="98"/>
      <c r="BC86" s="98"/>
      <c r="BD86" s="98"/>
      <c r="BE86" s="98"/>
      <c r="BF86" s="98"/>
      <c r="BG86" s="98"/>
      <c r="BH86" s="98"/>
      <c r="BI86" s="98"/>
      <c r="BJ86" s="98"/>
      <c r="BK86" s="98"/>
    </row>
    <row r="87" spans="1:63" ht="15" x14ac:dyDescent="0.25">
      <c r="A87" s="100" t="s">
        <v>410</v>
      </c>
      <c r="B87" s="101">
        <f t="shared" ref="B87:Q87" si="18">SUM(B66:B86)</f>
        <v>0</v>
      </c>
      <c r="C87" s="101">
        <f t="shared" si="18"/>
        <v>0</v>
      </c>
      <c r="D87" s="101">
        <f t="shared" si="18"/>
        <v>0</v>
      </c>
      <c r="E87" s="102">
        <f t="shared" si="18"/>
        <v>0</v>
      </c>
      <c r="F87" s="101">
        <f t="shared" si="18"/>
        <v>0</v>
      </c>
      <c r="G87" s="101">
        <f t="shared" si="18"/>
        <v>0</v>
      </c>
      <c r="H87" s="101"/>
      <c r="I87" s="102">
        <f t="shared" si="18"/>
        <v>0</v>
      </c>
      <c r="J87" s="101">
        <f>SUM(J66:J86)</f>
        <v>2800</v>
      </c>
      <c r="K87" s="101">
        <f t="shared" si="18"/>
        <v>2800</v>
      </c>
      <c r="L87" s="101">
        <f t="shared" si="18"/>
        <v>3250</v>
      </c>
      <c r="M87" s="102">
        <f t="shared" si="18"/>
        <v>0</v>
      </c>
      <c r="N87" s="101">
        <f t="shared" si="18"/>
        <v>3550</v>
      </c>
      <c r="O87" s="101">
        <f t="shared" si="18"/>
        <v>3900</v>
      </c>
      <c r="P87" s="101">
        <f t="shared" si="18"/>
        <v>2790</v>
      </c>
      <c r="Q87" s="102">
        <f t="shared" si="18"/>
        <v>0</v>
      </c>
      <c r="R87" s="101">
        <f t="shared" ref="R87:AE87" si="19">SUM(R66:R86)</f>
        <v>19090</v>
      </c>
      <c r="S87" s="96">
        <f t="shared" si="19"/>
        <v>0</v>
      </c>
      <c r="T87" s="101">
        <f t="shared" si="19"/>
        <v>0</v>
      </c>
      <c r="U87" s="101">
        <f t="shared" si="19"/>
        <v>0</v>
      </c>
      <c r="V87" s="101">
        <f t="shared" si="19"/>
        <v>0</v>
      </c>
      <c r="W87" s="101">
        <f t="shared" si="19"/>
        <v>0</v>
      </c>
      <c r="X87" s="101">
        <f t="shared" si="19"/>
        <v>0</v>
      </c>
      <c r="Y87" s="101">
        <f t="shared" si="19"/>
        <v>0</v>
      </c>
      <c r="Z87" s="101">
        <f t="shared" si="19"/>
        <v>0</v>
      </c>
      <c r="AA87" s="101">
        <f t="shared" si="19"/>
        <v>0</v>
      </c>
      <c r="AB87" s="101">
        <f t="shared" si="19"/>
        <v>0</v>
      </c>
      <c r="AC87" s="101">
        <f t="shared" si="19"/>
        <v>0</v>
      </c>
      <c r="AD87" s="101">
        <f t="shared" si="19"/>
        <v>0</v>
      </c>
      <c r="AE87" s="101">
        <f t="shared" si="19"/>
        <v>0</v>
      </c>
      <c r="AG87" s="100" t="s">
        <v>410</v>
      </c>
      <c r="AH87" s="101">
        <f t="shared" ref="AH87:BK87" si="20">SUM(AH66:AH86)</f>
        <v>0</v>
      </c>
      <c r="AI87" s="101">
        <f t="shared" si="20"/>
        <v>0</v>
      </c>
      <c r="AJ87" s="101">
        <f t="shared" si="20"/>
        <v>0</v>
      </c>
      <c r="AK87" s="102">
        <f t="shared" si="20"/>
        <v>0</v>
      </c>
      <c r="AL87" s="101">
        <f t="shared" si="20"/>
        <v>0</v>
      </c>
      <c r="AM87" s="101">
        <f t="shared" si="20"/>
        <v>0</v>
      </c>
      <c r="AN87" s="101">
        <f t="shared" si="20"/>
        <v>0</v>
      </c>
      <c r="AO87" s="102">
        <f t="shared" si="20"/>
        <v>0</v>
      </c>
      <c r="AP87" s="101">
        <f t="shared" si="20"/>
        <v>4816</v>
      </c>
      <c r="AQ87" s="101">
        <f t="shared" si="20"/>
        <v>3154</v>
      </c>
      <c r="AR87" s="101">
        <f t="shared" si="20"/>
        <v>3773</v>
      </c>
      <c r="AS87" s="102">
        <f t="shared" si="20"/>
        <v>0</v>
      </c>
      <c r="AT87" s="101">
        <f t="shared" si="20"/>
        <v>3268</v>
      </c>
      <c r="AU87" s="101">
        <f t="shared" si="20"/>
        <v>3708</v>
      </c>
      <c r="AV87" s="101">
        <f t="shared" si="20"/>
        <v>0</v>
      </c>
      <c r="AW87" s="102">
        <f t="shared" si="20"/>
        <v>0</v>
      </c>
      <c r="AX87" s="103">
        <f t="shared" si="20"/>
        <v>18719</v>
      </c>
      <c r="AY87" s="104">
        <f t="shared" si="20"/>
        <v>0</v>
      </c>
      <c r="AZ87" s="101">
        <f t="shared" si="20"/>
        <v>0</v>
      </c>
      <c r="BA87" s="101">
        <f t="shared" si="20"/>
        <v>0</v>
      </c>
      <c r="BB87" s="101">
        <f t="shared" si="20"/>
        <v>0</v>
      </c>
      <c r="BC87" s="101">
        <f t="shared" si="20"/>
        <v>0</v>
      </c>
      <c r="BD87" s="101">
        <f t="shared" si="20"/>
        <v>0</v>
      </c>
      <c r="BE87" s="101">
        <f t="shared" si="20"/>
        <v>0</v>
      </c>
      <c r="BF87" s="101">
        <f t="shared" si="20"/>
        <v>0</v>
      </c>
      <c r="BG87" s="101">
        <f t="shared" si="20"/>
        <v>0</v>
      </c>
      <c r="BH87" s="101">
        <f t="shared" si="20"/>
        <v>0</v>
      </c>
      <c r="BI87" s="101">
        <f t="shared" si="20"/>
        <v>0</v>
      </c>
      <c r="BJ87" s="101">
        <f t="shared" si="20"/>
        <v>0</v>
      </c>
      <c r="BK87" s="101">
        <f t="shared" si="20"/>
        <v>0</v>
      </c>
    </row>
    <row r="89" spans="1:63" ht="15" x14ac:dyDescent="0.25">
      <c r="A89" s="84" t="s">
        <v>369</v>
      </c>
      <c r="B89" s="628" t="str">
        <f>'Indicadores PA'!D18</f>
        <v xml:space="preserve">Realizar orientaciones y acompañamientos psicosociales a través de la operación del modelo de atención CIOM </v>
      </c>
      <c r="C89" s="629"/>
      <c r="D89" s="629"/>
      <c r="E89" s="629"/>
      <c r="F89" s="629"/>
      <c r="G89" s="629"/>
      <c r="H89" s="629"/>
      <c r="I89" s="629"/>
      <c r="J89" s="629"/>
      <c r="K89" s="629"/>
      <c r="L89" s="629"/>
      <c r="M89" s="629"/>
      <c r="N89" s="629"/>
      <c r="O89" s="629"/>
      <c r="P89" s="629"/>
      <c r="Q89" s="629"/>
      <c r="R89" s="629"/>
      <c r="S89" s="629"/>
      <c r="T89" s="629"/>
      <c r="U89" s="629"/>
      <c r="V89" s="629"/>
      <c r="W89" s="629"/>
      <c r="X89" s="629"/>
      <c r="Y89" s="629"/>
      <c r="Z89" s="629"/>
      <c r="AA89" s="629"/>
      <c r="AB89" s="629"/>
      <c r="AC89" s="629"/>
      <c r="AD89" s="629"/>
      <c r="AE89" s="629"/>
      <c r="AF89" s="629"/>
      <c r="AG89" s="629"/>
      <c r="AH89" s="629"/>
      <c r="AI89" s="629"/>
      <c r="AJ89" s="629"/>
      <c r="AK89" s="629"/>
      <c r="AL89" s="629"/>
      <c r="AM89" s="629"/>
      <c r="AN89" s="629"/>
      <c r="AO89" s="629"/>
      <c r="AP89" s="629"/>
      <c r="AQ89" s="629"/>
      <c r="AR89" s="629"/>
      <c r="AS89" s="629"/>
      <c r="AT89" s="629"/>
      <c r="AU89" s="629"/>
      <c r="AV89" s="629"/>
      <c r="AW89" s="629"/>
      <c r="AX89" s="629"/>
      <c r="AY89" s="629"/>
      <c r="AZ89" s="629"/>
      <c r="BA89" s="629"/>
      <c r="BB89" s="629"/>
      <c r="BC89" s="629"/>
      <c r="BD89" s="629"/>
      <c r="BE89" s="629"/>
      <c r="BF89" s="629"/>
      <c r="BG89" s="629"/>
      <c r="BH89" s="629"/>
      <c r="BI89" s="629"/>
      <c r="BJ89" s="629"/>
      <c r="BK89" s="630"/>
    </row>
    <row r="90" spans="1:63" ht="15" x14ac:dyDescent="0.25">
      <c r="A90" s="640" t="s">
        <v>371</v>
      </c>
      <c r="B90" s="119" t="s">
        <v>141</v>
      </c>
      <c r="C90" s="119" t="s">
        <v>142</v>
      </c>
      <c r="D90" s="642" t="s">
        <v>143</v>
      </c>
      <c r="E90" s="643"/>
      <c r="F90" s="119" t="s">
        <v>144</v>
      </c>
      <c r="G90" s="119" t="s">
        <v>145</v>
      </c>
      <c r="H90" s="642" t="s">
        <v>146</v>
      </c>
      <c r="I90" s="643"/>
      <c r="J90" s="119" t="s">
        <v>147</v>
      </c>
      <c r="K90" s="119" t="s">
        <v>148</v>
      </c>
      <c r="L90" s="642" t="s">
        <v>149</v>
      </c>
      <c r="M90" s="643"/>
      <c r="N90" s="119" t="s">
        <v>150</v>
      </c>
      <c r="O90" s="119" t="s">
        <v>128</v>
      </c>
      <c r="P90" s="642" t="s">
        <v>151</v>
      </c>
      <c r="Q90" s="643"/>
      <c r="R90" s="642" t="s">
        <v>372</v>
      </c>
      <c r="S90" s="643"/>
      <c r="T90" s="642" t="s">
        <v>373</v>
      </c>
      <c r="U90" s="644"/>
      <c r="V90" s="644"/>
      <c r="W90" s="644"/>
      <c r="X90" s="644"/>
      <c r="Y90" s="643"/>
      <c r="Z90" s="642" t="s">
        <v>374</v>
      </c>
      <c r="AA90" s="644"/>
      <c r="AB90" s="644"/>
      <c r="AC90" s="644"/>
      <c r="AD90" s="644"/>
      <c r="AE90" s="643"/>
      <c r="AF90" s="120"/>
      <c r="AG90" s="640" t="s">
        <v>371</v>
      </c>
      <c r="AH90" s="119" t="s">
        <v>141</v>
      </c>
      <c r="AI90" s="119" t="s">
        <v>142</v>
      </c>
      <c r="AJ90" s="642" t="s">
        <v>143</v>
      </c>
      <c r="AK90" s="643"/>
      <c r="AL90" s="119" t="s">
        <v>144</v>
      </c>
      <c r="AM90" s="119" t="s">
        <v>145</v>
      </c>
      <c r="AN90" s="642" t="s">
        <v>146</v>
      </c>
      <c r="AO90" s="643"/>
      <c r="AP90" s="119" t="s">
        <v>147</v>
      </c>
      <c r="AQ90" s="119" t="s">
        <v>148</v>
      </c>
      <c r="AR90" s="642" t="s">
        <v>149</v>
      </c>
      <c r="AS90" s="643"/>
      <c r="AT90" s="119" t="s">
        <v>150</v>
      </c>
      <c r="AU90" s="119" t="s">
        <v>128</v>
      </c>
      <c r="AV90" s="642" t="s">
        <v>151</v>
      </c>
      <c r="AW90" s="643"/>
      <c r="AX90" s="642" t="s">
        <v>372</v>
      </c>
      <c r="AY90" s="643"/>
      <c r="AZ90" s="642" t="s">
        <v>373</v>
      </c>
      <c r="BA90" s="644"/>
      <c r="BB90" s="644"/>
      <c r="BC90" s="644"/>
      <c r="BD90" s="644"/>
      <c r="BE90" s="643"/>
      <c r="BF90" s="642" t="s">
        <v>374</v>
      </c>
      <c r="BG90" s="644"/>
      <c r="BH90" s="644"/>
      <c r="BI90" s="644"/>
      <c r="BJ90" s="644"/>
      <c r="BK90" s="643"/>
    </row>
    <row r="91" spans="1:63" ht="45" x14ac:dyDescent="0.25">
      <c r="A91" s="641"/>
      <c r="B91" s="118" t="s">
        <v>375</v>
      </c>
      <c r="C91" s="118" t="s">
        <v>375</v>
      </c>
      <c r="D91" s="118" t="s">
        <v>375</v>
      </c>
      <c r="E91" s="118" t="s">
        <v>376</v>
      </c>
      <c r="F91" s="118" t="s">
        <v>375</v>
      </c>
      <c r="G91" s="118" t="s">
        <v>375</v>
      </c>
      <c r="H91" s="118" t="s">
        <v>375</v>
      </c>
      <c r="I91" s="118" t="s">
        <v>376</v>
      </c>
      <c r="J91" s="118" t="s">
        <v>375</v>
      </c>
      <c r="K91" s="118" t="s">
        <v>375</v>
      </c>
      <c r="L91" s="118" t="s">
        <v>375</v>
      </c>
      <c r="M91" s="118" t="s">
        <v>376</v>
      </c>
      <c r="N91" s="118" t="s">
        <v>375</v>
      </c>
      <c r="O91" s="118" t="s">
        <v>375</v>
      </c>
      <c r="P91" s="118" t="s">
        <v>375</v>
      </c>
      <c r="Q91" s="118" t="s">
        <v>376</v>
      </c>
      <c r="R91" s="118" t="s">
        <v>375</v>
      </c>
      <c r="S91" s="118" t="s">
        <v>376</v>
      </c>
      <c r="T91" s="121" t="s">
        <v>377</v>
      </c>
      <c r="U91" s="121" t="s">
        <v>378</v>
      </c>
      <c r="V91" s="121" t="s">
        <v>379</v>
      </c>
      <c r="W91" s="121" t="s">
        <v>380</v>
      </c>
      <c r="X91" s="122" t="s">
        <v>381</v>
      </c>
      <c r="Y91" s="121" t="s">
        <v>382</v>
      </c>
      <c r="Z91" s="118" t="s">
        <v>383</v>
      </c>
      <c r="AA91" s="123" t="s">
        <v>384</v>
      </c>
      <c r="AB91" s="118" t="s">
        <v>385</v>
      </c>
      <c r="AC91" s="118" t="s">
        <v>386</v>
      </c>
      <c r="AD91" s="118" t="s">
        <v>387</v>
      </c>
      <c r="AE91" s="118" t="s">
        <v>388</v>
      </c>
      <c r="AF91" s="120"/>
      <c r="AG91" s="641"/>
      <c r="AH91" s="118" t="s">
        <v>375</v>
      </c>
      <c r="AI91" s="118" t="s">
        <v>375</v>
      </c>
      <c r="AJ91" s="118" t="s">
        <v>375</v>
      </c>
      <c r="AK91" s="118" t="s">
        <v>376</v>
      </c>
      <c r="AL91" s="118" t="s">
        <v>375</v>
      </c>
      <c r="AM91" s="118" t="s">
        <v>375</v>
      </c>
      <c r="AN91" s="118" t="s">
        <v>375</v>
      </c>
      <c r="AO91" s="118" t="s">
        <v>376</v>
      </c>
      <c r="AP91" s="118" t="s">
        <v>375</v>
      </c>
      <c r="AQ91" s="118" t="s">
        <v>375</v>
      </c>
      <c r="AR91" s="118" t="s">
        <v>375</v>
      </c>
      <c r="AS91" s="118" t="s">
        <v>376</v>
      </c>
      <c r="AT91" s="118" t="s">
        <v>375</v>
      </c>
      <c r="AU91" s="118" t="s">
        <v>375</v>
      </c>
      <c r="AV91" s="118" t="s">
        <v>375</v>
      </c>
      <c r="AW91" s="118" t="s">
        <v>376</v>
      </c>
      <c r="AX91" s="118" t="s">
        <v>375</v>
      </c>
      <c r="AY91" s="118" t="s">
        <v>376</v>
      </c>
      <c r="AZ91" s="121" t="s">
        <v>377</v>
      </c>
      <c r="BA91" s="121" t="s">
        <v>378</v>
      </c>
      <c r="BB91" s="121" t="s">
        <v>379</v>
      </c>
      <c r="BC91" s="121" t="s">
        <v>380</v>
      </c>
      <c r="BD91" s="122" t="s">
        <v>381</v>
      </c>
      <c r="BE91" s="121" t="s">
        <v>382</v>
      </c>
      <c r="BF91" s="124" t="s">
        <v>383</v>
      </c>
      <c r="BG91" s="125" t="s">
        <v>384</v>
      </c>
      <c r="BH91" s="124" t="s">
        <v>385</v>
      </c>
      <c r="BI91" s="124" t="s">
        <v>386</v>
      </c>
      <c r="BJ91" s="124" t="s">
        <v>387</v>
      </c>
      <c r="BK91" s="124" t="s">
        <v>388</v>
      </c>
    </row>
    <row r="92" spans="1:63" ht="15" x14ac:dyDescent="0.25">
      <c r="A92" s="93" t="s">
        <v>389</v>
      </c>
      <c r="B92" s="93"/>
      <c r="C92" s="93"/>
      <c r="D92" s="93"/>
      <c r="E92" s="94"/>
      <c r="F92" s="93"/>
      <c r="G92" s="93"/>
      <c r="H92" s="93"/>
      <c r="I92" s="94"/>
      <c r="J92" s="93"/>
      <c r="K92" s="93"/>
      <c r="L92" s="93"/>
      <c r="M92" s="94"/>
      <c r="N92" s="93"/>
      <c r="O92" s="93"/>
      <c r="P92" s="93"/>
      <c r="Q92" s="94"/>
      <c r="R92" s="95">
        <f t="shared" ref="R92" si="21">B92+C92+D92+F92+G92+H92+J92+K92+L92+N92+O92+P92</f>
        <v>0</v>
      </c>
      <c r="S92" s="96">
        <f>+E92+I92+M92+Q92</f>
        <v>0</v>
      </c>
      <c r="T92" s="97"/>
      <c r="U92" s="97"/>
      <c r="V92" s="97"/>
      <c r="W92" s="97"/>
      <c r="X92" s="97"/>
      <c r="Y92" s="98"/>
      <c r="Z92" s="98"/>
      <c r="AA92" s="98"/>
      <c r="AB92" s="98"/>
      <c r="AC92" s="98"/>
      <c r="AD92" s="98"/>
      <c r="AE92" s="99"/>
      <c r="AG92" s="93" t="s">
        <v>389</v>
      </c>
      <c r="AH92" s="93"/>
      <c r="AI92" s="93"/>
      <c r="AJ92" s="93"/>
      <c r="AK92" s="94"/>
      <c r="AL92" s="93"/>
      <c r="AM92" s="93"/>
      <c r="AN92" s="93"/>
      <c r="AO92" s="94"/>
      <c r="AP92" s="93"/>
      <c r="AQ92" s="3">
        <v>0</v>
      </c>
      <c r="AR92" s="93"/>
      <c r="AS92" s="94"/>
      <c r="AT92" s="3">
        <v>0</v>
      </c>
      <c r="AU92" s="197">
        <v>5</v>
      </c>
      <c r="AV92" s="93"/>
      <c r="AW92" s="94"/>
      <c r="AX92" s="95">
        <f t="shared" ref="AX92:AX112" si="22">AH92+AI92+AJ92+AL92+AM92+AN92+AP92+AQ92+AR92+AT92+AU92+AV92</f>
        <v>5</v>
      </c>
      <c r="AY92" s="96">
        <f>+AK92+AO92+AS92+AW92</f>
        <v>0</v>
      </c>
      <c r="AZ92" s="98"/>
      <c r="BA92" s="98"/>
      <c r="BB92" s="98"/>
      <c r="BC92" s="98"/>
      <c r="BD92" s="98"/>
      <c r="BE92" s="98"/>
      <c r="BF92" s="98"/>
      <c r="BG92" s="98"/>
      <c r="BH92" s="98"/>
      <c r="BI92" s="98"/>
      <c r="BJ92" s="98"/>
      <c r="BK92" s="99"/>
    </row>
    <row r="93" spans="1:63" ht="15" x14ac:dyDescent="0.25">
      <c r="A93" s="93" t="s">
        <v>390</v>
      </c>
      <c r="B93" s="93"/>
      <c r="C93" s="93"/>
      <c r="D93" s="93"/>
      <c r="E93" s="94"/>
      <c r="F93" s="93"/>
      <c r="G93" s="93"/>
      <c r="H93" s="93"/>
      <c r="I93" s="94"/>
      <c r="J93" s="93">
        <v>78</v>
      </c>
      <c r="K93" s="93">
        <v>78</v>
      </c>
      <c r="L93" s="93">
        <v>85</v>
      </c>
      <c r="M93" s="94"/>
      <c r="N93" s="93">
        <v>92</v>
      </c>
      <c r="O93" s="93">
        <v>100</v>
      </c>
      <c r="P93" s="93">
        <v>78</v>
      </c>
      <c r="Q93" s="94"/>
      <c r="R93" s="93">
        <f>+SUM(J93+K93+L93+N93+O93+P93)</f>
        <v>511</v>
      </c>
      <c r="S93" s="96">
        <f t="shared" ref="S93:S112" si="23">+E93+I93+M93+Q93</f>
        <v>0</v>
      </c>
      <c r="T93" s="97"/>
      <c r="U93" s="97"/>
      <c r="V93" s="97"/>
      <c r="W93" s="97"/>
      <c r="X93" s="97"/>
      <c r="Y93" s="98"/>
      <c r="Z93" s="98"/>
      <c r="AA93" s="98"/>
      <c r="AB93" s="98"/>
      <c r="AC93" s="98"/>
      <c r="AD93" s="98"/>
      <c r="AE93" s="98"/>
      <c r="AG93" s="93" t="s">
        <v>390</v>
      </c>
      <c r="AH93" s="93"/>
      <c r="AI93" s="93"/>
      <c r="AJ93" s="93"/>
      <c r="AK93" s="94"/>
      <c r="AL93" s="93"/>
      <c r="AM93" s="93"/>
      <c r="AN93" s="93"/>
      <c r="AO93" s="94"/>
      <c r="AP93" s="3">
        <v>104</v>
      </c>
      <c r="AQ93" s="3">
        <v>93</v>
      </c>
      <c r="AR93" s="3">
        <v>104</v>
      </c>
      <c r="AS93" s="94"/>
      <c r="AT93" s="3">
        <v>112</v>
      </c>
      <c r="AU93" s="198">
        <v>88</v>
      </c>
      <c r="AV93" s="93"/>
      <c r="AW93" s="94"/>
      <c r="AX93" s="95">
        <f t="shared" si="22"/>
        <v>501</v>
      </c>
      <c r="AY93" s="96">
        <f t="shared" ref="AY93:AY112" si="24">+AK93+AO93+AS93+AW93</f>
        <v>0</v>
      </c>
      <c r="AZ93" s="98"/>
      <c r="BA93" s="98"/>
      <c r="BB93" s="98"/>
      <c r="BC93" s="98"/>
      <c r="BD93" s="98"/>
      <c r="BE93" s="98"/>
      <c r="BF93" s="98"/>
      <c r="BG93" s="98"/>
      <c r="BH93" s="98"/>
      <c r="BI93" s="98"/>
      <c r="BJ93" s="98"/>
      <c r="BK93" s="98"/>
    </row>
    <row r="94" spans="1:63" ht="15" x14ac:dyDescent="0.25">
      <c r="A94" s="93" t="s">
        <v>391</v>
      </c>
      <c r="B94" s="93"/>
      <c r="C94" s="93"/>
      <c r="D94" s="93"/>
      <c r="E94" s="94"/>
      <c r="F94" s="93"/>
      <c r="G94" s="93"/>
      <c r="H94" s="93"/>
      <c r="I94" s="94"/>
      <c r="J94" s="93">
        <v>42</v>
      </c>
      <c r="K94" s="93">
        <v>42</v>
      </c>
      <c r="L94" s="93">
        <v>46</v>
      </c>
      <c r="M94" s="94"/>
      <c r="N94" s="93">
        <v>50</v>
      </c>
      <c r="O94" s="93">
        <v>55</v>
      </c>
      <c r="P94" s="93">
        <v>42</v>
      </c>
      <c r="Q94" s="94"/>
      <c r="R94" s="93">
        <f t="shared" ref="R94:R112" si="25">+SUM(J94+K94+L94+N94+O94+P94)</f>
        <v>277</v>
      </c>
      <c r="S94" s="96">
        <f t="shared" si="23"/>
        <v>0</v>
      </c>
      <c r="T94" s="97"/>
      <c r="U94" s="97"/>
      <c r="V94" s="97"/>
      <c r="W94" s="97"/>
      <c r="X94" s="97"/>
      <c r="Y94" s="98"/>
      <c r="Z94" s="98"/>
      <c r="AA94" s="98"/>
      <c r="AB94" s="98"/>
      <c r="AC94" s="98"/>
      <c r="AD94" s="98"/>
      <c r="AE94" s="98"/>
      <c r="AG94" s="93" t="s">
        <v>391</v>
      </c>
      <c r="AH94" s="93"/>
      <c r="AI94" s="93"/>
      <c r="AJ94" s="93"/>
      <c r="AK94" s="94"/>
      <c r="AL94" s="93"/>
      <c r="AM94" s="93"/>
      <c r="AN94" s="93"/>
      <c r="AO94" s="94"/>
      <c r="AP94" s="3">
        <v>68</v>
      </c>
      <c r="AQ94" s="3">
        <v>47</v>
      </c>
      <c r="AR94" s="3">
        <v>54</v>
      </c>
      <c r="AS94" s="94"/>
      <c r="AT94" s="3">
        <v>43</v>
      </c>
      <c r="AU94" s="198">
        <v>44</v>
      </c>
      <c r="AV94" s="93"/>
      <c r="AW94" s="94"/>
      <c r="AX94" s="95">
        <f t="shared" si="22"/>
        <v>256</v>
      </c>
      <c r="AY94" s="96">
        <f t="shared" si="24"/>
        <v>0</v>
      </c>
      <c r="AZ94" s="98"/>
      <c r="BA94" s="98"/>
      <c r="BB94" s="98"/>
      <c r="BC94" s="98"/>
      <c r="BD94" s="98"/>
      <c r="BE94" s="98"/>
      <c r="BF94" s="98"/>
      <c r="BG94" s="98"/>
      <c r="BH94" s="98"/>
      <c r="BI94" s="98"/>
      <c r="BJ94" s="98"/>
      <c r="BK94" s="98"/>
    </row>
    <row r="95" spans="1:63" ht="15" x14ac:dyDescent="0.25">
      <c r="A95" s="93" t="s">
        <v>392</v>
      </c>
      <c r="B95" s="93"/>
      <c r="C95" s="93"/>
      <c r="D95" s="93"/>
      <c r="E95" s="94"/>
      <c r="F95" s="93"/>
      <c r="G95" s="93"/>
      <c r="H95" s="93"/>
      <c r="I95" s="94"/>
      <c r="J95" s="93">
        <v>43</v>
      </c>
      <c r="K95" s="93">
        <v>44</v>
      </c>
      <c r="L95" s="93">
        <v>48</v>
      </c>
      <c r="M95" s="94"/>
      <c r="N95" s="93">
        <v>52</v>
      </c>
      <c r="O95" s="93">
        <v>57</v>
      </c>
      <c r="P95" s="93">
        <v>44</v>
      </c>
      <c r="Q95" s="94"/>
      <c r="R95" s="93">
        <f t="shared" si="25"/>
        <v>288</v>
      </c>
      <c r="S95" s="96">
        <f t="shared" si="23"/>
        <v>0</v>
      </c>
      <c r="T95" s="97"/>
      <c r="U95" s="97"/>
      <c r="V95" s="97"/>
      <c r="W95" s="97"/>
      <c r="X95" s="97"/>
      <c r="Y95" s="98"/>
      <c r="Z95" s="98"/>
      <c r="AA95" s="98"/>
      <c r="AB95" s="98"/>
      <c r="AC95" s="98"/>
      <c r="AD95" s="98"/>
      <c r="AE95" s="98"/>
      <c r="AG95" s="93" t="s">
        <v>392</v>
      </c>
      <c r="AH95" s="93"/>
      <c r="AI95" s="93"/>
      <c r="AJ95" s="93"/>
      <c r="AK95" s="94"/>
      <c r="AL95" s="93"/>
      <c r="AM95" s="93"/>
      <c r="AN95" s="93"/>
      <c r="AO95" s="94"/>
      <c r="AP95" s="3">
        <v>69</v>
      </c>
      <c r="AQ95" s="3">
        <v>50</v>
      </c>
      <c r="AR95" s="3">
        <v>70</v>
      </c>
      <c r="AS95" s="94"/>
      <c r="AT95" s="3">
        <v>72</v>
      </c>
      <c r="AU95" s="198">
        <v>55</v>
      </c>
      <c r="AV95" s="93"/>
      <c r="AW95" s="94"/>
      <c r="AX95" s="95">
        <f t="shared" si="22"/>
        <v>316</v>
      </c>
      <c r="AY95" s="96">
        <f t="shared" si="24"/>
        <v>0</v>
      </c>
      <c r="AZ95" s="98"/>
      <c r="BA95" s="98"/>
      <c r="BB95" s="98"/>
      <c r="BC95" s="98"/>
      <c r="BD95" s="98"/>
      <c r="BE95" s="98"/>
      <c r="BF95" s="98"/>
      <c r="BG95" s="98"/>
      <c r="BH95" s="98"/>
      <c r="BI95" s="98"/>
      <c r="BJ95" s="98"/>
      <c r="BK95" s="98"/>
    </row>
    <row r="96" spans="1:63" ht="15" x14ac:dyDescent="0.25">
      <c r="A96" s="93" t="s">
        <v>393</v>
      </c>
      <c r="B96" s="93"/>
      <c r="C96" s="93"/>
      <c r="D96" s="93"/>
      <c r="E96" s="94"/>
      <c r="F96" s="93"/>
      <c r="G96" s="93"/>
      <c r="H96" s="93"/>
      <c r="I96" s="94"/>
      <c r="J96" s="93">
        <v>36</v>
      </c>
      <c r="K96" s="93">
        <v>36</v>
      </c>
      <c r="L96" s="93">
        <v>40</v>
      </c>
      <c r="M96" s="94"/>
      <c r="N96" s="93">
        <v>43</v>
      </c>
      <c r="O96" s="93">
        <v>47</v>
      </c>
      <c r="P96" s="93">
        <v>36</v>
      </c>
      <c r="Q96" s="94"/>
      <c r="R96" s="93">
        <f t="shared" si="25"/>
        <v>238</v>
      </c>
      <c r="S96" s="96">
        <f t="shared" si="23"/>
        <v>0</v>
      </c>
      <c r="T96" s="97"/>
      <c r="U96" s="97"/>
      <c r="V96" s="97"/>
      <c r="W96" s="97"/>
      <c r="X96" s="97"/>
      <c r="Y96" s="98"/>
      <c r="Z96" s="98"/>
      <c r="AA96" s="98"/>
      <c r="AB96" s="98"/>
      <c r="AC96" s="98"/>
      <c r="AD96" s="98"/>
      <c r="AE96" s="98"/>
      <c r="AG96" s="93" t="s">
        <v>393</v>
      </c>
      <c r="AH96" s="93"/>
      <c r="AI96" s="93"/>
      <c r="AJ96" s="93"/>
      <c r="AK96" s="94"/>
      <c r="AL96" s="93"/>
      <c r="AM96" s="93"/>
      <c r="AN96" s="93"/>
      <c r="AO96" s="94"/>
      <c r="AP96" s="3">
        <v>44</v>
      </c>
      <c r="AQ96" s="3">
        <v>57</v>
      </c>
      <c r="AR96" s="3">
        <v>56</v>
      </c>
      <c r="AS96" s="94"/>
      <c r="AT96" s="3">
        <v>56</v>
      </c>
      <c r="AU96" s="198">
        <v>41</v>
      </c>
      <c r="AV96" s="93"/>
      <c r="AW96" s="94"/>
      <c r="AX96" s="95">
        <f t="shared" si="22"/>
        <v>254</v>
      </c>
      <c r="AY96" s="96">
        <f t="shared" si="24"/>
        <v>0</v>
      </c>
      <c r="AZ96" s="98"/>
      <c r="BA96" s="98"/>
      <c r="BB96" s="98"/>
      <c r="BC96" s="98"/>
      <c r="BD96" s="98"/>
      <c r="BE96" s="98"/>
      <c r="BF96" s="98"/>
      <c r="BG96" s="98"/>
      <c r="BH96" s="98"/>
      <c r="BI96" s="98"/>
      <c r="BJ96" s="98"/>
      <c r="BK96" s="98"/>
    </row>
    <row r="97" spans="1:63" ht="15" x14ac:dyDescent="0.25">
      <c r="A97" s="93" t="s">
        <v>394</v>
      </c>
      <c r="B97" s="93"/>
      <c r="C97" s="93"/>
      <c r="D97" s="93"/>
      <c r="E97" s="94"/>
      <c r="F97" s="93"/>
      <c r="G97" s="93"/>
      <c r="H97" s="93"/>
      <c r="I97" s="94"/>
      <c r="J97" s="93">
        <v>67</v>
      </c>
      <c r="K97" s="93">
        <v>68</v>
      </c>
      <c r="L97" s="93">
        <v>75</v>
      </c>
      <c r="M97" s="94"/>
      <c r="N97" s="93">
        <v>80</v>
      </c>
      <c r="O97" s="93">
        <v>88</v>
      </c>
      <c r="P97" s="93">
        <v>68</v>
      </c>
      <c r="Q97" s="94"/>
      <c r="R97" s="93">
        <f t="shared" si="25"/>
        <v>446</v>
      </c>
      <c r="S97" s="96">
        <f t="shared" si="23"/>
        <v>0</v>
      </c>
      <c r="T97" s="97"/>
      <c r="U97" s="97"/>
      <c r="V97" s="97"/>
      <c r="W97" s="97"/>
      <c r="X97" s="97"/>
      <c r="Y97" s="98"/>
      <c r="Z97" s="98"/>
      <c r="AA97" s="98"/>
      <c r="AB97" s="98"/>
      <c r="AC97" s="98"/>
      <c r="AD97" s="98"/>
      <c r="AE97" s="98"/>
      <c r="AG97" s="93" t="s">
        <v>394</v>
      </c>
      <c r="AH97" s="93"/>
      <c r="AI97" s="93"/>
      <c r="AJ97" s="93"/>
      <c r="AK97" s="94"/>
      <c r="AL97" s="93"/>
      <c r="AM97" s="93"/>
      <c r="AN97" s="93"/>
      <c r="AO97" s="94"/>
      <c r="AP97" s="3">
        <v>108</v>
      </c>
      <c r="AQ97" s="3">
        <v>74</v>
      </c>
      <c r="AR97" s="3">
        <v>100</v>
      </c>
      <c r="AS97" s="94"/>
      <c r="AT97" s="3">
        <v>99</v>
      </c>
      <c r="AU97" s="198">
        <v>67</v>
      </c>
      <c r="AV97" s="93"/>
      <c r="AW97" s="94"/>
      <c r="AX97" s="95">
        <f t="shared" si="22"/>
        <v>448</v>
      </c>
      <c r="AY97" s="96">
        <f t="shared" si="24"/>
        <v>0</v>
      </c>
      <c r="AZ97" s="98"/>
      <c r="BA97" s="98"/>
      <c r="BB97" s="98"/>
      <c r="BC97" s="98"/>
      <c r="BD97" s="98"/>
      <c r="BE97" s="98"/>
      <c r="BF97" s="98"/>
      <c r="BG97" s="98"/>
      <c r="BH97" s="98"/>
      <c r="BI97" s="98"/>
      <c r="BJ97" s="98"/>
      <c r="BK97" s="98"/>
    </row>
    <row r="98" spans="1:63" ht="15" x14ac:dyDescent="0.25">
      <c r="A98" s="93" t="s">
        <v>395</v>
      </c>
      <c r="B98" s="93"/>
      <c r="C98" s="93"/>
      <c r="D98" s="93"/>
      <c r="E98" s="94"/>
      <c r="F98" s="93"/>
      <c r="G98" s="93"/>
      <c r="H98" s="93"/>
      <c r="I98" s="94"/>
      <c r="J98" s="93">
        <v>39</v>
      </c>
      <c r="K98" s="93">
        <v>39</v>
      </c>
      <c r="L98" s="93">
        <v>43</v>
      </c>
      <c r="M98" s="94"/>
      <c r="N98" s="93">
        <v>46</v>
      </c>
      <c r="O98" s="93">
        <v>51</v>
      </c>
      <c r="P98" s="93">
        <v>39</v>
      </c>
      <c r="Q98" s="94"/>
      <c r="R98" s="93">
        <f t="shared" si="25"/>
        <v>257</v>
      </c>
      <c r="S98" s="96">
        <f t="shared" si="23"/>
        <v>0</v>
      </c>
      <c r="T98" s="97"/>
      <c r="U98" s="97"/>
      <c r="V98" s="97"/>
      <c r="W98" s="97"/>
      <c r="X98" s="97"/>
      <c r="Y98" s="98"/>
      <c r="Z98" s="98"/>
      <c r="AA98" s="98"/>
      <c r="AB98" s="98"/>
      <c r="AC98" s="98"/>
      <c r="AD98" s="98"/>
      <c r="AE98" s="98"/>
      <c r="AG98" s="93" t="s">
        <v>395</v>
      </c>
      <c r="AH98" s="93"/>
      <c r="AI98" s="93"/>
      <c r="AJ98" s="93"/>
      <c r="AK98" s="94"/>
      <c r="AL98" s="93"/>
      <c r="AM98" s="93"/>
      <c r="AN98" s="93"/>
      <c r="AO98" s="94"/>
      <c r="AP98" s="3">
        <v>63</v>
      </c>
      <c r="AQ98" s="3">
        <v>66</v>
      </c>
      <c r="AR98" s="3">
        <v>48</v>
      </c>
      <c r="AS98" s="94"/>
      <c r="AT98" s="3">
        <v>53</v>
      </c>
      <c r="AU98" s="198">
        <v>49</v>
      </c>
      <c r="AV98" s="93"/>
      <c r="AW98" s="94"/>
      <c r="AX98" s="95">
        <f t="shared" si="22"/>
        <v>279</v>
      </c>
      <c r="AY98" s="96">
        <f t="shared" si="24"/>
        <v>0</v>
      </c>
      <c r="AZ98" s="98"/>
      <c r="BA98" s="98"/>
      <c r="BB98" s="98"/>
      <c r="BC98" s="98"/>
      <c r="BD98" s="98"/>
      <c r="BE98" s="98"/>
      <c r="BF98" s="98"/>
      <c r="BG98" s="98"/>
      <c r="BH98" s="98"/>
      <c r="BI98" s="98"/>
      <c r="BJ98" s="98"/>
      <c r="BK98" s="98"/>
    </row>
    <row r="99" spans="1:63" ht="15" x14ac:dyDescent="0.25">
      <c r="A99" s="93" t="s">
        <v>396</v>
      </c>
      <c r="B99" s="93"/>
      <c r="C99" s="93"/>
      <c r="D99" s="93"/>
      <c r="E99" s="94"/>
      <c r="F99" s="93"/>
      <c r="G99" s="93"/>
      <c r="H99" s="93"/>
      <c r="I99" s="94"/>
      <c r="J99" s="93">
        <v>72</v>
      </c>
      <c r="K99" s="93">
        <v>73</v>
      </c>
      <c r="L99" s="93">
        <v>80</v>
      </c>
      <c r="M99" s="94"/>
      <c r="N99" s="93">
        <v>86</v>
      </c>
      <c r="O99" s="93">
        <v>94</v>
      </c>
      <c r="P99" s="93">
        <v>73</v>
      </c>
      <c r="Q99" s="94"/>
      <c r="R99" s="93">
        <f t="shared" si="25"/>
        <v>478</v>
      </c>
      <c r="S99" s="96">
        <f t="shared" si="23"/>
        <v>0</v>
      </c>
      <c r="T99" s="97"/>
      <c r="U99" s="97"/>
      <c r="V99" s="97"/>
      <c r="W99" s="97"/>
      <c r="X99" s="97"/>
      <c r="Y99" s="98"/>
      <c r="Z99" s="98"/>
      <c r="AA99" s="98"/>
      <c r="AB99" s="98"/>
      <c r="AC99" s="98"/>
      <c r="AD99" s="98"/>
      <c r="AE99" s="98"/>
      <c r="AG99" s="93" t="s">
        <v>396</v>
      </c>
      <c r="AH99" s="93"/>
      <c r="AI99" s="93"/>
      <c r="AJ99" s="93"/>
      <c r="AK99" s="94"/>
      <c r="AL99" s="93"/>
      <c r="AM99" s="93"/>
      <c r="AN99" s="93"/>
      <c r="AO99" s="94"/>
      <c r="AP99" s="3">
        <v>82</v>
      </c>
      <c r="AQ99" s="3">
        <v>93</v>
      </c>
      <c r="AR99" s="3">
        <v>91</v>
      </c>
      <c r="AS99" s="94"/>
      <c r="AT99" s="3">
        <v>94</v>
      </c>
      <c r="AU99" s="198">
        <v>73</v>
      </c>
      <c r="AV99" s="93"/>
      <c r="AW99" s="94"/>
      <c r="AX99" s="95">
        <f t="shared" si="22"/>
        <v>433</v>
      </c>
      <c r="AY99" s="96">
        <f t="shared" si="24"/>
        <v>0</v>
      </c>
      <c r="AZ99" s="98"/>
      <c r="BA99" s="98"/>
      <c r="BB99" s="98"/>
      <c r="BC99" s="98"/>
      <c r="BD99" s="98"/>
      <c r="BE99" s="98"/>
      <c r="BF99" s="98"/>
      <c r="BG99" s="98"/>
      <c r="BH99" s="98"/>
      <c r="BI99" s="98"/>
      <c r="BJ99" s="98"/>
      <c r="BK99" s="98"/>
    </row>
    <row r="100" spans="1:63" ht="15" x14ac:dyDescent="0.25">
      <c r="A100" s="93" t="s">
        <v>397</v>
      </c>
      <c r="B100" s="93"/>
      <c r="C100" s="93"/>
      <c r="D100" s="93"/>
      <c r="E100" s="94"/>
      <c r="F100" s="93"/>
      <c r="G100" s="93"/>
      <c r="H100" s="93"/>
      <c r="I100" s="94"/>
      <c r="J100" s="93">
        <v>77</v>
      </c>
      <c r="K100" s="93">
        <v>78</v>
      </c>
      <c r="L100" s="93">
        <v>86</v>
      </c>
      <c r="M100" s="94"/>
      <c r="N100" s="93">
        <v>92</v>
      </c>
      <c r="O100" s="93">
        <v>100</v>
      </c>
      <c r="P100" s="93">
        <v>78</v>
      </c>
      <c r="Q100" s="94"/>
      <c r="R100" s="93">
        <f t="shared" si="25"/>
        <v>511</v>
      </c>
      <c r="S100" s="96">
        <f t="shared" si="23"/>
        <v>0</v>
      </c>
      <c r="T100" s="97"/>
      <c r="U100" s="97"/>
      <c r="V100" s="97"/>
      <c r="W100" s="97"/>
      <c r="X100" s="97"/>
      <c r="Y100" s="98"/>
      <c r="Z100" s="98"/>
      <c r="AA100" s="98"/>
      <c r="AB100" s="98"/>
      <c r="AC100" s="98"/>
      <c r="AD100" s="98"/>
      <c r="AE100" s="98"/>
      <c r="AG100" s="93" t="s">
        <v>397</v>
      </c>
      <c r="AH100" s="93"/>
      <c r="AI100" s="93"/>
      <c r="AJ100" s="93"/>
      <c r="AK100" s="94"/>
      <c r="AL100" s="93"/>
      <c r="AM100" s="93"/>
      <c r="AN100" s="93"/>
      <c r="AO100" s="94"/>
      <c r="AP100" s="3">
        <v>95</v>
      </c>
      <c r="AQ100" s="3">
        <v>82</v>
      </c>
      <c r="AR100" s="3">
        <v>100</v>
      </c>
      <c r="AS100" s="94"/>
      <c r="AT100" s="3">
        <v>118</v>
      </c>
      <c r="AU100" s="198">
        <v>93</v>
      </c>
      <c r="AV100" s="93"/>
      <c r="AW100" s="94"/>
      <c r="AX100" s="95">
        <f t="shared" si="22"/>
        <v>488</v>
      </c>
      <c r="AY100" s="96">
        <f t="shared" si="24"/>
        <v>0</v>
      </c>
      <c r="AZ100" s="98"/>
      <c r="BA100" s="98"/>
      <c r="BB100" s="98"/>
      <c r="BC100" s="98"/>
      <c r="BD100" s="98"/>
      <c r="BE100" s="98"/>
      <c r="BF100" s="98"/>
      <c r="BG100" s="98"/>
      <c r="BH100" s="98"/>
      <c r="BI100" s="93"/>
      <c r="BJ100" s="93"/>
      <c r="BK100" s="93"/>
    </row>
    <row r="101" spans="1:63" ht="15" x14ac:dyDescent="0.25">
      <c r="A101" s="93" t="s">
        <v>398</v>
      </c>
      <c r="B101" s="93"/>
      <c r="C101" s="93"/>
      <c r="D101" s="93"/>
      <c r="E101" s="94"/>
      <c r="F101" s="93"/>
      <c r="G101" s="93"/>
      <c r="H101" s="93"/>
      <c r="I101" s="94"/>
      <c r="J101" s="93">
        <v>27</v>
      </c>
      <c r="K101" s="93">
        <v>27</v>
      </c>
      <c r="L101" s="93">
        <v>30</v>
      </c>
      <c r="M101" s="94"/>
      <c r="N101" s="93">
        <v>32</v>
      </c>
      <c r="O101" s="93">
        <v>35</v>
      </c>
      <c r="P101" s="93">
        <v>27</v>
      </c>
      <c r="Q101" s="94"/>
      <c r="R101" s="93">
        <f t="shared" si="25"/>
        <v>178</v>
      </c>
      <c r="S101" s="96">
        <f t="shared" si="23"/>
        <v>0</v>
      </c>
      <c r="T101" s="97"/>
      <c r="U101" s="97"/>
      <c r="V101" s="97"/>
      <c r="W101" s="97"/>
      <c r="X101" s="97"/>
      <c r="Y101" s="98"/>
      <c r="Z101" s="98"/>
      <c r="AA101" s="98"/>
      <c r="AB101" s="98"/>
      <c r="AC101" s="98"/>
      <c r="AD101" s="98"/>
      <c r="AE101" s="98"/>
      <c r="AG101" s="93" t="s">
        <v>398</v>
      </c>
      <c r="AH101" s="93"/>
      <c r="AI101" s="93"/>
      <c r="AJ101" s="93"/>
      <c r="AK101" s="94"/>
      <c r="AL101" s="93"/>
      <c r="AM101" s="93"/>
      <c r="AN101" s="93"/>
      <c r="AO101" s="94"/>
      <c r="AP101" s="3">
        <v>31</v>
      </c>
      <c r="AQ101" s="3">
        <v>45</v>
      </c>
      <c r="AR101" s="3">
        <v>38</v>
      </c>
      <c r="AS101" s="94"/>
      <c r="AT101" s="3">
        <v>42</v>
      </c>
      <c r="AU101" s="198">
        <v>33</v>
      </c>
      <c r="AV101" s="93"/>
      <c r="AW101" s="94"/>
      <c r="AX101" s="95">
        <f t="shared" si="22"/>
        <v>189</v>
      </c>
      <c r="AY101" s="96">
        <f t="shared" si="24"/>
        <v>0</v>
      </c>
      <c r="AZ101" s="98"/>
      <c r="BA101" s="98"/>
      <c r="BB101" s="98"/>
      <c r="BC101" s="98"/>
      <c r="BD101" s="98"/>
      <c r="BE101" s="98"/>
      <c r="BF101" s="98"/>
      <c r="BG101" s="98"/>
      <c r="BH101" s="98"/>
      <c r="BI101" s="93"/>
      <c r="BJ101" s="93"/>
      <c r="BK101" s="93"/>
    </row>
    <row r="102" spans="1:63" ht="15" x14ac:dyDescent="0.25">
      <c r="A102" s="93" t="s">
        <v>399</v>
      </c>
      <c r="B102" s="93"/>
      <c r="C102" s="93"/>
      <c r="D102" s="93"/>
      <c r="E102" s="94"/>
      <c r="F102" s="93"/>
      <c r="G102" s="93"/>
      <c r="H102" s="93"/>
      <c r="I102" s="94"/>
      <c r="J102" s="93">
        <v>39</v>
      </c>
      <c r="K102" s="93">
        <v>40</v>
      </c>
      <c r="L102" s="93">
        <v>44</v>
      </c>
      <c r="M102" s="94"/>
      <c r="N102" s="93">
        <v>47</v>
      </c>
      <c r="O102" s="93">
        <v>52</v>
      </c>
      <c r="P102" s="93">
        <v>40</v>
      </c>
      <c r="Q102" s="94"/>
      <c r="R102" s="93">
        <f t="shared" si="25"/>
        <v>262</v>
      </c>
      <c r="S102" s="96">
        <f t="shared" si="23"/>
        <v>0</v>
      </c>
      <c r="T102" s="97"/>
      <c r="U102" s="97"/>
      <c r="V102" s="97"/>
      <c r="W102" s="97"/>
      <c r="X102" s="97"/>
      <c r="Y102" s="98"/>
      <c r="Z102" s="98"/>
      <c r="AA102" s="98"/>
      <c r="AB102" s="98"/>
      <c r="AC102" s="98"/>
      <c r="AD102" s="98"/>
      <c r="AE102" s="98"/>
      <c r="AG102" s="93" t="s">
        <v>399</v>
      </c>
      <c r="AH102" s="93"/>
      <c r="AI102" s="93"/>
      <c r="AJ102" s="93"/>
      <c r="AK102" s="94"/>
      <c r="AL102" s="93"/>
      <c r="AM102" s="93"/>
      <c r="AN102" s="93"/>
      <c r="AO102" s="94"/>
      <c r="AP102" s="3">
        <v>89</v>
      </c>
      <c r="AQ102" s="3">
        <v>76</v>
      </c>
      <c r="AR102" s="3">
        <v>115</v>
      </c>
      <c r="AS102" s="94"/>
      <c r="AT102" s="3">
        <v>95</v>
      </c>
      <c r="AU102" s="198">
        <v>68</v>
      </c>
      <c r="AV102" s="93"/>
      <c r="AW102" s="94"/>
      <c r="AX102" s="95">
        <f t="shared" si="22"/>
        <v>443</v>
      </c>
      <c r="AY102" s="96">
        <f t="shared" si="24"/>
        <v>0</v>
      </c>
      <c r="AZ102" s="98"/>
      <c r="BA102" s="98"/>
      <c r="BB102" s="98"/>
      <c r="BC102" s="98"/>
      <c r="BD102" s="98"/>
      <c r="BE102" s="98"/>
      <c r="BF102" s="98"/>
      <c r="BG102" s="98"/>
      <c r="BH102" s="98"/>
      <c r="BI102" s="93"/>
      <c r="BJ102" s="93"/>
      <c r="BK102" s="93"/>
    </row>
    <row r="103" spans="1:63" ht="15" x14ac:dyDescent="0.25">
      <c r="A103" s="93" t="s">
        <v>400</v>
      </c>
      <c r="B103" s="93"/>
      <c r="C103" s="93"/>
      <c r="D103" s="93"/>
      <c r="E103" s="94"/>
      <c r="F103" s="93"/>
      <c r="G103" s="93"/>
      <c r="H103" s="93"/>
      <c r="I103" s="94"/>
      <c r="J103" s="93">
        <v>46</v>
      </c>
      <c r="K103" s="93">
        <v>47</v>
      </c>
      <c r="L103" s="93">
        <v>52</v>
      </c>
      <c r="M103" s="94"/>
      <c r="N103" s="93">
        <v>55</v>
      </c>
      <c r="O103" s="93">
        <v>61</v>
      </c>
      <c r="P103" s="93">
        <v>47</v>
      </c>
      <c r="Q103" s="94"/>
      <c r="R103" s="93">
        <f t="shared" si="25"/>
        <v>308</v>
      </c>
      <c r="S103" s="96">
        <f t="shared" si="23"/>
        <v>0</v>
      </c>
      <c r="T103" s="97"/>
      <c r="U103" s="97"/>
      <c r="V103" s="97"/>
      <c r="W103" s="97"/>
      <c r="X103" s="97"/>
      <c r="Y103" s="98"/>
      <c r="Z103" s="98"/>
      <c r="AA103" s="98"/>
      <c r="AB103" s="98"/>
      <c r="AC103" s="98"/>
      <c r="AD103" s="98"/>
      <c r="AE103" s="98"/>
      <c r="AG103" s="93" t="s">
        <v>400</v>
      </c>
      <c r="AH103" s="93"/>
      <c r="AI103" s="93"/>
      <c r="AJ103" s="93"/>
      <c r="AK103" s="94"/>
      <c r="AL103" s="93"/>
      <c r="AM103" s="93"/>
      <c r="AN103" s="93"/>
      <c r="AO103" s="94"/>
      <c r="AP103" s="3">
        <v>81</v>
      </c>
      <c r="AQ103" s="3">
        <v>70</v>
      </c>
      <c r="AR103" s="3">
        <v>67</v>
      </c>
      <c r="AS103" s="94"/>
      <c r="AT103" s="3">
        <v>71</v>
      </c>
      <c r="AU103" s="198">
        <v>48</v>
      </c>
      <c r="AV103" s="93"/>
      <c r="AW103" s="94"/>
      <c r="AX103" s="95">
        <f t="shared" si="22"/>
        <v>337</v>
      </c>
      <c r="AY103" s="96">
        <f t="shared" si="24"/>
        <v>0</v>
      </c>
      <c r="AZ103" s="98"/>
      <c r="BA103" s="98"/>
      <c r="BB103" s="98"/>
      <c r="BC103" s="98"/>
      <c r="BD103" s="98"/>
      <c r="BE103" s="98"/>
      <c r="BF103" s="98"/>
      <c r="BG103" s="98"/>
      <c r="BH103" s="98"/>
      <c r="BI103" s="98"/>
      <c r="BJ103" s="98"/>
      <c r="BK103" s="98"/>
    </row>
    <row r="104" spans="1:63" ht="15" x14ac:dyDescent="0.25">
      <c r="A104" s="93" t="s">
        <v>401</v>
      </c>
      <c r="B104" s="93"/>
      <c r="C104" s="93"/>
      <c r="D104" s="93"/>
      <c r="E104" s="94"/>
      <c r="F104" s="93"/>
      <c r="G104" s="93"/>
      <c r="H104" s="93"/>
      <c r="I104" s="94"/>
      <c r="J104" s="93">
        <v>26</v>
      </c>
      <c r="K104" s="93">
        <v>26</v>
      </c>
      <c r="L104" s="93">
        <v>29</v>
      </c>
      <c r="M104" s="94"/>
      <c r="N104" s="93">
        <v>31</v>
      </c>
      <c r="O104" s="93">
        <v>34</v>
      </c>
      <c r="P104" s="93">
        <v>26</v>
      </c>
      <c r="Q104" s="94"/>
      <c r="R104" s="93">
        <f t="shared" si="25"/>
        <v>172</v>
      </c>
      <c r="S104" s="96">
        <f t="shared" si="23"/>
        <v>0</v>
      </c>
      <c r="T104" s="97"/>
      <c r="U104" s="97"/>
      <c r="V104" s="97"/>
      <c r="W104" s="97"/>
      <c r="X104" s="97"/>
      <c r="Y104" s="98"/>
      <c r="Z104" s="98"/>
      <c r="AA104" s="98"/>
      <c r="AB104" s="98"/>
      <c r="AC104" s="98"/>
      <c r="AD104" s="98"/>
      <c r="AE104" s="98"/>
      <c r="AG104" s="93" t="s">
        <v>401</v>
      </c>
      <c r="AH104" s="93"/>
      <c r="AI104" s="93"/>
      <c r="AJ104" s="93"/>
      <c r="AK104" s="94"/>
      <c r="AL104" s="93"/>
      <c r="AM104" s="93"/>
      <c r="AN104" s="93"/>
      <c r="AO104" s="94"/>
      <c r="AP104" s="3">
        <v>28</v>
      </c>
      <c r="AQ104" s="3">
        <v>31</v>
      </c>
      <c r="AR104" s="3">
        <v>32</v>
      </c>
      <c r="AS104" s="94"/>
      <c r="AT104" s="3">
        <v>40</v>
      </c>
      <c r="AU104" s="198">
        <v>10</v>
      </c>
      <c r="AV104" s="93"/>
      <c r="AW104" s="94"/>
      <c r="AX104" s="95">
        <f t="shared" si="22"/>
        <v>141</v>
      </c>
      <c r="AY104" s="96">
        <f t="shared" si="24"/>
        <v>0</v>
      </c>
      <c r="AZ104" s="98"/>
      <c r="BA104" s="98"/>
      <c r="BB104" s="98"/>
      <c r="BC104" s="98"/>
      <c r="BD104" s="98"/>
      <c r="BE104" s="98"/>
      <c r="BF104" s="98"/>
      <c r="BG104" s="98"/>
      <c r="BH104" s="98"/>
      <c r="BI104" s="98"/>
      <c r="BJ104" s="98"/>
      <c r="BK104" s="98"/>
    </row>
    <row r="105" spans="1:63" ht="15" x14ac:dyDescent="0.25">
      <c r="A105" s="93" t="s">
        <v>402</v>
      </c>
      <c r="B105" s="93"/>
      <c r="C105" s="93"/>
      <c r="D105" s="93"/>
      <c r="E105" s="94"/>
      <c r="F105" s="93"/>
      <c r="G105" s="93"/>
      <c r="H105" s="93"/>
      <c r="I105" s="94"/>
      <c r="J105" s="93">
        <v>44</v>
      </c>
      <c r="K105" s="93">
        <v>44</v>
      </c>
      <c r="L105" s="93">
        <v>49</v>
      </c>
      <c r="M105" s="94"/>
      <c r="N105" s="93">
        <v>52</v>
      </c>
      <c r="O105" s="93">
        <v>57</v>
      </c>
      <c r="P105" s="93">
        <v>44</v>
      </c>
      <c r="Q105" s="94"/>
      <c r="R105" s="93">
        <f t="shared" si="25"/>
        <v>290</v>
      </c>
      <c r="S105" s="96">
        <f t="shared" si="23"/>
        <v>0</v>
      </c>
      <c r="T105" s="97"/>
      <c r="U105" s="97"/>
      <c r="V105" s="97"/>
      <c r="W105" s="97"/>
      <c r="X105" s="97"/>
      <c r="Y105" s="98"/>
      <c r="Z105" s="98"/>
      <c r="AA105" s="98"/>
      <c r="AB105" s="98"/>
      <c r="AC105" s="98"/>
      <c r="AD105" s="98"/>
      <c r="AE105" s="98"/>
      <c r="AG105" s="93" t="s">
        <v>402</v>
      </c>
      <c r="AH105" s="93"/>
      <c r="AI105" s="93"/>
      <c r="AJ105" s="93"/>
      <c r="AK105" s="94"/>
      <c r="AL105" s="93"/>
      <c r="AM105" s="93"/>
      <c r="AN105" s="93"/>
      <c r="AO105" s="94"/>
      <c r="AP105" s="3">
        <v>50</v>
      </c>
      <c r="AQ105" s="3">
        <v>24</v>
      </c>
      <c r="AR105" s="3">
        <v>58</v>
      </c>
      <c r="AS105" s="94"/>
      <c r="AT105" s="3">
        <v>61</v>
      </c>
      <c r="AU105" s="198">
        <v>32</v>
      </c>
      <c r="AV105" s="93"/>
      <c r="AW105" s="94"/>
      <c r="AX105" s="95">
        <f t="shared" si="22"/>
        <v>225</v>
      </c>
      <c r="AY105" s="96">
        <f t="shared" si="24"/>
        <v>0</v>
      </c>
      <c r="AZ105" s="98"/>
      <c r="BA105" s="98"/>
      <c r="BB105" s="98"/>
      <c r="BC105" s="98"/>
      <c r="BD105" s="98"/>
      <c r="BE105" s="98"/>
      <c r="BF105" s="98"/>
      <c r="BG105" s="98"/>
      <c r="BH105" s="98"/>
      <c r="BI105" s="98"/>
      <c r="BJ105" s="98"/>
      <c r="BK105" s="98"/>
    </row>
    <row r="106" spans="1:63" ht="15" x14ac:dyDescent="0.25">
      <c r="A106" s="93" t="s">
        <v>403</v>
      </c>
      <c r="B106" s="93"/>
      <c r="C106" s="93"/>
      <c r="D106" s="93"/>
      <c r="E106" s="94"/>
      <c r="F106" s="93"/>
      <c r="G106" s="93"/>
      <c r="H106" s="93"/>
      <c r="I106" s="94"/>
      <c r="J106" s="93">
        <v>35</v>
      </c>
      <c r="K106" s="93">
        <v>36</v>
      </c>
      <c r="L106" s="93">
        <v>39</v>
      </c>
      <c r="M106" s="94"/>
      <c r="N106" s="93">
        <v>42</v>
      </c>
      <c r="O106" s="93">
        <v>46</v>
      </c>
      <c r="P106" s="93">
        <v>36</v>
      </c>
      <c r="Q106" s="94"/>
      <c r="R106" s="93">
        <f t="shared" si="25"/>
        <v>234</v>
      </c>
      <c r="S106" s="96">
        <f t="shared" si="23"/>
        <v>0</v>
      </c>
      <c r="T106" s="97"/>
      <c r="U106" s="97"/>
      <c r="V106" s="97"/>
      <c r="W106" s="97"/>
      <c r="X106" s="97"/>
      <c r="Y106" s="98"/>
      <c r="Z106" s="98"/>
      <c r="AA106" s="98"/>
      <c r="AB106" s="98"/>
      <c r="AC106" s="98"/>
      <c r="AD106" s="98"/>
      <c r="AE106" s="98"/>
      <c r="AG106" s="93" t="s">
        <v>403</v>
      </c>
      <c r="AH106" s="93"/>
      <c r="AI106" s="93"/>
      <c r="AJ106" s="93"/>
      <c r="AK106" s="94"/>
      <c r="AL106" s="93"/>
      <c r="AM106" s="93"/>
      <c r="AN106" s="93"/>
      <c r="AO106" s="94"/>
      <c r="AP106" s="3">
        <v>30</v>
      </c>
      <c r="AQ106" s="3">
        <v>23</v>
      </c>
      <c r="AR106" s="3">
        <v>32</v>
      </c>
      <c r="AS106" s="94"/>
      <c r="AT106" s="3">
        <v>21</v>
      </c>
      <c r="AU106" s="198">
        <v>11</v>
      </c>
      <c r="AV106" s="93"/>
      <c r="AW106" s="94"/>
      <c r="AX106" s="95">
        <f t="shared" si="22"/>
        <v>117</v>
      </c>
      <c r="AY106" s="96">
        <f t="shared" si="24"/>
        <v>0</v>
      </c>
      <c r="AZ106" s="98"/>
      <c r="BA106" s="98"/>
      <c r="BB106" s="98"/>
      <c r="BC106" s="98"/>
      <c r="BD106" s="98"/>
      <c r="BE106" s="98"/>
      <c r="BF106" s="98"/>
      <c r="BG106" s="98"/>
      <c r="BH106" s="98"/>
      <c r="BI106" s="98"/>
      <c r="BJ106" s="98"/>
      <c r="BK106" s="98"/>
    </row>
    <row r="107" spans="1:63" ht="15" x14ac:dyDescent="0.25">
      <c r="A107" s="93" t="s">
        <v>404</v>
      </c>
      <c r="B107" s="93"/>
      <c r="C107" s="93"/>
      <c r="D107" s="93"/>
      <c r="E107" s="94"/>
      <c r="F107" s="93"/>
      <c r="G107" s="93"/>
      <c r="H107" s="93"/>
      <c r="I107" s="94"/>
      <c r="J107" s="93">
        <v>28</v>
      </c>
      <c r="K107" s="93">
        <v>28</v>
      </c>
      <c r="L107" s="93">
        <v>31</v>
      </c>
      <c r="M107" s="94"/>
      <c r="N107" s="93">
        <v>33</v>
      </c>
      <c r="O107" s="93">
        <v>37</v>
      </c>
      <c r="P107" s="93">
        <v>28</v>
      </c>
      <c r="Q107" s="94"/>
      <c r="R107" s="93">
        <f t="shared" si="25"/>
        <v>185</v>
      </c>
      <c r="S107" s="96">
        <f t="shared" si="23"/>
        <v>0</v>
      </c>
      <c r="T107" s="97"/>
      <c r="U107" s="97"/>
      <c r="V107" s="97"/>
      <c r="W107" s="97"/>
      <c r="X107" s="97"/>
      <c r="Y107" s="98"/>
      <c r="Z107" s="98"/>
      <c r="AA107" s="98"/>
      <c r="AB107" s="98"/>
      <c r="AC107" s="98"/>
      <c r="AD107" s="98"/>
      <c r="AE107" s="98"/>
      <c r="AG107" s="93" t="s">
        <v>404</v>
      </c>
      <c r="AH107" s="93"/>
      <c r="AI107" s="93"/>
      <c r="AJ107" s="93"/>
      <c r="AK107" s="94"/>
      <c r="AL107" s="93"/>
      <c r="AM107" s="93"/>
      <c r="AN107" s="93"/>
      <c r="AO107" s="94"/>
      <c r="AP107" s="3">
        <v>53</v>
      </c>
      <c r="AQ107" s="3">
        <v>29</v>
      </c>
      <c r="AR107" s="3">
        <v>37</v>
      </c>
      <c r="AS107" s="94"/>
      <c r="AT107" s="3">
        <v>20</v>
      </c>
      <c r="AU107" s="198">
        <v>14</v>
      </c>
      <c r="AV107" s="93"/>
      <c r="AW107" s="94"/>
      <c r="AX107" s="95">
        <f t="shared" si="22"/>
        <v>153</v>
      </c>
      <c r="AY107" s="96">
        <f t="shared" si="24"/>
        <v>0</v>
      </c>
      <c r="AZ107" s="98"/>
      <c r="BA107" s="98"/>
      <c r="BB107" s="98"/>
      <c r="BC107" s="98"/>
      <c r="BD107" s="98"/>
      <c r="BE107" s="98"/>
      <c r="BF107" s="98"/>
      <c r="BG107" s="98"/>
      <c r="BH107" s="98"/>
      <c r="BI107" s="98"/>
      <c r="BJ107" s="98"/>
      <c r="BK107" s="98"/>
    </row>
    <row r="108" spans="1:63" ht="15" x14ac:dyDescent="0.25">
      <c r="A108" s="93" t="s">
        <v>405</v>
      </c>
      <c r="B108" s="93"/>
      <c r="C108" s="93"/>
      <c r="D108" s="93"/>
      <c r="E108" s="94"/>
      <c r="F108" s="93"/>
      <c r="G108" s="93"/>
      <c r="H108" s="93"/>
      <c r="I108" s="94"/>
      <c r="J108" s="93">
        <v>42</v>
      </c>
      <c r="K108" s="93">
        <v>43</v>
      </c>
      <c r="L108" s="93">
        <v>47</v>
      </c>
      <c r="M108" s="94"/>
      <c r="N108" s="93">
        <v>50</v>
      </c>
      <c r="O108" s="93">
        <v>55</v>
      </c>
      <c r="P108" s="93">
        <v>43</v>
      </c>
      <c r="Q108" s="94"/>
      <c r="R108" s="93">
        <f t="shared" si="25"/>
        <v>280</v>
      </c>
      <c r="S108" s="96">
        <f t="shared" si="23"/>
        <v>0</v>
      </c>
      <c r="T108" s="97"/>
      <c r="U108" s="97"/>
      <c r="V108" s="97"/>
      <c r="W108" s="97"/>
      <c r="X108" s="97"/>
      <c r="Y108" s="98"/>
      <c r="Z108" s="98"/>
      <c r="AA108" s="98"/>
      <c r="AB108" s="98"/>
      <c r="AC108" s="98"/>
      <c r="AD108" s="98"/>
      <c r="AE108" s="98"/>
      <c r="AG108" s="93" t="s">
        <v>405</v>
      </c>
      <c r="AH108" s="93"/>
      <c r="AI108" s="93"/>
      <c r="AJ108" s="93"/>
      <c r="AK108" s="94"/>
      <c r="AL108" s="93"/>
      <c r="AM108" s="93"/>
      <c r="AN108" s="93"/>
      <c r="AO108" s="94"/>
      <c r="AP108" s="3">
        <v>29</v>
      </c>
      <c r="AQ108" s="3">
        <v>36</v>
      </c>
      <c r="AR108" s="3">
        <v>35</v>
      </c>
      <c r="AS108" s="94"/>
      <c r="AT108" s="3">
        <v>21</v>
      </c>
      <c r="AU108" s="198">
        <v>21</v>
      </c>
      <c r="AV108" s="93"/>
      <c r="AW108" s="94"/>
      <c r="AX108" s="95">
        <f t="shared" si="22"/>
        <v>142</v>
      </c>
      <c r="AY108" s="96">
        <f t="shared" si="24"/>
        <v>0</v>
      </c>
      <c r="AZ108" s="98"/>
      <c r="BA108" s="98"/>
      <c r="BB108" s="98"/>
      <c r="BC108" s="98"/>
      <c r="BD108" s="98"/>
      <c r="BE108" s="98"/>
      <c r="BF108" s="98"/>
      <c r="BG108" s="98"/>
      <c r="BH108" s="98"/>
      <c r="BI108" s="98"/>
      <c r="BJ108" s="98"/>
      <c r="BK108" s="98"/>
    </row>
    <row r="109" spans="1:63" ht="15" x14ac:dyDescent="0.25">
      <c r="A109" s="93" t="s">
        <v>406</v>
      </c>
      <c r="B109" s="93"/>
      <c r="C109" s="93"/>
      <c r="D109" s="93"/>
      <c r="E109" s="94"/>
      <c r="F109" s="93"/>
      <c r="G109" s="93"/>
      <c r="H109" s="93"/>
      <c r="I109" s="94"/>
      <c r="J109" s="93">
        <v>33</v>
      </c>
      <c r="K109" s="93">
        <v>34</v>
      </c>
      <c r="L109" s="93">
        <v>37</v>
      </c>
      <c r="M109" s="94"/>
      <c r="N109" s="93">
        <v>40</v>
      </c>
      <c r="O109" s="93">
        <v>43</v>
      </c>
      <c r="P109" s="93">
        <v>34</v>
      </c>
      <c r="Q109" s="94"/>
      <c r="R109" s="93">
        <f t="shared" si="25"/>
        <v>221</v>
      </c>
      <c r="S109" s="96">
        <f t="shared" si="23"/>
        <v>0</v>
      </c>
      <c r="T109" s="97"/>
      <c r="U109" s="97"/>
      <c r="V109" s="97"/>
      <c r="W109" s="97"/>
      <c r="X109" s="97"/>
      <c r="Y109" s="98"/>
      <c r="Z109" s="98"/>
      <c r="AA109" s="98"/>
      <c r="AB109" s="98"/>
      <c r="AC109" s="98"/>
      <c r="AD109" s="98"/>
      <c r="AE109" s="98"/>
      <c r="AG109" s="93" t="s">
        <v>406</v>
      </c>
      <c r="AH109" s="93"/>
      <c r="AI109" s="93"/>
      <c r="AJ109" s="93"/>
      <c r="AK109" s="94"/>
      <c r="AL109" s="93"/>
      <c r="AM109" s="93"/>
      <c r="AN109" s="93"/>
      <c r="AO109" s="94"/>
      <c r="AP109" s="3">
        <v>54</v>
      </c>
      <c r="AQ109" s="3">
        <v>21</v>
      </c>
      <c r="AR109" s="3">
        <v>54</v>
      </c>
      <c r="AS109" s="94"/>
      <c r="AT109" s="3">
        <v>43</v>
      </c>
      <c r="AU109" s="198">
        <v>56</v>
      </c>
      <c r="AV109" s="93"/>
      <c r="AW109" s="94"/>
      <c r="AX109" s="95">
        <f t="shared" si="22"/>
        <v>228</v>
      </c>
      <c r="AY109" s="96">
        <f t="shared" si="24"/>
        <v>0</v>
      </c>
      <c r="AZ109" s="98"/>
      <c r="BA109" s="98"/>
      <c r="BB109" s="98"/>
      <c r="BC109" s="98"/>
      <c r="BD109" s="98"/>
      <c r="BE109" s="98"/>
      <c r="BF109" s="98"/>
      <c r="BG109" s="98"/>
      <c r="BH109" s="98"/>
      <c r="BI109" s="98"/>
      <c r="BJ109" s="98"/>
      <c r="BK109" s="98"/>
    </row>
    <row r="110" spans="1:63" ht="15" x14ac:dyDescent="0.25">
      <c r="A110" s="93" t="s">
        <v>407</v>
      </c>
      <c r="B110" s="93"/>
      <c r="C110" s="93"/>
      <c r="D110" s="93"/>
      <c r="E110" s="94"/>
      <c r="F110" s="93"/>
      <c r="G110" s="93"/>
      <c r="H110" s="93"/>
      <c r="I110" s="94"/>
      <c r="J110" s="93">
        <v>36</v>
      </c>
      <c r="K110" s="93">
        <v>36</v>
      </c>
      <c r="L110" s="93">
        <v>40</v>
      </c>
      <c r="M110" s="94"/>
      <c r="N110" s="93">
        <v>43</v>
      </c>
      <c r="O110" s="93">
        <v>47</v>
      </c>
      <c r="P110" s="93">
        <v>36</v>
      </c>
      <c r="Q110" s="94"/>
      <c r="R110" s="93">
        <f t="shared" si="25"/>
        <v>238</v>
      </c>
      <c r="S110" s="96">
        <f t="shared" si="23"/>
        <v>0</v>
      </c>
      <c r="T110" s="97"/>
      <c r="U110" s="97"/>
      <c r="V110" s="97"/>
      <c r="W110" s="97"/>
      <c r="X110" s="97"/>
      <c r="Y110" s="98"/>
      <c r="Z110" s="98"/>
      <c r="AA110" s="98"/>
      <c r="AB110" s="98"/>
      <c r="AC110" s="98"/>
      <c r="AD110" s="98"/>
      <c r="AE110" s="98"/>
      <c r="AG110" s="93" t="s">
        <v>407</v>
      </c>
      <c r="AH110" s="93"/>
      <c r="AI110" s="93"/>
      <c r="AJ110" s="93"/>
      <c r="AK110" s="94"/>
      <c r="AL110" s="93"/>
      <c r="AM110" s="93"/>
      <c r="AN110" s="93"/>
      <c r="AO110" s="94"/>
      <c r="AP110" s="3">
        <v>71</v>
      </c>
      <c r="AQ110" s="3">
        <v>53</v>
      </c>
      <c r="AR110" s="3">
        <v>66</v>
      </c>
      <c r="AS110" s="94"/>
      <c r="AT110" s="3">
        <v>80</v>
      </c>
      <c r="AU110" s="198">
        <v>77</v>
      </c>
      <c r="AV110" s="93"/>
      <c r="AW110" s="94"/>
      <c r="AX110" s="95">
        <f t="shared" si="22"/>
        <v>347</v>
      </c>
      <c r="AY110" s="96">
        <f t="shared" si="24"/>
        <v>0</v>
      </c>
      <c r="AZ110" s="98"/>
      <c r="BA110" s="98"/>
      <c r="BB110" s="98"/>
      <c r="BC110" s="98"/>
      <c r="BD110" s="98"/>
      <c r="BE110" s="98"/>
      <c r="BF110" s="98"/>
      <c r="BG110" s="98"/>
      <c r="BH110" s="98"/>
      <c r="BI110" s="98"/>
      <c r="BJ110" s="98"/>
      <c r="BK110" s="98"/>
    </row>
    <row r="111" spans="1:63" ht="15" x14ac:dyDescent="0.25">
      <c r="A111" s="93" t="s">
        <v>408</v>
      </c>
      <c r="B111" s="93"/>
      <c r="C111" s="93"/>
      <c r="D111" s="93"/>
      <c r="E111" s="94"/>
      <c r="F111" s="93"/>
      <c r="G111" s="93"/>
      <c r="H111" s="93"/>
      <c r="I111" s="94"/>
      <c r="J111" s="93">
        <v>63</v>
      </c>
      <c r="K111" s="93">
        <v>65</v>
      </c>
      <c r="L111" s="93">
        <v>71</v>
      </c>
      <c r="M111" s="94"/>
      <c r="N111" s="93">
        <v>75</v>
      </c>
      <c r="O111" s="93">
        <v>82</v>
      </c>
      <c r="P111" s="93">
        <v>64</v>
      </c>
      <c r="Q111" s="94"/>
      <c r="R111" s="93">
        <f t="shared" si="25"/>
        <v>420</v>
      </c>
      <c r="S111" s="96">
        <f t="shared" si="23"/>
        <v>0</v>
      </c>
      <c r="T111" s="97"/>
      <c r="U111" s="97"/>
      <c r="V111" s="97"/>
      <c r="W111" s="97"/>
      <c r="X111" s="97"/>
      <c r="Y111" s="98"/>
      <c r="Z111" s="98"/>
      <c r="AA111" s="98"/>
      <c r="AB111" s="98"/>
      <c r="AC111" s="98"/>
      <c r="AD111" s="98"/>
      <c r="AE111" s="98"/>
      <c r="AG111" s="93" t="s">
        <v>408</v>
      </c>
      <c r="AH111" s="93"/>
      <c r="AI111" s="93"/>
      <c r="AJ111" s="93"/>
      <c r="AK111" s="94"/>
      <c r="AL111" s="93"/>
      <c r="AM111" s="93"/>
      <c r="AN111" s="93"/>
      <c r="AO111" s="94"/>
      <c r="AP111" s="3">
        <v>100</v>
      </c>
      <c r="AQ111" s="3">
        <v>83</v>
      </c>
      <c r="AR111" s="3">
        <v>80</v>
      </c>
      <c r="AS111" s="94"/>
      <c r="AT111" s="3">
        <v>74</v>
      </c>
      <c r="AU111" s="198">
        <v>76</v>
      </c>
      <c r="AV111" s="93"/>
      <c r="AW111" s="94"/>
      <c r="AX111" s="95">
        <f t="shared" si="22"/>
        <v>413</v>
      </c>
      <c r="AY111" s="96">
        <f t="shared" si="24"/>
        <v>0</v>
      </c>
      <c r="AZ111" s="98"/>
      <c r="BA111" s="98"/>
      <c r="BB111" s="98"/>
      <c r="BC111" s="98"/>
      <c r="BD111" s="98"/>
      <c r="BE111" s="98"/>
      <c r="BF111" s="98"/>
      <c r="BG111" s="98"/>
      <c r="BH111" s="98"/>
      <c r="BI111" s="98"/>
      <c r="BJ111" s="98"/>
      <c r="BK111" s="98"/>
    </row>
    <row r="112" spans="1:63" ht="15" x14ac:dyDescent="0.25">
      <c r="A112" s="93" t="s">
        <v>409</v>
      </c>
      <c r="B112" s="93"/>
      <c r="C112" s="93"/>
      <c r="D112" s="93"/>
      <c r="E112" s="94"/>
      <c r="F112" s="93"/>
      <c r="G112" s="93"/>
      <c r="H112" s="93"/>
      <c r="I112" s="94"/>
      <c r="J112" s="93">
        <v>7</v>
      </c>
      <c r="K112" s="93">
        <v>6</v>
      </c>
      <c r="L112" s="93">
        <v>8</v>
      </c>
      <c r="M112" s="94"/>
      <c r="N112" s="93">
        <v>9</v>
      </c>
      <c r="O112" s="93">
        <v>9</v>
      </c>
      <c r="P112" s="93">
        <v>7</v>
      </c>
      <c r="Q112" s="94"/>
      <c r="R112" s="93">
        <f t="shared" si="25"/>
        <v>46</v>
      </c>
      <c r="S112" s="96">
        <f t="shared" si="23"/>
        <v>0</v>
      </c>
      <c r="T112" s="97"/>
      <c r="U112" s="97"/>
      <c r="V112" s="97"/>
      <c r="W112" s="97"/>
      <c r="X112" s="97"/>
      <c r="Y112" s="98"/>
      <c r="Z112" s="98"/>
      <c r="AA112" s="98"/>
      <c r="AB112" s="98"/>
      <c r="AC112" s="98"/>
      <c r="AD112" s="98"/>
      <c r="AE112" s="98"/>
      <c r="AG112" s="93" t="s">
        <v>409</v>
      </c>
      <c r="AH112" s="93"/>
      <c r="AI112" s="93"/>
      <c r="AJ112" s="93"/>
      <c r="AK112" s="94"/>
      <c r="AL112" s="93"/>
      <c r="AM112" s="93"/>
      <c r="AN112" s="93"/>
      <c r="AO112" s="94"/>
      <c r="AP112" s="3">
        <v>20</v>
      </c>
      <c r="AQ112" s="3">
        <v>8</v>
      </c>
      <c r="AR112" s="3">
        <v>8</v>
      </c>
      <c r="AS112" s="94"/>
      <c r="AT112" s="3">
        <v>11</v>
      </c>
      <c r="AU112" s="198">
        <v>9</v>
      </c>
      <c r="AV112" s="93"/>
      <c r="AW112" s="94"/>
      <c r="AX112" s="95">
        <f t="shared" si="22"/>
        <v>56</v>
      </c>
      <c r="AY112" s="96">
        <f t="shared" si="24"/>
        <v>0</v>
      </c>
      <c r="AZ112" s="98"/>
      <c r="BA112" s="98"/>
      <c r="BB112" s="98"/>
      <c r="BC112" s="98"/>
      <c r="BD112" s="98"/>
      <c r="BE112" s="98"/>
      <c r="BF112" s="98"/>
      <c r="BG112" s="98"/>
      <c r="BH112" s="98"/>
      <c r="BI112" s="98"/>
      <c r="BJ112" s="98"/>
      <c r="BK112" s="98"/>
    </row>
    <row r="113" spans="1:63" ht="15" x14ac:dyDescent="0.25">
      <c r="A113" s="100" t="s">
        <v>410</v>
      </c>
      <c r="B113" s="101">
        <f t="shared" ref="B113:Q113" si="26">SUM(B92:B112)</f>
        <v>0</v>
      </c>
      <c r="C113" s="101">
        <f t="shared" si="26"/>
        <v>0</v>
      </c>
      <c r="D113" s="101">
        <f t="shared" si="26"/>
        <v>0</v>
      </c>
      <c r="E113" s="102">
        <f t="shared" si="26"/>
        <v>0</v>
      </c>
      <c r="F113" s="101">
        <f t="shared" si="26"/>
        <v>0</v>
      </c>
      <c r="G113" s="101">
        <f t="shared" si="26"/>
        <v>0</v>
      </c>
      <c r="H113" s="101">
        <f t="shared" si="26"/>
        <v>0</v>
      </c>
      <c r="I113" s="102">
        <f t="shared" si="26"/>
        <v>0</v>
      </c>
      <c r="J113" s="101">
        <f t="shared" si="26"/>
        <v>880</v>
      </c>
      <c r="K113" s="101">
        <f t="shared" si="26"/>
        <v>890</v>
      </c>
      <c r="L113" s="101">
        <f t="shared" si="26"/>
        <v>980</v>
      </c>
      <c r="M113" s="102">
        <f t="shared" si="26"/>
        <v>0</v>
      </c>
      <c r="N113" s="101">
        <f t="shared" si="26"/>
        <v>1050</v>
      </c>
      <c r="O113" s="101">
        <f t="shared" si="26"/>
        <v>1150</v>
      </c>
      <c r="P113" s="101">
        <f t="shared" si="26"/>
        <v>890</v>
      </c>
      <c r="Q113" s="102">
        <f t="shared" si="26"/>
        <v>0</v>
      </c>
      <c r="R113" s="101">
        <f t="shared" ref="R113:AE113" si="27">SUM(R92:R112)</f>
        <v>5840</v>
      </c>
      <c r="S113" s="96">
        <f t="shared" si="27"/>
        <v>0</v>
      </c>
      <c r="T113" s="101">
        <f t="shared" si="27"/>
        <v>0</v>
      </c>
      <c r="U113" s="101">
        <f t="shared" si="27"/>
        <v>0</v>
      </c>
      <c r="V113" s="101">
        <f t="shared" si="27"/>
        <v>0</v>
      </c>
      <c r="W113" s="101">
        <f t="shared" si="27"/>
        <v>0</v>
      </c>
      <c r="X113" s="101">
        <f t="shared" si="27"/>
        <v>0</v>
      </c>
      <c r="Y113" s="101">
        <f t="shared" si="27"/>
        <v>0</v>
      </c>
      <c r="Z113" s="101">
        <f t="shared" si="27"/>
        <v>0</v>
      </c>
      <c r="AA113" s="101">
        <f t="shared" si="27"/>
        <v>0</v>
      </c>
      <c r="AB113" s="101">
        <f t="shared" si="27"/>
        <v>0</v>
      </c>
      <c r="AC113" s="101">
        <f t="shared" si="27"/>
        <v>0</v>
      </c>
      <c r="AD113" s="101">
        <f t="shared" si="27"/>
        <v>0</v>
      </c>
      <c r="AE113" s="101">
        <f t="shared" si="27"/>
        <v>0</v>
      </c>
      <c r="AG113" s="100" t="s">
        <v>410</v>
      </c>
      <c r="AH113" s="101">
        <f t="shared" ref="AH113:BK113" si="28">SUM(AH92:AH112)</f>
        <v>0</v>
      </c>
      <c r="AI113" s="101">
        <f t="shared" si="28"/>
        <v>0</v>
      </c>
      <c r="AJ113" s="101">
        <f t="shared" si="28"/>
        <v>0</v>
      </c>
      <c r="AK113" s="102">
        <f t="shared" si="28"/>
        <v>0</v>
      </c>
      <c r="AL113" s="101">
        <f t="shared" si="28"/>
        <v>0</v>
      </c>
      <c r="AM113" s="101">
        <f t="shared" si="28"/>
        <v>0</v>
      </c>
      <c r="AN113" s="101">
        <f t="shared" si="28"/>
        <v>0</v>
      </c>
      <c r="AO113" s="102">
        <f t="shared" si="28"/>
        <v>0</v>
      </c>
      <c r="AP113" s="101">
        <f t="shared" si="28"/>
        <v>1269</v>
      </c>
      <c r="AQ113" s="101">
        <f t="shared" si="28"/>
        <v>1061</v>
      </c>
      <c r="AR113" s="101">
        <f t="shared" si="28"/>
        <v>1245</v>
      </c>
      <c r="AS113" s="102">
        <f t="shared" si="28"/>
        <v>0</v>
      </c>
      <c r="AT113" s="101">
        <f t="shared" si="28"/>
        <v>1226</v>
      </c>
      <c r="AU113" s="101">
        <f t="shared" si="28"/>
        <v>970</v>
      </c>
      <c r="AV113" s="101">
        <f t="shared" si="28"/>
        <v>0</v>
      </c>
      <c r="AW113" s="102">
        <f t="shared" si="28"/>
        <v>0</v>
      </c>
      <c r="AX113" s="103">
        <f t="shared" si="28"/>
        <v>5771</v>
      </c>
      <c r="AY113" s="104">
        <f t="shared" si="28"/>
        <v>0</v>
      </c>
      <c r="AZ113" s="101">
        <f t="shared" si="28"/>
        <v>0</v>
      </c>
      <c r="BA113" s="101">
        <f t="shared" si="28"/>
        <v>0</v>
      </c>
      <c r="BB113" s="101">
        <f t="shared" si="28"/>
        <v>0</v>
      </c>
      <c r="BC113" s="101">
        <f t="shared" si="28"/>
        <v>0</v>
      </c>
      <c r="BD113" s="101">
        <f t="shared" si="28"/>
        <v>0</v>
      </c>
      <c r="BE113" s="101">
        <f t="shared" si="28"/>
        <v>0</v>
      </c>
      <c r="BF113" s="101">
        <f t="shared" si="28"/>
        <v>0</v>
      </c>
      <c r="BG113" s="101">
        <f t="shared" si="28"/>
        <v>0</v>
      </c>
      <c r="BH113" s="101">
        <f t="shared" si="28"/>
        <v>0</v>
      </c>
      <c r="BI113" s="101">
        <f t="shared" si="28"/>
        <v>0</v>
      </c>
      <c r="BJ113" s="101">
        <f t="shared" si="28"/>
        <v>0</v>
      </c>
      <c r="BK113" s="101">
        <f t="shared" si="28"/>
        <v>0</v>
      </c>
    </row>
    <row r="115" spans="1:63" ht="15" x14ac:dyDescent="0.25">
      <c r="A115" s="84" t="s">
        <v>369</v>
      </c>
      <c r="B115" s="628" t="str">
        <f>'Indicadores PA'!D19</f>
        <v xml:space="preserve">Realizar orientaciones y asesorías socio jurídicas a través de la operación del modelo de atención CIOM </v>
      </c>
      <c r="C115" s="629"/>
      <c r="D115" s="629"/>
      <c r="E115" s="629"/>
      <c r="F115" s="629"/>
      <c r="G115" s="629"/>
      <c r="H115" s="629"/>
      <c r="I115" s="629"/>
      <c r="J115" s="629"/>
      <c r="K115" s="629"/>
      <c r="L115" s="629"/>
      <c r="M115" s="629"/>
      <c r="N115" s="629"/>
      <c r="O115" s="629"/>
      <c r="P115" s="629"/>
      <c r="Q115" s="629"/>
      <c r="R115" s="629"/>
      <c r="S115" s="629"/>
      <c r="T115" s="629"/>
      <c r="U115" s="629"/>
      <c r="V115" s="629"/>
      <c r="W115" s="629"/>
      <c r="X115" s="629"/>
      <c r="Y115" s="629"/>
      <c r="Z115" s="629"/>
      <c r="AA115" s="629"/>
      <c r="AB115" s="629"/>
      <c r="AC115" s="629"/>
      <c r="AD115" s="629"/>
      <c r="AE115" s="629"/>
      <c r="AF115" s="629"/>
      <c r="AG115" s="629"/>
      <c r="AH115" s="629"/>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30"/>
    </row>
    <row r="116" spans="1:63" ht="15" x14ac:dyDescent="0.25">
      <c r="A116" s="640" t="s">
        <v>371</v>
      </c>
      <c r="B116" s="119" t="s">
        <v>141</v>
      </c>
      <c r="C116" s="119" t="s">
        <v>142</v>
      </c>
      <c r="D116" s="642" t="s">
        <v>143</v>
      </c>
      <c r="E116" s="643"/>
      <c r="F116" s="119" t="s">
        <v>144</v>
      </c>
      <c r="G116" s="119" t="s">
        <v>145</v>
      </c>
      <c r="H116" s="642" t="s">
        <v>146</v>
      </c>
      <c r="I116" s="643"/>
      <c r="J116" s="119" t="s">
        <v>147</v>
      </c>
      <c r="K116" s="119" t="s">
        <v>148</v>
      </c>
      <c r="L116" s="642" t="s">
        <v>149</v>
      </c>
      <c r="M116" s="643"/>
      <c r="N116" s="119" t="s">
        <v>150</v>
      </c>
      <c r="O116" s="119" t="s">
        <v>128</v>
      </c>
      <c r="P116" s="642" t="s">
        <v>151</v>
      </c>
      <c r="Q116" s="643"/>
      <c r="R116" s="642" t="s">
        <v>372</v>
      </c>
      <c r="S116" s="643"/>
      <c r="T116" s="642" t="s">
        <v>373</v>
      </c>
      <c r="U116" s="644"/>
      <c r="V116" s="644"/>
      <c r="W116" s="644"/>
      <c r="X116" s="644"/>
      <c r="Y116" s="643"/>
      <c r="Z116" s="642" t="s">
        <v>374</v>
      </c>
      <c r="AA116" s="644"/>
      <c r="AB116" s="644"/>
      <c r="AC116" s="644"/>
      <c r="AD116" s="644"/>
      <c r="AE116" s="643"/>
      <c r="AF116" s="120"/>
      <c r="AG116" s="640" t="s">
        <v>371</v>
      </c>
      <c r="AH116" s="119" t="s">
        <v>141</v>
      </c>
      <c r="AI116" s="119" t="s">
        <v>142</v>
      </c>
      <c r="AJ116" s="642" t="s">
        <v>143</v>
      </c>
      <c r="AK116" s="643"/>
      <c r="AL116" s="119" t="s">
        <v>144</v>
      </c>
      <c r="AM116" s="119" t="s">
        <v>145</v>
      </c>
      <c r="AN116" s="642" t="s">
        <v>146</v>
      </c>
      <c r="AO116" s="643"/>
      <c r="AP116" s="119" t="s">
        <v>147</v>
      </c>
      <c r="AQ116" s="119" t="s">
        <v>148</v>
      </c>
      <c r="AR116" s="642" t="s">
        <v>149</v>
      </c>
      <c r="AS116" s="643"/>
      <c r="AT116" s="119" t="s">
        <v>150</v>
      </c>
      <c r="AU116" s="119" t="s">
        <v>128</v>
      </c>
      <c r="AV116" s="642" t="s">
        <v>151</v>
      </c>
      <c r="AW116" s="643"/>
      <c r="AX116" s="642" t="s">
        <v>372</v>
      </c>
      <c r="AY116" s="643"/>
      <c r="AZ116" s="642" t="s">
        <v>373</v>
      </c>
      <c r="BA116" s="644"/>
      <c r="BB116" s="644"/>
      <c r="BC116" s="644"/>
      <c r="BD116" s="644"/>
      <c r="BE116" s="643"/>
      <c r="BF116" s="642" t="s">
        <v>374</v>
      </c>
      <c r="BG116" s="644"/>
      <c r="BH116" s="644"/>
      <c r="BI116" s="644"/>
      <c r="BJ116" s="644"/>
      <c r="BK116" s="643"/>
    </row>
    <row r="117" spans="1:63" ht="45" x14ac:dyDescent="0.25">
      <c r="A117" s="641"/>
      <c r="B117" s="118" t="s">
        <v>375</v>
      </c>
      <c r="C117" s="118" t="s">
        <v>375</v>
      </c>
      <c r="D117" s="118" t="s">
        <v>375</v>
      </c>
      <c r="E117" s="118" t="s">
        <v>376</v>
      </c>
      <c r="F117" s="118" t="s">
        <v>375</v>
      </c>
      <c r="G117" s="118" t="s">
        <v>375</v>
      </c>
      <c r="H117" s="118" t="s">
        <v>375</v>
      </c>
      <c r="I117" s="118" t="s">
        <v>376</v>
      </c>
      <c r="J117" s="118" t="s">
        <v>375</v>
      </c>
      <c r="K117" s="118" t="s">
        <v>375</v>
      </c>
      <c r="L117" s="118" t="s">
        <v>375</v>
      </c>
      <c r="M117" s="118" t="s">
        <v>376</v>
      </c>
      <c r="N117" s="118" t="s">
        <v>375</v>
      </c>
      <c r="O117" s="118" t="s">
        <v>375</v>
      </c>
      <c r="P117" s="118" t="s">
        <v>375</v>
      </c>
      <c r="Q117" s="118" t="s">
        <v>376</v>
      </c>
      <c r="R117" s="118" t="s">
        <v>375</v>
      </c>
      <c r="S117" s="118" t="s">
        <v>376</v>
      </c>
      <c r="T117" s="121" t="s">
        <v>377</v>
      </c>
      <c r="U117" s="121" t="s">
        <v>378</v>
      </c>
      <c r="V117" s="121" t="s">
        <v>379</v>
      </c>
      <c r="W117" s="121" t="s">
        <v>380</v>
      </c>
      <c r="X117" s="122" t="s">
        <v>381</v>
      </c>
      <c r="Y117" s="121" t="s">
        <v>382</v>
      </c>
      <c r="Z117" s="118" t="s">
        <v>383</v>
      </c>
      <c r="AA117" s="123" t="s">
        <v>384</v>
      </c>
      <c r="AB117" s="118" t="s">
        <v>385</v>
      </c>
      <c r="AC117" s="118" t="s">
        <v>386</v>
      </c>
      <c r="AD117" s="118" t="s">
        <v>387</v>
      </c>
      <c r="AE117" s="118" t="s">
        <v>388</v>
      </c>
      <c r="AF117" s="120"/>
      <c r="AG117" s="641"/>
      <c r="AH117" s="118" t="s">
        <v>375</v>
      </c>
      <c r="AI117" s="118" t="s">
        <v>375</v>
      </c>
      <c r="AJ117" s="118" t="s">
        <v>375</v>
      </c>
      <c r="AK117" s="118" t="s">
        <v>376</v>
      </c>
      <c r="AL117" s="118" t="s">
        <v>375</v>
      </c>
      <c r="AM117" s="118" t="s">
        <v>375</v>
      </c>
      <c r="AN117" s="118" t="s">
        <v>375</v>
      </c>
      <c r="AO117" s="118" t="s">
        <v>376</v>
      </c>
      <c r="AP117" s="118" t="s">
        <v>375</v>
      </c>
      <c r="AQ117" s="118" t="s">
        <v>375</v>
      </c>
      <c r="AR117" s="118" t="s">
        <v>375</v>
      </c>
      <c r="AS117" s="118" t="s">
        <v>376</v>
      </c>
      <c r="AT117" s="118" t="s">
        <v>375</v>
      </c>
      <c r="AU117" s="118" t="s">
        <v>375</v>
      </c>
      <c r="AV117" s="118" t="s">
        <v>375</v>
      </c>
      <c r="AW117" s="118" t="s">
        <v>376</v>
      </c>
      <c r="AX117" s="118" t="s">
        <v>375</v>
      </c>
      <c r="AY117" s="118" t="s">
        <v>376</v>
      </c>
      <c r="AZ117" s="121" t="s">
        <v>377</v>
      </c>
      <c r="BA117" s="121" t="s">
        <v>378</v>
      </c>
      <c r="BB117" s="121" t="s">
        <v>379</v>
      </c>
      <c r="BC117" s="121" t="s">
        <v>380</v>
      </c>
      <c r="BD117" s="122" t="s">
        <v>381</v>
      </c>
      <c r="BE117" s="121" t="s">
        <v>382</v>
      </c>
      <c r="BF117" s="124" t="s">
        <v>383</v>
      </c>
      <c r="BG117" s="125" t="s">
        <v>384</v>
      </c>
      <c r="BH117" s="124" t="s">
        <v>385</v>
      </c>
      <c r="BI117" s="124" t="s">
        <v>386</v>
      </c>
      <c r="BJ117" s="124" t="s">
        <v>387</v>
      </c>
      <c r="BK117" s="124" t="s">
        <v>388</v>
      </c>
    </row>
    <row r="118" spans="1:63" ht="15" x14ac:dyDescent="0.25">
      <c r="A118" s="93" t="s">
        <v>389</v>
      </c>
      <c r="B118" s="93"/>
      <c r="C118" s="93"/>
      <c r="D118" s="93"/>
      <c r="E118" s="94"/>
      <c r="F118" s="93"/>
      <c r="G118" s="93"/>
      <c r="H118" s="93"/>
      <c r="I118" s="94"/>
      <c r="J118" s="93"/>
      <c r="K118" s="93"/>
      <c r="L118" s="93"/>
      <c r="M118" s="94"/>
      <c r="N118" s="93"/>
      <c r="O118" s="93"/>
      <c r="P118" s="93"/>
      <c r="Q118" s="94"/>
      <c r="R118" s="95">
        <f t="shared" ref="R118" si="29">B118+C118+D118+F118+G118+H118+J118+K118+L118+N118+O118+P118</f>
        <v>0</v>
      </c>
      <c r="S118" s="96">
        <f>+E118+I118+M118+Q118</f>
        <v>0</v>
      </c>
      <c r="T118" s="97"/>
      <c r="U118" s="97"/>
      <c r="V118" s="97"/>
      <c r="W118" s="97"/>
      <c r="X118" s="97"/>
      <c r="Y118" s="98"/>
      <c r="Z118" s="98"/>
      <c r="AA118" s="98"/>
      <c r="AB118" s="98"/>
      <c r="AC118" s="98"/>
      <c r="AD118" s="98"/>
      <c r="AE118" s="99"/>
      <c r="AG118" s="93" t="s">
        <v>389</v>
      </c>
      <c r="AH118" s="93"/>
      <c r="AI118" s="93"/>
      <c r="AJ118" s="93"/>
      <c r="AK118" s="94"/>
      <c r="AL118" s="93"/>
      <c r="AM118" s="93"/>
      <c r="AN118" s="93"/>
      <c r="AO118" s="94"/>
      <c r="AP118" s="93"/>
      <c r="AQ118" s="93"/>
      <c r="AR118" s="93"/>
      <c r="AS118" s="94"/>
      <c r="AT118" s="93"/>
      <c r="AU118" s="93"/>
      <c r="AV118" s="93"/>
      <c r="AW118" s="94"/>
      <c r="AX118" s="95">
        <f t="shared" ref="AX118:AX138" si="30">AH118+AI118+AJ118+AL118+AM118+AN118+AP118+AQ118+AR118+AT118+AU118+AV118</f>
        <v>0</v>
      </c>
      <c r="AY118" s="96">
        <f>+AK118+AO118+AS118+AW118</f>
        <v>0</v>
      </c>
      <c r="AZ118" s="98"/>
      <c r="BA118" s="98"/>
      <c r="BB118" s="98"/>
      <c r="BC118" s="98"/>
      <c r="BD118" s="98"/>
      <c r="BE118" s="98"/>
      <c r="BF118" s="98"/>
      <c r="BG118" s="98"/>
      <c r="BH118" s="98"/>
      <c r="BI118" s="98"/>
      <c r="BJ118" s="98"/>
      <c r="BK118" s="99"/>
    </row>
    <row r="119" spans="1:63" ht="15" x14ac:dyDescent="0.25">
      <c r="A119" s="93" t="s">
        <v>390</v>
      </c>
      <c r="B119" s="93"/>
      <c r="C119" s="93"/>
      <c r="D119" s="93"/>
      <c r="E119" s="94"/>
      <c r="F119" s="93"/>
      <c r="G119" s="93"/>
      <c r="H119" s="93"/>
      <c r="I119" s="94"/>
      <c r="J119" s="93">
        <v>63</v>
      </c>
      <c r="K119" s="93">
        <v>63</v>
      </c>
      <c r="L119" s="93">
        <v>68</v>
      </c>
      <c r="M119" s="94"/>
      <c r="N119" s="93">
        <v>72</v>
      </c>
      <c r="O119" s="93">
        <v>75</v>
      </c>
      <c r="P119" s="93">
        <v>61</v>
      </c>
      <c r="Q119" s="94"/>
      <c r="R119" s="93">
        <f>+SUM(J119+K119+L119+N119+O119+P119)</f>
        <v>402</v>
      </c>
      <c r="S119" s="96">
        <f t="shared" ref="S119:S138" si="31">+E119+I119+M119+Q119</f>
        <v>0</v>
      </c>
      <c r="T119" s="97"/>
      <c r="U119" s="97"/>
      <c r="V119" s="97"/>
      <c r="W119" s="97"/>
      <c r="X119" s="97"/>
      <c r="Y119" s="98"/>
      <c r="Z119" s="98"/>
      <c r="AA119" s="98"/>
      <c r="AB119" s="98"/>
      <c r="AC119" s="98"/>
      <c r="AD119" s="98"/>
      <c r="AE119" s="98"/>
      <c r="AG119" s="93" t="s">
        <v>390</v>
      </c>
      <c r="AH119" s="93"/>
      <c r="AI119" s="93"/>
      <c r="AJ119" s="93"/>
      <c r="AK119" s="94"/>
      <c r="AL119" s="93"/>
      <c r="AM119" s="93"/>
      <c r="AN119" s="93"/>
      <c r="AO119" s="94"/>
      <c r="AP119" s="3">
        <v>67</v>
      </c>
      <c r="AQ119" s="3">
        <v>74</v>
      </c>
      <c r="AR119" s="3">
        <v>93</v>
      </c>
      <c r="AS119" s="94"/>
      <c r="AT119" s="3">
        <v>97</v>
      </c>
      <c r="AU119" s="93">
        <v>115</v>
      </c>
      <c r="AV119" s="93"/>
      <c r="AW119" s="94"/>
      <c r="AX119" s="95">
        <f t="shared" si="30"/>
        <v>446</v>
      </c>
      <c r="AY119" s="96">
        <f t="shared" ref="AY119:AY138" si="32">+AK119+AO119+AS119+AW119</f>
        <v>0</v>
      </c>
      <c r="AZ119" s="98"/>
      <c r="BA119" s="98"/>
      <c r="BB119" s="98"/>
      <c r="BC119" s="98"/>
      <c r="BD119" s="98"/>
      <c r="BE119" s="98"/>
      <c r="BF119" s="98"/>
      <c r="BG119" s="98"/>
      <c r="BH119" s="98"/>
      <c r="BI119" s="98"/>
      <c r="BJ119" s="98"/>
      <c r="BK119" s="98"/>
    </row>
    <row r="120" spans="1:63" ht="15" x14ac:dyDescent="0.25">
      <c r="A120" s="93" t="s">
        <v>391</v>
      </c>
      <c r="B120" s="93"/>
      <c r="C120" s="93"/>
      <c r="D120" s="93"/>
      <c r="E120" s="94"/>
      <c r="F120" s="93"/>
      <c r="G120" s="93"/>
      <c r="H120" s="93"/>
      <c r="I120" s="94"/>
      <c r="J120" s="93">
        <v>41</v>
      </c>
      <c r="K120" s="93">
        <v>41</v>
      </c>
      <c r="L120" s="93">
        <v>45</v>
      </c>
      <c r="M120" s="94"/>
      <c r="N120" s="93">
        <v>47</v>
      </c>
      <c r="O120" s="93">
        <v>49</v>
      </c>
      <c r="P120" s="93">
        <v>40</v>
      </c>
      <c r="Q120" s="94"/>
      <c r="R120" s="93">
        <f t="shared" ref="R120:R138" si="33">+SUM(J120+K120+L120+N120+O120+P120)</f>
        <v>263</v>
      </c>
      <c r="S120" s="96">
        <f t="shared" si="31"/>
        <v>0</v>
      </c>
      <c r="T120" s="97"/>
      <c r="U120" s="97"/>
      <c r="V120" s="97"/>
      <c r="W120" s="97"/>
      <c r="X120" s="97"/>
      <c r="Y120" s="98"/>
      <c r="Z120" s="98"/>
      <c r="AA120" s="98"/>
      <c r="AB120" s="98"/>
      <c r="AC120" s="98"/>
      <c r="AD120" s="98"/>
      <c r="AE120" s="98"/>
      <c r="AG120" s="93" t="s">
        <v>391</v>
      </c>
      <c r="AH120" s="93"/>
      <c r="AI120" s="93"/>
      <c r="AJ120" s="93"/>
      <c r="AK120" s="94"/>
      <c r="AL120" s="93"/>
      <c r="AM120" s="93"/>
      <c r="AN120" s="93"/>
      <c r="AO120" s="94"/>
      <c r="AP120" s="3">
        <v>60</v>
      </c>
      <c r="AQ120" s="3">
        <v>31</v>
      </c>
      <c r="AR120" s="3">
        <v>41</v>
      </c>
      <c r="AS120" s="94"/>
      <c r="AT120" s="3">
        <v>44</v>
      </c>
      <c r="AU120" s="93">
        <v>27</v>
      </c>
      <c r="AV120" s="93"/>
      <c r="AW120" s="94"/>
      <c r="AX120" s="95">
        <f t="shared" si="30"/>
        <v>203</v>
      </c>
      <c r="AY120" s="96">
        <f t="shared" si="32"/>
        <v>0</v>
      </c>
      <c r="AZ120" s="98"/>
      <c r="BA120" s="98"/>
      <c r="BB120" s="98"/>
      <c r="BC120" s="98"/>
      <c r="BD120" s="98"/>
      <c r="BE120" s="98"/>
      <c r="BF120" s="98"/>
      <c r="BG120" s="98"/>
      <c r="BH120" s="98"/>
      <c r="BI120" s="98"/>
      <c r="BJ120" s="98"/>
      <c r="BK120" s="98"/>
    </row>
    <row r="121" spans="1:63" ht="15" x14ac:dyDescent="0.25">
      <c r="A121" s="93" t="s">
        <v>392</v>
      </c>
      <c r="B121" s="93"/>
      <c r="C121" s="93"/>
      <c r="D121" s="93"/>
      <c r="E121" s="94"/>
      <c r="F121" s="93"/>
      <c r="G121" s="93"/>
      <c r="H121" s="93"/>
      <c r="I121" s="94"/>
      <c r="J121" s="93">
        <v>33</v>
      </c>
      <c r="K121" s="93">
        <v>33</v>
      </c>
      <c r="L121" s="93">
        <v>35</v>
      </c>
      <c r="M121" s="94"/>
      <c r="N121" s="93">
        <v>37</v>
      </c>
      <c r="O121" s="93">
        <v>38</v>
      </c>
      <c r="P121" s="93">
        <v>31</v>
      </c>
      <c r="Q121" s="94"/>
      <c r="R121" s="93">
        <f t="shared" si="33"/>
        <v>207</v>
      </c>
      <c r="S121" s="96">
        <f t="shared" si="31"/>
        <v>0</v>
      </c>
      <c r="T121" s="97"/>
      <c r="U121" s="97"/>
      <c r="V121" s="97"/>
      <c r="W121" s="97"/>
      <c r="X121" s="97"/>
      <c r="Y121" s="98"/>
      <c r="Z121" s="98"/>
      <c r="AA121" s="98"/>
      <c r="AB121" s="98"/>
      <c r="AC121" s="98"/>
      <c r="AD121" s="98"/>
      <c r="AE121" s="98"/>
      <c r="AG121" s="93" t="s">
        <v>392</v>
      </c>
      <c r="AH121" s="93"/>
      <c r="AI121" s="93"/>
      <c r="AJ121" s="93"/>
      <c r="AK121" s="94"/>
      <c r="AL121" s="93"/>
      <c r="AM121" s="93"/>
      <c r="AN121" s="93"/>
      <c r="AO121" s="94"/>
      <c r="AP121" s="3">
        <v>55</v>
      </c>
      <c r="AQ121" s="3">
        <v>36</v>
      </c>
      <c r="AR121" s="3">
        <v>58</v>
      </c>
      <c r="AS121" s="94"/>
      <c r="AT121" s="3">
        <v>44</v>
      </c>
      <c r="AU121" s="93">
        <v>54</v>
      </c>
      <c r="AV121" s="93"/>
      <c r="AW121" s="94"/>
      <c r="AX121" s="95">
        <f t="shared" si="30"/>
        <v>247</v>
      </c>
      <c r="AY121" s="96">
        <f t="shared" si="32"/>
        <v>0</v>
      </c>
      <c r="AZ121" s="98"/>
      <c r="BA121" s="98"/>
      <c r="BB121" s="98"/>
      <c r="BC121" s="98"/>
      <c r="BD121" s="98"/>
      <c r="BE121" s="98"/>
      <c r="BF121" s="98"/>
      <c r="BG121" s="98"/>
      <c r="BH121" s="98"/>
      <c r="BI121" s="98"/>
      <c r="BJ121" s="98"/>
      <c r="BK121" s="98"/>
    </row>
    <row r="122" spans="1:63" ht="15" x14ac:dyDescent="0.25">
      <c r="A122" s="93" t="s">
        <v>393</v>
      </c>
      <c r="B122" s="93"/>
      <c r="C122" s="93"/>
      <c r="D122" s="93"/>
      <c r="E122" s="94"/>
      <c r="F122" s="93"/>
      <c r="G122" s="93"/>
      <c r="H122" s="93"/>
      <c r="I122" s="94"/>
      <c r="J122" s="93">
        <v>67</v>
      </c>
      <c r="K122" s="93">
        <v>67</v>
      </c>
      <c r="L122" s="93">
        <v>73</v>
      </c>
      <c r="M122" s="94"/>
      <c r="N122" s="93">
        <v>76</v>
      </c>
      <c r="O122" s="93">
        <v>80</v>
      </c>
      <c r="P122" s="93">
        <v>65</v>
      </c>
      <c r="Q122" s="94"/>
      <c r="R122" s="93">
        <f t="shared" si="33"/>
        <v>428</v>
      </c>
      <c r="S122" s="96">
        <f t="shared" si="31"/>
        <v>0</v>
      </c>
      <c r="T122" s="97"/>
      <c r="U122" s="97"/>
      <c r="V122" s="97"/>
      <c r="W122" s="97"/>
      <c r="X122" s="97"/>
      <c r="Y122" s="98"/>
      <c r="Z122" s="98"/>
      <c r="AA122" s="98"/>
      <c r="AB122" s="98"/>
      <c r="AC122" s="98"/>
      <c r="AD122" s="98"/>
      <c r="AE122" s="98"/>
      <c r="AG122" s="93" t="s">
        <v>393</v>
      </c>
      <c r="AH122" s="93"/>
      <c r="AI122" s="93"/>
      <c r="AJ122" s="93"/>
      <c r="AK122" s="94"/>
      <c r="AL122" s="93"/>
      <c r="AM122" s="93"/>
      <c r="AN122" s="93"/>
      <c r="AO122" s="94"/>
      <c r="AP122" s="3">
        <v>104</v>
      </c>
      <c r="AQ122" s="3">
        <v>90</v>
      </c>
      <c r="AR122" s="3">
        <v>105</v>
      </c>
      <c r="AS122" s="94"/>
      <c r="AT122" s="3">
        <v>76</v>
      </c>
      <c r="AU122" s="93">
        <v>73</v>
      </c>
      <c r="AV122" s="93"/>
      <c r="AW122" s="94"/>
      <c r="AX122" s="95">
        <f t="shared" si="30"/>
        <v>448</v>
      </c>
      <c r="AY122" s="96">
        <f t="shared" si="32"/>
        <v>0</v>
      </c>
      <c r="AZ122" s="98"/>
      <c r="BA122" s="98"/>
      <c r="BB122" s="98"/>
      <c r="BC122" s="98"/>
      <c r="BD122" s="98"/>
      <c r="BE122" s="98"/>
      <c r="BF122" s="98"/>
      <c r="BG122" s="98"/>
      <c r="BH122" s="98"/>
      <c r="BI122" s="98"/>
      <c r="BJ122" s="98"/>
      <c r="BK122" s="98"/>
    </row>
    <row r="123" spans="1:63" ht="15" x14ac:dyDescent="0.25">
      <c r="A123" s="93" t="s">
        <v>394</v>
      </c>
      <c r="B123" s="93"/>
      <c r="C123" s="93"/>
      <c r="D123" s="93"/>
      <c r="E123" s="94"/>
      <c r="F123" s="93"/>
      <c r="G123" s="93"/>
      <c r="H123" s="93"/>
      <c r="I123" s="94"/>
      <c r="J123" s="93">
        <v>53</v>
      </c>
      <c r="K123" s="93">
        <v>53</v>
      </c>
      <c r="L123" s="93">
        <v>57</v>
      </c>
      <c r="M123" s="94"/>
      <c r="N123" s="93">
        <v>60</v>
      </c>
      <c r="O123" s="93">
        <v>63</v>
      </c>
      <c r="P123" s="93">
        <v>51</v>
      </c>
      <c r="Q123" s="94"/>
      <c r="R123" s="93">
        <f t="shared" si="33"/>
        <v>337</v>
      </c>
      <c r="S123" s="96">
        <f t="shared" si="31"/>
        <v>0</v>
      </c>
      <c r="T123" s="97"/>
      <c r="U123" s="97"/>
      <c r="V123" s="97"/>
      <c r="W123" s="97"/>
      <c r="X123" s="97"/>
      <c r="Y123" s="98"/>
      <c r="Z123" s="98"/>
      <c r="AA123" s="98"/>
      <c r="AB123" s="98"/>
      <c r="AC123" s="98"/>
      <c r="AD123" s="98"/>
      <c r="AE123" s="98"/>
      <c r="AG123" s="93" t="s">
        <v>394</v>
      </c>
      <c r="AH123" s="93"/>
      <c r="AI123" s="93"/>
      <c r="AJ123" s="93"/>
      <c r="AK123" s="94"/>
      <c r="AL123" s="93"/>
      <c r="AM123" s="93"/>
      <c r="AN123" s="93"/>
      <c r="AO123" s="94"/>
      <c r="AP123" s="3">
        <v>88</v>
      </c>
      <c r="AQ123" s="3">
        <v>45</v>
      </c>
      <c r="AR123" s="3">
        <v>81</v>
      </c>
      <c r="AS123" s="94"/>
      <c r="AT123" s="3">
        <v>89</v>
      </c>
      <c r="AU123" s="93">
        <v>70</v>
      </c>
      <c r="AV123" s="93"/>
      <c r="AW123" s="94"/>
      <c r="AX123" s="95">
        <f t="shared" si="30"/>
        <v>373</v>
      </c>
      <c r="AY123" s="96">
        <f t="shared" si="32"/>
        <v>0</v>
      </c>
      <c r="AZ123" s="98"/>
      <c r="BA123" s="98"/>
      <c r="BB123" s="98"/>
      <c r="BC123" s="98"/>
      <c r="BD123" s="98"/>
      <c r="BE123" s="98"/>
      <c r="BF123" s="98"/>
      <c r="BG123" s="98"/>
      <c r="BH123" s="98"/>
      <c r="BI123" s="98"/>
      <c r="BJ123" s="98"/>
      <c r="BK123" s="98"/>
    </row>
    <row r="124" spans="1:63" ht="15" x14ac:dyDescent="0.25">
      <c r="A124" s="93" t="s">
        <v>395</v>
      </c>
      <c r="B124" s="93"/>
      <c r="C124" s="93"/>
      <c r="D124" s="93"/>
      <c r="E124" s="94"/>
      <c r="F124" s="93"/>
      <c r="G124" s="93"/>
      <c r="H124" s="93"/>
      <c r="I124" s="94"/>
      <c r="J124" s="93">
        <v>40</v>
      </c>
      <c r="K124" s="93">
        <v>40</v>
      </c>
      <c r="L124" s="93">
        <v>43</v>
      </c>
      <c r="M124" s="94"/>
      <c r="N124" s="93">
        <v>46</v>
      </c>
      <c r="O124" s="93">
        <v>47</v>
      </c>
      <c r="P124" s="93">
        <v>39</v>
      </c>
      <c r="Q124" s="94"/>
      <c r="R124" s="93">
        <f t="shared" si="33"/>
        <v>255</v>
      </c>
      <c r="S124" s="96">
        <f t="shared" si="31"/>
        <v>0</v>
      </c>
      <c r="T124" s="97"/>
      <c r="U124" s="97"/>
      <c r="V124" s="97"/>
      <c r="W124" s="97"/>
      <c r="X124" s="97"/>
      <c r="Y124" s="98"/>
      <c r="Z124" s="98"/>
      <c r="AA124" s="98"/>
      <c r="AB124" s="98"/>
      <c r="AC124" s="98"/>
      <c r="AD124" s="98"/>
      <c r="AE124" s="98"/>
      <c r="AG124" s="93" t="s">
        <v>395</v>
      </c>
      <c r="AH124" s="93"/>
      <c r="AI124" s="93"/>
      <c r="AJ124" s="93"/>
      <c r="AK124" s="94"/>
      <c r="AL124" s="93"/>
      <c r="AM124" s="93"/>
      <c r="AN124" s="93"/>
      <c r="AO124" s="94"/>
      <c r="AP124" s="3">
        <v>52</v>
      </c>
      <c r="AQ124" s="3">
        <v>34</v>
      </c>
      <c r="AR124" s="3">
        <v>59</v>
      </c>
      <c r="AS124" s="94"/>
      <c r="AT124" s="3">
        <v>48</v>
      </c>
      <c r="AU124" s="93">
        <v>36</v>
      </c>
      <c r="AV124" s="93"/>
      <c r="AW124" s="94"/>
      <c r="AX124" s="95">
        <f t="shared" si="30"/>
        <v>229</v>
      </c>
      <c r="AY124" s="96">
        <f t="shared" si="32"/>
        <v>0</v>
      </c>
      <c r="AZ124" s="98"/>
      <c r="BA124" s="98"/>
      <c r="BB124" s="98"/>
      <c r="BC124" s="98"/>
      <c r="BD124" s="98"/>
      <c r="BE124" s="98"/>
      <c r="BF124" s="98"/>
      <c r="BG124" s="98"/>
      <c r="BH124" s="98"/>
      <c r="BI124" s="98"/>
      <c r="BJ124" s="98"/>
      <c r="BK124" s="98"/>
    </row>
    <row r="125" spans="1:63" ht="15" x14ac:dyDescent="0.25">
      <c r="A125" s="93" t="s">
        <v>396</v>
      </c>
      <c r="B125" s="93"/>
      <c r="C125" s="93"/>
      <c r="D125" s="93"/>
      <c r="E125" s="94"/>
      <c r="F125" s="93"/>
      <c r="G125" s="93"/>
      <c r="H125" s="93"/>
      <c r="I125" s="94"/>
      <c r="J125" s="93">
        <v>72</v>
      </c>
      <c r="K125" s="93">
        <v>72</v>
      </c>
      <c r="L125" s="93">
        <v>77</v>
      </c>
      <c r="M125" s="94"/>
      <c r="N125" s="93">
        <v>81</v>
      </c>
      <c r="O125" s="93">
        <v>85</v>
      </c>
      <c r="P125" s="93">
        <v>69</v>
      </c>
      <c r="Q125" s="94"/>
      <c r="R125" s="93">
        <f t="shared" si="33"/>
        <v>456</v>
      </c>
      <c r="S125" s="96">
        <f t="shared" si="31"/>
        <v>0</v>
      </c>
      <c r="T125" s="97"/>
      <c r="U125" s="97"/>
      <c r="V125" s="97"/>
      <c r="W125" s="97"/>
      <c r="X125" s="97"/>
      <c r="Y125" s="98"/>
      <c r="Z125" s="98"/>
      <c r="AA125" s="98"/>
      <c r="AB125" s="98"/>
      <c r="AC125" s="98"/>
      <c r="AD125" s="98"/>
      <c r="AE125" s="98"/>
      <c r="AG125" s="93" t="s">
        <v>396</v>
      </c>
      <c r="AH125" s="93"/>
      <c r="AI125" s="93"/>
      <c r="AJ125" s="93"/>
      <c r="AK125" s="94"/>
      <c r="AL125" s="93"/>
      <c r="AM125" s="93"/>
      <c r="AN125" s="93"/>
      <c r="AO125" s="94"/>
      <c r="AP125" s="3">
        <v>64</v>
      </c>
      <c r="AQ125" s="3">
        <v>82</v>
      </c>
      <c r="AR125" s="3">
        <v>104</v>
      </c>
      <c r="AS125" s="94"/>
      <c r="AT125" s="3">
        <v>86</v>
      </c>
      <c r="AU125" s="93">
        <v>72</v>
      </c>
      <c r="AV125" s="93"/>
      <c r="AW125" s="94"/>
      <c r="AX125" s="95">
        <f t="shared" si="30"/>
        <v>408</v>
      </c>
      <c r="AY125" s="96">
        <f t="shared" si="32"/>
        <v>0</v>
      </c>
      <c r="AZ125" s="98"/>
      <c r="BA125" s="98"/>
      <c r="BB125" s="98"/>
      <c r="BC125" s="98"/>
      <c r="BD125" s="98"/>
      <c r="BE125" s="98"/>
      <c r="BF125" s="98"/>
      <c r="BG125" s="98"/>
      <c r="BH125" s="98"/>
      <c r="BI125" s="98"/>
      <c r="BJ125" s="98"/>
      <c r="BK125" s="98"/>
    </row>
    <row r="126" spans="1:63" ht="15" x14ac:dyDescent="0.25">
      <c r="A126" s="93" t="s">
        <v>397</v>
      </c>
      <c r="B126" s="93"/>
      <c r="C126" s="93"/>
      <c r="D126" s="93"/>
      <c r="E126" s="94"/>
      <c r="F126" s="93"/>
      <c r="G126" s="93"/>
      <c r="H126" s="93"/>
      <c r="I126" s="94"/>
      <c r="J126" s="93">
        <v>85</v>
      </c>
      <c r="K126" s="93">
        <v>85</v>
      </c>
      <c r="L126" s="93">
        <v>92</v>
      </c>
      <c r="M126" s="94"/>
      <c r="N126" s="93">
        <v>97</v>
      </c>
      <c r="O126" s="93">
        <v>100</v>
      </c>
      <c r="P126" s="93">
        <v>82</v>
      </c>
      <c r="Q126" s="94"/>
      <c r="R126" s="93">
        <f t="shared" si="33"/>
        <v>541</v>
      </c>
      <c r="S126" s="96">
        <f t="shared" si="31"/>
        <v>0</v>
      </c>
      <c r="T126" s="97"/>
      <c r="U126" s="97"/>
      <c r="V126" s="97"/>
      <c r="W126" s="97"/>
      <c r="X126" s="97"/>
      <c r="Y126" s="98"/>
      <c r="Z126" s="98"/>
      <c r="AA126" s="98"/>
      <c r="AB126" s="98"/>
      <c r="AC126" s="98"/>
      <c r="AD126" s="98"/>
      <c r="AE126" s="98"/>
      <c r="AG126" s="93" t="s">
        <v>397</v>
      </c>
      <c r="AH126" s="93"/>
      <c r="AI126" s="93"/>
      <c r="AJ126" s="93"/>
      <c r="AK126" s="94"/>
      <c r="AL126" s="93"/>
      <c r="AM126" s="93"/>
      <c r="AN126" s="93"/>
      <c r="AO126" s="94"/>
      <c r="AP126" s="3">
        <v>87</v>
      </c>
      <c r="AQ126" s="3">
        <v>81</v>
      </c>
      <c r="AR126" s="3">
        <v>74</v>
      </c>
      <c r="AS126" s="94"/>
      <c r="AT126" s="3">
        <v>86</v>
      </c>
      <c r="AU126" s="93">
        <v>93</v>
      </c>
      <c r="AV126" s="93"/>
      <c r="AW126" s="94"/>
      <c r="AX126" s="95">
        <f t="shared" si="30"/>
        <v>421</v>
      </c>
      <c r="AY126" s="96">
        <f t="shared" si="32"/>
        <v>0</v>
      </c>
      <c r="AZ126" s="98"/>
      <c r="BA126" s="98"/>
      <c r="BB126" s="98"/>
      <c r="BC126" s="98"/>
      <c r="BD126" s="98"/>
      <c r="BE126" s="98"/>
      <c r="BF126" s="98"/>
      <c r="BG126" s="98"/>
      <c r="BH126" s="98"/>
      <c r="BI126" s="93"/>
      <c r="BJ126" s="93"/>
      <c r="BK126" s="93"/>
    </row>
    <row r="127" spans="1:63" ht="15" x14ac:dyDescent="0.25">
      <c r="A127" s="93" t="s">
        <v>398</v>
      </c>
      <c r="B127" s="93"/>
      <c r="C127" s="93"/>
      <c r="D127" s="93"/>
      <c r="E127" s="94"/>
      <c r="F127" s="93"/>
      <c r="G127" s="93"/>
      <c r="H127" s="93"/>
      <c r="I127" s="94"/>
      <c r="J127" s="93">
        <v>40</v>
      </c>
      <c r="K127" s="93">
        <v>40</v>
      </c>
      <c r="L127" s="93">
        <v>43</v>
      </c>
      <c r="M127" s="94"/>
      <c r="N127" s="93">
        <v>45</v>
      </c>
      <c r="O127" s="93">
        <v>47</v>
      </c>
      <c r="P127" s="93">
        <v>39</v>
      </c>
      <c r="Q127" s="94"/>
      <c r="R127" s="93">
        <f t="shared" si="33"/>
        <v>254</v>
      </c>
      <c r="S127" s="96">
        <f t="shared" si="31"/>
        <v>0</v>
      </c>
      <c r="T127" s="97"/>
      <c r="U127" s="97"/>
      <c r="V127" s="97"/>
      <c r="W127" s="97"/>
      <c r="X127" s="97"/>
      <c r="Y127" s="98"/>
      <c r="Z127" s="98"/>
      <c r="AA127" s="98"/>
      <c r="AB127" s="98"/>
      <c r="AC127" s="98"/>
      <c r="AD127" s="98"/>
      <c r="AE127" s="98"/>
      <c r="AG127" s="93" t="s">
        <v>398</v>
      </c>
      <c r="AH127" s="93"/>
      <c r="AI127" s="93"/>
      <c r="AJ127" s="93"/>
      <c r="AK127" s="94"/>
      <c r="AL127" s="93"/>
      <c r="AM127" s="93"/>
      <c r="AN127" s="93"/>
      <c r="AO127" s="94"/>
      <c r="AP127" s="3">
        <v>55</v>
      </c>
      <c r="AQ127" s="3">
        <v>50</v>
      </c>
      <c r="AR127" s="3">
        <v>67</v>
      </c>
      <c r="AS127" s="94"/>
      <c r="AT127" s="3">
        <v>75</v>
      </c>
      <c r="AU127" s="93">
        <v>56</v>
      </c>
      <c r="AV127" s="93"/>
      <c r="AW127" s="94"/>
      <c r="AX127" s="95">
        <f t="shared" si="30"/>
        <v>303</v>
      </c>
      <c r="AY127" s="96">
        <f t="shared" si="32"/>
        <v>0</v>
      </c>
      <c r="AZ127" s="98"/>
      <c r="BA127" s="98"/>
      <c r="BB127" s="98"/>
      <c r="BC127" s="98"/>
      <c r="BD127" s="98"/>
      <c r="BE127" s="98"/>
      <c r="BF127" s="98"/>
      <c r="BG127" s="98"/>
      <c r="BH127" s="98"/>
      <c r="BI127" s="93"/>
      <c r="BJ127" s="93"/>
      <c r="BK127" s="93"/>
    </row>
    <row r="128" spans="1:63" ht="15" x14ac:dyDescent="0.25">
      <c r="A128" s="93" t="s">
        <v>399</v>
      </c>
      <c r="B128" s="93"/>
      <c r="C128" s="93"/>
      <c r="D128" s="93"/>
      <c r="E128" s="94"/>
      <c r="F128" s="93"/>
      <c r="G128" s="93"/>
      <c r="H128" s="93"/>
      <c r="I128" s="94"/>
      <c r="J128" s="93">
        <v>47</v>
      </c>
      <c r="K128" s="93">
        <v>47</v>
      </c>
      <c r="L128" s="93">
        <v>50</v>
      </c>
      <c r="M128" s="94"/>
      <c r="N128" s="93">
        <v>53</v>
      </c>
      <c r="O128" s="93">
        <v>55</v>
      </c>
      <c r="P128" s="93">
        <v>45</v>
      </c>
      <c r="Q128" s="94"/>
      <c r="R128" s="93">
        <f t="shared" si="33"/>
        <v>297</v>
      </c>
      <c r="S128" s="96">
        <f t="shared" si="31"/>
        <v>0</v>
      </c>
      <c r="T128" s="97"/>
      <c r="U128" s="97"/>
      <c r="V128" s="97"/>
      <c r="W128" s="97"/>
      <c r="X128" s="97"/>
      <c r="Y128" s="98"/>
      <c r="Z128" s="98"/>
      <c r="AA128" s="98"/>
      <c r="AB128" s="98"/>
      <c r="AC128" s="98"/>
      <c r="AD128" s="98"/>
      <c r="AE128" s="98"/>
      <c r="AG128" s="93" t="s">
        <v>399</v>
      </c>
      <c r="AH128" s="93"/>
      <c r="AI128" s="93"/>
      <c r="AJ128" s="93"/>
      <c r="AK128" s="94"/>
      <c r="AL128" s="93"/>
      <c r="AM128" s="93"/>
      <c r="AN128" s="93"/>
      <c r="AO128" s="94"/>
      <c r="AP128" s="3">
        <v>43</v>
      </c>
      <c r="AQ128" s="3">
        <v>14</v>
      </c>
      <c r="AR128" s="3">
        <v>46</v>
      </c>
      <c r="AS128" s="94"/>
      <c r="AT128" s="3">
        <v>54</v>
      </c>
      <c r="AU128" s="93">
        <f>36+2</f>
        <v>38</v>
      </c>
      <c r="AV128" s="93"/>
      <c r="AW128" s="94"/>
      <c r="AX128" s="95">
        <f t="shared" si="30"/>
        <v>195</v>
      </c>
      <c r="AY128" s="96">
        <f t="shared" si="32"/>
        <v>0</v>
      </c>
      <c r="AZ128" s="98"/>
      <c r="BA128" s="98"/>
      <c r="BB128" s="98"/>
      <c r="BC128" s="98"/>
      <c r="BD128" s="98"/>
      <c r="BE128" s="98"/>
      <c r="BF128" s="98"/>
      <c r="BG128" s="98"/>
      <c r="BH128" s="98"/>
      <c r="BI128" s="93"/>
      <c r="BJ128" s="93"/>
      <c r="BK128" s="93"/>
    </row>
    <row r="129" spans="1:63" ht="15" x14ac:dyDescent="0.25">
      <c r="A129" s="93" t="s">
        <v>400</v>
      </c>
      <c r="B129" s="93"/>
      <c r="C129" s="93"/>
      <c r="D129" s="93"/>
      <c r="E129" s="94"/>
      <c r="F129" s="93"/>
      <c r="G129" s="93"/>
      <c r="H129" s="93"/>
      <c r="I129" s="94"/>
      <c r="J129" s="93">
        <v>41</v>
      </c>
      <c r="K129" s="93">
        <v>41</v>
      </c>
      <c r="L129" s="93">
        <v>45</v>
      </c>
      <c r="M129" s="94"/>
      <c r="N129" s="93">
        <v>47</v>
      </c>
      <c r="O129" s="93">
        <v>49</v>
      </c>
      <c r="P129" s="93">
        <v>40</v>
      </c>
      <c r="Q129" s="94"/>
      <c r="R129" s="93">
        <f t="shared" si="33"/>
        <v>263</v>
      </c>
      <c r="S129" s="96">
        <f t="shared" si="31"/>
        <v>0</v>
      </c>
      <c r="T129" s="97"/>
      <c r="U129" s="97"/>
      <c r="V129" s="97"/>
      <c r="W129" s="97"/>
      <c r="X129" s="97"/>
      <c r="Y129" s="98"/>
      <c r="Z129" s="98"/>
      <c r="AA129" s="98"/>
      <c r="AB129" s="98"/>
      <c r="AC129" s="98"/>
      <c r="AD129" s="98"/>
      <c r="AE129" s="98"/>
      <c r="AG129" s="93" t="s">
        <v>400</v>
      </c>
      <c r="AH129" s="93"/>
      <c r="AI129" s="93"/>
      <c r="AJ129" s="93"/>
      <c r="AK129" s="94"/>
      <c r="AL129" s="93"/>
      <c r="AM129" s="93"/>
      <c r="AN129" s="93"/>
      <c r="AO129" s="94"/>
      <c r="AP129" s="3">
        <v>63</v>
      </c>
      <c r="AQ129" s="3">
        <v>49</v>
      </c>
      <c r="AR129" s="3">
        <v>64</v>
      </c>
      <c r="AS129" s="94"/>
      <c r="AT129" s="3">
        <v>46</v>
      </c>
      <c r="AU129" s="93">
        <v>55</v>
      </c>
      <c r="AV129" s="93"/>
      <c r="AW129" s="94"/>
      <c r="AX129" s="95">
        <f t="shared" si="30"/>
        <v>277</v>
      </c>
      <c r="AY129" s="96">
        <f t="shared" si="32"/>
        <v>0</v>
      </c>
      <c r="AZ129" s="98"/>
      <c r="BA129" s="98"/>
      <c r="BB129" s="98"/>
      <c r="BC129" s="98"/>
      <c r="BD129" s="98"/>
      <c r="BE129" s="98"/>
      <c r="BF129" s="98"/>
      <c r="BG129" s="98"/>
      <c r="BH129" s="98"/>
      <c r="BI129" s="98"/>
      <c r="BJ129" s="98"/>
      <c r="BK129" s="98"/>
    </row>
    <row r="130" spans="1:63" ht="15" x14ac:dyDescent="0.25">
      <c r="A130" s="93" t="s">
        <v>401</v>
      </c>
      <c r="B130" s="93"/>
      <c r="C130" s="93"/>
      <c r="D130" s="93"/>
      <c r="E130" s="94"/>
      <c r="F130" s="93"/>
      <c r="G130" s="93"/>
      <c r="H130" s="93"/>
      <c r="I130" s="94"/>
      <c r="J130" s="93">
        <v>27</v>
      </c>
      <c r="K130" s="93">
        <v>27</v>
      </c>
      <c r="L130" s="93">
        <v>29</v>
      </c>
      <c r="M130" s="94"/>
      <c r="N130" s="93">
        <v>30</v>
      </c>
      <c r="O130" s="93">
        <v>32</v>
      </c>
      <c r="P130" s="93">
        <v>26</v>
      </c>
      <c r="Q130" s="94"/>
      <c r="R130" s="93">
        <f t="shared" si="33"/>
        <v>171</v>
      </c>
      <c r="S130" s="96">
        <f t="shared" si="31"/>
        <v>0</v>
      </c>
      <c r="T130" s="97"/>
      <c r="U130" s="97"/>
      <c r="V130" s="97"/>
      <c r="W130" s="97"/>
      <c r="X130" s="97"/>
      <c r="Y130" s="98"/>
      <c r="Z130" s="98"/>
      <c r="AA130" s="98"/>
      <c r="AB130" s="98"/>
      <c r="AC130" s="98"/>
      <c r="AD130" s="98"/>
      <c r="AE130" s="98"/>
      <c r="AG130" s="93" t="s">
        <v>401</v>
      </c>
      <c r="AH130" s="93"/>
      <c r="AI130" s="93"/>
      <c r="AJ130" s="93"/>
      <c r="AK130" s="94"/>
      <c r="AL130" s="93"/>
      <c r="AM130" s="93"/>
      <c r="AN130" s="93"/>
      <c r="AO130" s="94"/>
      <c r="AP130" s="3">
        <v>22</v>
      </c>
      <c r="AQ130" s="3">
        <v>25</v>
      </c>
      <c r="AR130" s="3">
        <v>21</v>
      </c>
      <c r="AS130" s="94"/>
      <c r="AT130" s="3">
        <v>31</v>
      </c>
      <c r="AU130" s="93">
        <v>19</v>
      </c>
      <c r="AV130" s="93"/>
      <c r="AW130" s="94"/>
      <c r="AX130" s="95">
        <f t="shared" si="30"/>
        <v>118</v>
      </c>
      <c r="AY130" s="96">
        <f t="shared" si="32"/>
        <v>0</v>
      </c>
      <c r="AZ130" s="98"/>
      <c r="BA130" s="98"/>
      <c r="BB130" s="98"/>
      <c r="BC130" s="98"/>
      <c r="BD130" s="98"/>
      <c r="BE130" s="98"/>
      <c r="BF130" s="98"/>
      <c r="BG130" s="98"/>
      <c r="BH130" s="98"/>
      <c r="BI130" s="98"/>
      <c r="BJ130" s="98"/>
      <c r="BK130" s="98"/>
    </row>
    <row r="131" spans="1:63" ht="15" x14ac:dyDescent="0.25">
      <c r="A131" s="93" t="s">
        <v>402</v>
      </c>
      <c r="B131" s="93"/>
      <c r="C131" s="93"/>
      <c r="D131" s="93"/>
      <c r="E131" s="94"/>
      <c r="F131" s="93"/>
      <c r="G131" s="93"/>
      <c r="H131" s="93"/>
      <c r="I131" s="94"/>
      <c r="J131" s="93">
        <v>39</v>
      </c>
      <c r="K131" s="93">
        <v>39</v>
      </c>
      <c r="L131" s="93">
        <v>42</v>
      </c>
      <c r="M131" s="94"/>
      <c r="N131" s="93">
        <v>45</v>
      </c>
      <c r="O131" s="93">
        <v>46</v>
      </c>
      <c r="P131" s="93">
        <v>38</v>
      </c>
      <c r="Q131" s="94"/>
      <c r="R131" s="93">
        <f t="shared" si="33"/>
        <v>249</v>
      </c>
      <c r="S131" s="96">
        <f t="shared" si="31"/>
        <v>0</v>
      </c>
      <c r="T131" s="97"/>
      <c r="U131" s="97"/>
      <c r="V131" s="97"/>
      <c r="W131" s="97"/>
      <c r="X131" s="97"/>
      <c r="Y131" s="98"/>
      <c r="Z131" s="98"/>
      <c r="AA131" s="98"/>
      <c r="AB131" s="98"/>
      <c r="AC131" s="98"/>
      <c r="AD131" s="98"/>
      <c r="AE131" s="98"/>
      <c r="AG131" s="93" t="s">
        <v>402</v>
      </c>
      <c r="AH131" s="93"/>
      <c r="AI131" s="93"/>
      <c r="AJ131" s="93"/>
      <c r="AK131" s="94"/>
      <c r="AL131" s="93"/>
      <c r="AM131" s="93"/>
      <c r="AN131" s="93"/>
      <c r="AO131" s="94"/>
      <c r="AP131" s="3">
        <v>27</v>
      </c>
      <c r="AQ131" s="3">
        <v>34</v>
      </c>
      <c r="AR131" s="3">
        <v>27</v>
      </c>
      <c r="AS131" s="94"/>
      <c r="AT131" s="3">
        <v>61</v>
      </c>
      <c r="AU131" s="93">
        <v>34</v>
      </c>
      <c r="AV131" s="93"/>
      <c r="AW131" s="94"/>
      <c r="AX131" s="95">
        <f t="shared" si="30"/>
        <v>183</v>
      </c>
      <c r="AY131" s="96">
        <f t="shared" si="32"/>
        <v>0</v>
      </c>
      <c r="AZ131" s="98"/>
      <c r="BA131" s="98"/>
      <c r="BB131" s="98"/>
      <c r="BC131" s="98"/>
      <c r="BD131" s="98"/>
      <c r="BE131" s="98"/>
      <c r="BF131" s="98"/>
      <c r="BG131" s="98"/>
      <c r="BH131" s="98"/>
      <c r="BI131" s="98"/>
      <c r="BJ131" s="98"/>
      <c r="BK131" s="98"/>
    </row>
    <row r="132" spans="1:63" ht="15" x14ac:dyDescent="0.25">
      <c r="A132" s="93" t="s">
        <v>403</v>
      </c>
      <c r="B132" s="93"/>
      <c r="C132" s="93"/>
      <c r="D132" s="93"/>
      <c r="E132" s="94"/>
      <c r="F132" s="93"/>
      <c r="G132" s="93"/>
      <c r="H132" s="93"/>
      <c r="I132" s="94"/>
      <c r="J132" s="93">
        <v>25</v>
      </c>
      <c r="K132" s="93">
        <v>25</v>
      </c>
      <c r="L132" s="93">
        <v>27</v>
      </c>
      <c r="M132" s="94"/>
      <c r="N132" s="93">
        <v>29</v>
      </c>
      <c r="O132" s="93">
        <v>30</v>
      </c>
      <c r="P132" s="93">
        <v>24</v>
      </c>
      <c r="Q132" s="94"/>
      <c r="R132" s="93">
        <f t="shared" si="33"/>
        <v>160</v>
      </c>
      <c r="S132" s="96">
        <f t="shared" si="31"/>
        <v>0</v>
      </c>
      <c r="T132" s="97"/>
      <c r="U132" s="97"/>
      <c r="V132" s="97"/>
      <c r="W132" s="97"/>
      <c r="X132" s="97"/>
      <c r="Y132" s="98"/>
      <c r="Z132" s="98"/>
      <c r="AA132" s="98"/>
      <c r="AB132" s="98"/>
      <c r="AC132" s="98"/>
      <c r="AD132" s="98"/>
      <c r="AE132" s="98"/>
      <c r="AG132" s="93" t="s">
        <v>403</v>
      </c>
      <c r="AH132" s="93"/>
      <c r="AI132" s="93"/>
      <c r="AJ132" s="93"/>
      <c r="AK132" s="94"/>
      <c r="AL132" s="93"/>
      <c r="AM132" s="93"/>
      <c r="AN132" s="93"/>
      <c r="AO132" s="94"/>
      <c r="AP132" s="3">
        <v>33</v>
      </c>
      <c r="AQ132" s="3">
        <v>36</v>
      </c>
      <c r="AR132" s="3">
        <v>41</v>
      </c>
      <c r="AS132" s="94"/>
      <c r="AT132" s="3">
        <v>39</v>
      </c>
      <c r="AU132" s="93">
        <v>20</v>
      </c>
      <c r="AV132" s="93"/>
      <c r="AW132" s="94"/>
      <c r="AX132" s="95">
        <f t="shared" si="30"/>
        <v>169</v>
      </c>
      <c r="AY132" s="96">
        <f t="shared" si="32"/>
        <v>0</v>
      </c>
      <c r="AZ132" s="98"/>
      <c r="BA132" s="98"/>
      <c r="BB132" s="98"/>
      <c r="BC132" s="98"/>
      <c r="BD132" s="98"/>
      <c r="BE132" s="98"/>
      <c r="BF132" s="98"/>
      <c r="BG132" s="98"/>
      <c r="BH132" s="98"/>
      <c r="BI132" s="98"/>
      <c r="BJ132" s="98"/>
      <c r="BK132" s="98"/>
    </row>
    <row r="133" spans="1:63" ht="15" x14ac:dyDescent="0.25">
      <c r="A133" s="93" t="s">
        <v>404</v>
      </c>
      <c r="B133" s="93"/>
      <c r="C133" s="93"/>
      <c r="D133" s="93"/>
      <c r="E133" s="94"/>
      <c r="F133" s="93"/>
      <c r="G133" s="93"/>
      <c r="H133" s="93"/>
      <c r="I133" s="94"/>
      <c r="J133" s="93">
        <v>40</v>
      </c>
      <c r="K133" s="93">
        <v>40</v>
      </c>
      <c r="L133" s="93">
        <v>43</v>
      </c>
      <c r="M133" s="94"/>
      <c r="N133" s="93">
        <v>46</v>
      </c>
      <c r="O133" s="93">
        <v>48</v>
      </c>
      <c r="P133" s="93">
        <v>39</v>
      </c>
      <c r="Q133" s="94"/>
      <c r="R133" s="93">
        <f t="shared" si="33"/>
        <v>256</v>
      </c>
      <c r="S133" s="96">
        <f t="shared" si="31"/>
        <v>0</v>
      </c>
      <c r="T133" s="97"/>
      <c r="U133" s="97"/>
      <c r="V133" s="97"/>
      <c r="W133" s="97"/>
      <c r="X133" s="97"/>
      <c r="Y133" s="98"/>
      <c r="Z133" s="98"/>
      <c r="AA133" s="98"/>
      <c r="AB133" s="98"/>
      <c r="AC133" s="98"/>
      <c r="AD133" s="98"/>
      <c r="AE133" s="98"/>
      <c r="AG133" s="93" t="s">
        <v>404</v>
      </c>
      <c r="AH133" s="93"/>
      <c r="AI133" s="93"/>
      <c r="AJ133" s="93"/>
      <c r="AK133" s="94"/>
      <c r="AL133" s="93"/>
      <c r="AM133" s="93"/>
      <c r="AN133" s="93"/>
      <c r="AO133" s="94"/>
      <c r="AP133" s="3">
        <v>38</v>
      </c>
      <c r="AQ133" s="3">
        <v>38</v>
      </c>
      <c r="AR133" s="3">
        <v>60</v>
      </c>
      <c r="AS133" s="94"/>
      <c r="AT133" s="3">
        <v>49</v>
      </c>
      <c r="AU133" s="93">
        <v>30</v>
      </c>
      <c r="AV133" s="93"/>
      <c r="AW133" s="94"/>
      <c r="AX133" s="95">
        <f t="shared" si="30"/>
        <v>215</v>
      </c>
      <c r="AY133" s="96">
        <f t="shared" si="32"/>
        <v>0</v>
      </c>
      <c r="AZ133" s="98"/>
      <c r="BA133" s="98"/>
      <c r="BB133" s="98"/>
      <c r="BC133" s="98"/>
      <c r="BD133" s="98"/>
      <c r="BE133" s="98"/>
      <c r="BF133" s="98"/>
      <c r="BG133" s="98"/>
      <c r="BH133" s="98"/>
      <c r="BI133" s="98"/>
      <c r="BJ133" s="98"/>
      <c r="BK133" s="98"/>
    </row>
    <row r="134" spans="1:63" ht="15" x14ac:dyDescent="0.25">
      <c r="A134" s="93" t="s">
        <v>405</v>
      </c>
      <c r="B134" s="93"/>
      <c r="C134" s="93"/>
      <c r="D134" s="93"/>
      <c r="E134" s="94"/>
      <c r="F134" s="93"/>
      <c r="G134" s="93"/>
      <c r="H134" s="93"/>
      <c r="I134" s="94"/>
      <c r="J134" s="93">
        <v>31</v>
      </c>
      <c r="K134" s="93">
        <v>31</v>
      </c>
      <c r="L134" s="93">
        <v>34</v>
      </c>
      <c r="M134" s="94"/>
      <c r="N134" s="93">
        <v>35</v>
      </c>
      <c r="O134" s="93">
        <v>37</v>
      </c>
      <c r="P134" s="93">
        <v>30</v>
      </c>
      <c r="Q134" s="94"/>
      <c r="R134" s="93">
        <f t="shared" si="33"/>
        <v>198</v>
      </c>
      <c r="S134" s="96">
        <f t="shared" si="31"/>
        <v>0</v>
      </c>
      <c r="T134" s="97"/>
      <c r="U134" s="97"/>
      <c r="V134" s="97"/>
      <c r="W134" s="97"/>
      <c r="X134" s="97"/>
      <c r="Y134" s="98"/>
      <c r="Z134" s="98"/>
      <c r="AA134" s="98"/>
      <c r="AB134" s="98"/>
      <c r="AC134" s="98"/>
      <c r="AD134" s="98"/>
      <c r="AE134" s="98"/>
      <c r="AG134" s="93" t="s">
        <v>405</v>
      </c>
      <c r="AH134" s="93"/>
      <c r="AI134" s="93"/>
      <c r="AJ134" s="93"/>
      <c r="AK134" s="94"/>
      <c r="AL134" s="93"/>
      <c r="AM134" s="93"/>
      <c r="AN134" s="93"/>
      <c r="AO134" s="94"/>
      <c r="AP134" s="3">
        <v>20</v>
      </c>
      <c r="AQ134" s="3">
        <v>12</v>
      </c>
      <c r="AR134" s="3">
        <v>32</v>
      </c>
      <c r="AS134" s="94"/>
      <c r="AT134" s="3">
        <v>27</v>
      </c>
      <c r="AU134" s="93">
        <v>48</v>
      </c>
      <c r="AV134" s="93"/>
      <c r="AW134" s="94"/>
      <c r="AX134" s="95">
        <f t="shared" si="30"/>
        <v>139</v>
      </c>
      <c r="AY134" s="96">
        <f t="shared" si="32"/>
        <v>0</v>
      </c>
      <c r="AZ134" s="98"/>
      <c r="BA134" s="98"/>
      <c r="BB134" s="98"/>
      <c r="BC134" s="98"/>
      <c r="BD134" s="98"/>
      <c r="BE134" s="98"/>
      <c r="BF134" s="98"/>
      <c r="BG134" s="98"/>
      <c r="BH134" s="98"/>
      <c r="BI134" s="98"/>
      <c r="BJ134" s="98"/>
      <c r="BK134" s="98"/>
    </row>
    <row r="135" spans="1:63" ht="15" x14ac:dyDescent="0.25">
      <c r="A135" s="93" t="s">
        <v>406</v>
      </c>
      <c r="B135" s="93"/>
      <c r="C135" s="93"/>
      <c r="D135" s="93"/>
      <c r="E135" s="94"/>
      <c r="F135" s="93"/>
      <c r="G135" s="93"/>
      <c r="H135" s="93"/>
      <c r="I135" s="94"/>
      <c r="J135" s="93">
        <v>38</v>
      </c>
      <c r="K135" s="93">
        <v>38</v>
      </c>
      <c r="L135" s="93">
        <v>41</v>
      </c>
      <c r="M135" s="94"/>
      <c r="N135" s="93">
        <v>43</v>
      </c>
      <c r="O135" s="93">
        <v>45</v>
      </c>
      <c r="P135" s="93">
        <v>36</v>
      </c>
      <c r="Q135" s="94"/>
      <c r="R135" s="93">
        <f t="shared" si="33"/>
        <v>241</v>
      </c>
      <c r="S135" s="96">
        <f t="shared" si="31"/>
        <v>0</v>
      </c>
      <c r="T135" s="97"/>
      <c r="U135" s="97"/>
      <c r="V135" s="97"/>
      <c r="W135" s="97"/>
      <c r="X135" s="97"/>
      <c r="Y135" s="98"/>
      <c r="Z135" s="98"/>
      <c r="AA135" s="98"/>
      <c r="AB135" s="98"/>
      <c r="AC135" s="98"/>
      <c r="AD135" s="98"/>
      <c r="AE135" s="98"/>
      <c r="AG135" s="93" t="s">
        <v>406</v>
      </c>
      <c r="AH135" s="93"/>
      <c r="AI135" s="93"/>
      <c r="AJ135" s="93"/>
      <c r="AK135" s="94"/>
      <c r="AL135" s="93"/>
      <c r="AM135" s="93"/>
      <c r="AN135" s="93"/>
      <c r="AO135" s="94"/>
      <c r="AP135" s="3">
        <v>43</v>
      </c>
      <c r="AQ135" s="3">
        <v>46</v>
      </c>
      <c r="AR135" s="3">
        <v>92</v>
      </c>
      <c r="AS135" s="94"/>
      <c r="AT135" s="3">
        <v>58</v>
      </c>
      <c r="AU135" s="93">
        <v>76</v>
      </c>
      <c r="AV135" s="93"/>
      <c r="AW135" s="94"/>
      <c r="AX135" s="95">
        <f t="shared" si="30"/>
        <v>315</v>
      </c>
      <c r="AY135" s="96">
        <f t="shared" si="32"/>
        <v>0</v>
      </c>
      <c r="AZ135" s="98"/>
      <c r="BA135" s="98"/>
      <c r="BB135" s="98"/>
      <c r="BC135" s="98"/>
      <c r="BD135" s="98"/>
      <c r="BE135" s="98"/>
      <c r="BF135" s="98"/>
      <c r="BG135" s="98"/>
      <c r="BH135" s="98"/>
      <c r="BI135" s="98"/>
      <c r="BJ135" s="98"/>
      <c r="BK135" s="98"/>
    </row>
    <row r="136" spans="1:63" ht="15" x14ac:dyDescent="0.25">
      <c r="A136" s="93" t="s">
        <v>407</v>
      </c>
      <c r="B136" s="93"/>
      <c r="C136" s="93"/>
      <c r="D136" s="93"/>
      <c r="E136" s="94"/>
      <c r="F136" s="93"/>
      <c r="G136" s="93"/>
      <c r="H136" s="93"/>
      <c r="I136" s="94"/>
      <c r="J136" s="93">
        <v>45</v>
      </c>
      <c r="K136" s="93">
        <v>45</v>
      </c>
      <c r="L136" s="93">
        <v>48</v>
      </c>
      <c r="M136" s="94"/>
      <c r="N136" s="93">
        <v>51</v>
      </c>
      <c r="O136" s="93">
        <v>53</v>
      </c>
      <c r="P136" s="93">
        <v>43</v>
      </c>
      <c r="Q136" s="94"/>
      <c r="R136" s="93">
        <f t="shared" si="33"/>
        <v>285</v>
      </c>
      <c r="S136" s="96">
        <f t="shared" si="31"/>
        <v>0</v>
      </c>
      <c r="T136" s="97"/>
      <c r="U136" s="97"/>
      <c r="V136" s="97"/>
      <c r="W136" s="97"/>
      <c r="X136" s="97"/>
      <c r="Y136" s="98"/>
      <c r="Z136" s="98"/>
      <c r="AA136" s="98"/>
      <c r="AB136" s="98"/>
      <c r="AC136" s="98"/>
      <c r="AD136" s="98"/>
      <c r="AE136" s="98"/>
      <c r="AG136" s="93" t="s">
        <v>407</v>
      </c>
      <c r="AH136" s="93"/>
      <c r="AI136" s="93"/>
      <c r="AJ136" s="93"/>
      <c r="AK136" s="94"/>
      <c r="AL136" s="93"/>
      <c r="AM136" s="93"/>
      <c r="AN136" s="93"/>
      <c r="AO136" s="94"/>
      <c r="AP136" s="3">
        <v>77</v>
      </c>
      <c r="AQ136" s="3">
        <v>72</v>
      </c>
      <c r="AR136" s="3">
        <v>124</v>
      </c>
      <c r="AS136" s="94"/>
      <c r="AT136" s="3">
        <v>123</v>
      </c>
      <c r="AU136" s="93">
        <v>61</v>
      </c>
      <c r="AV136" s="93"/>
      <c r="AW136" s="94"/>
      <c r="AX136" s="95">
        <f t="shared" si="30"/>
        <v>457</v>
      </c>
      <c r="AY136" s="96">
        <f t="shared" si="32"/>
        <v>0</v>
      </c>
      <c r="AZ136" s="98"/>
      <c r="BA136" s="98"/>
      <c r="BB136" s="98"/>
      <c r="BC136" s="98"/>
      <c r="BD136" s="98"/>
      <c r="BE136" s="98"/>
      <c r="BF136" s="98"/>
      <c r="BG136" s="98"/>
      <c r="BH136" s="98"/>
      <c r="BI136" s="98"/>
      <c r="BJ136" s="98"/>
      <c r="BK136" s="98"/>
    </row>
    <row r="137" spans="1:63" ht="15" x14ac:dyDescent="0.25">
      <c r="A137" s="93" t="s">
        <v>408</v>
      </c>
      <c r="B137" s="93"/>
      <c r="C137" s="93"/>
      <c r="D137" s="93"/>
      <c r="E137" s="94"/>
      <c r="F137" s="93"/>
      <c r="G137" s="93"/>
      <c r="H137" s="93"/>
      <c r="I137" s="94"/>
      <c r="J137" s="93">
        <v>44</v>
      </c>
      <c r="K137" s="93">
        <v>44</v>
      </c>
      <c r="L137" s="93">
        <v>49</v>
      </c>
      <c r="M137" s="94"/>
      <c r="N137" s="93">
        <v>50</v>
      </c>
      <c r="O137" s="93">
        <v>52</v>
      </c>
      <c r="P137" s="93">
        <v>43</v>
      </c>
      <c r="Q137" s="94"/>
      <c r="R137" s="93">
        <f t="shared" si="33"/>
        <v>282</v>
      </c>
      <c r="S137" s="96">
        <f t="shared" si="31"/>
        <v>0</v>
      </c>
      <c r="T137" s="97"/>
      <c r="U137" s="97"/>
      <c r="V137" s="97"/>
      <c r="W137" s="97"/>
      <c r="X137" s="97"/>
      <c r="Y137" s="98"/>
      <c r="Z137" s="98"/>
      <c r="AA137" s="98"/>
      <c r="AB137" s="98"/>
      <c r="AC137" s="98"/>
      <c r="AD137" s="98"/>
      <c r="AE137" s="98"/>
      <c r="AG137" s="93" t="s">
        <v>408</v>
      </c>
      <c r="AH137" s="93"/>
      <c r="AI137" s="93"/>
      <c r="AJ137" s="93"/>
      <c r="AK137" s="94"/>
      <c r="AL137" s="93"/>
      <c r="AM137" s="93"/>
      <c r="AN137" s="93"/>
      <c r="AO137" s="94"/>
      <c r="AP137" s="3">
        <v>27</v>
      </c>
      <c r="AQ137" s="3">
        <v>59</v>
      </c>
      <c r="AR137" s="3">
        <v>67</v>
      </c>
      <c r="AS137" s="94"/>
      <c r="AT137" s="3">
        <v>65</v>
      </c>
      <c r="AU137" s="93">
        <v>58</v>
      </c>
      <c r="AV137" s="93"/>
      <c r="AW137" s="94"/>
      <c r="AX137" s="95">
        <f t="shared" si="30"/>
        <v>276</v>
      </c>
      <c r="AY137" s="96">
        <f t="shared" si="32"/>
        <v>0</v>
      </c>
      <c r="AZ137" s="98"/>
      <c r="BA137" s="98"/>
      <c r="BB137" s="98"/>
      <c r="BC137" s="98"/>
      <c r="BD137" s="98"/>
      <c r="BE137" s="98"/>
      <c r="BF137" s="98"/>
      <c r="BG137" s="98"/>
      <c r="BH137" s="98"/>
      <c r="BI137" s="98"/>
      <c r="BJ137" s="98"/>
      <c r="BK137" s="98"/>
    </row>
    <row r="138" spans="1:63" ht="15" x14ac:dyDescent="0.25">
      <c r="A138" s="93" t="s">
        <v>409</v>
      </c>
      <c r="B138" s="93"/>
      <c r="C138" s="93"/>
      <c r="D138" s="93"/>
      <c r="E138" s="94"/>
      <c r="F138" s="93"/>
      <c r="G138" s="93"/>
      <c r="H138" s="93"/>
      <c r="I138" s="94"/>
      <c r="J138" s="93">
        <v>9</v>
      </c>
      <c r="K138" s="93">
        <v>9</v>
      </c>
      <c r="L138" s="93">
        <v>9</v>
      </c>
      <c r="M138" s="94"/>
      <c r="N138" s="93">
        <v>10</v>
      </c>
      <c r="O138" s="93">
        <v>9</v>
      </c>
      <c r="P138" s="93">
        <v>9</v>
      </c>
      <c r="Q138" s="94"/>
      <c r="R138" s="93">
        <f t="shared" si="33"/>
        <v>55</v>
      </c>
      <c r="S138" s="96">
        <f t="shared" si="31"/>
        <v>0</v>
      </c>
      <c r="T138" s="97"/>
      <c r="U138" s="97"/>
      <c r="V138" s="97"/>
      <c r="W138" s="97"/>
      <c r="X138" s="97"/>
      <c r="Y138" s="98"/>
      <c r="Z138" s="98"/>
      <c r="AA138" s="98"/>
      <c r="AB138" s="98"/>
      <c r="AC138" s="98"/>
      <c r="AD138" s="98"/>
      <c r="AE138" s="98"/>
      <c r="AG138" s="93" t="s">
        <v>409</v>
      </c>
      <c r="AH138" s="93"/>
      <c r="AI138" s="93"/>
      <c r="AJ138" s="93"/>
      <c r="AK138" s="94"/>
      <c r="AL138" s="93"/>
      <c r="AM138" s="93"/>
      <c r="AN138" s="93"/>
      <c r="AO138" s="94"/>
      <c r="AP138" s="3">
        <v>11</v>
      </c>
      <c r="AQ138" s="3">
        <v>3</v>
      </c>
      <c r="AR138" s="3">
        <v>2</v>
      </c>
      <c r="AS138" s="94"/>
      <c r="AT138" s="3">
        <v>3</v>
      </c>
      <c r="AU138" s="93">
        <v>14</v>
      </c>
      <c r="AV138" s="93"/>
      <c r="AW138" s="94"/>
      <c r="AX138" s="95">
        <f t="shared" si="30"/>
        <v>33</v>
      </c>
      <c r="AY138" s="96">
        <f t="shared" si="32"/>
        <v>0</v>
      </c>
      <c r="AZ138" s="98"/>
      <c r="BA138" s="98"/>
      <c r="BB138" s="98"/>
      <c r="BC138" s="98"/>
      <c r="BD138" s="98"/>
      <c r="BE138" s="98"/>
      <c r="BF138" s="98"/>
      <c r="BG138" s="98"/>
      <c r="BH138" s="98"/>
      <c r="BI138" s="98"/>
      <c r="BJ138" s="98"/>
      <c r="BK138" s="98"/>
    </row>
    <row r="139" spans="1:63" ht="15" x14ac:dyDescent="0.25">
      <c r="A139" s="100" t="s">
        <v>410</v>
      </c>
      <c r="B139" s="101">
        <f t="shared" ref="B139:Q139" si="34">SUM(B118:B138)</f>
        <v>0</v>
      </c>
      <c r="C139" s="101">
        <f t="shared" si="34"/>
        <v>0</v>
      </c>
      <c r="D139" s="101">
        <f t="shared" si="34"/>
        <v>0</v>
      </c>
      <c r="E139" s="102">
        <f t="shared" si="34"/>
        <v>0</v>
      </c>
      <c r="F139" s="101">
        <f t="shared" si="34"/>
        <v>0</v>
      </c>
      <c r="G139" s="101">
        <f t="shared" si="34"/>
        <v>0</v>
      </c>
      <c r="H139" s="101">
        <f t="shared" si="34"/>
        <v>0</v>
      </c>
      <c r="I139" s="102">
        <f t="shared" si="34"/>
        <v>0</v>
      </c>
      <c r="J139" s="101">
        <f t="shared" si="34"/>
        <v>880</v>
      </c>
      <c r="K139" s="101">
        <f t="shared" si="34"/>
        <v>880</v>
      </c>
      <c r="L139" s="101">
        <f t="shared" si="34"/>
        <v>950</v>
      </c>
      <c r="M139" s="102">
        <f t="shared" si="34"/>
        <v>0</v>
      </c>
      <c r="N139" s="101">
        <f t="shared" si="34"/>
        <v>1000</v>
      </c>
      <c r="O139" s="101">
        <f t="shared" si="34"/>
        <v>1040</v>
      </c>
      <c r="P139" s="101">
        <f t="shared" si="34"/>
        <v>850</v>
      </c>
      <c r="Q139" s="102">
        <f t="shared" si="34"/>
        <v>0</v>
      </c>
      <c r="R139" s="101">
        <f t="shared" ref="R139:AE139" si="35">SUM(R118:R138)</f>
        <v>5600</v>
      </c>
      <c r="S139" s="96">
        <f t="shared" si="35"/>
        <v>0</v>
      </c>
      <c r="T139" s="101">
        <f t="shared" si="35"/>
        <v>0</v>
      </c>
      <c r="U139" s="101">
        <f t="shared" si="35"/>
        <v>0</v>
      </c>
      <c r="V139" s="101">
        <f t="shared" si="35"/>
        <v>0</v>
      </c>
      <c r="W139" s="101">
        <f t="shared" si="35"/>
        <v>0</v>
      </c>
      <c r="X139" s="101">
        <f t="shared" si="35"/>
        <v>0</v>
      </c>
      <c r="Y139" s="101">
        <f t="shared" si="35"/>
        <v>0</v>
      </c>
      <c r="Z139" s="101">
        <f t="shared" si="35"/>
        <v>0</v>
      </c>
      <c r="AA139" s="101">
        <f t="shared" si="35"/>
        <v>0</v>
      </c>
      <c r="AB139" s="101">
        <f t="shared" si="35"/>
        <v>0</v>
      </c>
      <c r="AC139" s="101">
        <f t="shared" si="35"/>
        <v>0</v>
      </c>
      <c r="AD139" s="101">
        <f t="shared" si="35"/>
        <v>0</v>
      </c>
      <c r="AE139" s="101">
        <f t="shared" si="35"/>
        <v>0</v>
      </c>
      <c r="AG139" s="100" t="s">
        <v>410</v>
      </c>
      <c r="AH139" s="101">
        <f t="shared" ref="AH139:BK139" si="36">SUM(AH118:AH138)</f>
        <v>0</v>
      </c>
      <c r="AI139" s="101">
        <f t="shared" si="36"/>
        <v>0</v>
      </c>
      <c r="AJ139" s="101">
        <f t="shared" si="36"/>
        <v>0</v>
      </c>
      <c r="AK139" s="102">
        <f t="shared" si="36"/>
        <v>0</v>
      </c>
      <c r="AL139" s="101">
        <f t="shared" si="36"/>
        <v>0</v>
      </c>
      <c r="AM139" s="101">
        <f t="shared" si="36"/>
        <v>0</v>
      </c>
      <c r="AN139" s="101">
        <f t="shared" si="36"/>
        <v>0</v>
      </c>
      <c r="AO139" s="102">
        <f t="shared" si="36"/>
        <v>0</v>
      </c>
      <c r="AP139" s="101">
        <f t="shared" si="36"/>
        <v>1036</v>
      </c>
      <c r="AQ139" s="101">
        <f t="shared" si="36"/>
        <v>911</v>
      </c>
      <c r="AR139" s="101">
        <f t="shared" si="36"/>
        <v>1258</v>
      </c>
      <c r="AS139" s="102">
        <f t="shared" si="36"/>
        <v>0</v>
      </c>
      <c r="AT139" s="101">
        <f t="shared" si="36"/>
        <v>1201</v>
      </c>
      <c r="AU139" s="101">
        <f t="shared" si="36"/>
        <v>1049</v>
      </c>
      <c r="AV139" s="101">
        <f t="shared" si="36"/>
        <v>0</v>
      </c>
      <c r="AW139" s="102">
        <f t="shared" si="36"/>
        <v>0</v>
      </c>
      <c r="AX139" s="103">
        <f t="shared" si="36"/>
        <v>5455</v>
      </c>
      <c r="AY139" s="104">
        <f t="shared" si="36"/>
        <v>0</v>
      </c>
      <c r="AZ139" s="101">
        <f t="shared" si="36"/>
        <v>0</v>
      </c>
      <c r="BA139" s="101">
        <f t="shared" si="36"/>
        <v>0</v>
      </c>
      <c r="BB139" s="101">
        <f t="shared" si="36"/>
        <v>0</v>
      </c>
      <c r="BC139" s="101">
        <f t="shared" si="36"/>
        <v>0</v>
      </c>
      <c r="BD139" s="101">
        <f t="shared" si="36"/>
        <v>0</v>
      </c>
      <c r="BE139" s="101">
        <f t="shared" si="36"/>
        <v>0</v>
      </c>
      <c r="BF139" s="101">
        <f t="shared" si="36"/>
        <v>0</v>
      </c>
      <c r="BG139" s="101">
        <f t="shared" si="36"/>
        <v>0</v>
      </c>
      <c r="BH139" s="101">
        <f t="shared" si="36"/>
        <v>0</v>
      </c>
      <c r="BI139" s="101">
        <f t="shared" si="36"/>
        <v>0</v>
      </c>
      <c r="BJ139" s="101">
        <f t="shared" si="36"/>
        <v>0</v>
      </c>
      <c r="BK139" s="101">
        <f t="shared" si="36"/>
        <v>0</v>
      </c>
    </row>
  </sheetData>
  <mergeCells count="96">
    <mergeCell ref="AX116:AY116"/>
    <mergeCell ref="AZ116:BE116"/>
    <mergeCell ref="BF116:BK116"/>
    <mergeCell ref="AZ90:BE90"/>
    <mergeCell ref="BF90:BK90"/>
    <mergeCell ref="B115:BK115"/>
    <mergeCell ref="R116:S116"/>
    <mergeCell ref="T116:Y116"/>
    <mergeCell ref="Z116:AE116"/>
    <mergeCell ref="AG116:AG117"/>
    <mergeCell ref="AJ116:AK116"/>
    <mergeCell ref="AN116:AO116"/>
    <mergeCell ref="AR116:AS116"/>
    <mergeCell ref="AV116:AW116"/>
    <mergeCell ref="A116:A117"/>
    <mergeCell ref="D116:E116"/>
    <mergeCell ref="H116:I116"/>
    <mergeCell ref="L116:M116"/>
    <mergeCell ref="P116:Q116"/>
    <mergeCell ref="BF64:BK64"/>
    <mergeCell ref="B89:BK89"/>
    <mergeCell ref="A90:A91"/>
    <mergeCell ref="D90:E90"/>
    <mergeCell ref="H90:I90"/>
    <mergeCell ref="L90:M90"/>
    <mergeCell ref="P90:Q90"/>
    <mergeCell ref="R90:S90"/>
    <mergeCell ref="T90:Y90"/>
    <mergeCell ref="Z90:AE90"/>
    <mergeCell ref="AG90:AG91"/>
    <mergeCell ref="AJ90:AK90"/>
    <mergeCell ref="AN90:AO90"/>
    <mergeCell ref="AR90:AS90"/>
    <mergeCell ref="AV90:AW90"/>
    <mergeCell ref="AX90:AY90"/>
    <mergeCell ref="B63:BK63"/>
    <mergeCell ref="A64:A65"/>
    <mergeCell ref="D64:E64"/>
    <mergeCell ref="H64:I64"/>
    <mergeCell ref="L64:M64"/>
    <mergeCell ref="P64:Q64"/>
    <mergeCell ref="R64:S64"/>
    <mergeCell ref="T64:Y64"/>
    <mergeCell ref="Z64:AE64"/>
    <mergeCell ref="AG64:AG65"/>
    <mergeCell ref="AJ64:AK64"/>
    <mergeCell ref="AN64:AO64"/>
    <mergeCell ref="AR64:AS64"/>
    <mergeCell ref="AV64:AW64"/>
    <mergeCell ref="AX64:AY64"/>
    <mergeCell ref="AZ64:BE6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7:BK37"/>
    <mergeCell ref="AR9:AS9"/>
    <mergeCell ref="AV9:AW9"/>
    <mergeCell ref="BF9:BK9"/>
    <mergeCell ref="AZ9:BE9"/>
    <mergeCell ref="AX37:AY37"/>
    <mergeCell ref="AZ37:BE37"/>
    <mergeCell ref="AX9:AY9"/>
    <mergeCell ref="B36:BK36"/>
    <mergeCell ref="AN37:AO37"/>
    <mergeCell ref="AR37:AS37"/>
    <mergeCell ref="AV37:AW37"/>
    <mergeCell ref="R37:S37"/>
    <mergeCell ref="T37:Y37"/>
    <mergeCell ref="Z37:AE37"/>
    <mergeCell ref="AG37:AG38"/>
    <mergeCell ref="AJ37:AK37"/>
    <mergeCell ref="A37:A38"/>
    <mergeCell ref="D37:E37"/>
    <mergeCell ref="H37:I37"/>
    <mergeCell ref="L37:M37"/>
    <mergeCell ref="P37:Q37"/>
  </mergeCells>
  <pageMargins left="0.7" right="0.7" top="0.75" bottom="0.75" header="0.3" footer="0.3"/>
  <pageSetup scale="17"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pageSetUpPr fitToPage="1"/>
  </sheetPr>
  <dimension ref="A1:E35"/>
  <sheetViews>
    <sheetView zoomScaleNormal="100" workbookViewId="0">
      <selection activeCell="H10" sqref="H10"/>
    </sheetView>
  </sheetViews>
  <sheetFormatPr baseColWidth="10" defaultColWidth="11.42578125" defaultRowHeight="14.25" x14ac:dyDescent="0.2"/>
  <cols>
    <col min="1" max="1" width="21" style="39" customWidth="1"/>
    <col min="2" max="2" width="44.7109375" style="39" customWidth="1"/>
    <col min="3" max="4" width="20.42578125" style="39" customWidth="1"/>
    <col min="5" max="5" width="24.28515625" style="39" customWidth="1"/>
    <col min="6" max="16384" width="11.42578125" style="39"/>
  </cols>
  <sheetData>
    <row r="1" spans="1:5" s="15" customFormat="1" ht="16.5" customHeight="1" x14ac:dyDescent="0.25">
      <c r="A1" s="645"/>
      <c r="B1" s="648" t="s">
        <v>121</v>
      </c>
      <c r="C1" s="648"/>
      <c r="D1" s="648"/>
      <c r="E1" s="105" t="s">
        <v>122</v>
      </c>
    </row>
    <row r="2" spans="1:5" s="15" customFormat="1" ht="20.25" customHeight="1" x14ac:dyDescent="0.25">
      <c r="A2" s="646"/>
      <c r="B2" s="649" t="s">
        <v>123</v>
      </c>
      <c r="C2" s="649"/>
      <c r="D2" s="649"/>
      <c r="E2" s="106" t="s">
        <v>124</v>
      </c>
    </row>
    <row r="3" spans="1:5" s="15" customFormat="1" ht="30" customHeight="1" x14ac:dyDescent="0.25">
      <c r="A3" s="646"/>
      <c r="B3" s="650" t="s">
        <v>125</v>
      </c>
      <c r="C3" s="650"/>
      <c r="D3" s="650"/>
      <c r="E3" s="106" t="s">
        <v>126</v>
      </c>
    </row>
    <row r="4" spans="1:5" s="15" customFormat="1" ht="16.5" customHeight="1" thickBot="1" x14ac:dyDescent="0.3">
      <c r="A4" s="647"/>
      <c r="B4" s="651"/>
      <c r="C4" s="651"/>
      <c r="D4" s="651"/>
      <c r="E4" s="107" t="s">
        <v>412</v>
      </c>
    </row>
    <row r="5" spans="1:5" s="15" customFormat="1" ht="9" customHeight="1" thickBot="1" x14ac:dyDescent="0.25">
      <c r="A5" s="39"/>
      <c r="B5" s="39"/>
      <c r="C5" s="39"/>
      <c r="D5" s="39"/>
      <c r="E5" s="39"/>
    </row>
    <row r="6" spans="1:5" ht="14.25" customHeight="1" x14ac:dyDescent="0.2">
      <c r="A6" s="663" t="s">
        <v>413</v>
      </c>
      <c r="B6" s="664"/>
      <c r="C6" s="664"/>
      <c r="D6" s="664"/>
      <c r="E6" s="665"/>
    </row>
    <row r="7" spans="1:5" ht="15.75" customHeight="1" thickBot="1" x14ac:dyDescent="0.25">
      <c r="A7" s="108" t="s">
        <v>414</v>
      </c>
      <c r="B7" s="109" t="s">
        <v>415</v>
      </c>
      <c r="C7" s="652" t="s">
        <v>416</v>
      </c>
      <c r="D7" s="652"/>
      <c r="E7" s="653"/>
    </row>
    <row r="8" spans="1:5" ht="105.95" customHeight="1" x14ac:dyDescent="0.2">
      <c r="A8" s="134">
        <v>45572</v>
      </c>
      <c r="B8" s="133" t="s">
        <v>417</v>
      </c>
      <c r="C8" s="657" t="s">
        <v>418</v>
      </c>
      <c r="D8" s="658"/>
      <c r="E8" s="659"/>
    </row>
    <row r="9" spans="1:5" x14ac:dyDescent="0.2">
      <c r="A9" s="110"/>
      <c r="B9" s="111"/>
      <c r="C9" s="654"/>
      <c r="D9" s="655"/>
      <c r="E9" s="656"/>
    </row>
    <row r="10" spans="1:5" x14ac:dyDescent="0.2">
      <c r="A10" s="110"/>
      <c r="B10" s="111"/>
      <c r="C10" s="654"/>
      <c r="D10" s="655"/>
      <c r="E10" s="656"/>
    </row>
    <row r="11" spans="1:5" x14ac:dyDescent="0.2">
      <c r="A11" s="110"/>
      <c r="B11" s="111"/>
      <c r="C11" s="654"/>
      <c r="D11" s="655"/>
      <c r="E11" s="656"/>
    </row>
    <row r="12" spans="1:5" x14ac:dyDescent="0.2">
      <c r="A12" s="110"/>
      <c r="B12" s="111"/>
      <c r="C12" s="654"/>
      <c r="D12" s="655"/>
      <c r="E12" s="656"/>
    </row>
    <row r="13" spans="1:5" x14ac:dyDescent="0.2">
      <c r="A13" s="110"/>
      <c r="B13" s="111"/>
      <c r="C13" s="654"/>
      <c r="D13" s="655"/>
      <c r="E13" s="656"/>
    </row>
    <row r="14" spans="1:5" x14ac:dyDescent="0.2">
      <c r="A14" s="110"/>
      <c r="B14" s="111"/>
      <c r="C14" s="654"/>
      <c r="D14" s="655"/>
      <c r="E14" s="656"/>
    </row>
    <row r="15" spans="1:5" x14ac:dyDescent="0.2">
      <c r="A15" s="110"/>
      <c r="B15" s="111"/>
      <c r="C15" s="654"/>
      <c r="D15" s="655"/>
      <c r="E15" s="656"/>
    </row>
    <row r="16" spans="1:5" x14ac:dyDescent="0.2">
      <c r="A16" s="110"/>
      <c r="B16" s="111"/>
      <c r="C16" s="654"/>
      <c r="D16" s="655"/>
      <c r="E16" s="656"/>
    </row>
    <row r="17" spans="1:5" x14ac:dyDescent="0.2">
      <c r="A17" s="110"/>
      <c r="B17" s="111"/>
      <c r="C17" s="654"/>
      <c r="D17" s="655"/>
      <c r="E17" s="656"/>
    </row>
    <row r="18" spans="1:5" x14ac:dyDescent="0.2">
      <c r="A18" s="110"/>
      <c r="B18" s="111"/>
      <c r="C18" s="654"/>
      <c r="D18" s="655"/>
      <c r="E18" s="656"/>
    </row>
    <row r="19" spans="1:5" x14ac:dyDescent="0.2">
      <c r="A19" s="110"/>
      <c r="B19" s="111"/>
      <c r="C19" s="654"/>
      <c r="D19" s="655"/>
      <c r="E19" s="656"/>
    </row>
    <row r="20" spans="1:5" x14ac:dyDescent="0.2">
      <c r="A20" s="110"/>
      <c r="B20" s="111"/>
      <c r="C20" s="654"/>
      <c r="D20" s="655"/>
      <c r="E20" s="656"/>
    </row>
    <row r="21" spans="1:5" x14ac:dyDescent="0.2">
      <c r="A21" s="110"/>
      <c r="B21" s="111"/>
      <c r="C21" s="654"/>
      <c r="D21" s="655"/>
      <c r="E21" s="656"/>
    </row>
    <row r="22" spans="1:5" x14ac:dyDescent="0.2">
      <c r="A22" s="110"/>
      <c r="B22" s="111"/>
      <c r="C22" s="654"/>
      <c r="D22" s="655"/>
      <c r="E22" s="656"/>
    </row>
    <row r="23" spans="1:5" x14ac:dyDescent="0.2">
      <c r="A23" s="110"/>
      <c r="B23" s="111"/>
      <c r="C23" s="654"/>
      <c r="D23" s="655"/>
      <c r="E23" s="656"/>
    </row>
    <row r="24" spans="1:5" x14ac:dyDescent="0.2">
      <c r="A24" s="110"/>
      <c r="B24" s="111"/>
      <c r="C24" s="654"/>
      <c r="D24" s="655"/>
      <c r="E24" s="656"/>
    </row>
    <row r="25" spans="1:5" x14ac:dyDescent="0.2">
      <c r="A25" s="110"/>
      <c r="B25" s="111"/>
      <c r="C25" s="654"/>
      <c r="D25" s="655"/>
      <c r="E25" s="656"/>
    </row>
    <row r="26" spans="1:5" x14ac:dyDescent="0.2">
      <c r="A26" s="110"/>
      <c r="B26" s="111"/>
      <c r="C26" s="654"/>
      <c r="D26" s="655"/>
      <c r="E26" s="656"/>
    </row>
    <row r="27" spans="1:5" x14ac:dyDescent="0.2">
      <c r="A27" s="110"/>
      <c r="B27" s="111"/>
      <c r="C27" s="654"/>
      <c r="D27" s="655"/>
      <c r="E27" s="656"/>
    </row>
    <row r="28" spans="1:5" x14ac:dyDescent="0.2">
      <c r="A28" s="110"/>
      <c r="B28" s="111"/>
      <c r="C28" s="654"/>
      <c r="D28" s="655"/>
      <c r="E28" s="656"/>
    </row>
    <row r="29" spans="1:5" x14ac:dyDescent="0.2">
      <c r="A29" s="110"/>
      <c r="B29" s="111"/>
      <c r="C29" s="654"/>
      <c r="D29" s="655"/>
      <c r="E29" s="656"/>
    </row>
    <row r="30" spans="1:5" x14ac:dyDescent="0.2">
      <c r="A30" s="110"/>
      <c r="B30" s="111"/>
      <c r="C30" s="654"/>
      <c r="D30" s="655"/>
      <c r="E30" s="656"/>
    </row>
    <row r="31" spans="1:5" x14ac:dyDescent="0.2">
      <c r="A31" s="110"/>
      <c r="B31" s="111"/>
      <c r="C31" s="654"/>
      <c r="D31" s="655"/>
      <c r="E31" s="656"/>
    </row>
    <row r="32" spans="1:5" x14ac:dyDescent="0.2">
      <c r="A32" s="110"/>
      <c r="B32" s="111"/>
      <c r="C32" s="654"/>
      <c r="D32" s="655"/>
      <c r="E32" s="656"/>
    </row>
    <row r="33" spans="1:5" x14ac:dyDescent="0.2">
      <c r="A33" s="110"/>
      <c r="B33" s="111"/>
      <c r="C33" s="654"/>
      <c r="D33" s="655"/>
      <c r="E33" s="656"/>
    </row>
    <row r="34" spans="1:5" x14ac:dyDescent="0.2">
      <c r="A34" s="110"/>
      <c r="B34" s="111"/>
      <c r="C34" s="654"/>
      <c r="D34" s="655"/>
      <c r="E34" s="656"/>
    </row>
    <row r="35" spans="1:5" ht="15" thickBot="1" x14ac:dyDescent="0.25">
      <c r="A35" s="112"/>
      <c r="B35" s="113"/>
      <c r="C35" s="660"/>
      <c r="D35" s="661"/>
      <c r="E35" s="662"/>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scale="62"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0.85546875" defaultRowHeight="15" x14ac:dyDescent="0.25"/>
  <cols>
    <col min="1" max="1" width="15.85546875" customWidth="1"/>
    <col min="2" max="2" width="70.42578125" customWidth="1"/>
    <col min="3" max="3" width="45.85546875" customWidth="1"/>
    <col min="4" max="4" width="77.85546875" customWidth="1"/>
    <col min="5" max="5" width="15.42578125" customWidth="1"/>
    <col min="6" max="6" width="53.42578125" customWidth="1"/>
    <col min="7" max="7" width="32.85546875" style="7" customWidth="1"/>
    <col min="8" max="8" width="19" style="2" customWidth="1"/>
    <col min="9" max="9" width="29.42578125" style="2" customWidth="1"/>
    <col min="10" max="10" width="36.28515625" style="2" customWidth="1"/>
  </cols>
  <sheetData>
    <row r="1" spans="1:10" ht="25.5" x14ac:dyDescent="0.25">
      <c r="A1" s="9" t="s">
        <v>419</v>
      </c>
      <c r="B1" s="9" t="s">
        <v>14</v>
      </c>
      <c r="C1" s="9" t="s">
        <v>420</v>
      </c>
      <c r="D1" s="9" t="s">
        <v>421</v>
      </c>
      <c r="E1" s="9" t="s">
        <v>422</v>
      </c>
      <c r="F1" s="10" t="s">
        <v>423</v>
      </c>
      <c r="G1" s="10" t="s">
        <v>86</v>
      </c>
      <c r="H1" s="10" t="s">
        <v>424</v>
      </c>
      <c r="I1" s="10" t="s">
        <v>424</v>
      </c>
      <c r="J1" s="10" t="s">
        <v>373</v>
      </c>
    </row>
    <row r="2" spans="1:10" x14ac:dyDescent="0.25">
      <c r="A2" s="11"/>
      <c r="B2" s="11"/>
      <c r="C2" s="11"/>
      <c r="D2" s="11"/>
      <c r="E2" s="11"/>
      <c r="F2" s="12"/>
      <c r="G2" s="3" t="s">
        <v>425</v>
      </c>
      <c r="H2" s="8" t="s">
        <v>426</v>
      </c>
      <c r="I2" s="8" t="s">
        <v>427</v>
      </c>
      <c r="J2" s="8" t="s">
        <v>428</v>
      </c>
    </row>
    <row r="3" spans="1:10" x14ac:dyDescent="0.25">
      <c r="A3" s="8" t="s">
        <v>429</v>
      </c>
      <c r="B3" s="14" t="s">
        <v>430</v>
      </c>
      <c r="C3" s="13" t="s">
        <v>431</v>
      </c>
      <c r="D3" s="8" t="s">
        <v>432</v>
      </c>
      <c r="E3" s="8" t="s">
        <v>433</v>
      </c>
      <c r="F3" s="8" t="s">
        <v>434</v>
      </c>
      <c r="G3" s="8" t="s">
        <v>435</v>
      </c>
      <c r="H3" s="8" t="s">
        <v>436</v>
      </c>
      <c r="I3" s="8" t="s">
        <v>437</v>
      </c>
      <c r="J3" s="8" t="s">
        <v>382</v>
      </c>
    </row>
    <row r="4" spans="1:10" x14ac:dyDescent="0.25">
      <c r="A4" s="8" t="s">
        <v>134</v>
      </c>
      <c r="B4" s="14" t="s">
        <v>135</v>
      </c>
      <c r="C4" s="13" t="s">
        <v>438</v>
      </c>
      <c r="D4" s="8" t="s">
        <v>439</v>
      </c>
      <c r="E4" s="8" t="s">
        <v>440</v>
      </c>
      <c r="F4" s="8" t="s">
        <v>441</v>
      </c>
      <c r="G4" s="8" t="s">
        <v>442</v>
      </c>
      <c r="H4" s="8" t="s">
        <v>261</v>
      </c>
      <c r="I4" s="8" t="s">
        <v>443</v>
      </c>
      <c r="J4" s="8" t="s">
        <v>377</v>
      </c>
    </row>
    <row r="5" spans="1:10" x14ac:dyDescent="0.25">
      <c r="A5" s="8" t="s">
        <v>444</v>
      </c>
      <c r="B5" s="14" t="s">
        <v>445</v>
      </c>
      <c r="C5" s="13" t="s">
        <v>446</v>
      </c>
      <c r="D5" s="8" t="s">
        <v>447</v>
      </c>
      <c r="E5" s="8" t="s">
        <v>448</v>
      </c>
      <c r="F5" s="8" t="s">
        <v>449</v>
      </c>
      <c r="G5" s="8" t="s">
        <v>450</v>
      </c>
      <c r="H5" s="8" t="s">
        <v>289</v>
      </c>
      <c r="I5" s="8" t="s">
        <v>451</v>
      </c>
      <c r="J5" s="8" t="s">
        <v>378</v>
      </c>
    </row>
    <row r="6" spans="1:10" x14ac:dyDescent="0.25">
      <c r="A6" s="8" t="s">
        <v>452</v>
      </c>
      <c r="B6" s="14" t="s">
        <v>453</v>
      </c>
      <c r="C6" s="13" t="s">
        <v>454</v>
      </c>
      <c r="D6" s="8" t="s">
        <v>455</v>
      </c>
      <c r="E6" s="8" t="s">
        <v>456</v>
      </c>
      <c r="F6" s="8" t="s">
        <v>457</v>
      </c>
      <c r="G6" s="8" t="s">
        <v>458</v>
      </c>
      <c r="H6" s="8"/>
      <c r="I6" s="8" t="s">
        <v>459</v>
      </c>
      <c r="J6" s="8" t="s">
        <v>379</v>
      </c>
    </row>
    <row r="7" spans="1:10" x14ac:dyDescent="0.25">
      <c r="A7" s="8"/>
      <c r="B7" s="14" t="s">
        <v>460</v>
      </c>
      <c r="C7" s="13" t="s">
        <v>461</v>
      </c>
      <c r="D7" s="8" t="s">
        <v>462</v>
      </c>
      <c r="E7" s="8" t="s">
        <v>463</v>
      </c>
      <c r="F7" s="8" t="s">
        <v>464</v>
      </c>
      <c r="G7" s="8" t="s">
        <v>465</v>
      </c>
      <c r="H7" s="8"/>
      <c r="I7" s="8" t="s">
        <v>388</v>
      </c>
      <c r="J7" s="8" t="s">
        <v>380</v>
      </c>
    </row>
    <row r="8" spans="1:10" x14ac:dyDescent="0.25">
      <c r="A8" s="8"/>
      <c r="B8" s="14" t="s">
        <v>466</v>
      </c>
      <c r="C8" s="13" t="s">
        <v>467</v>
      </c>
      <c r="D8" s="8" t="s">
        <v>468</v>
      </c>
      <c r="E8" s="8" t="s">
        <v>469</v>
      </c>
      <c r="F8" s="8" t="s">
        <v>470</v>
      </c>
      <c r="G8" s="8" t="s">
        <v>471</v>
      </c>
      <c r="H8" s="8"/>
      <c r="I8" s="8"/>
      <c r="J8" s="8"/>
    </row>
    <row r="9" spans="1:10" x14ac:dyDescent="0.25">
      <c r="C9" s="13" t="s">
        <v>472</v>
      </c>
      <c r="D9" s="8" t="s">
        <v>473</v>
      </c>
      <c r="E9" s="8"/>
      <c r="F9" s="8"/>
      <c r="G9" s="8" t="s">
        <v>474</v>
      </c>
    </row>
    <row r="10" spans="1:10" x14ac:dyDescent="0.25">
      <c r="C10" s="13" t="s">
        <v>475</v>
      </c>
      <c r="D10" s="8" t="s">
        <v>476</v>
      </c>
      <c r="E10" s="8"/>
      <c r="F10" s="8"/>
      <c r="G10" s="8" t="s">
        <v>477</v>
      </c>
    </row>
    <row r="11" spans="1:10" x14ac:dyDescent="0.25">
      <c r="C11" s="13" t="s">
        <v>478</v>
      </c>
      <c r="D11" s="8" t="s">
        <v>479</v>
      </c>
      <c r="E11" s="8"/>
      <c r="F11" s="8"/>
      <c r="G11" s="8" t="s">
        <v>480</v>
      </c>
    </row>
    <row r="12" spans="1:10" x14ac:dyDescent="0.25">
      <c r="C12" s="13" t="s">
        <v>136</v>
      </c>
      <c r="D12" s="8" t="s">
        <v>481</v>
      </c>
      <c r="E12" s="8"/>
      <c r="F12" s="8"/>
      <c r="G12" s="8" t="s">
        <v>482</v>
      </c>
    </row>
    <row r="13" spans="1:10" x14ac:dyDescent="0.25">
      <c r="C13" s="13" t="s">
        <v>188</v>
      </c>
      <c r="D13" s="8" t="s">
        <v>483</v>
      </c>
      <c r="E13" s="8"/>
      <c r="F13" s="8"/>
      <c r="G13" s="8" t="s">
        <v>484</v>
      </c>
    </row>
    <row r="14" spans="1:10" x14ac:dyDescent="0.25">
      <c r="B14" s="1"/>
      <c r="C14" s="13" t="s">
        <v>209</v>
      </c>
      <c r="D14" s="8" t="s">
        <v>485</v>
      </c>
      <c r="E14" s="8"/>
      <c r="F14" s="8"/>
      <c r="G14" s="8" t="s">
        <v>486</v>
      </c>
    </row>
    <row r="15" spans="1:10" x14ac:dyDescent="0.25">
      <c r="B15" s="1"/>
      <c r="C15" s="13" t="s">
        <v>487</v>
      </c>
      <c r="D15" s="8" t="s">
        <v>488</v>
      </c>
      <c r="E15" s="8"/>
      <c r="F15" s="8"/>
      <c r="G15" s="8" t="s">
        <v>489</v>
      </c>
    </row>
    <row r="16" spans="1:10" x14ac:dyDescent="0.25">
      <c r="C16" s="13" t="s">
        <v>490</v>
      </c>
      <c r="D16" s="8"/>
      <c r="E16" s="1"/>
      <c r="G16" s="5"/>
    </row>
    <row r="17" spans="2:7" x14ac:dyDescent="0.25">
      <c r="C17" s="13" t="s">
        <v>491</v>
      </c>
      <c r="D17" s="8"/>
      <c r="E17" s="1"/>
      <c r="G17" s="5"/>
    </row>
    <row r="18" spans="2:7" x14ac:dyDescent="0.25">
      <c r="C18" s="13" t="s">
        <v>492</v>
      </c>
      <c r="D18" s="8"/>
      <c r="E18" s="1"/>
      <c r="G18" s="5"/>
    </row>
    <row r="19" spans="2:7" x14ac:dyDescent="0.25">
      <c r="C19" s="13" t="s">
        <v>493</v>
      </c>
      <c r="D19" s="8"/>
      <c r="E19" s="1"/>
      <c r="G19" s="5"/>
    </row>
    <row r="20" spans="2:7" x14ac:dyDescent="0.25">
      <c r="B20" s="1"/>
      <c r="C20" s="13" t="s">
        <v>494</v>
      </c>
      <c r="D20" s="8"/>
      <c r="E20" s="1"/>
      <c r="G20" s="5"/>
    </row>
    <row r="21" spans="2:7" x14ac:dyDescent="0.25">
      <c r="E21" s="1"/>
      <c r="G21" s="5"/>
    </row>
    <row r="22" spans="2:7" x14ac:dyDescent="0.25">
      <c r="E22" s="1"/>
      <c r="G22" s="5"/>
    </row>
    <row r="23" spans="2:7" x14ac:dyDescent="0.25">
      <c r="G23" s="5"/>
    </row>
    <row r="24" spans="2:7" x14ac:dyDescent="0.25">
      <c r="G24" s="6" t="s">
        <v>495</v>
      </c>
    </row>
    <row r="25" spans="2:7" x14ac:dyDescent="0.25">
      <c r="G25" s="4" t="s">
        <v>496</v>
      </c>
    </row>
    <row r="26" spans="2:7" x14ac:dyDescent="0.25">
      <c r="G26" s="4" t="s">
        <v>497</v>
      </c>
    </row>
    <row r="27" spans="2:7" x14ac:dyDescent="0.25">
      <c r="G27" s="4" t="s">
        <v>498</v>
      </c>
    </row>
    <row r="28" spans="2:7" x14ac:dyDescent="0.25">
      <c r="G28" s="4" t="s">
        <v>499</v>
      </c>
    </row>
    <row r="29" spans="2:7" x14ac:dyDescent="0.25">
      <c r="G29" s="4" t="s">
        <v>500</v>
      </c>
    </row>
    <row r="30" spans="2:7" x14ac:dyDescent="0.25">
      <c r="G30" s="4" t="s">
        <v>501</v>
      </c>
    </row>
    <row r="31" spans="2:7" x14ac:dyDescent="0.25">
      <c r="G31" s="4" t="s">
        <v>502</v>
      </c>
    </row>
    <row r="32" spans="2:7" x14ac:dyDescent="0.25">
      <c r="G32" s="4" t="s">
        <v>503</v>
      </c>
    </row>
    <row r="33" spans="7:7" x14ac:dyDescent="0.25">
      <c r="G33" s="4" t="s">
        <v>504</v>
      </c>
    </row>
    <row r="34" spans="7:7" x14ac:dyDescent="0.25">
      <c r="G34" s="4" t="s">
        <v>505</v>
      </c>
    </row>
    <row r="35" spans="7:7" x14ac:dyDescent="0.25">
      <c r="G35" s="4" t="s">
        <v>506</v>
      </c>
    </row>
    <row r="36" spans="7:7" x14ac:dyDescent="0.25">
      <c r="G36" s="4" t="s">
        <v>507</v>
      </c>
    </row>
    <row r="37" spans="7:7" x14ac:dyDescent="0.25">
      <c r="G37" s="4" t="s">
        <v>508</v>
      </c>
    </row>
    <row r="38" spans="7:7" x14ac:dyDescent="0.25">
      <c r="G38" s="4" t="s">
        <v>509</v>
      </c>
    </row>
    <row r="39" spans="7:7" x14ac:dyDescent="0.25">
      <c r="G39" s="4" t="s">
        <v>510</v>
      </c>
    </row>
    <row r="40" spans="7:7" x14ac:dyDescent="0.25">
      <c r="G40" s="4" t="s">
        <v>511</v>
      </c>
    </row>
    <row r="41" spans="7:7" x14ac:dyDescent="0.25">
      <c r="G41" s="4" t="s">
        <v>512</v>
      </c>
    </row>
    <row r="42" spans="7:7" x14ac:dyDescent="0.25">
      <c r="G42" s="4" t="s">
        <v>513</v>
      </c>
    </row>
    <row r="43" spans="7:7" x14ac:dyDescent="0.25">
      <c r="G43" s="4" t="s">
        <v>514</v>
      </c>
    </row>
    <row r="44" spans="7:7" x14ac:dyDescent="0.25">
      <c r="G44" s="4" t="s">
        <v>515</v>
      </c>
    </row>
    <row r="45" spans="7:7" x14ac:dyDescent="0.25">
      <c r="G45" s="4" t="s">
        <v>516</v>
      </c>
    </row>
    <row r="46" spans="7:7" x14ac:dyDescent="0.25">
      <c r="G46" s="4" t="s">
        <v>517</v>
      </c>
    </row>
    <row r="47" spans="7:7" x14ac:dyDescent="0.25">
      <c r="G47" s="4" t="s">
        <v>518</v>
      </c>
    </row>
    <row r="48" spans="7:7" x14ac:dyDescent="0.25">
      <c r="G48" s="4" t="s">
        <v>519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8DF86A-DF64-4DBE-9DE1-1AD9C1CBDEB3}"/>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Instructivo</vt:lpstr>
      <vt:lpstr>Actividad 1</vt:lpstr>
      <vt:lpstr>Actividad 2</vt:lpstr>
      <vt:lpstr>Actividad 3</vt:lpstr>
      <vt:lpstr>Actividad 4</vt:lpstr>
      <vt:lpstr>Actividad 5</vt:lpstr>
      <vt:lpstr>Actividad 6</vt:lpstr>
      <vt:lpstr>Actividad 7</vt:lpstr>
      <vt:lpstr>Actividad 8</vt:lpstr>
      <vt:lpstr>Indicadores PA</vt:lpstr>
      <vt:lpstr>Hoja1</vt:lpstr>
      <vt:lpstr>Territorialización PA</vt:lpstr>
      <vt:lpstr>Control de Cambios</vt:lpstr>
      <vt:lpstr>listas</vt:lpstr>
      <vt:lpstr>'Actividad 1'!Área_de_impresión</vt:lpstr>
      <vt:lpstr>'Actividad 2'!Área_de_impresión</vt:lpstr>
      <vt:lpstr>'Actividad 3'!Área_de_impresión</vt:lpstr>
      <vt:lpstr>'Actividad 4'!Área_de_impresión</vt:lpstr>
      <vt:lpstr>'Actividad 5'!Área_de_impresión</vt:lpstr>
      <vt:lpstr>'Actividad 6'!Área_de_impresión</vt:lpstr>
      <vt:lpstr>'Actividad 7'!Área_de_impresión</vt:lpstr>
      <vt:lpstr>'Actividad 8'!Área_de_impresión</vt:lpstr>
      <vt:lpstr>'Control de Cambios'!Área_de_impresión</vt:lpstr>
      <vt:lpstr>'Indicadores PA'!Área_de_impresión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Liliana Andrea Hernandez</cp:lastModifiedBy>
  <cp:revision/>
  <dcterms:created xsi:type="dcterms:W3CDTF">2011-04-26T22:16:52Z</dcterms:created>
  <dcterms:modified xsi:type="dcterms:W3CDTF">2024-12-09T12:03:33Z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