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secretariadistritald-my.sharepoint.com/personal/aavila_sdmujer_gov_co/Documents/2024 SCPI/2024 OAP/06. sep-2024/"/>
    </mc:Choice>
  </mc:AlternateContent>
  <xr:revisionPtr revIDLastSave="0" documentId="8_{930D46BE-05E1-4EC0-8A9F-6D23278ADEF0}" xr6:coauthVersionLast="47" xr6:coauthVersionMax="47" xr10:uidLastSave="{00000000-0000-0000-0000-000000000000}"/>
  <bookViews>
    <workbookView xWindow="-108" yWindow="-108" windowWidth="23256" windowHeight="12456" activeTab="1" xr2:uid="{00000000-000D-0000-FFFF-FFFF00000000}"/>
  </bookViews>
  <sheets>
    <sheet name="Instructivo" sheetId="44" state="hidden" r:id="rId1"/>
    <sheet name="META 1" sheetId="40" r:id="rId2"/>
    <sheet name="META 2" sheetId="45" r:id="rId3"/>
    <sheet name="META 3" sheetId="46" r:id="rId4"/>
    <sheet name="META 4" sheetId="47" r:id="rId5"/>
    <sheet name="Indicadores PA" sheetId="36" r:id="rId6"/>
    <sheet name="Control de Cambios" sheetId="41" r:id="rId7"/>
    <sheet name="Hoja1" sheetId="42" state="hidden" r:id="rId8"/>
    <sheet name="listas" sheetId="43" state="hidden" r:id="rId9"/>
  </sheets>
  <definedNames>
    <definedName name="_xlnm._FilterDatabase" localSheetId="5" hidden="1">'Indicadores PA'!$A$12:$AV$12</definedName>
    <definedName name="_xlnm.Print_Area" localSheetId="1">'META 1'!$B$1:$AE$52</definedName>
    <definedName name="_xlnm.Print_Area" localSheetId="2">'META 2'!$A$1:$AD$44</definedName>
    <definedName name="_xlnm.Print_Area" localSheetId="3">'META 3'!$A$1:$AD$42</definedName>
    <definedName name="_xlnm.Print_Area" localSheetId="4">'META 4'!$A$1:$AD$44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3" i="36" l="1"/>
  <c r="Y25" i="47" l="1"/>
  <c r="Y23" i="47"/>
  <c r="Y25" i="46"/>
  <c r="Y23" i="46"/>
  <c r="Y25" i="45"/>
  <c r="Y23" i="45"/>
  <c r="Z25" i="40"/>
  <c r="AP21" i="36" l="1"/>
  <c r="AQ14" i="36"/>
  <c r="AQ15" i="36"/>
  <c r="AQ16" i="36"/>
  <c r="AQ18" i="36"/>
  <c r="AQ22" i="36"/>
  <c r="AQ24" i="36"/>
  <c r="AQ25" i="36"/>
  <c r="AP27" i="36"/>
  <c r="AC23" i="45" l="1"/>
  <c r="AD23" i="45" s="1"/>
  <c r="U37" i="40"/>
  <c r="X23" i="47"/>
  <c r="X23" i="46"/>
  <c r="X23" i="45"/>
  <c r="P42" i="47" l="1"/>
  <c r="W23" i="47"/>
  <c r="W23" i="46"/>
  <c r="X23" i="40"/>
  <c r="Y23" i="40" l="1"/>
  <c r="Z23" i="40" s="1"/>
  <c r="AP14" i="36"/>
  <c r="AP15" i="36"/>
  <c r="AP16" i="36"/>
  <c r="AP18" i="36"/>
  <c r="AP22" i="36"/>
  <c r="AP24" i="36"/>
  <c r="AP25" i="36"/>
  <c r="P44" i="46"/>
  <c r="P43" i="45"/>
  <c r="Q42" i="40" l="1"/>
  <c r="Q43" i="40"/>
  <c r="Q44" i="40"/>
  <c r="Q45" i="40"/>
  <c r="Q46" i="40"/>
  <c r="Q47" i="40"/>
  <c r="Q48" i="40"/>
  <c r="Q49" i="40"/>
  <c r="Q50" i="40"/>
  <c r="Q52" i="40"/>
  <c r="Q41" i="40"/>
  <c r="P41" i="45"/>
  <c r="P35" i="46" l="1"/>
  <c r="P43" i="46"/>
  <c r="P41" i="46"/>
  <c r="C35" i="40"/>
  <c r="P43" i="47"/>
  <c r="AA22" i="47" l="1"/>
  <c r="X22" i="47"/>
  <c r="X22" i="46"/>
  <c r="Y22" i="40"/>
  <c r="X22" i="45"/>
  <c r="Z24" i="47"/>
  <c r="Y24" i="47"/>
  <c r="AC24" i="45"/>
  <c r="P44" i="47"/>
  <c r="P41" i="47"/>
  <c r="P36" i="47"/>
  <c r="P35" i="47"/>
  <c r="P30" i="47"/>
  <c r="AC25" i="47"/>
  <c r="N25" i="47"/>
  <c r="O25" i="47" s="1"/>
  <c r="AC24" i="47"/>
  <c r="M24" i="47"/>
  <c r="L24" i="47"/>
  <c r="H24" i="47"/>
  <c r="G24" i="47"/>
  <c r="F24" i="47"/>
  <c r="E24" i="47"/>
  <c r="D24" i="47"/>
  <c r="C24" i="47"/>
  <c r="B24" i="47"/>
  <c r="AC23" i="47"/>
  <c r="N23" i="47"/>
  <c r="O23" i="47" s="1"/>
  <c r="AC22" i="47"/>
  <c r="N22" i="47"/>
  <c r="P42" i="46"/>
  <c r="P36" i="46"/>
  <c r="P30" i="46"/>
  <c r="AC25" i="46"/>
  <c r="AD25" i="46" s="1"/>
  <c r="N25" i="46"/>
  <c r="O25" i="46" s="1"/>
  <c r="AC24" i="46"/>
  <c r="M24" i="46"/>
  <c r="L24" i="46"/>
  <c r="H24" i="46"/>
  <c r="G24" i="46"/>
  <c r="F24" i="46"/>
  <c r="E24" i="46"/>
  <c r="D24" i="46"/>
  <c r="C24" i="46"/>
  <c r="B24" i="46"/>
  <c r="AC23" i="46"/>
  <c r="AD23" i="46" s="1"/>
  <c r="N23" i="46"/>
  <c r="O23" i="46" s="1"/>
  <c r="AC22" i="46"/>
  <c r="N22" i="46"/>
  <c r="P44" i="45"/>
  <c r="P42" i="45"/>
  <c r="P30" i="45"/>
  <c r="AC25" i="45"/>
  <c r="N25" i="45"/>
  <c r="O25" i="45" s="1"/>
  <c r="H24" i="45"/>
  <c r="G24" i="45"/>
  <c r="F24" i="45"/>
  <c r="E24" i="45"/>
  <c r="D24" i="45"/>
  <c r="C24" i="45"/>
  <c r="B24" i="45"/>
  <c r="N24" i="45" s="1"/>
  <c r="N23" i="45"/>
  <c r="O23" i="45" s="1"/>
  <c r="N22" i="45"/>
  <c r="AD24" i="40"/>
  <c r="N24" i="40"/>
  <c r="M24" i="40"/>
  <c r="L24" i="40"/>
  <c r="J24" i="40"/>
  <c r="I24" i="40"/>
  <c r="H24" i="40"/>
  <c r="G24" i="40"/>
  <c r="F24" i="40"/>
  <c r="E24" i="40"/>
  <c r="D24" i="40"/>
  <c r="C24" i="40"/>
  <c r="AE25" i="45" l="1"/>
  <c r="AD25" i="45"/>
  <c r="N24" i="47"/>
  <c r="N24" i="46"/>
  <c r="AC22" i="45"/>
  <c r="AE23" i="45" s="1"/>
  <c r="AE23" i="47"/>
  <c r="AD23" i="47"/>
  <c r="AE25" i="47"/>
  <c r="AD25" i="47"/>
  <c r="AE23" i="46"/>
  <c r="AE25" i="46"/>
  <c r="AP13" i="36"/>
  <c r="AQ13" i="36" s="1"/>
  <c r="O22" i="40"/>
  <c r="O23" i="40"/>
  <c r="P23" i="40" s="1"/>
  <c r="AD25" i="40"/>
  <c r="AE25" i="40" s="1"/>
  <c r="AD23" i="40"/>
  <c r="AE23" i="40" s="1"/>
  <c r="AD22" i="40"/>
  <c r="O25" i="40"/>
  <c r="P25" i="40" s="1"/>
  <c r="O24" i="40"/>
  <c r="Q30" i="40"/>
  <c r="AF25" i="40" l="1"/>
  <c r="AF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Leidy Maritza Ángel Hernández</author>
  </authors>
  <commentList>
    <comment ref="L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B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B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M15" authorId="2" shapeId="0" xr:uid="{0E1150F6-E938-42EC-A37B-5F5BA134E7C3}">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Z15" authorId="2" shapeId="0" xr:uid="{20473B47-8CB6-4C4A-9B9C-59A117308422}">
      <text>
        <r>
          <rPr>
            <sz val="9"/>
            <color rgb="FF000000"/>
            <rFont val="Tahoma"/>
            <family val="2"/>
          </rPr>
          <t xml:space="preserve">En este campo seleccionar de la lista desplegable la meta Plan de Desarrollo vigente, bajo la cual se encuentra articulado el proyecto de inversión </t>
        </r>
      </text>
    </comment>
    <comment ref="B17" authorId="2" shapeId="0" xr:uid="{A4A8A1E4-A145-411C-BD50-CC141AF22E62}">
      <text>
        <r>
          <rPr>
            <sz val="9"/>
            <color indexed="81"/>
            <rFont val="Tahoma"/>
            <family val="2"/>
          </rPr>
          <t>En este campo se diligencia el nombre de la actividad del proyecto de inversión</t>
        </r>
      </text>
    </comment>
    <comment ref="B21" authorId="0" shapeId="0" xr:uid="{00000000-0006-0000-0000-000003000000}">
      <text>
        <r>
          <rPr>
            <sz val="9"/>
            <color indexed="81"/>
            <rFont val="Tahoma"/>
            <family val="2"/>
          </rPr>
          <t>Valor de la reserva constituida al inicio de la vigencia</t>
        </r>
      </text>
    </comment>
    <comment ref="AE21" authorId="0" shapeId="0" xr:uid="{00000000-0006-0000-0000-000004000000}">
      <text>
        <r>
          <rPr>
            <sz val="9"/>
            <color rgb="FF000000"/>
            <rFont val="Tahoma"/>
            <family val="2"/>
          </rPr>
          <t>Ajustar las sumatorias en las formulas de compromisos y giros según el periodo según corresponda</t>
        </r>
      </text>
    </comment>
    <comment ref="B22" authorId="0" shapeId="0" xr:uid="{00000000-0006-0000-0000-000005000000}">
      <text>
        <r>
          <rPr>
            <sz val="9"/>
            <color indexed="81"/>
            <rFont val="Tahoma"/>
            <family val="2"/>
          </rPr>
          <t>Programación de acuerdo de desempleño en la ejecución de giros para cada mes de la vigencia.</t>
        </r>
      </text>
    </comment>
    <comment ref="Y22" authorId="3" shapeId="0" xr:uid="{DDECB69B-EFAE-4D8C-B9D7-FDEF959EEE60}">
      <text>
        <r>
          <rPr>
            <sz val="11"/>
            <color theme="1"/>
            <rFont val="Calibri"/>
            <family val="2"/>
            <scheme val="minor"/>
          </rPr>
          <t>Leidy Maritza Ángel Hernández:
OPS y logística</t>
        </r>
      </text>
    </comment>
    <comment ref="B23" authorId="0" shapeId="0" xr:uid="{00000000-0006-0000-0000-000006000000}">
      <text>
        <r>
          <rPr>
            <sz val="9"/>
            <color indexed="81"/>
            <rFont val="Tahoma"/>
            <family val="2"/>
          </rPr>
          <t>Liberaciones de reservas realizadas en cada mes de la vigencia.</t>
        </r>
      </text>
    </comment>
    <comment ref="B24" authorId="0" shapeId="0" xr:uid="{00000000-0006-0000-0000-000007000000}">
      <text>
        <r>
          <rPr>
            <sz val="9"/>
            <color indexed="81"/>
            <rFont val="Tahoma"/>
            <family val="2"/>
          </rPr>
          <t>Reserva definitiva despues de liberaciones.</t>
        </r>
      </text>
    </comment>
    <comment ref="B25" authorId="0" shapeId="0" xr:uid="{00000000-0006-0000-0000-000008000000}">
      <text>
        <r>
          <rPr>
            <sz val="9"/>
            <color indexed="81"/>
            <rFont val="Tahoma"/>
            <family val="2"/>
          </rPr>
          <t>Ejecución de los giros de la reserva para mes</t>
        </r>
      </text>
    </comment>
    <comment ref="B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C28" authorId="2" shapeId="0" xr:uid="{65D46435-DB94-4A56-9FC3-A713136B9863}">
      <text>
        <r>
          <rPr>
            <sz val="9"/>
            <color indexed="81"/>
            <rFont val="Tahoma"/>
            <family val="2"/>
          </rPr>
          <t>Se diligencia el rezago reportado al corte de diciembre de la vigencia anterior</t>
        </r>
      </text>
    </comment>
    <comment ref="B33" authorId="2" shapeId="0" xr:uid="{F81769B4-4129-4985-A7EC-26F6C2FC42B6}">
      <text>
        <r>
          <rPr>
            <sz val="9"/>
            <color indexed="81"/>
            <rFont val="Tahoma"/>
            <family val="2"/>
          </rPr>
          <t>En este campo se diligencia el nombre de la actividad del proyecto de inversión</t>
        </r>
      </text>
    </comment>
    <comment ref="C33" authorId="2" shapeId="0" xr:uid="{4EE1C5EF-8F6A-409A-B4F6-E2C23857097D}">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E33" authorId="2" shapeId="0" xr:uid="{B3862851-9615-46E0-BE47-FDA90E933FF7}">
      <text>
        <r>
          <rPr>
            <sz val="9"/>
            <color rgb="FF000000"/>
            <rFont val="Tahoma"/>
            <family val="2"/>
          </rPr>
          <t>Se diligencia la programación mensual de la actividad proyecto de inversión</t>
        </r>
      </text>
    </comment>
    <comment ref="B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C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Leidy Maritza Ángel Hernández</author>
  </authors>
  <commentList>
    <comment ref="K7" authorId="0" shapeId="0" xr:uid="{BE25B815-DDC7-4953-A609-997E254CB7E3}">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4801220E-063D-4A29-8A78-F2A29F586EE8}">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794546DD-21F5-4B9E-A123-4C30683FCE47}">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82B34D90-A754-40ED-927C-0CA83966DCA6}">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4A95EC77-9EB4-4D91-BDC2-BA6ADCBEC4C3}">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214A6A9D-E53B-4DC5-9C09-782F4A844015}">
      <text>
        <r>
          <rPr>
            <sz val="9"/>
            <color indexed="81"/>
            <rFont val="Tahoma"/>
            <family val="2"/>
          </rPr>
          <t>En este campo se diligencia el nombre de la actividad del proyecto de inversión</t>
        </r>
      </text>
    </comment>
    <comment ref="A21" authorId="0" shapeId="0" xr:uid="{1568D43F-016C-477F-AB38-7690AE47E52F}">
      <text>
        <r>
          <rPr>
            <sz val="9"/>
            <color indexed="81"/>
            <rFont val="Tahoma"/>
            <family val="2"/>
          </rPr>
          <t>Valor de la reserva constituida al inicio de la vigencia</t>
        </r>
      </text>
    </comment>
    <comment ref="AD21" authorId="0" shapeId="0" xr:uid="{ABC440BB-D4BE-44C1-8D61-5076AB67EF70}">
      <text>
        <r>
          <rPr>
            <sz val="9"/>
            <color indexed="81"/>
            <rFont val="Tahoma"/>
            <family val="2"/>
          </rPr>
          <t>Ajustar las sumatorias en las formulas de compromisos y giros según el periodo según corresponda</t>
        </r>
      </text>
    </comment>
    <comment ref="A22" authorId="0" shapeId="0" xr:uid="{7BABE880-934E-48A1-8D12-1E3AA8541698}">
      <text>
        <r>
          <rPr>
            <sz val="9"/>
            <color indexed="81"/>
            <rFont val="Tahoma"/>
            <family val="2"/>
          </rPr>
          <t>Programación de acuerdo de desempleño en la ejecución de giros para cada mes de la vigencia.</t>
        </r>
      </text>
    </comment>
    <comment ref="X22" authorId="3" shapeId="0" xr:uid="{A1CF186B-6878-4688-9E57-C4581136F5D9}">
      <text>
        <r>
          <rPr>
            <sz val="11"/>
            <color theme="1"/>
            <rFont val="Calibri"/>
            <family val="2"/>
            <scheme val="minor"/>
          </rPr>
          <t>Leidy Maritza Ángel Hernández:
OPS y logística</t>
        </r>
      </text>
    </comment>
    <comment ref="A23" authorId="0" shapeId="0" xr:uid="{78CB95E1-63E2-4260-AD2D-A80E70D5C608}">
      <text>
        <r>
          <rPr>
            <sz val="9"/>
            <color indexed="81"/>
            <rFont val="Tahoma"/>
            <family val="2"/>
          </rPr>
          <t>Liberaciones de reservas realizadas en cada mes de la vigencia.</t>
        </r>
      </text>
    </comment>
    <comment ref="A24" authorId="0" shapeId="0" xr:uid="{70CBF936-54D2-4375-8FE0-457472D9DAB7}">
      <text>
        <r>
          <rPr>
            <sz val="9"/>
            <color indexed="81"/>
            <rFont val="Tahoma"/>
            <family val="2"/>
          </rPr>
          <t>Reserva definitiva despues de liberaciones.</t>
        </r>
      </text>
    </comment>
    <comment ref="A25" authorId="0" shapeId="0" xr:uid="{AD3096E3-E668-4972-8DEB-A171B1E0B475}">
      <text>
        <r>
          <rPr>
            <sz val="9"/>
            <color indexed="81"/>
            <rFont val="Tahoma"/>
            <family val="2"/>
          </rPr>
          <t>Ejecución de los giros de la reserva para mes</t>
        </r>
      </text>
    </comment>
    <comment ref="A28" authorId="2" shapeId="0" xr:uid="{48C4BEC5-766B-41DB-A314-9B308A6C81BB}">
      <text>
        <r>
          <rPr>
            <sz val="9"/>
            <color indexed="81"/>
            <rFont val="Tahoma"/>
            <family val="2"/>
          </rPr>
          <t>En este campo se diligencia el nombre de la actividad del proyecto que se reportó con rezago en su cumplimiento físico en la vigencia anterior</t>
        </r>
      </text>
    </comment>
    <comment ref="B28" authorId="2" shapeId="0" xr:uid="{AD326DC3-3A16-47D4-B5D9-3DDE847E6113}">
      <text>
        <r>
          <rPr>
            <sz val="9"/>
            <color indexed="81"/>
            <rFont val="Tahoma"/>
            <family val="2"/>
          </rPr>
          <t>Se diligencia el rezago reportado al corte de diciembre de la vigencia anterior</t>
        </r>
      </text>
    </comment>
    <comment ref="A33" authorId="2" shapeId="0" xr:uid="{EFB98094-73EC-4F5F-8C3D-5F08E64B2BD3}">
      <text>
        <r>
          <rPr>
            <sz val="9"/>
            <color indexed="81"/>
            <rFont val="Tahoma"/>
            <family val="2"/>
          </rPr>
          <t>En este campo se diligencia el nombre de la actividad del proyecto de inversión</t>
        </r>
      </text>
    </comment>
    <comment ref="B33" authorId="2" shapeId="0" xr:uid="{A0535F38-B222-4D68-B792-D6A722067B52}">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3BC89660-A9AE-48FB-A188-A8E49DF97585}">
      <text>
        <r>
          <rPr>
            <sz val="9"/>
            <color indexed="81"/>
            <rFont val="Tahoma"/>
            <family val="2"/>
          </rPr>
          <t>Se diligencia la programación mensual de la actividad proyecto de inversión</t>
        </r>
      </text>
    </comment>
    <comment ref="A39" authorId="2" shapeId="0" xr:uid="{C7FF10D0-EFA0-43DE-A8C0-3B5CA46330E1}">
      <text>
        <r>
          <rPr>
            <sz val="9"/>
            <color indexed="81"/>
            <rFont val="Tahoma"/>
            <family val="2"/>
          </rPr>
          <t>En este campo se diligencia el nombre de la tarea definida para la gestión de cumplimiento de la actividad del proyecto de inversión</t>
        </r>
      </text>
    </comment>
    <comment ref="B39" authorId="2" shapeId="0" xr:uid="{CD07A9B5-40FF-4B63-8355-BB58371165A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Leidy Maritza Ángel Hernández</author>
  </authors>
  <commentList>
    <comment ref="K7" authorId="0" shapeId="0" xr:uid="{42DA9040-01C6-4A5F-B987-60F50FFE132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F08662FE-2CF4-4865-A417-20EB5CAB702C}">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A9B6F07A-3795-4802-8DBF-0A37EF20A504}">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77D0C88C-616E-48C6-BFCB-96CDD17BB704}">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4527590D-2208-49CE-BC47-0C40449D23A7}">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ACB61EFD-4379-4E78-B54F-F33FBE911FBC}">
      <text>
        <r>
          <rPr>
            <sz val="9"/>
            <color indexed="81"/>
            <rFont val="Tahoma"/>
            <family val="2"/>
          </rPr>
          <t>En este campo se diligencia el nombre de la actividad del proyecto de inversión</t>
        </r>
      </text>
    </comment>
    <comment ref="A21" authorId="0" shapeId="0" xr:uid="{AD513268-04A6-46A1-B004-BB0B970DFB90}">
      <text>
        <r>
          <rPr>
            <sz val="9"/>
            <color indexed="81"/>
            <rFont val="Tahoma"/>
            <family val="2"/>
          </rPr>
          <t>Valor de la reserva constituida al inicio de la vigencia</t>
        </r>
      </text>
    </comment>
    <comment ref="AD21" authorId="0" shapeId="0" xr:uid="{8DF41842-C277-4695-AF8A-6314699AD80B}">
      <text>
        <r>
          <rPr>
            <sz val="9"/>
            <color indexed="81"/>
            <rFont val="Tahoma"/>
            <family val="2"/>
          </rPr>
          <t>Ajustar las sumatorias en las formulas de compromisos y giros según el periodo según corresponda</t>
        </r>
      </text>
    </comment>
    <comment ref="A22" authorId="0" shapeId="0" xr:uid="{B5726FA5-195A-4C91-9140-D1F7D6D89B09}">
      <text>
        <r>
          <rPr>
            <sz val="9"/>
            <color indexed="81"/>
            <rFont val="Tahoma"/>
            <family val="2"/>
          </rPr>
          <t>Programación de acuerdo de desempleño en la ejecución de giros para cada mes de la vigencia.</t>
        </r>
      </text>
    </comment>
    <comment ref="X22" authorId="3" shapeId="0" xr:uid="{00217CF4-B539-4C7F-8A0F-793849C89983}">
      <text>
        <r>
          <rPr>
            <sz val="11"/>
            <color theme="1"/>
            <rFont val="Calibri"/>
            <family val="2"/>
            <scheme val="minor"/>
          </rPr>
          <t>Leidy Maritza Ángel Hernández:
OPS y logística</t>
        </r>
      </text>
    </comment>
    <comment ref="AA22" authorId="3" shapeId="0" xr:uid="{C98F2772-5323-4025-8D9B-DE7A9354D688}">
      <text>
        <r>
          <rPr>
            <sz val="11"/>
            <color theme="1"/>
            <rFont val="Calibri"/>
            <family val="2"/>
            <scheme val="minor"/>
          </rPr>
          <t>Leidy Maritza Ángel Hernández:
Saldo logística posible adición</t>
        </r>
      </text>
    </comment>
    <comment ref="A23" authorId="0" shapeId="0" xr:uid="{86A7F5F9-3F86-4351-AE54-1DFE8E2B06F4}">
      <text>
        <r>
          <rPr>
            <sz val="9"/>
            <color indexed="81"/>
            <rFont val="Tahoma"/>
            <family val="2"/>
          </rPr>
          <t>Liberaciones de reservas realizadas en cada mes de la vigencia.</t>
        </r>
      </text>
    </comment>
    <comment ref="A24" authorId="0" shapeId="0" xr:uid="{BE40F3C2-5C80-410B-828D-E105758D8652}">
      <text>
        <r>
          <rPr>
            <sz val="9"/>
            <color indexed="81"/>
            <rFont val="Tahoma"/>
            <family val="2"/>
          </rPr>
          <t>Reserva definitiva despues de liberaciones.</t>
        </r>
      </text>
    </comment>
    <comment ref="A25" authorId="0" shapeId="0" xr:uid="{88155FCB-0ED2-4B77-BEE3-7A982007574F}">
      <text>
        <r>
          <rPr>
            <sz val="9"/>
            <color indexed="81"/>
            <rFont val="Tahoma"/>
            <family val="2"/>
          </rPr>
          <t>Ejecución de los giros de la reserva para mes</t>
        </r>
      </text>
    </comment>
    <comment ref="A28" authorId="2" shapeId="0" xr:uid="{AD1DFA3E-22DF-425E-A0D3-4E2618089B4B}">
      <text>
        <r>
          <rPr>
            <sz val="9"/>
            <color indexed="81"/>
            <rFont val="Tahoma"/>
            <family val="2"/>
          </rPr>
          <t>En este campo se diligencia el nombre de la actividad del proyecto que se reportó con rezago en su cumplimiento físico en la vigencia anterior</t>
        </r>
      </text>
    </comment>
    <comment ref="B28" authorId="2" shapeId="0" xr:uid="{B8279960-3F29-4B93-B030-09F342A20542}">
      <text>
        <r>
          <rPr>
            <sz val="9"/>
            <color indexed="81"/>
            <rFont val="Tahoma"/>
            <family val="2"/>
          </rPr>
          <t>Se diligencia el rezago reportado al corte de diciembre de la vigencia anterior</t>
        </r>
      </text>
    </comment>
    <comment ref="A33" authorId="2" shapeId="0" xr:uid="{34049BA6-3BCB-478E-AEE3-2F44B164CF91}">
      <text>
        <r>
          <rPr>
            <sz val="9"/>
            <color indexed="81"/>
            <rFont val="Tahoma"/>
            <family val="2"/>
          </rPr>
          <t>En este campo se diligencia el nombre de la actividad del proyecto de inversión</t>
        </r>
      </text>
    </comment>
    <comment ref="B33" authorId="2" shapeId="0" xr:uid="{46D831D2-CA48-4FC8-9F3C-F8DCD1536A81}">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9FF2EB08-6EEB-46FB-9A8A-0F2DC7650ED5}">
      <text>
        <r>
          <rPr>
            <sz val="9"/>
            <color rgb="FF000000"/>
            <rFont val="Tahoma"/>
            <family val="2"/>
          </rPr>
          <t>Se diligencia la programación mensual de la actividad proyecto de inversión</t>
        </r>
      </text>
    </comment>
    <comment ref="A39" authorId="2" shapeId="0" xr:uid="{5B6AFC14-C6C1-47DB-964E-EC8BD6BF73AA}">
      <text>
        <r>
          <rPr>
            <sz val="9"/>
            <color indexed="81"/>
            <rFont val="Tahoma"/>
            <family val="2"/>
          </rPr>
          <t>En este campo se diligencia el nombre de la tarea definida para la gestión de cumplimiento de la actividad del proyecto de inversión</t>
        </r>
      </text>
    </comment>
    <comment ref="B39" authorId="2" shapeId="0" xr:uid="{E7DCB6A5-D91A-4D7E-8834-E8E7476325FA}">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Leidy Maritza Ángel Hernández</author>
  </authors>
  <commentList>
    <comment ref="K7" authorId="0" shapeId="0" xr:uid="{C8531AE5-9B64-4A66-9C19-64BE21D44256}">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3E60FCB5-8B4D-43FA-ADA4-16E771F81E0C}">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D126ACE8-ADD0-4B31-95BB-B189BDDFCF3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E04B6E47-432F-4AFA-9039-D2C3B51DE23A}">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4F295366-EE61-41CA-AB08-278612B28393}">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73497CF-7FB8-4892-9006-77CDC02E69D3}">
      <text>
        <r>
          <rPr>
            <sz val="9"/>
            <color indexed="81"/>
            <rFont val="Tahoma"/>
            <family val="2"/>
          </rPr>
          <t>En este campo se diligencia el nombre de la actividad del proyecto de inversión</t>
        </r>
      </text>
    </comment>
    <comment ref="A21" authorId="0" shapeId="0" xr:uid="{FF8DB965-4E9C-4F2D-99D2-7868E6B09277}">
      <text>
        <r>
          <rPr>
            <sz val="9"/>
            <color indexed="81"/>
            <rFont val="Tahoma"/>
            <family val="2"/>
          </rPr>
          <t>Valor de la reserva constituida al inicio de la vigencia</t>
        </r>
      </text>
    </comment>
    <comment ref="AD21" authorId="0" shapeId="0" xr:uid="{46580535-7134-417F-818D-8C7E612FC842}">
      <text>
        <r>
          <rPr>
            <sz val="9"/>
            <color indexed="81"/>
            <rFont val="Tahoma"/>
            <family val="2"/>
          </rPr>
          <t>Ajustar las sumatorias en las formulas de compromisos y giros según el periodo según corresponda</t>
        </r>
      </text>
    </comment>
    <comment ref="A22" authorId="0" shapeId="0" xr:uid="{2274D237-1662-4A50-998F-767E07721DEA}">
      <text>
        <r>
          <rPr>
            <sz val="9"/>
            <color indexed="81"/>
            <rFont val="Tahoma"/>
            <family val="2"/>
          </rPr>
          <t>Programación de acuerdo de desempleño en la ejecución de giros para cada mes de la vigencia.</t>
        </r>
      </text>
    </comment>
    <comment ref="AA22" authorId="3" shapeId="0" xr:uid="{4958F59B-1337-48CE-96B3-DC9463E6A1B6}">
      <text>
        <r>
          <rPr>
            <sz val="11"/>
            <color theme="1"/>
            <rFont val="Calibri"/>
            <family val="2"/>
            <scheme val="minor"/>
          </rPr>
          <t>Leidy Maritza Ángel Hernández:
Saldo logística adición</t>
        </r>
      </text>
    </comment>
    <comment ref="A23" authorId="0" shapeId="0" xr:uid="{DCC929D0-597F-4B4C-A6C3-D53757306430}">
      <text>
        <r>
          <rPr>
            <sz val="9"/>
            <color indexed="81"/>
            <rFont val="Tahoma"/>
            <family val="2"/>
          </rPr>
          <t>Liberaciones de reservas realizadas en cada mes de la vigencia.</t>
        </r>
      </text>
    </comment>
    <comment ref="A24" authorId="0" shapeId="0" xr:uid="{133A627C-BD5C-4E21-AF6B-518DFD734D6C}">
      <text>
        <r>
          <rPr>
            <sz val="9"/>
            <color indexed="81"/>
            <rFont val="Tahoma"/>
            <family val="2"/>
          </rPr>
          <t>Reserva definitiva despues de liberaciones.</t>
        </r>
      </text>
    </comment>
    <comment ref="A25" authorId="0" shapeId="0" xr:uid="{1D21B79D-32C3-49A2-8CD6-F43EFBFBAF2E}">
      <text>
        <r>
          <rPr>
            <sz val="9"/>
            <color indexed="81"/>
            <rFont val="Tahoma"/>
            <family val="2"/>
          </rPr>
          <t>Ejecución de los giros de la reserva para mes</t>
        </r>
      </text>
    </comment>
    <comment ref="A28" authorId="2" shapeId="0" xr:uid="{75667AA3-2D02-4B9F-A2D2-309614062C8C}">
      <text>
        <r>
          <rPr>
            <sz val="9"/>
            <color indexed="81"/>
            <rFont val="Tahoma"/>
            <family val="2"/>
          </rPr>
          <t>En este campo se diligencia el nombre de la actividad del proyecto que se reportó con rezago en su cumplimiento físico en la vigencia anterior</t>
        </r>
      </text>
    </comment>
    <comment ref="B28" authorId="2" shapeId="0" xr:uid="{1ECDF77A-2B8F-4DD3-ACC4-73459455A9F8}">
      <text>
        <r>
          <rPr>
            <sz val="9"/>
            <color indexed="81"/>
            <rFont val="Tahoma"/>
            <family val="2"/>
          </rPr>
          <t>Se diligencia el rezago reportado al corte de diciembre de la vigencia anterior</t>
        </r>
      </text>
    </comment>
    <comment ref="A33" authorId="2" shapeId="0" xr:uid="{6F9F49D0-7FCC-41A1-83E5-531DE081D372}">
      <text>
        <r>
          <rPr>
            <sz val="9"/>
            <color indexed="81"/>
            <rFont val="Tahoma"/>
            <family val="2"/>
          </rPr>
          <t>En este campo se diligencia el nombre de la actividad del proyecto de inversión</t>
        </r>
      </text>
    </comment>
    <comment ref="B33" authorId="2" shapeId="0" xr:uid="{8CD5B8AE-2734-4EB7-BADC-8138B6D60E15}">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2E424BDA-D5B5-4599-BC53-939D61BDB97E}">
      <text>
        <r>
          <rPr>
            <sz val="9"/>
            <color indexed="81"/>
            <rFont val="Tahoma"/>
            <family val="2"/>
          </rPr>
          <t>Se diligencia la programación mensual de la actividad proyecto de inversión</t>
        </r>
      </text>
    </comment>
    <comment ref="A39" authorId="2" shapeId="0" xr:uid="{0996A77A-8820-4AF3-AC1E-BE1A95E034EA}">
      <text>
        <r>
          <rPr>
            <sz val="9"/>
            <color indexed="81"/>
            <rFont val="Tahoma"/>
            <family val="2"/>
          </rPr>
          <t>En este campo se diligencia el nombre de la tarea definida para la gestión de cumplimiento de la actividad del proyecto de inversión</t>
        </r>
      </text>
    </comment>
    <comment ref="B39" authorId="2" shapeId="0" xr:uid="{9F03C4FD-253C-4DF4-AECC-A33E9B1EC3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100-000002000000}">
      <text>
        <r>
          <rPr>
            <sz val="10"/>
            <color rgb="FF000000"/>
            <rFont val="Tahoma"/>
            <family val="2"/>
          </rPr>
          <t>En este campo se diligencia el link o la ruta donde se puede consultar las evidencias que soportan la ejecución reportada</t>
        </r>
      </text>
    </comment>
    <comment ref="AT5" authorId="0" shapeId="0" xr:uid="{00000000-0006-0000-0100-000003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U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F11" authorId="2" shapeId="0" xr:uid="{74EB28E2-4F7D-442C-9A94-219E77A54258}">
      <text>
        <r>
          <rPr>
            <sz val="10"/>
            <color rgb="FF000000"/>
            <rFont val="Tahoma"/>
            <family val="2"/>
          </rPr>
          <t>Define la representación matemática del cálculo del indicador.</t>
        </r>
      </text>
    </comment>
    <comment ref="G11" authorId="0" shapeId="0" xr:uid="{00000000-0006-0000-0100-000009000000}">
      <text>
        <r>
          <rPr>
            <sz val="10"/>
            <color rgb="FF000000"/>
            <rFont val="Tahoma"/>
            <family val="2"/>
          </rPr>
          <t xml:space="preserve">En coherencia con los mediciones establecidas por la SDH, Corresponde a:
</t>
        </r>
        <r>
          <rPr>
            <sz val="10"/>
            <color rgb="FF000000"/>
            <rFont val="Tahoma"/>
            <family val="2"/>
          </rPr>
          <t xml:space="preserve">Suma 
</t>
        </r>
        <r>
          <rPr>
            <sz val="10"/>
            <color rgb="FF000000"/>
            <rFont val="Tahoma"/>
            <family val="2"/>
          </rPr>
          <t xml:space="preserve">Creciente
</t>
        </r>
        <r>
          <rPr>
            <sz val="10"/>
            <color rgb="FF000000"/>
            <rFont val="Tahoma"/>
            <family val="2"/>
          </rPr>
          <t xml:space="preserve">Decreciente
</t>
        </r>
        <r>
          <rPr>
            <sz val="10"/>
            <color rgb="FF000000"/>
            <rFont val="Tahoma"/>
            <family val="2"/>
          </rPr>
          <t>Constante</t>
        </r>
      </text>
    </comment>
    <comment ref="H11" authorId="2" shapeId="0" xr:uid="{70B8F934-7A39-437F-A15F-9F543440E210}">
      <text>
        <r>
          <rPr>
            <sz val="10"/>
            <color rgb="FF000000"/>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rgb="FF000000"/>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<sst xmlns="http://schemas.openxmlformats.org/spreadsheetml/2006/main" count="1202" uniqueCount="517">
  <si>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</si>
  <si>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</si>
  <si>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</si>
  <si>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</si>
  <si>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</si>
  <si>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</si>
  <si>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</si>
  <si>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</si>
  <si>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</si>
  <si>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</si>
  <si>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</si>
  <si>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</si>
  <si>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</si>
  <si>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</si>
  <si>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</si>
  <si>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</si>
  <si>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</si>
  <si>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</si>
  <si>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</si>
  <si>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</si>
  <si>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</si>
  <si>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</si>
  <si>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</si>
  <si>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</si>
  <si>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</si>
  <si>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</si>
  <si>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</si>
  <si>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</si>
  <si>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</si>
  <si>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</si>
  <si>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</si>
  <si>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</si>
  <si>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</si>
  <si>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</si>
  <si>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</si>
  <si>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</si>
  <si>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</si>
  <si>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</si>
  <si>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</si>
  <si>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</si>
  <si>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</si>
  <si>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</si>
  <si>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</si>
  <si>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</si>
  <si>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</si>
  <si>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</si>
  <si>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</si>
  <si>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</si>
  <si>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</si>
  <si>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</si>
  <si>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</si>
  <si>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</si>
  <si>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</si>
  <si>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</si>
  <si>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</si>
  <si>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</si>
  <si>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</si>
  <si>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</si>
  <si>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</si>
  <si>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</si>
  <si>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</si>
  <si>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</si>
  <si>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</si>
  <si>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</si>
  <si>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</si>
  <si>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</si>
  <si>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</si>
  <si>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</si>
  <si>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</si>
  <si>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</si>
  <si>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</si>
  <si>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</si>
  <si>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</si>
  <si>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</si>
  <si>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</si>
  <si>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</si>
  <si>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</si>
  <si>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</si>
  <si>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</si>
  <si>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</si>
  <si>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</si>
  <si>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</si>
  <si>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</si>
  <si>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</si>
  <si>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</si>
  <si>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</si>
  <si>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</si>
  <si>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</si>
  <si>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</si>
  <si>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</si>
  <si>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</si>
  <si>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</si>
  <si>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</si>
  <si>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</si>
  <si>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</si>
  <si>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</si>
  <si>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</si>
  <si>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</si>
  <si>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</si>
  <si>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</si>
  <si>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</si>
  <si>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</si>
  <si>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</si>
  <si>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</si>
  <si>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</si>
  <si>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</si>
  <si>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</si>
  <si>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</si>
  <si>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</si>
  <si>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</si>
  <si>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</si>
  <si>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</si>
  <si>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</si>
  <si>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</si>
  <si>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</si>
  <si>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</si>
  <si>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</si>
  <si>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</si>
  <si>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</si>
  <si>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</si>
  <si>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</si>
  <si>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</si>
  <si>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</si>
  <si>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</si>
  <si>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</si>
  <si>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</si>
  <si>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</si>
  <si>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</si>
  <si>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JUL</t>
  </si>
  <si>
    <t>FORMULACION</t>
  </si>
  <si>
    <t>X</t>
  </si>
  <si>
    <t>ACTUALIZACION</t>
  </si>
  <si>
    <t>SEGUIMIENTO</t>
  </si>
  <si>
    <t>8222 - Fortalecimiento de los servicios y estrategias con enfoque diferencial en el sector público y privado que vinculen a la ciudadanía y a las mujeres en sus diferencias y diversidad en Bogotá D.C.</t>
  </si>
  <si>
    <t>2. Bogotá confía en su bien-estar</t>
  </si>
  <si>
    <t>2.12. Bogotá cuida a su gente</t>
  </si>
  <si>
    <t>107. Desarrollar 4 estrategias de empoderamiento para promover capacidades, liderazgos, participación, incidencia política y transformación de imaginarios culturales, que reproducen los estereotipos de género, en los territorios urbanos y rurales.</t>
  </si>
  <si>
    <t>Implementar 3 estrategias que contribuyan al reconocimiento y garantía de los  derechos de las mujeres en sus diferencias y diversidad</t>
  </si>
  <si>
    <t>EJECUCIÓN PRESUPUESTAL DEL PROYECTO</t>
  </si>
  <si>
    <t>RESERVAS VIGENCIA ANTERIOR (en pesos, sin decimales)</t>
  </si>
  <si>
    <t>PRESUPUESTO ASIGNADO EN LA VIGENCIA ACTUAL (en pesos, sin decimales)</t>
  </si>
  <si>
    <t>ENE</t>
  </si>
  <si>
    <t>FEB</t>
  </si>
  <si>
    <t>MAR</t>
  </si>
  <si>
    <t>ABR</t>
  </si>
  <si>
    <t>MAY</t>
  </si>
  <si>
    <t>JUN</t>
  </si>
  <si>
    <t>AGO</t>
  </si>
  <si>
    <t>SEP</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</si>
  <si>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</si>
  <si>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</si>
  <si>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</si>
  <si>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</si>
  <si>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</si>
  <si>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</si>
  <si>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</si>
  <si>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</si>
  <si>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</si>
  <si>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</si>
  <si>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</si>
  <si>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</si>
  <si>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</si>
  <si>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</si>
  <si>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</si>
  <si>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</si>
  <si>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</si>
  <si>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</si>
  <si>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</si>
  <si>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</si>
  <si>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</si>
  <si>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</si>
  <si>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</si>
  <si>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</si>
  <si>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</si>
  <si>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</si>
  <si>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</si>
  <si>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</si>
  <si>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</si>
  <si>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</si>
  <si>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</si>
  <si>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</si>
  <si>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*Incluir tantas filas sean necesarias</t>
  </si>
  <si>
    <t xml:space="preserve"> Implementar 1 Estrategia Distrital de Cuidado Menstrual, con enfoque diferencial</t>
  </si>
  <si>
    <t>x</t>
  </si>
  <si>
    <t>Implementar 1 estrategia de asistencia técnica dirigidas a los Sectores de la Administración Distrital y al Sector Privado, para la incorporación del enfoque diferencial en los  servicios, programas y estrategias dirigidas a mujeres.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</si>
  <si>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</si>
  <si>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Implementar 1 estrategia de reconocimiento de la diversidad de las mujeres del Distrito Capital.</t>
  </si>
  <si>
    <t xml:space="preserve"> </t>
  </si>
  <si>
    <t>Página 2 de 4</t>
  </si>
  <si>
    <t xml:space="preserve">PROGRAMACIÓN </t>
  </si>
  <si>
    <t>SOLUCIONES PROPUESTAS PARA RESOLVER LOS RETRASOS Y FACTORES LIMITANTES PARA EL CUMPLIMIENTO</t>
  </si>
  <si>
    <t>PRODUCTO INSTITUCIONAL (PMR):</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</si>
  <si>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</si>
  <si>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</si>
  <si>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</si>
  <si>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</si>
  <si>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</si>
  <si>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</si>
  <si>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</si>
  <si>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</si>
  <si>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 xml:space="preserve">Número de mujeres certificadas en cursos virtuales </t>
  </si>
  <si>
    <t>Suma</t>
  </si>
  <si>
    <t xml:space="preserve">Direccion Enfoque Diferencial </t>
  </si>
  <si>
    <t>certificaciones</t>
  </si>
  <si>
    <t>suma</t>
  </si>
  <si>
    <t>creciente</t>
  </si>
  <si>
    <t>decreciente</t>
  </si>
  <si>
    <t>constante</t>
  </si>
  <si>
    <t xml:space="preserve">Plan de acción formulado/Plan de acción desarrollado * 100 </t>
  </si>
  <si>
    <t xml:space="preserve">Constante </t>
  </si>
  <si>
    <t xml:space="preserve">número de encuentros diferenciales y conmemoraciones realizadas </t>
  </si>
  <si>
    <t>ELABORÓ</t>
  </si>
  <si>
    <t>Firma:</t>
  </si>
  <si>
    <t>REVISÓ OFICINA ASESORA DE PLANEACIÓN</t>
  </si>
  <si>
    <t xml:space="preserve">VoBo. </t>
  </si>
  <si>
    <t>Nombre:</t>
  </si>
  <si>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</si>
  <si>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</si>
  <si>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</si>
  <si>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</si>
  <si>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</si>
  <si>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</si>
  <si>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</si>
  <si>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</si>
  <si>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</si>
  <si>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</si>
  <si>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</si>
  <si>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</si>
  <si>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</si>
  <si>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</si>
  <si>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</si>
  <si>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</si>
  <si>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</si>
  <si>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</si>
  <si>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 xml:space="preserve">ENFOQUE DIFERENCIAL </t>
  </si>
  <si>
    <t>Indigenas</t>
  </si>
  <si>
    <t>Afrodescendientes</t>
  </si>
  <si>
    <t>Raizales</t>
  </si>
  <si>
    <t>Rrom</t>
  </si>
  <si>
    <t>LGBTI</t>
  </si>
  <si>
    <t>No responde</t>
  </si>
  <si>
    <t>Página 4 de 4</t>
  </si>
  <si>
    <t>CONTROL DE CAMBIOS EN EL PLAN DE ACCIÓN</t>
  </si>
  <si>
    <t>Fecha de aprobación</t>
  </si>
  <si>
    <t>Cambio</t>
  </si>
  <si>
    <t>Justificación del cambio</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</si>
  <si>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</si>
  <si>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</si>
  <si>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</si>
  <si>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</si>
  <si>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</si>
  <si>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</si>
  <si>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</si>
  <si>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</si>
  <si>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</si>
  <si>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</si>
  <si>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</si>
  <si>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</si>
  <si>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</si>
  <si>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</si>
  <si>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</si>
  <si>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</si>
  <si>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</si>
  <si>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</si>
  <si>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</si>
  <si>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</si>
  <si>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07</t>
  </si>
  <si>
    <t>Servicio de información estadística en temas de género. Concertado SASP</t>
  </si>
  <si>
    <t>Intervenciones</t>
  </si>
  <si>
    <t>Juventud (Entre 15 y 28 años)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</si>
  <si>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</si>
  <si>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</si>
  <si>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</si>
  <si>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</si>
  <si>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</si>
  <si>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</si>
  <si>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</si>
  <si>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</si>
  <si>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</si>
  <si>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</si>
  <si>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</si>
  <si>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</si>
  <si>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</si>
  <si>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</si>
  <si>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</si>
  <si>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</si>
  <si>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</si>
  <si>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</si>
  <si>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</si>
  <si>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</si>
  <si>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</si>
  <si>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</si>
  <si>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</si>
  <si>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</si>
  <si>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</si>
  <si>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</si>
  <si>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</si>
  <si>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</si>
  <si>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</si>
  <si>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</si>
  <si>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</si>
  <si>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</si>
  <si>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</si>
  <si>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</si>
  <si>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</si>
  <si>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</si>
  <si>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</si>
  <si>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</si>
  <si>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</si>
  <si>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</si>
  <si>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</si>
  <si>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</si>
  <si>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</si>
  <si>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</si>
  <si>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</si>
  <si>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</si>
  <si>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</si>
  <si>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</si>
  <si>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</si>
  <si>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</si>
  <si>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</si>
  <si>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</si>
  <si>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</si>
  <si>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</si>
  <si>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</si>
  <si>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</si>
  <si>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</si>
  <si>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</si>
  <si>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</si>
  <si>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</si>
  <si>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</si>
  <si>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</si>
  <si>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</si>
  <si>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</si>
  <si>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</si>
  <si>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</si>
  <si>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</si>
  <si>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</si>
  <si>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</si>
  <si>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</si>
  <si>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</si>
  <si>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</si>
  <si>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</si>
  <si>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</si>
  <si>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</si>
  <si>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</si>
  <si>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</si>
  <si>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MENSUAL</t>
  </si>
  <si>
    <t xml:space="preserve">sesiones cumplidas </t>
  </si>
  <si>
    <t xml:space="preserve">Actas de asistencia </t>
  </si>
  <si>
    <t xml:space="preserve">cursos realizados </t>
  </si>
  <si>
    <t xml:space="preserve">Proporción de ejecucicón de Plan de Acción </t>
  </si>
  <si>
    <t xml:space="preserve">Plan de Acciòn ejecutado </t>
  </si>
  <si>
    <t>eventos</t>
  </si>
  <si>
    <t>Nombre:Liza Yomara Garcia Reyes</t>
  </si>
  <si>
    <t>Cargo: Subsecretaría del Cuidado y Políticas de Igualdad</t>
  </si>
  <si>
    <t>Formular y sistematizar una estrategia de reconocimiento de la diversidad de las mujeres del Distrito</t>
  </si>
  <si>
    <t>Desarrollar el plan de acción acordado en  la Mesa Distrital de Cuidado Menstrual Distrital</t>
  </si>
  <si>
    <t xml:space="preserve">Número de Jornadas significativas con enfoque de derechos humanos y diferencial realizadas </t>
  </si>
  <si>
    <t xml:space="preserve"> Número de Escuelas de educación emocional desarrolladas</t>
  </si>
  <si>
    <t xml:space="preserve">Número de cursos de educación flexible realizados </t>
  </si>
  <si>
    <t xml:space="preserve">Número de Espacios EMAA realizados </t>
  </si>
  <si>
    <t xml:space="preserve">Sumatoria de certificados obtenidos </t>
  </si>
  <si>
    <t xml:space="preserve">Sumatoria de jornadas realizadas </t>
  </si>
  <si>
    <t xml:space="preserve">Sumatoria de escuelas realizadas  </t>
  </si>
  <si>
    <t xml:space="preserve">sumatoria de cursos realizados </t>
  </si>
  <si>
    <t xml:space="preserve">sumatoria de espacios EMMA realizados  </t>
  </si>
  <si>
    <t xml:space="preserve">sumatoria de eventos realizados  </t>
  </si>
  <si>
    <t xml:space="preserve">numero de certificados </t>
  </si>
  <si>
    <t>numero de jornadas</t>
  </si>
  <si>
    <t xml:space="preserve">numero de escuelas </t>
  </si>
  <si>
    <t>numero de cursos</t>
  </si>
  <si>
    <t xml:space="preserve">porcentaje de avance </t>
  </si>
  <si>
    <t>numero de Espacios</t>
  </si>
  <si>
    <t xml:space="preserve">numero de eventos </t>
  </si>
  <si>
    <t xml:space="preserve">Actividades EMMA realizadas </t>
  </si>
  <si>
    <t xml:space="preserve">7. Participar y acompañar la Mesa Distrital de Cuidado Menstrual Distrital, articulando las acciones acordadas y desarrollando el plan de acción acordado (jornadas distritales, recorridos, cualificaciones a equipos, lineamientos, discusión de agua potable y acceso a infraestructura adecuada para la dignificación de la vivencia Menstrual) </t>
  </si>
  <si>
    <t>Certificados en los cursos virtuales</t>
  </si>
  <si>
    <t>Nombre: Lina Tatiana Lozano Ruiz</t>
  </si>
  <si>
    <t xml:space="preserve">Nombre: Karin Liliana Forero </t>
  </si>
  <si>
    <t xml:space="preserve">Número de actividades </t>
  </si>
  <si>
    <t>sumatoria de actividades</t>
  </si>
  <si>
    <t xml:space="preserve">numero de actividades </t>
  </si>
  <si>
    <t xml:space="preserve">listados de asistencia a Encuentros y Conmemoraciones realizadas </t>
  </si>
  <si>
    <t xml:space="preserve">listados de asistencia </t>
  </si>
  <si>
    <t xml:space="preserve">12. Formulación y sistematización de una estrategia de reconocimiento de la diversidad de las mujeres del Distrito  tanto en el ámbito público como en el privado,  (Guía metodológica y plan de acción para el abordaje a los diferentes pueblos y comunidades con los que trabaja la DED) </t>
  </si>
  <si>
    <t xml:space="preserve">8. Realizar 20 espacios de Educación Menstrual para el Autocuidado y el Autoconocimiento EMAA dirigidas a las Mujeres en todo curso de vida, focalizando de manera especial las mujeres con mayor vulnerabilidad en sus diferencias y diversidad. </t>
  </si>
  <si>
    <t>10. Realizar 12 actividades de apoyo para la transversalización del enfoque diferencial dirigidas a los Sectores de la Administración Distrital.</t>
  </si>
  <si>
    <t>11. Alistamiento y realización de 12 conmemoraciones y encuentros diferenciales de mujeres en sus diferencias y diversidad, vinculando a la sociedad civil, organizaciones de mujeres y sectores de la Administración Distrital.</t>
  </si>
  <si>
    <t xml:space="preserve">
 Certificar 2500 ciudadanas en sus diferencias y diversidad, en los cursos virtuales de la Estrategia de empoderamiento de la SDM - DED </t>
  </si>
  <si>
    <t xml:space="preserve">  Realizar 10 Escuelas de educación emocional para la salud mental, sexual y reproductiva presenciales</t>
  </si>
  <si>
    <t>Realizar 20 espacios de Educación Menstrual para el Autocuidado y el Autoconocimiento EMAA</t>
  </si>
  <si>
    <t>Formular y sistematizar un documento metodológico y plan de acción para el proceso de asistencia técnica de la transversalización del enfoque diferencial</t>
  </si>
  <si>
    <t>Realizar 12 actividades de apoyo para la transversalización del enfoque diferencial</t>
  </si>
  <si>
    <t>Alistar y realizar  12 conmemoraciones y encuentros diferenciales de mujeres en sus diferencias y diversidad</t>
  </si>
  <si>
    <t>inscripciones Pruebas SABER11-ICFES</t>
  </si>
  <si>
    <t>inscripciones</t>
  </si>
  <si>
    <t xml:space="preserve">Proporción de personas  inscritas y patrocinadas para las pruebas Saber 11-ICFES / numero de personas que presentan la prueba </t>
  </si>
  <si>
    <t>inscripciones a la prueba / pruebas  presentadas * 100</t>
  </si>
  <si>
    <t>Patrocinar la inscripción de 200 ciudadanas para las pruebas saber 11 ICFES y presentación pruebas del 50% de la población inscrita</t>
  </si>
  <si>
    <t xml:space="preserve">5.  Promover y acompañar 5 procesos formativos y de educación flexible,en articulación con la Secretaria de Educación, el SENA y otras instituciones dirigidos  las mujeres en sus diferencias y diversidades y de todos los grupos étnicos. </t>
  </si>
  <si>
    <t>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</si>
  <si>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Desarrollar 4 estrategias de empoderamiento para promover capacidades, liderazgos, participación, incidencia política y transformación de imaginarios culturales que, reproducen los estereotipos de género en los territorios urbanos y rurales</t>
  </si>
  <si>
    <t>sumatoria de acciones ejecutadas para la implementación de la estrategia de transformación cultural</t>
  </si>
  <si>
    <t xml:space="preserve">Número de estrategias que aporten a la garantía de los derechos de las mujeres, desde los territorios urbanos y rurales </t>
  </si>
  <si>
    <t>}</t>
  </si>
  <si>
    <t xml:space="preserve">numero de estrategias </t>
  </si>
  <si>
    <t xml:space="preserve">estrategias desarrolladas </t>
  </si>
  <si>
    <t xml:space="preserve">estrategias </t>
  </si>
  <si>
    <t>Porcentaje de implementación de la estrategia de transformación cultural</t>
  </si>
  <si>
    <t>Número de estrategias que aporten a la garantía de los derechos de las mujeres desde los territorios urbanos y rurales en temáticas asociadas a la prevención de violencias capacidades y oportunidades diseñadas y desarrolladas</t>
  </si>
  <si>
    <t>Realizar 25 Jornadas significativas  y semilleros con enfoque de derechos humanos y diferencial</t>
  </si>
  <si>
    <r>
      <t xml:space="preserve">1. Certificar 2500 ciudadanas en sus diferencias y diversidad, en los cursos virtuales de la </t>
    </r>
    <r>
      <rPr>
        <i/>
        <sz val="11"/>
        <rFont val="Arial"/>
        <family val="2"/>
      </rPr>
      <t>Estrategia de Empoderamiento</t>
    </r>
    <r>
      <rPr>
        <sz val="11"/>
        <rFont val="Arial"/>
        <family val="2"/>
      </rPr>
      <t xml:space="preserve"> de la SDM - DED  </t>
    </r>
  </si>
  <si>
    <r>
      <t xml:space="preserve">2. Realizar 25 Jornadas Significativas y Semilleros  con enfoque de derechos humanos y diferencial, como </t>
    </r>
    <r>
      <rPr>
        <i/>
        <sz val="11"/>
        <rFont val="Arial"/>
        <family val="2"/>
      </rPr>
      <t>Estrategia de Empoderamiento</t>
    </r>
    <r>
      <rPr>
        <sz val="11"/>
        <rFont val="Arial"/>
        <family val="2"/>
      </rPr>
      <t xml:space="preserve"> identificando población participante en su curso de vida, pueblo, comunidad o grupo étnico.</t>
    </r>
  </si>
  <si>
    <t xml:space="preserve">3. Realizar 10 Escuelas de Educación Emocional y 30 Espácios Respiro para la salud mental, sexual y reproductiva presenciales, enfocadas en fortalecer capacidades y herramientas para gestionar el bienestar emocional y  la salud mental de las mujeres en su diversidad  incluyendo las PRASP en las zonas de concentración. </t>
  </si>
  <si>
    <t xml:space="preserve">4. Avance de la Estrategia de Educación Flexible a través de patrocinar la inscripción de  200 ciudadanas para las pruebas saber 11 ICFES  y  la presentación de  estas pruebas del 50% de la población inscrita, identificando todos los grupos étnicos cubiertos por el patrocinio, particularmente: PPASP - Población negra, palenquera y RROM </t>
  </si>
  <si>
    <t xml:space="preserve">6. Sistematizar dos metodologías diferenciales M1. Transferencia Metodológica de Escuelas de Educación Emocional y Espacios Respiro para la salud mental, sexual y reproductiva, enfocadas en fortalecer capacidades y herramientas para gestionar el bienestar emocional y la salud mental de las mujeres en su diversidad M2. Estrategia para el empoderamiento, sensibilización y desarrollo de capacidades para la transformación de imaginarios y estereotipos desde una mirada interseccional. </t>
  </si>
  <si>
    <r>
      <t xml:space="preserve">
9. Formular y sistematizar un documento metodológico y plan de acción que guíe el proceso de </t>
    </r>
    <r>
      <rPr>
        <i/>
        <sz val="11"/>
        <rFont val="Arial"/>
        <family val="2"/>
      </rPr>
      <t>Asistencia Técnica para la Transversalización del Enfoque Diferencial con una mirada interseccional</t>
    </r>
    <r>
      <rPr>
        <sz val="11"/>
        <rFont val="Arial"/>
        <family val="2"/>
      </rPr>
      <t>, dirigida a los Sectores de la Administración Distrital y el sector privado.</t>
    </r>
  </si>
  <si>
    <t xml:space="preserve">1. Certificar 2500 ciudadanas en sus diferencias y diversidad, en los cursos virtuales de la Estrategia de Empoderamiento de la SDM - DED  </t>
  </si>
  <si>
    <t>2. Realizar 25 Jornadas Significativas y Semilleros  con enfoque de derechos humanos y diferencial, como Estrategia de Empoderamiento identificando población participante en su curso de vida, pueblo, comunidad o grupo étnico.</t>
  </si>
  <si>
    <t xml:space="preserve">
9. Formular y sistematizar un documento metodológico y plan de acción que guíe el proceso de Asistencia Técnica para la Transversalización del Enfoque Diferencial con una mirada interseccional, dirigida a los Sectores de la Administración Distrital y el sector privado.</t>
  </si>
  <si>
    <t>Realizar  30 Espácios Respiro para la salud mental  presenciales o virtuales</t>
  </si>
  <si>
    <t xml:space="preserve">Número de Espacios Respiro realizados </t>
  </si>
  <si>
    <t xml:space="preserve">Sumatoria de Espacios </t>
  </si>
  <si>
    <t xml:space="preserve">numero de espacios </t>
  </si>
  <si>
    <t>Promover y acompañar 5 procesos formativos y de educación flexible</t>
  </si>
  <si>
    <t xml:space="preserve">Sistematizar la Estrategia para el empoderamiento, sensibilización y desarrollo de capacidades para la transformación de imaginarios y estereotipos desde una mirada interseccional. </t>
  </si>
  <si>
    <t xml:space="preserve">Formulación y sistematización de la metodológia con su plan de acción </t>
  </si>
  <si>
    <t xml:space="preserve">Avance en la formulación y sistematización de la metodológia con su plan de acción / Programación de la formulación y sistematización de la metodológia con su plan de acción * 100 </t>
  </si>
  <si>
    <t>Porcentaje de avance en la formulación y sistematización de la metodológia con su plan de acción</t>
  </si>
  <si>
    <t xml:space="preserve">Documento metodológico y plan de acción formulado </t>
  </si>
  <si>
    <t xml:space="preserve">Sistematizar el proceso para la Transferencia Metodológica de Escuelas de Educación Emocional y Espacios Respiro para la salud mental, sexual y reproductiva, enfocadas en fortalecer capacidades y herramientas para gestionar el bienestar emocional y la salud mental de las mujeres en su diversidad </t>
  </si>
  <si>
    <t xml:space="preserve">Porcentaje de avance en la formulación y sistematización de la metodológia con su plan de acción </t>
  </si>
  <si>
    <t>Para este periodo no se presentaron retrasos.</t>
  </si>
  <si>
    <t xml:space="preserve">Para este periodo no se presentan retrasos </t>
  </si>
  <si>
    <t xml:space="preserve">No se presentan retrasos para este periodo </t>
  </si>
  <si>
    <t xml:space="preserve">Formulación y sistematización de una estrategia de reconocimiento de la diversidad de las mujeres del Distrito  tanto en el ámbito público como en el privado y Guía metodológica y plan de acción para el abordaje a los diferentes pueblos y comunidades con los que trabaja la DED. </t>
  </si>
  <si>
    <t xml:space="preserve">No se presentan retrasos para el periodo de acuerdo con lo proyectado. </t>
  </si>
  <si>
    <t>Para este periodo no se presentan retrasos.</t>
  </si>
  <si>
    <t xml:space="preserve">Cargo: Directora de Enfoque Diferancial </t>
  </si>
  <si>
    <t>Cargo: PROFESIONAL UNIVERSITARIA DED</t>
  </si>
  <si>
    <r>
      <t>En el mes d</t>
    </r>
    <r>
      <rPr>
        <b/>
        <sz val="11"/>
        <rFont val="Arial"/>
        <family val="2"/>
      </rPr>
      <t>e julio</t>
    </r>
    <r>
      <rPr>
        <sz val="11"/>
        <rFont val="Arial"/>
        <family val="2"/>
      </rPr>
      <t xml:space="preserve"> el equipo de profesionales de la DED de la estrategia de empoderamiento, realizaron dos jornadas significativas con jóvenes estudiantes de la Universidad Nacional Abierta y a Distancia con 28 participantes y otra con 23 mujeres madres de personas con discapacidad del Centro Crecer Rafael Uribe Uribe, logrando un impato de 51 personas en total. En el </t>
    </r>
    <r>
      <rPr>
        <b/>
        <sz val="11"/>
        <rFont val="Arial"/>
        <family val="2"/>
      </rPr>
      <t xml:space="preserve">mes de Agosto </t>
    </r>
    <r>
      <rPr>
        <sz val="11"/>
        <rFont val="Arial"/>
        <family val="2"/>
      </rPr>
      <t xml:space="preserve">el equipo de profesionales de la estrategia de empoderamiento de la DED realizaron dos jornadas significativas; encuentro intergeneracional (30 personas participantes) y jornadas de reconocmiento de los derechos de las mujeres con jóvenes estudiantes de la Universidad Nacional Abierta y a Distancia. (37 personas participantes) </t>
    </r>
    <r>
      <rPr>
        <b/>
        <sz val="11"/>
        <rFont val="Arial"/>
        <family val="2"/>
      </rPr>
      <t>En el mes de septiembre</t>
    </r>
    <r>
      <rPr>
        <sz val="11"/>
        <rFont val="Arial"/>
        <family val="2"/>
      </rPr>
      <t xml:space="preserve"> se desarrollaron 6 jornadas significativas en las que se trabajo sobre prevención de violencias, rutas de atención, empoderamiento en la adolescencia y juventud, comunicación no sexista y roles de género y también en septiembre  se desarrollo un semillero de empoderamiento articulación con el area de orientación del Colegio San Isidro</t>
    </r>
  </si>
  <si>
    <r>
      <rPr>
        <b/>
        <sz val="11"/>
        <rFont val="Arial"/>
        <family val="2"/>
      </rPr>
      <t xml:space="preserve">En Julio </t>
    </r>
    <r>
      <rPr>
        <sz val="11"/>
        <rFont val="Arial"/>
        <family val="2"/>
      </rPr>
      <t xml:space="preserve">se realizó la sexta reunión de la mesa distrital de cuidado menstrual. Se realizó el recorrido en la localidad de Chapinero con 10 participantes. Se realizaron 2 cualificaciones a equipos de IDIPRON con 21 participantes y SDIS con 5 participantes.   </t>
    </r>
    <r>
      <rPr>
        <b/>
        <sz val="11"/>
        <rFont val="Arial"/>
        <family val="2"/>
      </rPr>
      <t xml:space="preserve">En agosto </t>
    </r>
    <r>
      <rPr>
        <sz val="11"/>
        <rFont val="Arial"/>
        <family val="2"/>
      </rPr>
      <t xml:space="preserve">se ralizó la séptima reunión de la mesa distrital de cuidado menstrual y en articulación con la mesa, se realizó el recorrido en la localidad de Ciudad Bolívar en donde se abordaron 11 mujeres, ademas se realizaron 3 cualificaciones a equipos de SDIS con 236 participantes y se asistió a 6 escenarios distritales de discusión. </t>
    </r>
    <r>
      <rPr>
        <b/>
        <sz val="11"/>
        <rFont val="Arial"/>
        <family val="2"/>
      </rPr>
      <t>Para septiembre</t>
    </r>
    <r>
      <rPr>
        <sz val="11"/>
        <rFont val="Arial"/>
        <family val="2"/>
      </rPr>
      <t xml:space="preserve"> se realizó mesa Distrital del Cuidado Menstrual con los delegados de las entidades: IDIPRON, SDIS adultez y referente de habitabilidad de calle, SDS. y en este espacio se acuerda unirse para la conmemoración que planteo SDIS para este 21 de noviembre día de la mujer habitante de calle, se programa próximo recorrido es en ciudad bolívar o en Usme le día 23 de octubre.</t>
    </r>
  </si>
  <si>
    <r>
      <rPr>
        <b/>
        <sz val="11"/>
        <rFont val="Arial"/>
        <family val="2"/>
      </rPr>
      <t>En Julio</t>
    </r>
    <r>
      <rPr>
        <sz val="11"/>
        <rFont val="Arial"/>
        <family val="2"/>
      </rPr>
      <t xml:space="preserve"> se realizaron 7 espacios EMAA, con 70 participantes en el total en estos espacios. </t>
    </r>
    <r>
      <rPr>
        <b/>
        <sz val="11"/>
        <rFont val="Arial"/>
        <family val="2"/>
      </rPr>
      <t xml:space="preserve"> en Agosto </t>
    </r>
    <r>
      <rPr>
        <sz val="11"/>
        <rFont val="Arial"/>
        <family val="2"/>
      </rPr>
      <t xml:space="preserve">se realizó Un 1 espacio EMAA con la aprticipación de 14 mujeres adolescentes y jovenes. </t>
    </r>
    <r>
      <rPr>
        <b/>
        <sz val="11"/>
        <rFont val="Arial"/>
        <family val="2"/>
      </rPr>
      <t xml:space="preserve">En Septiembre </t>
    </r>
    <r>
      <rPr>
        <sz val="11"/>
        <rFont val="Arial"/>
        <family val="2"/>
      </rPr>
      <t>se realizaron 7 espacios EMAA, en los siguientes lugares, tanto urbanos como rural: Colegio rural Destino, localidad de Usme-Rural Universidad del bosque-Urbano  Liberia SDIS-Urbano (ASP) Estudio WebCam (Mmg)- Urbano  Operador del ICBF Árbol Madre de la Sabiduría- salón comunal barrio la favorita-Urbano</t>
    </r>
  </si>
  <si>
    <r>
      <t xml:space="preserve">Para </t>
    </r>
    <r>
      <rPr>
        <b/>
        <sz val="11"/>
        <rFont val="Arial"/>
        <family val="2"/>
      </rPr>
      <t xml:space="preserve">Julio, </t>
    </r>
    <r>
      <rPr>
        <sz val="11"/>
        <rFont val="Arial"/>
        <family val="2"/>
      </rPr>
      <t xml:space="preserve">se llevó a cabo la Conmemoración del Día Distrital de las Mujeres Negras/Afrocolombianas realizada el 25 de julio. </t>
    </r>
    <r>
      <rPr>
        <b/>
        <sz val="11"/>
        <rFont val="Arial"/>
        <family val="2"/>
      </rPr>
      <t xml:space="preserve">En agosto, </t>
    </r>
    <r>
      <rPr>
        <sz val="11"/>
        <rFont val="Arial"/>
        <family val="2"/>
      </rPr>
      <t xml:space="preserve">de acuerdo con lo programado, se llevo a cabo un segundo espacio para continuar con la conmemoración de Mujeres Afro realizado el 31 de agosto. </t>
    </r>
    <r>
      <rPr>
        <b/>
        <sz val="11"/>
        <rFont val="Arial"/>
        <family val="2"/>
      </rPr>
      <t xml:space="preserve">En septiembre  </t>
    </r>
    <r>
      <rPr>
        <sz val="11"/>
        <rFont val="Arial"/>
        <family val="2"/>
      </rPr>
      <t>se llevaron a cabo tres conmemoraciones, una de mujeres indígenas el 5 de septiembre, "Fiestón Lesbiarte" de mujeres lesbianas y bisexuales 21 de septiembre  y la conmemoración de mujeres en ASP 25 de septiembre, adicionalmente  se realizarón acciones de alistamiento como reuniones de planeación y creación de preparativos de los grupos poblacionales: adultas, mayores,, jóvenes, trans, con discapacidad, habitantes de calle, adultas y mayores, campesinas y rurales, víctimas del conflicto armado y habitantes de calle, raizales y gitanas.</t>
    </r>
  </si>
  <si>
    <r>
      <rPr>
        <b/>
        <sz val="11"/>
        <rFont val="Arial"/>
        <family val="2"/>
      </rPr>
      <t xml:space="preserve"> En Agosto,</t>
    </r>
    <r>
      <rPr>
        <sz val="11"/>
        <rFont val="Arial"/>
        <family val="2"/>
      </rPr>
      <t xml:space="preserve"> se remitió el documento sobre las metodologías y líneas de trabajo para el reconocimiento de la diversidad a carga de la dirección de enfoque diferencial a la directora de enfoque diferencial para su revisión, quien le realizó comentarios y ajsutes, </t>
    </r>
    <r>
      <rPr>
        <b/>
        <sz val="11"/>
        <rFont val="Arial"/>
        <family val="2"/>
      </rPr>
      <t>en Septiembre</t>
    </r>
    <r>
      <rPr>
        <sz val="11"/>
        <rFont val="Arial"/>
        <family val="2"/>
      </rPr>
      <t xml:space="preserve"> se realizó una reunión con el equipo de asistencias técnicas con el fin de articular las acciones y pasos a seguir para comenzar con el fortalecimiento del equipo de la DED relacionado con el tema de capacitación sobre transversalización del enfoque diferencial y se realizaron ajustes y comentarios al documento de Metodologías Reconocimiento de la Diversidad.</t>
    </r>
  </si>
  <si>
    <r>
      <rPr>
        <b/>
        <sz val="11"/>
        <rFont val="Arial"/>
        <family val="2"/>
      </rPr>
      <t>En julio</t>
    </r>
    <r>
      <rPr>
        <sz val="11"/>
        <rFont val="Arial"/>
        <family val="2"/>
      </rPr>
      <t xml:space="preserve"> se realizaron cuatro actividades de transversalización del enfoque diferencial -ED, con  el sector Seguridad, Convivencia y Justicia: Una sesión de cualificación sobre la metodología de educación menstrual para el autoconocimiento y autocuidado – EMAA, para el equipo de atención integral de la Cárcel Distrital;  Ambiente: Reunión con personal del Instituto Distrital de Protección y Bienestar Animal – IDPYBA, Jardín Botánico  de Bogotá - JBB, Secretaría Distrital de Ambiente - SDA e Instituto Distrital de Gestión del Riesgo y Cambio Climático - IDIGER, sobre propuestas de acciones para la transversalización del ED como las conmemoraciones y fechas emblemáticas de las mujeres en sus diferencias y diversidad,  Integración social: Taller con el equipo del Instituto Distrital para la Protección de la Niñez y la Juventud - IDIPRON sobre enfoques de la PPMYEG, conceptos básicos sobre sistema sexo-género-deseo y herramientas para el trabajo con mujeres LBT; Mujeres: Prestación de 14 servicios de interpretación en LSC para ciudadanas sordas. </t>
    </r>
    <r>
      <rPr>
        <b/>
        <sz val="12"/>
        <rFont val="Arial"/>
        <family val="2"/>
      </rPr>
      <t xml:space="preserve">En agosto </t>
    </r>
    <r>
      <rPr>
        <sz val="11"/>
        <rFont val="Arial"/>
        <family val="2"/>
      </rPr>
      <t xml:space="preserve">se realizaron cinco actividades de transversalización del enfoque diferencial -ED, de la siguiente manera: Con el sector de Integración Social se realizó asistencia a profesionales de diferentes Subdirecciones Locales de: Usaquén, La Candelaria, Rafael Uribe Uribe, Kennedy, Antonio Nariño, Puente Aranda, Fontibón, Engativá, Los Mártires y San Cristóbal, y líderes de políticas públicas de las subdirecciones técnicas para la Juventud, Infancia, Adultez, Familia, asuntos LGBTI, Discapacidad y Dirección de Nutrición y Abastecimiento. Así mismo, mediante articulación con la profesional de la Unidad de Medición y Conciliación de la Casa de Justicia de Tunjuelito, se logró realizar intervención con el equipo de profesionales del Instituto Distrital de Recreación y Deporte - IDRD, Subred de Salud Sur, Comisaría de Familia Móvil, Subdirección Local de Integración Social, Manzana del Cuidado y Secretaría de Seguridad, Convivencia y Justicia, que prestan sus servicios en el equipamiento de la Casa de Justicia. De igual manera, se realizó la socialización del “Protocolo de atención con enfoque diferencial”, dirigido a los nuevos contratistas encargados de la vigilancia y seguridad de la Secretaría Distrital de la Mujer. Finalmente, se realizó un proceso de información a servidoras y servidores del Instituto Distrital de Protección y Bienestar Animal - IDPYBA (Sector Ambiente) sobre “Comunicación efectiva, asertiva, empática e incluyente con enfoque de género y diferencial”. Finalmente, Se realizó una jornada con servidoras, servidores y contratistas de las diferentes dependencias de la Secretaría Distrital de la Mujer, con el fin de brindar recomendaciones para la atención a las mujeres en sus diferencias y diversidad con enfoque diferencial. </t>
    </r>
    <r>
      <rPr>
        <b/>
        <sz val="11"/>
        <rFont val="Arial"/>
        <family val="2"/>
      </rPr>
      <t xml:space="preserve"> En septiembre </t>
    </r>
    <r>
      <rPr>
        <sz val="11"/>
        <rFont val="Arial"/>
        <family val="2"/>
      </rPr>
      <t xml:space="preserve">se realizaron tres actividades de transversalización del enfoque diferencial -ED, así: 1 con el sector Mujer: Un taller sobre identidades de género diversas y lineamientos de atención a mujeres LBT en el marco del Comité Operativo Local de Mujer y Equidad de Género - COLMyEG de la localidad de Fontibón; un taller de sensibilización con el equipo de Casa de Todas para abordar recomendaciones para el trabajo con mujeres lesbianas, bisexuales y trans; así como la prestación de 15 servicios de interpretación en LSC para ciudadanas sordas; 2. con el sector Ambiente: Un proceso de sensibilización a servidoras y servidores del IDPYBA sobre “entornos laborales sin discriminación"; y 3. charla dirigida a funcionario-as y contratistas de la Secretaría Jurídica Distrital sobre herramientas conceptuales y técnicas de los enfoques de género, diferencial y de derechos. </t>
    </r>
  </si>
  <si>
    <t xml:space="preserve">  Para septiembre se realizó mesa Distrital del Cuidado Menstrual con los delegados de las entidades: IDIPRON, SDIS adultez y referente de habitabilidad de calle, SDS. y en este espacio se acuerda unirse para la conmemoración que planteo SDIS para este 21 de noviembre día de la mujer habitante de calle y se realizaron 7 espacios EMAA, en los siguientes lugares, tanto urbanos como rural: Colegio rural Destino, localidad de Usme-Rural Universidad del bosque-Urbano  Liberia SDIS-Urbano (ASP) Estudio WebCam (Mmg)- Urbano  Operador del ICBF Árbol Madre de la Sabiduría- salón comunal barrio la favorita-Urbano</t>
  </si>
  <si>
    <t>En julio se desarrolla la sexta reunión de la mesa distrital de cuidado menstrual en estos espacios se concertaron recorridos que se llevaron a cabo así:  Recorrido en la localidad de Chapinero con 10 participante, adicionalmente se realizaron 2 cualificaciones a equipos de IDIPRON con 21 participantes y SDIS con cinco participantes. Tambien se realizaron 7 espacios EMAA, con 70 participantes en el total en estos espacios. En agosto se ralizó la séptima reunión de la mesa distrital de cuidado menstrual y en articulación con la mesa, se realizó el recorrido en la localidad de Ciudad Bolívar en donde se abordaron 11 mujeres, ademas se realizaron 3 cualificaciones a equipos de SDIS con 236 participantes y se realizó un (1) espacio EMAA con la aprticipación de 14 mujeres adolescentes y jovenes.   Para septiembre se realizó mesa Distrital del Cuidado Menstrual con los delegados de las entidades: IDIPRON, SDIS adultez y referente de habitabilidad de calle, SDS. y en este espacio se acuerda unirse para la conmemoración que planteo SDIS para este 21 de noviembre día de la mujer habitante de calle y se realizaron 7 espacios EMAA, en los siguientes lugares, tanto urbanos como rural: Colegio rural Destino, localidad de Usme-Rural Universidad del bosque-Urbano  Liberia SDIS-Urbano (ASP) Estudio WebCam (Mmg)- Urbano  Operador del ICBF Árbol Madre de la Sabiduría- salón comunal barrio la favorita-Urbano</t>
  </si>
  <si>
    <t>En el periodo aumulado de julio - septiembrese realizaron doce actividades de transversalización del enfoque diferencial -ED:  
1. Con  el sector Seguridad, Convivencia y Justicia: Una sesión de cualificación sobre la metodología de educación menstrual EMAA, para el equipo de atención integral de la Cárcel Distrital  2. Ambiente: Reunión con personal del Instituto Distrital de Protección y Bienestar Animal – IDPYBA, Jardín Botánico  de Bogotá - JBB, Secretaría Distrital de Ambiente - SDA e Instituto Distrital de Gestión del Riesgo y Cambio Climático - IDIGER 3.Integración social: Taller con el equipo del Instituto Distrital para la Protección de la Niñez y la Juventud - IDIPRON  4. Mujeres: Prestación de 14 servicios de interpretación en LSC para ciudadanas sordas. 5. SECTOR INTEGRACIÓN SOCIAL:  asistencia a profesionales de diferentes Subdirecciones Locales 6. SECTOR JUSTICIA: Con la Casa de Justicia de Tunjuelito, se logró realizar intervención con el equipo de profesionales del Instituto Distrital de Recreación y Deporte - IDRD, Subred de Salud Sur, Comisaría de Familia Móvil, Subdirección Local de Integración Social, Manzana del Cuidado y Secretaría de Seguridad, Convivencia y Justicia. 7. SECTOR MUJER:  se realizó la socialización del “Protocolo de atención con enfoque diferencial”, dirigido a los nuevos contratistas encargados de la vigilancia y seguridad de la Secretaría Distrital de la Mujer. 8. SECTOR AMBIENTE:  proceso de información a servidoras y servidores del Instituto Distrital de Protección y Bienestar Animal - IDPYBA  sobre “Comunicación efectiva, asertiva, empática e incluyente con enfoque de género y diferencial. 9.  Se realizó una jornada con servidoras, servidores y contratistas de las diferentes dependencias de la Secretaría Distrital de la Mujer, con el fin de brindar recomendaciones para la atención a las mujeres en sus diferencias y diversidad con enfoque diferencial. 10 Mujer:  taller sobre identidades de género diversas y lineamientos de atención a mujeres LBT en el marco del Comité Operativo Local de Mujer y Equidad de Género - COLMyEG de la localidad de Fontibón; un taller de sensibilización con el equipo de Casa de Todas para abordar recomendaciones para el trabajo con mujeres lesbianas, bisexuales y trans; así como la prestación de 15 servicios de interpretación en LSC para ciudadanas sordas;11. sector Ambiente:  proceso de sensibilización a servidoras y servidores del IDPYBA sobre “entornos laborales sin discriminación";  12. charla dirigida a funcionario-as y contratistas de la Secretaría Jurídica Distrital sobre herramientas conceptuales y técnicas de los enfoques de género, diferencial y de derechos.</t>
  </si>
  <si>
    <t>En septiembre  se llevaron a cabo tres conmemoraciones, una de mujeres indígenas el 5 de septiembre, "Fiestón Lesbiarte" de mujeres lesbianas y bisexuales 21 de septiembre  y la conmemoración de mujeres en ASP 25 de septiembre y se realizaron ajustes y comentarios al documento de Metodologías Reconocimiento de la Diversidad.</t>
  </si>
  <si>
    <t>Para los meses de julio a septiembre, se llevaron a cabo cinco espacios de Conmemoración, visibilidad y reconocimiento a la diversidad asÍ: Día Distrital de las Mujeres Negras/Afrocolombianas, de acuerdo con lo programado y acordado un espacio se realizó  el 25 de julio y el segundo espacio el 31 de Agosto. y adicionalmente, tres conmemoraciones, una de mujeres indígenas el 5 de septiembre, "Fiestón Lesbiarte" de mujeres lesbianas y bisexuales 21 de septiembre  y la conmemoración de mujeres en ASP 25 de septiembre</t>
  </si>
  <si>
    <t xml:space="preserve">En el mes de septiembre se certificaron 441 personas en el curso Observo, Identifico y Protejo del aula virtual de la Secretaria Distrital de la Mujer. adicionalmente se certificaron 4 personas en el curso virtual  •Tejiendo redes: derechos humanos, migración y bienestar emocional de las mujeres  y 4 personas certificadas en en el curso virtual  •Tejiendo redes: derechos humanos, migración y bienestar emocional de las mujeres </t>
  </si>
  <si>
    <t>En el mes de septiembre se desarrollaron 6 jornadas significativas en las que se trabajo sobre prevención de violencias, rutas de atención, empoderamiento en la adolescencia y juventud, comunicación no sexista y roles de género y también en septiembre  se desarrollo un semillero de empoderamiento articulación con el area de orientación del Colegio San Isidro</t>
  </si>
  <si>
    <t>En Septiemnbre, se realizaron seis 6 espacios respiro con 290 participantes  desarrollados de la siguiente manera: 1ER en el que participaron (22) mujeres en ASP, 2ER en loslque participaron (34) mujeres campesinas, 2ER en loslque participaron (29) mujeres adultas y mayores, 1ER en el que participaron (7) mujeres Trans</t>
  </si>
  <si>
    <t xml:space="preserve">En septiembre se iniciaron dos 2 Escuelas de Educación emocional AMARTE para mujeres  privadas de la libertad en la Cárcel Distrital de varones y anexo  de mujeres de Bogotá </t>
  </si>
  <si>
    <t xml:space="preserve">En septiembre el ICFES ratifico la lista final de mujeres en sus diferencias que participaron en la Prueba Saber 11- ICFES 2024, donde se ratifico que 129 mujeres habian presentado la Prueba Saber11 Asimismo a las restantes que faltaron a la Prueba se les compartio carta de desistimiento, donde informen la situación que se les presento para no participar. Se realizaron gestiones para que se recopilen las cartas de desistimiento de las mujeres inscritas que no participaron. </t>
  </si>
  <si>
    <t xml:space="preserve">En septiembre se iniciaron los cursos de Ingles virtual, con el apoyo de la Dirección de Gestión de Conocimiento y se iniciaron con la gestión de la Estrategia el de Barismo presencial en el SENA Hotel con la inscripción de 30 mujeres en sus diferencias y diversidades y 18 mujeres campesinas que se inscribieron en Marketing Digital  virtual. Se espera su terminación en el mes de octubre del presente año. Igualmente, el equipo de la Estrategia de Educación Flexible viene acompañando el proceso formativo con el SENA. </t>
  </si>
  <si>
    <t>Para el mes de septiembre el equipo de empoderamiento desarrollo 2 reuniones en donde se definieron criterios para avanzar en la estructura metodologica</t>
  </si>
  <si>
    <t xml:space="preserve"> En septiembre, se avanzó en la estructura del documento de sistematización y La Estrategía  de Capacidades Emocionales realiza el envío  de los ajustes finales  de metodologías de espacios respiro de mujeres raizales, gitanas ,jovénes y privadas d ela libertad, además del avance de la metodología de la segunda cersión de la Escuela de educación AMARTE para muejres en ASP, acuerda ejes temáticos para realización metodologica de segunda versión de escuela AMARTE con mujeres con discapacidad visual. </t>
  </si>
  <si>
    <t>Para septiembre se realizó mesa Distrital del Cuidado Menstrual con los delegados de las entidades: IDIPRON, SDIS adultez y referente de habitabilidad de calle, SDS. y en este espacio se acuerda unirse para la conmemoración que planteo SDIS para este 21 de noviembre día de la mujer habitante de calle, se programa próximo recorrido es en ciudad bolívar o en Usme le día 23 de octubre.</t>
  </si>
  <si>
    <t xml:space="preserve"> En Septiembre se realizaron 7 espacios EMAA, en los siguientes lugares, tanto urbanos como rural: Colegio rural Destino, localidad de Usme-Rural Universidad del bosque-Urbano  Liberia SDIS-Urbano (ASP) Estudio WebCam (Mmg)- Urbano  Operador del ICBF Árbol Madre de la Sabiduría- salón comunal barrio la favorita-Urbano</t>
  </si>
  <si>
    <t>En septiembre, se realizó una reunión en la que se trabajó la estructura del documento en el que se sistematizará las metodologías de asistencia técnica y se envió a la directora de la DED para su revisión, comentarios y posterior socialización al equipo de la DED; asimismo, se envío correo a 2 contratistas del equipo de asistencia técnica solicitando los temas que han trabajo con sectores de la Administración Distrital y que consideran necesarios para las metodologías a sistematizar.</t>
  </si>
  <si>
    <t xml:space="preserve">En septiembre se realizaron tres actividades de transversalización del enfoque diferencial -ED, así: 1 con el sector Mujer: Un taller sobre identidades de género diversas y lineamientos de atención a mujeres LBT en el marco del Comité Operativo Local de Mujer y Equidad de Género - COLMyEG de la localidad de Fontibón; un taller de sensibilización con el equipo de Casa de Todas para abordar recomendaciones para el trabajo con mujeres lesbianas, bisexuales y trans; así como la prestación de 15 servicios de interpretación en LSC para ciudadanas sordas; 2. con el sector Ambiente: Un proceso de sensibilización a servidoras y servidores del IDPYBA sobre “entornos laborales sin discriminación"; y 3. charla dirigida a funcionario-as y contratistas de la Secretaría Jurídica Distrital sobre herramientas conceptuales y técnicas de los enfoques de género, diferencial y de derechos. </t>
  </si>
  <si>
    <t>En septiembre  se llevaron a cabo tres conmemoraciones, una de mujeres indígenas el 5 de septiembre, "Fiestón Lesbiarte" de mujeres lesbianas y bisexuales 21 de septiembre  y la conmemoración de mujeres en ASP 25 de septiembre, adicionalmente  se realizarón acciones de alistamiento como reuniones de planeación y creación de preparativos de los grupos poblacionales: adultas, mayores,, jóvenes, trans, con discapacidad, habitantes de calle, adultas y mayores, campesinas y rurales, víctimas del conflicto armado y habitantes de calle, raizales y gitanas.</t>
  </si>
  <si>
    <t xml:space="preserve"> en Septiembre se realizó una reunión con el equipo de asistencias técnicas con el fin de articular las acciones y pasos a seguir para comenzar con el fortalecimiento del equipo de la DED relacionado con el tema de capacitación sobre transversalización del enfoque diferencial y se realizaron ajustes y comentarios al documento de Metodologías Reconocimiento de la Diversidad.</t>
  </si>
  <si>
    <t xml:space="preserve">Estrategia de Empoderamiento: Durante el mes de septiembre se certificaron 441 personas en el curso Observo, Identifico y Protejo del aula virtual de la Secretaria Distrital de la Mujer. adicionalmente se certificaron 4 personas en el curso virtual  •Tejiendo redes: derechos humanos, migración y bienestar emocional de las mujeres  y 4 personas certificadas en en el curso virtual  •Tejiendo redes: derechos humanos, migración y bienestar emocional de las mujeres y se se desarrollaron 6 jornadas significativas en las que se trabajo sobre prevención de violencias, rutas de atención, empoderamiento en la adolescencia y juventud, comunicación no sexista y roles de género y también en septiembre  se desarrollo un semillero de empoderamiento articulación con el area de orientación del Colegio San Isidro Estrategia de educación emocional: se iniciaron dos 2  Escuelas de Educación emocional AMARTE para mujeres  privadas de la libertad   en  la  Cárcel  Distrital de varones y anexo  de mujeres de Bogotá y se realizaron seis 6 espacios respiro con 290 participantes . Estrategia de Educación Flexible: presentación de 129 mujeres de la PruebasSaber 11-ICFES. se iniciaron los cursos de Ingles virtual, con el apoyo de la Dirección de Gestión de Conocimiento y se iniciaron con la gestión de la Estrategia el de Barismo presencial en el SENA Hotel con la inscripción de 30 mujeres en sus diferencias y diversidades y 18 mujeres campesinas que se inscribieron en Marketing Digital  virtual. </t>
  </si>
  <si>
    <t xml:space="preserve"> En el periodo de julio a septiembre se han certificado 2.215 personas de los cursos virtuales disponibles en la plataforma de la secretaria de la mujer para el fortalecimiento de herramientas en empoderamiento de adolescentes y jóvenes y para la educación emocional</t>
  </si>
  <si>
    <t>se han desarrollado diez  jornadas significativas y un semillero en las que se han abordado los derechos a una vida libre de violencias, educación, particpación a través de los temas de resignificación de relaciones amorosas, tipos de violencias contras las mujeres, importancia de la participación en escenarios públicos y privados.</t>
  </si>
  <si>
    <t>Se realizaron en el periodo acumulado julio a septiembre, 15 Espacios Respiro</t>
  </si>
  <si>
    <t xml:space="preserve"> En septiembre el ICFES ratifico la lista final de mujeres en sus diferencias que participaron en la Prueba Saber 11- ICFES 2024, donde se ratifico que 129 mujeres habian presentado la Prueba Saber11 Asimismo a las restantes que faltaron a la Prueba se les compartio carta de desistimiento, donde informen la situación que se les presento para no participar. Se realizaron gestiones para que se recopilen las cartas de desistimiento de las mujeres inscritas que no participaron. </t>
  </si>
  <si>
    <t xml:space="preserve">Durante el mes de agosto, se desarrollaron articulaciones para el desarrollo de cursos con el SENA, logrando la gestion para desarrollar en el mes de septiembre,  4 cursos en modalidades presencial y virtual  (2 de barismo y  preparaciones de cafe, 1 de organización de eventos presenciales y 1 de marketing digital de 40 horas) En septiembre se iniciaron los cursos de Ingles virtual, con el apoyo de la Dirección de Gestión de Conocimiento y se iniciaron con la gestión de la Estrategia el de Barismo presencial en el SENA Hotel con la inscripción de 30 mujeres en sus diferencias y diversidades y 18 mujeres campesinas que se inscribieron en Marketing Digital  virtual. Se espera su terminación en el mes de octubre del presente año. Igualmente, el equipo de la Estrategia de Educación Flexible viene acompañando el proceso formativo con el SENA. </t>
  </si>
  <si>
    <t xml:space="preserve"> En Agosto, se remitió el documento sobre las metodologías y líneas de trabajo para el reconocimiento de la diversidad a carga de la dirección de enfoque diferencial a la directora de enfoque diferencial para su revisión, quien le realizó comentarios y ajsutes, en Septiembre se realizó una reunión con el equipo de asistencias técnicas con el fin de articular las acciones y pasos a seguir para comenzar con el fortalecimiento del equipo de la DED relacionado con el tema de capacitación sobre transversalización del enfoque diferencial y se realizaron ajustes y comentarios al documento de Metodologías Reconocimiento de la Diversidad.</t>
  </si>
  <si>
    <t xml:space="preserve">1.  En el periodo de julio a septiembre se han certificado 2.215 personas de los cursos virtuales disponibles en la plataforma de la secretaria de la mujer para el fortalecimiento de herramientas en empoderamiento de adolescentes y jóvenes y para la educación emocional y se han desarrollado diez  jornadas significativas y un semillero en las que se han abordado los derechos a una vida libre de violencias, educación, particpación a través de los temas de resignificación de relaciones amorosas, tipos de violencias contras las mujeres, importancia de la participación en escenarios públicos y privados.                                                                                2. En Septiemnbre, se realizaron seis 6 espacios respiro con 290 participantes  desarrollados de la siguiente manera: 1ER en el que participaron (22) mujeres en ASP, 2ER en loslque participaron (34) mujeres campesinas, 2ER en loslque participaron (29) mujeres adultas y mayores, 1ER en el que participaron (7) mujeres Trans y se se iniciaron dos 2 Escuelas de Educación emocional AMARTE para mujeres  privadas de la libertad en la Cárcel Distrital de varones y anexo  de mujeres de Bogotá.                                                                 3. </t>
  </si>
  <si>
    <t>Estrategia de Empoderamiento: Durante el mes de septiembre se certificaron 441 personas en el curso Observo, Identifico y Protejo del aula virtual de la Secretaría Distrital de la Mujer. adicionalmente se certificaron 4 personas en el curso virtual  •Tejiendo redes: derechos humanos, migración y bienestar emocional de las mujeres  y 4 personas certificadas en el curso virtual  •Tejiendo redes: derechos humanos, migración y bienestar emocional de las mujeres y se desarrollaron 6 jornadas significativas en las que se trabajó sobre prevención de violencias, rutas de atención, empoderamiento en la adolescencia y juventud, comunicación no sexista y roles de género y también en septiembre  se desarrolló un semillero de empoderamiento articulación con el área de orientación del Colegio San Isidro Estrategia de educación emocional: se iniciaron dos 2  Escuelas de Educación emocional AMARTE para mujeres  privadas de la libertad   en  la  Cárcel  Distrital de varones y anexo  de mujeres de Bogotá y se realizaron seis 6 espacios respiro con 290 participantes . Estrategia de Educación Flexible: presentación de 129 mujeres de la PruebasSaber 11-ICFES. se iniciaron los cursos de Inglés virtual, con el apoyo de la Dirección de Gestión de Conocimiento y se iniciaron con la gestión de la Estrategia el de Barismo presencial en el SENA Hotel con la inscripción de 30 mujeres en sus diferencias y diversidades y 18 mujeres campesinas que se inscribieron en Marketing Digital  virtual.</t>
  </si>
  <si>
    <t>En el periodo de julio a septiembre se han certificado 2.215 personas de los cursos virtuales disponibles en la plataforma de la secretaria de la mujer para el fortalecimiento de herramientas en empoderamiento de adolescentes y jóvenes y para la educación emocional, además se han desarrollado diez  jornadas significativas y un semillero en las que se han abordado los derechos a una vida libre de violencias, educación, participación a través de los temas de resignificación de relaciones amorosas, tipos de violencias contras las mujeres, importancia de la participación en escenarios públicos y privados.  adicionalmente, Se realizaron en el periodo acumulado julio a septiembre, 15 Espacios Respiro y se iniciaron 4 escuelas para la educación emocional y se avanzó en la presentación de las pruebas  Saber 11-ICFES de 129 mujeres acompañadas por el equipo de profesionales de la estrategia de educación flexible.</t>
  </si>
  <si>
    <t>Como estrategia de formación para el empoderamiento con enfoque diferencial se realizará difusión, seguimiento y acompañamiento a la certificación de los cursos virtuales: “Observo, Identifico y Protejo: niñas, niños y adolescentes libres de violencias basadas en género”,
Tejiendo redes: derechos humanos, migración y bienestar emocional de las mujeres (Dirigida a Personas Migrantes) y Tejiendo redes: derechos humanos, migración y bienestar emocional de las mujeres (Dirigido a servidores públicos) Adicionalmente se realizará la Sistematización de dos metodologías diferenciales que contribuyan al reconocimiento y garantía de los derechos de las mujeres en sus diferencias y diversidad</t>
  </si>
  <si>
    <r>
      <t xml:space="preserve">Duatente el mes de </t>
    </r>
    <r>
      <rPr>
        <b/>
        <sz val="11"/>
        <rFont val="Arial"/>
        <family val="2"/>
      </rPr>
      <t>julio</t>
    </r>
    <r>
      <rPr>
        <sz val="11"/>
        <rFont val="Arial"/>
        <family val="2"/>
      </rPr>
      <t xml:space="preserve"> se certificaron 457 personas en el curso virtual “Observo, Identifico y Protejo: niñas, niños y adolescentes libres de violencias basadas en género” de la Plataforma virtual de la Secretaría Distrital de la Mujer. Durante el mes de</t>
    </r>
    <r>
      <rPr>
        <b/>
        <sz val="11"/>
        <rFont val="Arial"/>
        <family val="2"/>
      </rPr>
      <t xml:space="preserve"> agosto </t>
    </r>
    <r>
      <rPr>
        <sz val="11"/>
        <rFont val="Arial"/>
        <family val="2"/>
      </rPr>
      <t xml:space="preserve">en  articualción con la Secretaría Distrital de Integración Social se certificaron 1.309 profesionales en el curso Observo, Identifico y Protejo, brindando herramientas para el abordaje en la atención a la niñez, adolesencia y juventud en prevención de violencias, empoderamiento y reconocmiento de los enfoques de derechos, dIferencial e interseccional. En el </t>
    </r>
    <r>
      <rPr>
        <b/>
        <sz val="11"/>
        <rFont val="Arial"/>
        <family val="2"/>
      </rPr>
      <t>mes de septiembre</t>
    </r>
    <r>
      <rPr>
        <sz val="11"/>
        <rFont val="Arial"/>
        <family val="2"/>
      </rPr>
      <t xml:space="preserve"> se certificaron 441 personas en el curso Observo, Identifico y Protejo del aula virtual de la Secretaria Distrital de la Mujer. adicionalmente se certificaron 4 personas en el curso virtual  •Tejiendo redes: derechos humanos, migración y bienestar emocional de las mujeres  y 4 personas certificadas en en el curso virtual  •Tejiendo redes: derechos humanos, migración y bienestar emocional de las mujeres </t>
    </r>
  </si>
  <si>
    <r>
      <t xml:space="preserve"> En el mes de </t>
    </r>
    <r>
      <rPr>
        <b/>
        <sz val="11"/>
        <rFont val="Arial"/>
        <family val="2"/>
      </rPr>
      <t>julio</t>
    </r>
    <r>
      <rPr>
        <sz val="11"/>
        <rFont val="Arial"/>
        <family val="2"/>
      </rPr>
      <t xml:space="preserve"> el equipo de profesionales de la DED de La Estrategia de capacidades psicoemocionales, realizó 7 espacios respiro con 91 participantes  desarrollados de la siguiente manera: 1ER en el que participaron (11) mujeres campesinas, 1ER en el que participaron (30) mujeres adultas y mayores, 1ER en el  que participaron( 9)  mujeres en ASP, 3 ER en el que participaron (28 ) mujeres Trans privadas de la libertad y 1ER interseccional  en el que participaron (13) mujeres Afro,planqueras de la diáspora con identidaes sexuales diversas . El equipo de profesionales de la DED de La Estrategia de capacidades psicoemocionales durante el </t>
    </r>
    <r>
      <rPr>
        <b/>
        <sz val="11"/>
        <rFont val="Arial"/>
        <family val="2"/>
      </rPr>
      <t>mes de agosto</t>
    </r>
    <r>
      <rPr>
        <sz val="11"/>
        <rFont val="Arial"/>
        <family val="2"/>
      </rPr>
      <t xml:space="preserve"> realizó 2 espacios respiro con 21 participantes  desarrollados de la siguiente manera: 1ER en el que articiparon (11) mujeres en ASP, 1ER en el que participaron (10) mujeres jovénes, adicionalmente, se  realizó la inscripción de 16 mujeres jovénes  de Escuela de Educación AMARTE presencial con UNAD, además de la articulación con la Cárcel  Distrital de varones y anexo  de mujeres de Bogotá para inicio de Escuela AMARTE con Mujeres  privadas de la libertad</t>
    </r>
    <r>
      <rPr>
        <b/>
        <sz val="11"/>
        <rFont val="Arial"/>
        <family val="2"/>
      </rPr>
      <t>. En septiembre</t>
    </r>
    <r>
      <rPr>
        <sz val="11"/>
        <rFont val="Arial"/>
        <family val="2"/>
      </rPr>
      <t xml:space="preserve"> se iniciaron dos 2  Escuelas de Educación emocional AMARTE para mujeres  privadas de la libertad   en  la  Cárcel  Distrital de varones y anexo  de mujeres de Bogotá y se realizaron seis 6 espacios respiro con 290 participantes  desarrollados de la siguiente manera: 1ER en el que participaron (22) mujeres en ASP, 2ER en loslque participaron (34) mujeres campesinas, 2ER en loslque participaron (29) mujeres adultas y mayores,  1ER en el que participaron (7) mujeres Trans</t>
    </r>
  </si>
  <si>
    <t>En julio se desarrolla la sexta reunión de la mesa distrital de cuidado menstrual en estos espacios se concertaron recorridos que se llevaron a cabo así:  Recorrido en la localidad de Chapinero con 10 participante, adicionalmente se realizaron 2 cualificaciones a equipos de IDIPRON con 21 participantes y SDIS con cinco participantes. También se realizaron 7 espacios EMAA, con 70 participantes en el total en estos espacios. En agosto se realizó la séptima reunión de la mesa distrital de cuidado menstrual y en articulación con la mesa, se realizó el recorrido en la localidad de Ciudad Bolívar en donde se abordaron 11 mujeres, además se realizaron 3 cualificaciones a equipos de SDIS con 236 participantes y se realizó un (1) espacio EMAA con la participación de 14 mujeres adolescentes y jóvenes.   Para septiembre se realizó mesa Distrital del Cuidado Menstrual con los delegados de las entidades: IDIPRON, SDIS adultez y referente de habitabilidad de calle, SDS. y en este espacio se acuerda unirse para la conmemoración que planteo SDIS para este 21 de noviembre día de la mujer habitante de calle y se realizaron 7 espacios EMAA, en los siguientes lugares, tanto urbanos como rural: Colegio rural Destino, localidad de Usme-Rural Universidad del bosque-Urbano  Liberia SDIS-Urbano (ASP) Estudio WebCam (Mmg)- Urbano  Operador del ICBF Árbol Madre de la Sabiduría- salón comunal barrio la favorita-Urbano</t>
  </si>
  <si>
    <t>A través de la implementación de la estrategia de cuidado menstrual se realizan talleres de cuidado menstrual a mujeres en sus diferencias y diversidad con especial énfasis en adolescentes entre 14 y 17 años, que reciben atención en Unidad de Protección Integral por estar en riesgo de habitar la calle, experiencias de vida en calle o por ser víctimas de Explotación Sexual Comercial de NNA, y que se encuentran en protección. Adicionalmente, la estrategia Interinstitucional para el Cuidado Menstrual, realiza permanentemente jornadas de Educación Menstrual con niñas y adolescentes rurales y campesinas, negras/Afrocolombianas, migrantes, niñas y niños del sistema escolar que habitan en la diferentes localidades de Bogotá.</t>
  </si>
  <si>
    <t xml:space="preserve"> En septiembre se realizaron tres actividades de transversalización del enfoque diferencial -ED, así: 1 con el sector Mujer: Un taller sobre identidades de género diversas y lineamientos de atención a mujeres LBT en el marco del Comité Operativo Local de Mujer y Equidad de Género - COLMyEG de la localidad de Fontibón; un taller de sensibilización con el equipo de Casa de Todas para abordar recomendaciones para el trabajo con mujeres lesbianas, bisexuales y trans; así como la prestación de 15 servicios de interpretación en LSC para ciudadanas sordas; 2. con el sector Ambiente: Un proceso de sensibilización a servidoras y servidores del IDPYBA sobre “entornos laborales sin discriminación"; y 3. charla dirigida a funcionario-as y contratistas de la Secretaría Jurídica Distrital sobre herramientas conceptuales y técnicas de los enfoques de género, diferencial y de derechos.”</t>
  </si>
  <si>
    <t>En el periodo acumulado de julio - septiembre se realizaron doce actividades de transversalización del enfoque diferencial -ED:  
1. Con el sector Seguridad, Convivencia y Justicia: Una sesión de cualificación sobre la metodología de educación menstrual EMAA, para el equipo de atención integral de la Cárcel Distrital  2. Ambiente: Reunión con personal del Instituto Distrital de Protección y Bienestar Animal – IDPYBA, Jardín Botánico de Bogotá - JBB, Secretaría Distrital de Ambiente - SDA e Instituto Distrital de Gestión del Riesgo y Cambio Climático - IDIGER 3.Integración social: Taller con el equipo del Instituto Distrital para la Protección de la Niñez y la Juventud - IDIPRON  4. Mujeres: Prestación de 14 servicios de interpretación en LSC para ciudadanas sordas. 5. SECTOR INTEGRACIÓN SOCIAL:  asistencia a profesionales de diferentes Subdirecciones Locales 6. SECTOR JUSTICIA: Con la Casa de Justicia de Tunjuelito, se logró realizar intervención con el equipo de profesionales del Instituto Distrital de Recreación y Deporte - IDRD, Subred de Salud Sur, Comisaría de Familia Móvil, Subdirección Local de Integración Social, Manzana del Cuidado y Secretaría de Seguridad, Convivencia y Justicia. 7. SECTOR MUJER:  se realizó la socialización del “Protocolo de atención con enfoque diferencial”, dirigido a los nuevos contratistas encargados de la vigilancia y seguridad de la Secretaría Distrital de la Mujer. 8. SECTOR AMBIENTE:  proceso de información a servidoras y servidores del Instituto Distrital de Protección y Bienestar Animal - IDPYBA  sobre “Comunicación efectiva, asertiva, empática e incluyente con enfoque de género y diferencial. 9.  Se realizó una jornada con servidoras, servidores y contratistas de las diferentes dependencias de la Secretaría Distrital de la Mujer, con el fin de brindar recomendaciones para la atención a las mujeres en sus diferencias y diversidad con enfoque diferencial. 10 Mujer:  taller sobre identidades de género diversas y lineamientos de atención a mujeres LBT en el marco del Comité Operativo Local de Mujer y Equidad de Género - COLMyEG de la localidad de Fontibón; un taller de sensibilización con el equipo de Casa de Todas para abordar recomendaciones para el trabajo con mujeres lesbianas, bisexuales y trans; así como la prestación de 15 servicios de interpretación en LSC para ciudadanas sordas;11. sector Ambiente:  proceso de sensibilización a servidoras y servidores del IDPYBA sobre “entornos laborales sin discriminación";  12. charla dirigida a funcionario-as y contratistas de la Secretaría Jurídica Distrital sobre herramientas conceptuales y técnicas de los enfoques de género, diferencial y de derechos.</t>
  </si>
  <si>
    <t xml:space="preserve">Formulación y sistematización de un documento metodológico y plan de acción que guíe el proceso de asistencia técnica para la transversalización del enfoque diferencial con una mirada interseccional, dirigida a los Sectores de la Administración Distrital y el sector privado y realización de actividades de apoyo para la transversalización del enfoque diferencial dirigidas a los Sectores de la Administración Distrital.	</t>
  </si>
  <si>
    <r>
      <rPr>
        <b/>
        <sz val="11"/>
        <rFont val="Arial"/>
        <family val="2"/>
      </rPr>
      <t>Durante el mes de agosto</t>
    </r>
    <r>
      <rPr>
        <sz val="11"/>
        <rFont val="Arial"/>
        <family val="2"/>
      </rPr>
      <t xml:space="preserve">, se realizaron tres reuniones en las que se avanzó en construir una propuesta de la estructura del documento metodológico a sistematizar, logrando lo siguiente: En una primera reunión, se socializaron a la directora de la Dirección de Enfoque Diferencial – DED los avances en la implementación de la estrategia de transversalización del enfoque diferencial y en la asistencia técnica brindada a los sectores de la administración distrital, durante el período del segundo semestre del 2020 al primer semestre del 2024; en la segunda reunión, se recibieron por parte de la directora de Enfoque Diferencial las indicaciones para el diseño de las metodologías para la Asistencia Técnica de la DED y; en la tercera reunión, se presentó a la directora de la DED la propuesta de estructura del documento de metodologías de asistencia técnica; la cual revisó, ajustó y validó como un primer borrador a trabajar de acuerdo a sus expectativas en esta vigencia. </t>
    </r>
    <r>
      <rPr>
        <b/>
        <sz val="11"/>
        <rFont val="Arial"/>
        <family val="2"/>
      </rPr>
      <t>En septiembre,</t>
    </r>
    <r>
      <rPr>
        <sz val="11"/>
        <rFont val="Arial"/>
        <family val="2"/>
      </rPr>
      <t xml:space="preserve"> se realizó una reunión en la que se trabajó la estructura del documento en el que se sistematizará las metodologías de asistencia técnica y se envió a la directora de la DED para su revisión, comentarios y posterior socialización al equipo de la DED; asimismo, se envío correo a 2 contratistas del equipo de asistencia técnica solicitando los temas que han trabajo con sectores de la Administración Distrital y que consideran necesarios para las metodologías a sistematizar.</t>
    </r>
  </si>
  <si>
    <r>
      <t>M</t>
    </r>
    <r>
      <rPr>
        <b/>
        <sz val="11"/>
        <rFont val="Arial"/>
        <family val="2"/>
      </rPr>
      <t xml:space="preserve">es de Agosto </t>
    </r>
    <r>
      <rPr>
        <sz val="11"/>
        <rFont val="Arial"/>
        <family val="2"/>
      </rPr>
      <t>se avanzó  en la inscripción de 200 mujeres para presentación de Pruebas SABER11-ICFES  y el desarrolló de talleres de fortalecimiento para la presentación de las Pruebas Saber 11, con tres jornadas virtuales y una presencial y</t>
    </r>
    <r>
      <rPr>
        <b/>
        <sz val="11"/>
        <rFont val="Arial"/>
        <family val="2"/>
      </rPr>
      <t xml:space="preserve"> </t>
    </r>
    <r>
      <rPr>
        <sz val="11"/>
        <rFont val="Arial"/>
        <family val="2"/>
      </rPr>
      <t xml:space="preserve">107 mujeres realizaron la presentación de Pruebas Saber 11, dos ciudadanas fueron reprogramadas para la presentación de la Prueba en septiembre, ya que una estaba hospitalizada y otra no contó a la hora de la Prueba con los ajustes razonables ya que cuenta con discapacidad auditiva. </t>
    </r>
    <r>
      <rPr>
        <b/>
        <sz val="11"/>
        <rFont val="Arial"/>
        <family val="2"/>
      </rPr>
      <t>En septiembre</t>
    </r>
    <r>
      <rPr>
        <sz val="11"/>
        <rFont val="Arial"/>
        <family val="2"/>
      </rPr>
      <t xml:space="preserve"> el ICFES ratifico la lista final de mujeres en sus diferencias que participaron en la Prueba Saber 11- ICFES 2024, donde se ratifico que 129 mujeres habian presentado la Prueba Saber11 Asimismo a las restantes que faltaron a la Prueba se les compartio carta de desistimiento, donde informen la situación que se les presento para no participar. Se realizaron gestiones para que se recopilen las cartas de desistimiento de las mujeres inscritas que no participaron. </t>
    </r>
  </si>
  <si>
    <r>
      <t xml:space="preserve">Durante el </t>
    </r>
    <r>
      <rPr>
        <b/>
        <sz val="11"/>
        <rFont val="Arial"/>
        <family val="2"/>
      </rPr>
      <t>mes de agosto</t>
    </r>
    <r>
      <rPr>
        <sz val="11"/>
        <rFont val="Arial"/>
        <family val="2"/>
      </rPr>
      <t xml:space="preserve">, se desarrollaron articulaciones para el desarrollo de cursos con el SENA, logrando la gestion para desarrollar en el mes de septiembre,  4 cursos en modalidades presencial y virtual  (2 de barismo y  preparaciones de cafe, 1 de organización de eventos presenciales y 1 de marketing digital de 40 horas) </t>
    </r>
    <r>
      <rPr>
        <b/>
        <sz val="11"/>
        <rFont val="Arial"/>
        <family val="2"/>
      </rPr>
      <t>En septiembre</t>
    </r>
    <r>
      <rPr>
        <sz val="11"/>
        <rFont val="Arial"/>
        <family val="2"/>
      </rPr>
      <t xml:space="preserve"> se iniciaron los cursos de Ingles virtual, con el apoyo de la Dirección de Gestión de Conocimiento y se iniciaron con la gestión de la Estrategia el de Barismo presencial en el SENA Hotel con la inscripción de 30 mujeres en sus diferencias y diversidades y 18 mujeres campesinas que se inscribieron en Marketing Digital  virtual. Se espera su terminación en el mes de octubre del presente año. Igualmente, el equipo de la Estrategia de Educación Flexible viene acompañando el proceso formativo con el SENA. </t>
    </r>
  </si>
  <si>
    <r>
      <t>Para</t>
    </r>
    <r>
      <rPr>
        <b/>
        <sz val="11"/>
        <rFont val="Arial"/>
        <family val="2"/>
      </rPr>
      <t xml:space="preserve"> Agosto  </t>
    </r>
    <r>
      <rPr>
        <sz val="11"/>
        <rFont val="Arial"/>
        <family val="2"/>
      </rPr>
      <t>el equipo de profesionales de la  estrategia de empoderamiento se realizó la consolidación de las metodologías para las jornadas significativas y semilleros de empoderamiento, lo cual será parte del documento de sistematización de la estrategia y desde el equipo de Capacidades Emocionales se realiza la entrega de la  Cartilla para las Escuelas de educación Emocional AMARTE, los Espacios Respiro y las transferencias de conocimiento para revisión, además se avanzó en la construcción de eje temático para la versión 2 del la Escuela de Educación Emocional AMARTE para mujeres en ASP y la proyección de la  estructuración temática del documento metodológico y plan de acción para la  Transferencia metodológica de Escuelas de Educación Emocional y espacios respiro para la salud mental, sexual y reproductiva, además, se finalizaron ajustes en la metodología para la Escuela de mujeres migrantes y refugiadas y se realizó un primer documento de  empoderamiento el cual contiene logros alcanzados, proyección para el cuatrenio y retos.</t>
    </r>
    <r>
      <rPr>
        <b/>
        <sz val="11"/>
        <rFont val="Arial"/>
        <family val="2"/>
      </rPr>
      <t>Para el mes de septiembre</t>
    </r>
    <r>
      <rPr>
        <sz val="11"/>
        <rFont val="Arial"/>
        <family val="2"/>
      </rPr>
      <t xml:space="preserve"> el equipo de empoderamiento desarrollo 2 reuniones en donde se definieron criterios para avanzar en la estructura metodologica, adicional se avanzó en la estructura del documento de sistematización y La Estrategía  de Capacidades Emocionales realiza el envío  de los ajustes finales  de metodologías de espacios respiro de mujeres raizales, gitanas ,jovénes y privadas d ela libertad, además del avance de la metodología de la segunda cersión de la Escuela de educación AMARTE para muejres en ASP, acuerda ejes temáticos para realización metodologica de segunda versión de escuela AMARTE con mujeres con discapacidad visual.</t>
    </r>
  </si>
  <si>
    <t xml:space="preserve"> Para Septiembre, se iniciaron 4 escuelas para la educación emocional</t>
  </si>
  <si>
    <t xml:space="preserve">Para Agosto  el equipo de profesionales de la  estrategia de empoderamiento se realizó la consolidación de las metodologías para las jornadas significativas y semilleros de empoderamiento, lo cual será parte del documento de sistematización de la estrategia y Para el mes de septiembre el equipo de empoderamiento desarrollo 2 reuniones en donde se definieron criterios para avanzar en la estructura metodologica, adicional se avanzó en la estructura del documento de sistematización </t>
  </si>
  <si>
    <t>Para Agosto desde el equipo de Capacidades Emocionales se realiza la entrega de la  Cartilla para las Escuelas de educación Emocional AMARTE, los Espacios Respiro y las transferencias de conocimiento para revisión, además se avanzó en la construcción de eje temático para la versión 2 del la Escuela de Educación Emocional AMARTE para mujeres en ASP y la proyección de la  estructuración temática del documento metodológico y plan de acción para la  Transferencia metodológica de Escuelas de Educación Emocional y espacios respiro para la salud mental, sexual y reproductiva y se finalizaron ajustes en la metodología para la Escuela de mujeres migrantes y refugiadas  Para el mes de septiembre La Estrategía  de Capacidades Emocionales realiza el envío  de los ajustes finales  de metodologías de espacios respiro de mujeres raizales, gitanas ,jovénes y privadas d ela libertad, además del avance de la metodología de la segunda cersión de la Escuela de educación AMARTE para muejres en ASP, acuerda ejes temáticos para realización metodologica de segunda versión de escuela AMARTE con mujeres con discapacidad visual.</t>
  </si>
  <si>
    <t>https://secretariadistritald-my.sharepoint.com/:f:/g/personal/kforero_sdmujer_gov_co/EkdiW_vEOMdHp-nS4D_EiNwBD4eJd6A3Zsat8IV22bzxJA?e=G5mOWp</t>
  </si>
  <si>
    <t>https://secretariadistritald-my.sharepoint.com/:f:/g/personal/kforero_sdmujer_gov_co/EgjFMtwdfTBOuiM5ndy7flwBCQYIFOugdcC-Om8UrJbRDw?e=4k7lUd</t>
  </si>
  <si>
    <t>https://secretariadistritald-my.sharepoint.com/:f:/g/personal/kforero_sdmujer_gov_co/ErOvh_h0s61CoAocPTaAJYgBZ-1IQ9a6aPPYJ8EbOtreqQ?e=rmFaQ6</t>
  </si>
  <si>
    <t>https://secretariadistritald-my.sharepoint.com/:f:/g/personal/kforero_sdmujer_gov_co/EoXIjyO63xVGkmVxfdQ3JncB2tW-JdA0HL-BbXiKrLmZBw?e=Xb1a87</t>
  </si>
  <si>
    <t xml:space="preserve"> https://secretariadistritald-my.sharepoint.com/:f:/g/personal/kforero_sdmujer_gov_co/EoKc_Tc13EJOr0a_IYTvJKQBuwnhoeApuiy7V3owkwOZRw?e=Jtd730</t>
  </si>
  <si>
    <t>https://secretariadistritald-my.sharepoint.com/:f:/g/personal/kforero_sdmujer_gov_co/Ev4_pbKCLyxOgz9yAbj31hQBViz4SiQFNopeVvBgj8O8wg?e=bwT4F6</t>
  </si>
  <si>
    <t>https://secretariadistritald-my.sharepoint.com/:f:/g/personal/kforero_sdmujer_gov_co/Esuf1KF-7JlCvHcEo_PddWYBFxgAj30g65AKW4ZXwrLZHg?e=UwLqFR</t>
  </si>
  <si>
    <t>https://secretariadistritald-my.sharepoint.com/:f:/g/personal/kforero_sdmujer_gov_co/EhRFgd59NDNJlx9f7K-cEK4BPxFMm3AQXTP4Hp2W-iVIQw?e=aRRgZD</t>
  </si>
  <si>
    <t>https://secretariadistritald-my.sharepoint.com/:f:/g/personal/kforero_sdmujer_gov_co/Eh__0TQdDWhPhVBeKnOGa1cByn_0dYP9kWvXwwJHJto43g?e=hDxCMb</t>
  </si>
  <si>
    <t>https://secretariadistritald-my.sharepoint.com/:f:/g/personal/kforero_sdmujer_gov_co/Es7IP-40b_1DpkjcYh8NSb8BuaowPVp-sG2t9JkrBDjZkw?e=Vqwkk7</t>
  </si>
  <si>
    <t>https://secretariadistritald-my.sharepoint.com/:f:/g/personal/kforero_sdmujer_gov_co/ElxQc8Od9chLj0xG9et4zM4BtbCQQ8ive-eOy43eDHq4Ww?e=U3miOn</t>
  </si>
  <si>
    <t>https://secretariadistritald-my.sharepoint.com/:f:/g/personal/kforero_sdmujer_gov_co/EhXey74U58dBjr60MwhNsdcBVplAMDxyLphm0mpLhHvSmQ?e=VH3kZt</t>
  </si>
  <si>
    <t>https://secretariadistritald-my.sharepoint.com/:f:/g/personal/kforero_sdmujer_gov_co/EkdiW_vEOMdHp-nS4D_EiNwBD4eJd6A3Zsat8IV22bzxJA?e=TPO13I</t>
  </si>
  <si>
    <t>https://secretariadistritald-my.sharepoint.com/:f:/g/personal/kforero_sdmujer_gov_co/EgjFMtwdfTBOuiM5ndy7flwBCQYIFOugdcC-Om8UrJbRDw?e=CWKBtg</t>
  </si>
  <si>
    <t>https://secretariadistritald-my.sharepoint.com/:f:/g/personal/kforero_sdmujer_gov_co/ErOvh_h0s61CoAocPTaAJYgBZ-1IQ9a6aPPYJ8EbOtreqQ?e=JHC6IV</t>
  </si>
  <si>
    <t>https://secretariadistritald-my.sharepoint.com/:f:/g/personal/kforero_sdmujer_gov_co/EoXIjyO63xVGkmVxfdQ3JncB2tW-JdA0HL-BbXiKrLmZBw?e=sMqovA</t>
  </si>
  <si>
    <t>https://secretariadistritald-my.sharepoint.com/:f:/g/personal/kforero_sdmujer_gov_co/EoKc_Tc13EJOr0a_IYTvJKQBuwnhoeApuiy7V3owkwOZRw?e=CUeKvX</t>
  </si>
  <si>
    <t>https://secretariadistritald-my.sharepoint.com/:f:/g/personal/kforero_sdmujer_gov_co/Ev4_pbKCLyxOgz9yAbj31hQBViz4SiQFNopeVvBgj8O8wg?e=pzELxb</t>
  </si>
  <si>
    <t>https://secretariadistritald-my.sharepoint.com/:f:/g/personal/kforero_sdmujer_gov_co/Esuf1KF-7JlCvHcEo_PddWYBFxgAj30g65AKW4ZXwrLZHg?e=4KzQbM</t>
  </si>
  <si>
    <t>https://secretariadistritald-my.sharepoint.com/:f:/g/personal/kforero_sdmujer_gov_co/EhRFgd59NDNJlx9f7K-cEK4BPxFMm3AQXTP4Hp2W-iVIQw?e=9H8EsH</t>
  </si>
  <si>
    <t>https://secretariadistritald-my.sharepoint.com/:f:/g/personal/kforero_sdmujer_gov_co/Eh__0TQdDWhPhVBeKnOGa1cByn_0dYP9kWvXwwJHJto43g?e=qu9xC3</t>
  </si>
  <si>
    <t>https://secretariadistritald-my.sharepoint.com/:f:/g/personal/kforero_sdmujer_gov_co/Es7IP-40b_1DpkjcYh8NSb8BuaowPVp-sG2t9JkrBDjZkw?e=AjP752</t>
  </si>
  <si>
    <t>https://secretariadistritald-my.sharepoint.com/:f:/g/personal/kforero_sdmujer_gov_co/ElxQc8Od9chLj0xG9et4zM4BtbCQQ8ive-eOy43eDHq4Ww?e=AT9YJt</t>
  </si>
  <si>
    <t>https://secretariadistritald-my.sharepoint.com/:f:/g/personal/kforero_sdmujer_gov_co/EhXey74U58dBjr60MwhNsdcBVplAMDxyLphm0mpLhHvSmQ?e=0lENtW</t>
  </si>
  <si>
    <t>https://secretariadistritald-my.sharepoint.com/:f:/g/personal/kforero_sdmujer_gov_co/ElxQc8Od9chLj0xG9et4zM4BtbCQQ8ive-eOy43eDHq4Ww?e=84HyYK</t>
  </si>
  <si>
    <t>https://secretariadistritald-my.sharepoint.com/:f:/g/personal/kforero_sdmujer_gov_co/EkEkpN2yjUBFqQc92IhykTcBZCU46Fwktt-m1fcMvHlLBA?e=JXdx9O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</si>
</sst>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s>
  <fonts count="44">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sz val="11"/>
      <color rgb="FFFF0000"/>
      <name val="Arial"/>
      <family val="2"/>
    </font>
    <font>
      <b/>
      <sz val="11"/>
      <color theme="0"/>
      <name val="Arial"/>
      <family val="2"/>
    </font>
    <font>
      <b/>
      <sz val="11"/>
      <color indexed="8"/>
      <name val="Arial"/>
      <family val="2"/>
    </font>
    <font>
      <sz val="11"/>
      <color indexed="8"/>
      <name val="Arial"/>
      <family val="2"/>
    </font>
    <font>
      <sz val="10"/>
      <color rgb="FF000000"/>
      <name val="Tahoma"/>
      <family val="2"/>
    </font>
    <font>
      <sz val="9"/>
      <color rgb="FF000000"/>
      <name val="Tahoma"/>
      <family val="2"/>
    </font>
    <font>
      <i/>
      <sz val="11"/>
      <name val="Arial"/>
      <family val="2"/>
    </font>
    <font>
      <u/>
      <sz val="11"/>
      <color theme="10"/>
      <name val="Calibri"/>
      <family val="2"/>
      <scheme val="minor"/>
    </font>
    <font>
      <sz val="11"/>
      <color theme="1"/>
      <name val="Calibri (Cuerpo)"/>
    </font>
  </fonts>
  <fills count="19">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s>
  <borders count="72">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35">
    <xf numFmtId="0" fontId="0" fillId="0" borderId="0"/>
    <xf numFmtId="0" fontId="7" fillId="3" borderId="62" applyNumberFormat="0" applyAlignment="0" applyProtection="0"/>
    <xf numFmtId="49" fontId="9" fillId="0" borderId="0" applyFill="0" applyBorder="0" applyProtection="0">
      <alignment horizontal="left" vertical="center"/>
    </xf>
    <xf numFmtId="0" fontId="10" fillId="4" borderId="63" applyNumberFormat="0" applyFont="0" applyFill="0" applyAlignment="0"/>
    <xf numFmtId="0" fontId="10" fillId="4" borderId="64" applyNumberFormat="0" applyFont="0" applyFill="0" applyAlignment="0"/>
    <xf numFmtId="0" fontId="12" fillId="5" borderId="0" applyNumberFormat="0" applyProtection="0">
      <alignment horizontal="left" wrapText="1" indent="4"/>
    </xf>
    <xf numFmtId="0" fontId="13" fillId="5" borderId="0" applyNumberFormat="0" applyProtection="0">
      <alignment horizontal="left" wrapText="1" indent="4"/>
    </xf>
    <xf numFmtId="0" fontId="11" fillId="6" borderId="0" applyNumberFormat="0" applyBorder="0" applyAlignment="0" applyProtection="0"/>
    <xf numFmtId="16" fontId="14" fillId="0" borderId="0" applyFont="0" applyFill="0" applyBorder="0" applyAlignment="0">
      <alignment horizontal="left"/>
    </xf>
    <xf numFmtId="0" fontId="15" fillId="7" borderId="0" applyNumberFormat="0" applyBorder="0" applyProtection="0">
      <alignment horizontal="center" vertical="center"/>
    </xf>
    <xf numFmtId="169" fontId="7" fillId="0" borderId="0" applyFont="0" applyFill="0" applyBorder="0" applyAlignment="0" applyProtection="0"/>
    <xf numFmtId="168" fontId="7" fillId="0" borderId="0" applyFont="0" applyFill="0" applyBorder="0" applyAlignment="0" applyProtection="0"/>
    <xf numFmtId="41" fontId="7" fillId="0" borderId="0" applyFont="0" applyFill="0" applyBorder="0" applyAlignment="0" applyProtection="0"/>
    <xf numFmtId="169" fontId="3"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171" fontId="2" fillId="0" borderId="0" applyFont="0" applyFill="0" applyBorder="0" applyAlignment="0" applyProtection="0"/>
    <xf numFmtId="170" fontId="7" fillId="0" borderId="0" applyFont="0" applyFill="0" applyBorder="0" applyAlignment="0" applyProtection="0"/>
    <xf numFmtId="164" fontId="1" fillId="0" borderId="0" applyFont="0" applyFill="0" applyBorder="0" applyAlignment="0" applyProtection="0"/>
    <xf numFmtId="165" fontId="10" fillId="0" borderId="0" applyFont="0" applyFill="0" applyBorder="0" applyAlignment="0" applyProtection="0"/>
    <xf numFmtId="0" fontId="16" fillId="8" borderId="0" applyNumberFormat="0" applyBorder="0" applyAlignment="0" applyProtection="0"/>
    <xf numFmtId="0" fontId="2" fillId="0" borderId="0"/>
    <xf numFmtId="0" fontId="2" fillId="0" borderId="0"/>
    <xf numFmtId="0" fontId="10" fillId="0" borderId="0"/>
    <xf numFmtId="0" fontId="4" fillId="0" borderId="0"/>
    <xf numFmtId="0" fontId="3" fillId="0" borderId="0"/>
    <xf numFmtId="0" fontId="2" fillId="0" borderId="0"/>
    <xf numFmtId="9" fontId="7"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3" fillId="0" borderId="0" applyFill="0" applyBorder="0">
      <alignment wrapText="1"/>
    </xf>
    <xf numFmtId="0" fontId="8" fillId="0" borderId="0"/>
    <xf numFmtId="0" fontId="17" fillId="5" borderId="0" applyNumberFormat="0" applyBorder="0" applyProtection="0">
      <alignment horizontal="left" indent="1"/>
    </xf>
    <xf numFmtId="0" fontId="42" fillId="0" borderId="0" applyNumberFormat="0" applyFill="0" applyBorder="0" applyAlignment="0" applyProtection="0"/>
  </cellStyleXfs>
  <cellXfs count="438">
    <xf numFmtId="0" fontId="0" fillId="0" borderId="0" xfId="0"/>
    <xf numFmtId="0" fontId="0" fillId="0" borderId="0" xfId="0" applyAlignment="1">
      <alignment vertical="center"/>
    </xf>
    <xf numFmtId="0" fontId="18" fillId="0" borderId="0" xfId="0" applyFont="1" applyAlignment="1">
      <alignment vertical="center"/>
    </xf>
    <xf numFmtId="0" fontId="20" fillId="0" borderId="6" xfId="0" applyFont="1" applyBorder="1" applyAlignment="1">
      <alignment vertical="center"/>
    </xf>
    <xf numFmtId="0" fontId="18" fillId="0" borderId="6" xfId="0" applyFont="1" applyBorder="1" applyAlignment="1">
      <alignment horizontal="left" vertical="center"/>
    </xf>
    <xf numFmtId="0" fontId="19" fillId="0" borderId="0" xfId="0" applyFont="1" applyAlignment="1">
      <alignment horizontal="left" vertical="center"/>
    </xf>
    <xf numFmtId="0" fontId="19" fillId="10" borderId="6" xfId="0" applyFont="1" applyFill="1" applyBorder="1" applyAlignment="1">
      <alignment vertical="center"/>
    </xf>
    <xf numFmtId="0" fontId="18" fillId="0" borderId="0" xfId="0" applyFont="1" applyAlignment="1">
      <alignment horizontal="left" vertical="center"/>
    </xf>
    <xf numFmtId="0" fontId="0" fillId="0" borderId="6" xfId="0" applyBorder="1"/>
    <xf numFmtId="0" fontId="22" fillId="17" borderId="58" xfId="0" applyFont="1" applyFill="1" applyBorder="1" applyAlignment="1">
      <alignment horizontal="center" vertical="center"/>
    </xf>
    <xf numFmtId="0" fontId="22" fillId="17" borderId="69" xfId="0" applyFont="1" applyFill="1" applyBorder="1" applyAlignment="1">
      <alignment horizontal="left" vertical="center" wrapText="1"/>
    </xf>
    <xf numFmtId="0" fontId="22" fillId="0" borderId="6" xfId="0" applyFont="1" applyBorder="1" applyAlignment="1">
      <alignment horizontal="center" vertical="center"/>
    </xf>
    <xf numFmtId="0" fontId="22" fillId="0" borderId="6" xfId="0" applyFont="1" applyBorder="1" applyAlignment="1">
      <alignment horizontal="left" vertical="center" wrapText="1"/>
    </xf>
    <xf numFmtId="0" fontId="23" fillId="0" borderId="6" xfId="0" applyFont="1" applyBorder="1"/>
    <xf numFmtId="0" fontId="0" fillId="0" borderId="12" xfId="0" applyBorder="1" applyAlignment="1">
      <alignment vertical="center"/>
    </xf>
    <xf numFmtId="0" fontId="28" fillId="0" borderId="0" xfId="0" applyFont="1" applyAlignment="1">
      <alignment vertical="center"/>
    </xf>
    <xf numFmtId="0" fontId="26" fillId="0" borderId="5" xfId="22" applyFont="1" applyBorder="1" applyAlignment="1">
      <alignment horizontal="center" vertical="center" wrapText="1"/>
    </xf>
    <xf numFmtId="0" fontId="26" fillId="9" borderId="65" xfId="22" applyFont="1" applyFill="1" applyBorder="1" applyAlignment="1">
      <alignment vertical="center" wrapText="1"/>
    </xf>
    <xf numFmtId="0" fontId="26" fillId="9" borderId="67" xfId="22" applyFont="1" applyFill="1" applyBorder="1" applyAlignment="1">
      <alignment vertical="center" wrapText="1"/>
    </xf>
    <xf numFmtId="0" fontId="26" fillId="9" borderId="68" xfId="22" applyFont="1" applyFill="1" applyBorder="1" applyAlignment="1">
      <alignment vertical="center" wrapText="1"/>
    </xf>
    <xf numFmtId="0" fontId="26" fillId="9" borderId="0" xfId="22" applyFont="1" applyFill="1" applyAlignment="1">
      <alignment vertical="center" wrapText="1"/>
    </xf>
    <xf numFmtId="0" fontId="30" fillId="9" borderId="0" xfId="22" applyFont="1" applyFill="1" applyAlignment="1">
      <alignment vertical="center" wrapText="1"/>
    </xf>
    <xf numFmtId="0" fontId="25" fillId="9" borderId="0" xfId="22" applyFont="1" applyFill="1" applyAlignment="1">
      <alignment vertical="center" wrapText="1"/>
    </xf>
    <xf numFmtId="0" fontId="25" fillId="9" borderId="2" xfId="22" applyFont="1" applyFill="1" applyBorder="1" applyAlignment="1">
      <alignment vertical="center" wrapText="1"/>
    </xf>
    <xf numFmtId="0" fontId="26" fillId="9" borderId="1" xfId="22" applyFont="1" applyFill="1" applyBorder="1" applyAlignment="1">
      <alignment vertical="center" wrapText="1"/>
    </xf>
    <xf numFmtId="0" fontId="26" fillId="0" borderId="1" xfId="22" applyFont="1" applyBorder="1" applyAlignment="1">
      <alignment vertical="center" wrapText="1"/>
    </xf>
    <xf numFmtId="0" fontId="26" fillId="0" borderId="0" xfId="22" applyFont="1" applyAlignment="1">
      <alignment vertical="center" wrapText="1"/>
    </xf>
    <xf numFmtId="0" fontId="26" fillId="0" borderId="0" xfId="22" applyFont="1" applyAlignment="1">
      <alignment horizontal="center" vertical="center" wrapText="1"/>
    </xf>
    <xf numFmtId="0" fontId="32" fillId="0" borderId="0" xfId="0" applyFont="1" applyAlignment="1">
      <alignment horizontal="center" vertical="center"/>
    </xf>
    <xf numFmtId="0" fontId="33" fillId="0" borderId="0" xfId="0" applyFont="1" applyAlignment="1">
      <alignment horizontal="center" vertical="center" wrapText="1"/>
    </xf>
    <xf numFmtId="0" fontId="28" fillId="0" borderId="0" xfId="0" applyFont="1" applyAlignment="1">
      <alignment horizontal="center" vertical="center"/>
    </xf>
    <xf numFmtId="0" fontId="30" fillId="0" borderId="0" xfId="22" applyFont="1" applyAlignment="1">
      <alignment vertical="center" wrapText="1"/>
    </xf>
    <xf numFmtId="0" fontId="25" fillId="0" borderId="0" xfId="22" applyFont="1" applyAlignment="1">
      <alignment vertical="center" wrapText="1"/>
    </xf>
    <xf numFmtId="0" fontId="25" fillId="0" borderId="2" xfId="22" applyFont="1" applyBorder="1" applyAlignment="1">
      <alignment vertical="center" wrapText="1"/>
    </xf>
    <xf numFmtId="0" fontId="26" fillId="0" borderId="2" xfId="22" applyFont="1" applyBorder="1" applyAlignment="1">
      <alignment horizontal="center" vertical="center" wrapText="1"/>
    </xf>
    <xf numFmtId="0" fontId="26" fillId="9" borderId="1" xfId="22" applyFont="1" applyFill="1" applyBorder="1" applyAlignment="1">
      <alignment horizontal="center" vertical="center" wrapText="1"/>
    </xf>
    <xf numFmtId="0" fontId="26" fillId="9" borderId="66" xfId="22" applyFont="1" applyFill="1" applyBorder="1" applyAlignment="1">
      <alignment horizontal="center" vertical="center" wrapText="1"/>
    </xf>
    <xf numFmtId="0" fontId="34" fillId="9" borderId="0" xfId="22" applyFont="1" applyFill="1" applyAlignment="1">
      <alignment horizontal="center" vertical="center" wrapText="1"/>
    </xf>
    <xf numFmtId="0" fontId="26" fillId="9" borderId="0" xfId="22" applyFont="1" applyFill="1" applyAlignment="1">
      <alignment horizontal="center" vertical="center" wrapText="1"/>
    </xf>
    <xf numFmtId="0" fontId="34" fillId="0" borderId="0" xfId="22" applyFont="1" applyAlignment="1">
      <alignment horizontal="center" vertical="center" wrapText="1"/>
    </xf>
    <xf numFmtId="0" fontId="26" fillId="2" borderId="0" xfId="22" applyFont="1" applyFill="1" applyAlignment="1">
      <alignment vertical="center" wrapText="1"/>
    </xf>
    <xf numFmtId="0" fontId="28" fillId="9" borderId="1" xfId="0" applyFont="1" applyFill="1" applyBorder="1" applyAlignment="1">
      <alignment vertical="center"/>
    </xf>
    <xf numFmtId="0" fontId="28" fillId="9" borderId="0" xfId="0" applyFont="1" applyFill="1" applyAlignment="1">
      <alignment vertical="center"/>
    </xf>
    <xf numFmtId="0" fontId="28" fillId="9" borderId="2" xfId="0" applyFont="1" applyFill="1" applyBorder="1" applyAlignment="1">
      <alignment vertical="center"/>
    </xf>
    <xf numFmtId="174" fontId="28" fillId="0" borderId="0" xfId="0" applyNumberFormat="1" applyFont="1" applyAlignment="1">
      <alignment vertical="center"/>
    </xf>
    <xf numFmtId="0" fontId="26" fillId="12" borderId="18" xfId="22" applyFont="1" applyFill="1" applyBorder="1" applyAlignment="1">
      <alignment horizontal="center" vertical="center" wrapText="1"/>
    </xf>
    <xf numFmtId="0" fontId="26" fillId="12" borderId="24" xfId="22" applyFont="1" applyFill="1" applyBorder="1" applyAlignment="1">
      <alignment horizontal="center" vertical="center" wrapText="1"/>
    </xf>
    <xf numFmtId="0" fontId="26" fillId="12" borderId="25" xfId="22" applyFont="1" applyFill="1" applyBorder="1" applyAlignment="1">
      <alignment horizontal="center" vertical="center" wrapText="1"/>
    </xf>
    <xf numFmtId="0" fontId="26" fillId="12" borderId="26" xfId="22" applyFont="1" applyFill="1" applyBorder="1" applyAlignment="1">
      <alignment horizontal="center" vertical="center" wrapText="1"/>
    </xf>
    <xf numFmtId="0" fontId="26" fillId="11" borderId="0" xfId="22" applyFont="1" applyFill="1" applyAlignment="1">
      <alignment vertical="center" wrapText="1"/>
    </xf>
    <xf numFmtId="0" fontId="26" fillId="12" borderId="19" xfId="22" applyFont="1" applyFill="1" applyBorder="1" applyAlignment="1">
      <alignment horizontal="center" vertical="center" wrapText="1"/>
    </xf>
    <xf numFmtId="0" fontId="26" fillId="12" borderId="31" xfId="22" applyFont="1" applyFill="1" applyBorder="1" applyAlignment="1">
      <alignment horizontal="center" vertical="center" wrapText="1"/>
    </xf>
    <xf numFmtId="174" fontId="28" fillId="0" borderId="0" xfId="14" applyNumberFormat="1" applyFont="1" applyBorder="1" applyAlignment="1">
      <alignment vertical="center"/>
    </xf>
    <xf numFmtId="0" fontId="26" fillId="12" borderId="20" xfId="22" applyFont="1" applyFill="1" applyBorder="1" applyAlignment="1">
      <alignment vertical="center" wrapText="1"/>
    </xf>
    <xf numFmtId="172" fontId="28" fillId="0" borderId="14" xfId="10" applyNumberFormat="1" applyFont="1" applyBorder="1" applyAlignment="1">
      <alignment vertical="center"/>
    </xf>
    <xf numFmtId="172" fontId="28" fillId="0" borderId="4" xfId="10" applyNumberFormat="1" applyFont="1" applyBorder="1" applyAlignment="1">
      <alignment vertical="center"/>
    </xf>
    <xf numFmtId="172" fontId="28" fillId="0" borderId="15" xfId="10" applyNumberFormat="1" applyFont="1" applyBorder="1" applyAlignment="1">
      <alignment vertical="center"/>
    </xf>
    <xf numFmtId="172" fontId="28" fillId="0" borderId="20" xfId="10" applyNumberFormat="1" applyFont="1" applyBorder="1" applyAlignment="1">
      <alignment vertical="center"/>
    </xf>
    <xf numFmtId="172" fontId="28" fillId="0" borderId="21" xfId="10" applyNumberFormat="1" applyFont="1" applyBorder="1" applyAlignment="1">
      <alignment vertical="center"/>
    </xf>
    <xf numFmtId="172" fontId="28" fillId="0" borderId="22" xfId="10" applyNumberFormat="1" applyFont="1" applyBorder="1" applyAlignment="1">
      <alignment vertical="center"/>
    </xf>
    <xf numFmtId="0" fontId="26" fillId="12" borderId="13" xfId="22" applyFont="1" applyFill="1" applyBorder="1" applyAlignment="1">
      <alignment vertical="center" wrapText="1"/>
    </xf>
    <xf numFmtId="172" fontId="28" fillId="0" borderId="13" xfId="10" applyNumberFormat="1" applyFont="1" applyBorder="1" applyAlignment="1">
      <alignment vertical="center"/>
    </xf>
    <xf numFmtId="172" fontId="28" fillId="0" borderId="6" xfId="10" applyNumberFormat="1" applyFont="1" applyBorder="1" applyAlignment="1">
      <alignment vertical="center"/>
    </xf>
    <xf numFmtId="9" fontId="28" fillId="0" borderId="12" xfId="28" applyFont="1" applyBorder="1" applyAlignment="1">
      <alignment vertical="center"/>
    </xf>
    <xf numFmtId="9" fontId="28" fillId="0" borderId="16" xfId="28" applyFont="1" applyBorder="1" applyAlignment="1">
      <alignment vertical="center"/>
    </xf>
    <xf numFmtId="172" fontId="28" fillId="0" borderId="12" xfId="10" applyNumberFormat="1" applyFont="1" applyBorder="1" applyAlignment="1">
      <alignment vertical="center"/>
    </xf>
    <xf numFmtId="172" fontId="28" fillId="0" borderId="16" xfId="10" applyNumberFormat="1" applyFont="1" applyBorder="1" applyAlignment="1">
      <alignment vertical="center"/>
    </xf>
    <xf numFmtId="0" fontId="26" fillId="12" borderId="23" xfId="22" applyFont="1" applyFill="1" applyBorder="1" applyAlignment="1">
      <alignment vertical="center" wrapText="1"/>
    </xf>
    <xf numFmtId="172" fontId="28" fillId="0" borderId="23" xfId="10" applyNumberFormat="1" applyFont="1" applyBorder="1" applyAlignment="1">
      <alignment vertical="center"/>
    </xf>
    <xf numFmtId="172" fontId="28" fillId="0" borderId="5" xfId="10" applyNumberFormat="1" applyFont="1" applyBorder="1" applyAlignment="1">
      <alignment vertical="center"/>
    </xf>
    <xf numFmtId="172" fontId="28" fillId="0" borderId="27" xfId="10" applyNumberFormat="1" applyFont="1" applyBorder="1" applyAlignment="1">
      <alignment vertical="center"/>
    </xf>
    <xf numFmtId="9" fontId="28" fillId="0" borderId="28" xfId="28" applyFont="1" applyBorder="1" applyAlignment="1">
      <alignment vertical="center"/>
    </xf>
    <xf numFmtId="0" fontId="28" fillId="0" borderId="0" xfId="0" applyFont="1"/>
    <xf numFmtId="0" fontId="26" fillId="12" borderId="6" xfId="22" applyFont="1" applyFill="1" applyBorder="1" applyAlignment="1">
      <alignment horizontal="center" vertical="center" wrapText="1"/>
    </xf>
    <xf numFmtId="168" fontId="26" fillId="0" borderId="5" xfId="11" applyFont="1" applyFill="1" applyBorder="1" applyAlignment="1" applyProtection="1">
      <alignment horizontal="center" vertical="center" wrapText="1"/>
    </xf>
    <xf numFmtId="0" fontId="25" fillId="0" borderId="1" xfId="22" applyFont="1" applyBorder="1" applyAlignment="1">
      <alignment horizontal="left" vertical="center" wrapText="1"/>
    </xf>
    <xf numFmtId="3" fontId="26" fillId="0" borderId="0" xfId="22" applyNumberFormat="1" applyFont="1" applyAlignment="1">
      <alignment horizontal="center" vertical="center" wrapText="1"/>
    </xf>
    <xf numFmtId="168" fontId="26" fillId="0" borderId="0" xfId="11" applyFont="1" applyFill="1" applyBorder="1" applyAlignment="1" applyProtection="1">
      <alignment horizontal="center" vertical="center" wrapText="1"/>
    </xf>
    <xf numFmtId="166" fontId="28" fillId="0" borderId="0" xfId="15" applyFont="1" applyAlignment="1">
      <alignment vertical="center"/>
    </xf>
    <xf numFmtId="0" fontId="26" fillId="0" borderId="3" xfId="22" applyFont="1" applyBorder="1" applyAlignment="1">
      <alignment horizontal="center" vertical="center" wrapText="1"/>
    </xf>
    <xf numFmtId="0" fontId="26" fillId="0" borderId="4" xfId="22" applyFont="1" applyBorder="1" applyAlignment="1">
      <alignment horizontal="left" vertical="center" wrapText="1"/>
    </xf>
    <xf numFmtId="0" fontId="26" fillId="10" borderId="5" xfId="22" applyFont="1" applyFill="1" applyBorder="1" applyAlignment="1">
      <alignment horizontal="left" vertical="center" wrapText="1"/>
    </xf>
    <xf numFmtId="173" fontId="26" fillId="10" borderId="5" xfId="28" applyNumberFormat="1" applyFont="1" applyFill="1" applyBorder="1" applyAlignment="1" applyProtection="1">
      <alignment vertical="center" wrapText="1"/>
    </xf>
    <xf numFmtId="9" fontId="26" fillId="10" borderId="5" xfId="28" applyFont="1" applyFill="1" applyBorder="1" applyAlignment="1" applyProtection="1">
      <alignment horizontal="center" vertical="center" wrapText="1"/>
    </xf>
    <xf numFmtId="166" fontId="33" fillId="0" borderId="0" xfId="15" applyFont="1" applyAlignment="1">
      <alignment vertical="center"/>
    </xf>
    <xf numFmtId="0" fontId="26" fillId="0" borderId="6" xfId="22" applyFont="1" applyBorder="1" applyAlignment="1">
      <alignment horizontal="left" vertical="center" wrapText="1"/>
    </xf>
    <xf numFmtId="9" fontId="25" fillId="0" borderId="6" xfId="29" applyFont="1" applyFill="1" applyBorder="1" applyAlignment="1" applyProtection="1">
      <alignment horizontal="center" vertical="center" wrapText="1"/>
      <protection locked="0"/>
    </xf>
    <xf numFmtId="9" fontId="26" fillId="0" borderId="6" xfId="22" applyNumberFormat="1" applyFont="1" applyBorder="1" applyAlignment="1">
      <alignment horizontal="center" vertical="center" wrapText="1"/>
    </xf>
    <xf numFmtId="0" fontId="33" fillId="0" borderId="0" xfId="0" applyFont="1" applyAlignment="1">
      <alignment vertical="center"/>
    </xf>
    <xf numFmtId="0" fontId="26" fillId="10" borderId="6" xfId="22" applyFont="1" applyFill="1" applyBorder="1" applyAlignment="1">
      <alignment horizontal="left" vertical="center" wrapText="1"/>
    </xf>
    <xf numFmtId="9" fontId="25" fillId="10" borderId="6" xfId="28" applyFont="1" applyFill="1" applyBorder="1" applyAlignment="1" applyProtection="1">
      <alignment horizontal="center" vertical="center" wrapText="1"/>
      <protection locked="0"/>
    </xf>
    <xf numFmtId="0" fontId="28" fillId="0" borderId="0" xfId="0" applyFont="1" applyAlignment="1">
      <alignment horizontal="left" vertical="center"/>
    </xf>
    <xf numFmtId="0" fontId="33" fillId="13" borderId="6" xfId="0" applyFont="1" applyFill="1" applyBorder="1" applyAlignment="1">
      <alignment horizontal="left" vertical="center"/>
    </xf>
    <xf numFmtId="0" fontId="33" fillId="13" borderId="6" xfId="0" applyFont="1" applyFill="1" applyBorder="1" applyAlignment="1">
      <alignment horizontal="center" vertical="center"/>
    </xf>
    <xf numFmtId="0" fontId="33" fillId="0" borderId="6" xfId="0" applyFont="1" applyBorder="1" applyAlignment="1">
      <alignment horizontal="left" vertical="center"/>
    </xf>
    <xf numFmtId="0" fontId="28" fillId="0" borderId="3" xfId="0" applyFont="1" applyBorder="1" applyAlignment="1">
      <alignment horizontal="left" vertical="center"/>
    </xf>
    <xf numFmtId="0" fontId="37" fillId="0" borderId="3" xfId="0" applyFont="1" applyBorder="1" applyAlignment="1">
      <alignment horizontal="left" vertical="center" wrapText="1"/>
    </xf>
    <xf numFmtId="0" fontId="28" fillId="0" borderId="6" xfId="0" applyFont="1" applyBorder="1" applyAlignment="1">
      <alignment vertical="center" wrapText="1"/>
    </xf>
    <xf numFmtId="0" fontId="28" fillId="0" borderId="4" xfId="0" applyFont="1" applyBorder="1" applyAlignment="1">
      <alignment vertical="center" wrapText="1"/>
    </xf>
    <xf numFmtId="0" fontId="33" fillId="15" borderId="6" xfId="0" applyFont="1" applyFill="1" applyBorder="1" applyAlignment="1">
      <alignment horizontal="left" vertical="center"/>
    </xf>
    <xf numFmtId="0" fontId="28" fillId="15" borderId="4" xfId="0" applyFont="1" applyFill="1" applyBorder="1" applyAlignment="1">
      <alignment vertical="center" wrapText="1"/>
    </xf>
    <xf numFmtId="0" fontId="28" fillId="0" borderId="4" xfId="0" applyFont="1" applyBorder="1" applyAlignment="1">
      <alignment horizontal="left" vertical="center" wrapText="1"/>
    </xf>
    <xf numFmtId="0" fontId="28" fillId="15" borderId="4" xfId="0" applyFont="1" applyFill="1" applyBorder="1" applyAlignment="1">
      <alignment horizontal="left" vertical="center" wrapText="1"/>
    </xf>
    <xf numFmtId="0" fontId="33" fillId="0" borderId="6" xfId="0" applyFont="1" applyBorder="1" applyAlignment="1">
      <alignment horizontal="left" vertical="center" wrapText="1"/>
    </xf>
    <xf numFmtId="0" fontId="33" fillId="15" borderId="6" xfId="0" applyFont="1" applyFill="1" applyBorder="1" applyAlignment="1">
      <alignment horizontal="left" vertical="center" wrapText="1"/>
    </xf>
    <xf numFmtId="0" fontId="33" fillId="0" borderId="6" xfId="0" applyFont="1" applyBorder="1" applyAlignment="1">
      <alignment vertical="center" wrapText="1"/>
    </xf>
    <xf numFmtId="0" fontId="28" fillId="0" borderId="6" xfId="0" applyFont="1" applyBorder="1" applyAlignment="1">
      <alignment horizontal="left" vertical="center" wrapText="1"/>
    </xf>
    <xf numFmtId="0" fontId="25" fillId="9" borderId="6" xfId="0" applyFont="1" applyFill="1" applyBorder="1" applyAlignment="1">
      <alignment horizontal="left" vertical="center" wrapText="1"/>
    </xf>
    <xf numFmtId="0" fontId="33" fillId="10" borderId="6" xfId="0" applyFont="1" applyFill="1" applyBorder="1" applyAlignment="1">
      <alignment horizontal="center" vertical="center" wrapText="1"/>
    </xf>
    <xf numFmtId="0" fontId="33" fillId="0" borderId="6" xfId="0" applyFont="1" applyBorder="1" applyAlignment="1">
      <alignment horizontal="center" vertical="center" wrapText="1"/>
    </xf>
    <xf numFmtId="0" fontId="28" fillId="0" borderId="6" xfId="0" applyFont="1" applyBorder="1" applyAlignment="1">
      <alignment horizontal="center" vertical="center"/>
    </xf>
    <xf numFmtId="0" fontId="33" fillId="10" borderId="29" xfId="0" applyFont="1" applyFill="1" applyBorder="1" applyAlignment="1">
      <alignment vertical="center"/>
    </xf>
    <xf numFmtId="0" fontId="33" fillId="10" borderId="7" xfId="0" applyFont="1" applyFill="1" applyBorder="1" applyAlignment="1">
      <alignment vertical="center"/>
    </xf>
    <xf numFmtId="0" fontId="33" fillId="10" borderId="8" xfId="0" applyFont="1" applyFill="1" applyBorder="1" applyAlignment="1">
      <alignment vertical="center"/>
    </xf>
    <xf numFmtId="0" fontId="33" fillId="10" borderId="30" xfId="0" applyFont="1" applyFill="1" applyBorder="1" applyAlignment="1">
      <alignment vertical="center"/>
    </xf>
    <xf numFmtId="0" fontId="33" fillId="10" borderId="0" xfId="0" applyFont="1" applyFill="1" applyAlignment="1">
      <alignment vertical="center"/>
    </xf>
    <xf numFmtId="0" fontId="33" fillId="10" borderId="9" xfId="0" applyFont="1" applyFill="1" applyBorder="1" applyAlignment="1">
      <alignment vertical="center"/>
    </xf>
    <xf numFmtId="0" fontId="33" fillId="10" borderId="15" xfId="0" applyFont="1" applyFill="1" applyBorder="1" applyAlignment="1">
      <alignment vertical="center"/>
    </xf>
    <xf numFmtId="0" fontId="33" fillId="10" borderId="10" xfId="0" applyFont="1" applyFill="1" applyBorder="1" applyAlignment="1">
      <alignment vertical="center"/>
    </xf>
    <xf numFmtId="0" fontId="33" fillId="10" borderId="11" xfId="0" applyFont="1" applyFill="1" applyBorder="1" applyAlignment="1">
      <alignment vertical="center"/>
    </xf>
    <xf numFmtId="0" fontId="26" fillId="10" borderId="3" xfId="0" applyFont="1" applyFill="1" applyBorder="1" applyAlignment="1">
      <alignment horizontal="center" vertical="center" wrapText="1"/>
    </xf>
    <xf numFmtId="9" fontId="33" fillId="10" borderId="6" xfId="28" applyFont="1" applyFill="1" applyBorder="1" applyAlignment="1">
      <alignment horizontal="center" vertical="center" wrapText="1"/>
    </xf>
    <xf numFmtId="0" fontId="28" fillId="0" borderId="6" xfId="0" applyFont="1" applyBorder="1" applyAlignment="1">
      <alignment horizontal="center" vertical="center" wrapText="1"/>
    </xf>
    <xf numFmtId="0" fontId="28" fillId="0" borderId="6" xfId="0" applyFont="1" applyBorder="1" applyAlignment="1">
      <alignment vertical="center"/>
    </xf>
    <xf numFmtId="9" fontId="28" fillId="0" borderId="0" xfId="28" applyFont="1" applyAlignment="1">
      <alignment vertical="center"/>
    </xf>
    <xf numFmtId="0" fontId="27" fillId="0" borderId="22" xfId="0" applyFont="1" applyBorder="1" applyAlignment="1">
      <alignment horizontal="left" vertical="center" wrapText="1"/>
    </xf>
    <xf numFmtId="0" fontId="27" fillId="0" borderId="16" xfId="0" applyFont="1" applyBorder="1" applyAlignment="1">
      <alignment horizontal="left" vertical="center" wrapText="1"/>
    </xf>
    <xf numFmtId="0" fontId="29" fillId="0" borderId="28" xfId="0" applyFont="1" applyBorder="1" applyAlignment="1">
      <alignment horizontal="left" vertical="center" wrapText="1"/>
    </xf>
    <xf numFmtId="0" fontId="26" fillId="12" borderId="23" xfId="22" applyFont="1" applyFill="1" applyBorder="1" applyAlignment="1">
      <alignment horizontal="center" vertical="center" wrapText="1"/>
    </xf>
    <xf numFmtId="0" fontId="26" fillId="12" borderId="5" xfId="22" applyFont="1" applyFill="1" applyBorder="1" applyAlignment="1">
      <alignment horizontal="center" vertical="center" wrapText="1"/>
    </xf>
    <xf numFmtId="0" fontId="28" fillId="0" borderId="14" xfId="0" applyFont="1" applyBorder="1"/>
    <xf numFmtId="0" fontId="28" fillId="0" borderId="4" xfId="0" applyFont="1" applyBorder="1"/>
    <xf numFmtId="0" fontId="28" fillId="0" borderId="13" xfId="0" applyFont="1" applyBorder="1"/>
    <xf numFmtId="0" fontId="28" fillId="0" borderId="6" xfId="0" applyFont="1" applyBorder="1"/>
    <xf numFmtId="0" fontId="28" fillId="0" borderId="23" xfId="0" applyFont="1" applyBorder="1"/>
    <xf numFmtId="0" fontId="28" fillId="0" borderId="5" xfId="0" applyFont="1" applyBorder="1"/>
    <xf numFmtId="0" fontId="25" fillId="0" borderId="0" xfId="0" applyFont="1" applyAlignment="1">
      <alignment vertical="center"/>
    </xf>
    <xf numFmtId="0" fontId="25" fillId="0" borderId="0" xfId="22" applyFont="1" applyAlignment="1">
      <alignment horizontal="center" vertical="center" wrapText="1"/>
    </xf>
    <xf numFmtId="0" fontId="25" fillId="0" borderId="2" xfId="22" applyFont="1" applyBorder="1" applyAlignment="1">
      <alignment horizontal="center" vertical="center" wrapText="1"/>
    </xf>
    <xf numFmtId="166" fontId="25" fillId="0" borderId="0" xfId="15" applyFont="1" applyAlignment="1">
      <alignment vertical="center"/>
    </xf>
    <xf numFmtId="9" fontId="25" fillId="10" borderId="5" xfId="30" applyFont="1" applyFill="1" applyBorder="1" applyAlignment="1" applyProtection="1">
      <alignment vertical="center" wrapText="1"/>
    </xf>
    <xf numFmtId="0" fontId="28" fillId="0" borderId="71" xfId="0" applyFont="1" applyBorder="1" applyAlignment="1">
      <alignment vertical="center"/>
    </xf>
    <xf numFmtId="172" fontId="28" fillId="0" borderId="40" xfId="10" applyNumberFormat="1" applyFont="1" applyBorder="1" applyAlignment="1">
      <alignment vertical="center"/>
    </xf>
    <xf numFmtId="172" fontId="28" fillId="0" borderId="0" xfId="0" applyNumberFormat="1" applyFont="1"/>
    <xf numFmtId="9" fontId="25" fillId="0" borderId="6" xfId="28" applyFont="1" applyFill="1" applyBorder="1" applyAlignment="1" applyProtection="1">
      <alignment horizontal="center" vertical="center" wrapText="1"/>
      <protection locked="0"/>
    </xf>
    <xf numFmtId="9" fontId="25" fillId="9" borderId="6" xfId="28" applyFont="1" applyFill="1" applyBorder="1" applyAlignment="1" applyProtection="1">
      <alignment horizontal="center" vertical="center" wrapText="1"/>
      <protection locked="0"/>
    </xf>
    <xf numFmtId="0" fontId="28" fillId="0" borderId="0" xfId="0" applyFont="1" applyAlignment="1">
      <alignment vertical="center" wrapText="1"/>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15" xfId="0" applyFont="1" applyBorder="1" applyAlignment="1">
      <alignment horizontal="center" vertical="center" wrapText="1"/>
    </xf>
    <xf numFmtId="0" fontId="33" fillId="10" borderId="7" xfId="0" applyFont="1" applyFill="1" applyBorder="1" applyAlignment="1">
      <alignment vertical="center" wrapText="1"/>
    </xf>
    <xf numFmtId="0" fontId="33" fillId="10" borderId="0" xfId="0" applyFont="1" applyFill="1" applyAlignment="1">
      <alignment vertical="center" wrapText="1"/>
    </xf>
    <xf numFmtId="0" fontId="33" fillId="10" borderId="10" xfId="0" applyFont="1" applyFill="1" applyBorder="1" applyAlignment="1">
      <alignment vertical="center" wrapText="1"/>
    </xf>
    <xf numFmtId="0" fontId="26" fillId="9" borderId="6" xfId="22" applyFont="1" applyFill="1" applyBorder="1" applyAlignment="1">
      <alignment horizontal="left" vertical="center" wrapText="1"/>
    </xf>
    <xf numFmtId="172" fontId="28" fillId="9" borderId="14" xfId="10" applyNumberFormat="1" applyFont="1" applyFill="1" applyBorder="1" applyAlignment="1">
      <alignment vertical="center"/>
    </xf>
    <xf numFmtId="172" fontId="28" fillId="9" borderId="4" xfId="10" applyNumberFormat="1" applyFont="1" applyFill="1" applyBorder="1" applyAlignment="1">
      <alignment vertical="center"/>
    </xf>
    <xf numFmtId="172" fontId="28" fillId="9" borderId="13" xfId="10" applyNumberFormat="1" applyFont="1" applyFill="1" applyBorder="1" applyAlignment="1">
      <alignment vertical="center"/>
    </xf>
    <xf numFmtId="172" fontId="28" fillId="9" borderId="6" xfId="10" applyNumberFormat="1" applyFont="1" applyFill="1" applyBorder="1" applyAlignment="1">
      <alignment vertical="center"/>
    </xf>
    <xf numFmtId="172" fontId="28" fillId="9" borderId="0" xfId="0" applyNumberFormat="1" applyFont="1" applyFill="1" applyAlignment="1">
      <alignment vertical="center"/>
    </xf>
    <xf numFmtId="0" fontId="33" fillId="10" borderId="6" xfId="0" applyFont="1" applyFill="1" applyBorder="1" applyAlignment="1">
      <alignment vertical="center"/>
    </xf>
    <xf numFmtId="0" fontId="28" fillId="10" borderId="6" xfId="0" applyFont="1" applyFill="1" applyBorder="1" applyAlignment="1">
      <alignment vertical="center"/>
    </xf>
    <xf numFmtId="172" fontId="28" fillId="0" borderId="6" xfId="10" applyNumberFormat="1" applyFont="1" applyFill="1" applyBorder="1" applyAlignment="1">
      <alignment vertical="center"/>
    </xf>
    <xf numFmtId="172" fontId="28" fillId="0" borderId="21" xfId="10" applyNumberFormat="1" applyFont="1" applyFill="1" applyBorder="1" applyAlignment="1">
      <alignment vertical="center"/>
    </xf>
    <xf numFmtId="0" fontId="25" fillId="0" borderId="23" xfId="22" applyFont="1" applyBorder="1" applyAlignment="1">
      <alignment horizontal="left" vertical="center" wrapText="1"/>
    </xf>
    <xf numFmtId="9" fontId="26" fillId="0" borderId="6" xfId="28" applyFont="1" applyFill="1" applyBorder="1" applyAlignment="1">
      <alignment horizontal="center" vertical="center" wrapText="1"/>
    </xf>
    <xf numFmtId="9" fontId="26" fillId="0" borderId="3" xfId="28" applyFont="1" applyFill="1" applyBorder="1" applyAlignment="1" applyProtection="1">
      <alignment horizontal="center" vertical="center" wrapText="1"/>
    </xf>
    <xf numFmtId="172" fontId="25" fillId="0" borderId="6" xfId="10" applyNumberFormat="1" applyFont="1" applyFill="1" applyBorder="1" applyAlignment="1" applyProtection="1">
      <alignment horizontal="center" vertical="center" wrapText="1"/>
      <protection locked="0"/>
    </xf>
    <xf numFmtId="172" fontId="28" fillId="0" borderId="6" xfId="10" applyNumberFormat="1" applyFont="1" applyFill="1" applyBorder="1" applyAlignment="1">
      <alignment horizontal="center" vertical="center" wrapText="1"/>
    </xf>
    <xf numFmtId="168" fontId="28" fillId="0" borderId="6" xfId="11" applyFont="1" applyFill="1" applyBorder="1" applyAlignment="1">
      <alignment horizontal="center" vertical="center" wrapText="1"/>
    </xf>
    <xf numFmtId="172" fontId="25" fillId="0" borderId="6" xfId="10" applyNumberFormat="1" applyFont="1" applyFill="1" applyBorder="1" applyAlignment="1" applyProtection="1">
      <alignment horizontal="left" vertical="center" wrapText="1"/>
      <protection locked="0"/>
    </xf>
    <xf numFmtId="9" fontId="28" fillId="0" borderId="6" xfId="28" applyFont="1" applyFill="1" applyBorder="1" applyAlignment="1">
      <alignment vertical="center"/>
    </xf>
    <xf numFmtId="0" fontId="35" fillId="0" borderId="6" xfId="0" applyFont="1" applyBorder="1" applyAlignment="1">
      <alignment vertical="center" wrapText="1"/>
    </xf>
    <xf numFmtId="172" fontId="28" fillId="0" borderId="6" xfId="0" applyNumberFormat="1" applyFont="1" applyBorder="1" applyAlignment="1">
      <alignment vertical="center"/>
    </xf>
    <xf numFmtId="0" fontId="28" fillId="0" borderId="0" xfId="0" applyFont="1" applyAlignment="1">
      <alignment horizontal="left" vertical="center" wrapText="1"/>
    </xf>
    <xf numFmtId="0" fontId="28" fillId="9" borderId="6" xfId="0" applyFont="1" applyFill="1" applyBorder="1" applyAlignment="1">
      <alignment horizontal="center" vertical="center"/>
    </xf>
    <xf numFmtId="0" fontId="28" fillId="9" borderId="6" xfId="0" applyFont="1" applyFill="1" applyBorder="1" applyAlignment="1">
      <alignment horizontal="left" vertical="center" wrapText="1"/>
    </xf>
    <xf numFmtId="0" fontId="28" fillId="9" borderId="6" xfId="0" applyFont="1" applyFill="1" applyBorder="1" applyAlignment="1">
      <alignment vertical="center" wrapText="1"/>
    </xf>
    <xf numFmtId="0" fontId="28" fillId="9" borderId="6" xfId="0" applyFont="1" applyFill="1" applyBorder="1" applyAlignment="1">
      <alignment horizontal="center" vertical="center" wrapText="1"/>
    </xf>
    <xf numFmtId="9" fontId="28" fillId="9" borderId="6" xfId="0" applyNumberFormat="1" applyFont="1" applyFill="1" applyBorder="1" applyAlignment="1">
      <alignment horizontal="center" vertical="center"/>
    </xf>
    <xf numFmtId="9" fontId="28" fillId="9" borderId="6" xfId="28" applyFont="1" applyFill="1" applyBorder="1" applyAlignment="1">
      <alignment vertical="center"/>
    </xf>
    <xf numFmtId="172" fontId="28" fillId="9" borderId="6" xfId="10" applyNumberFormat="1" applyFont="1" applyFill="1" applyBorder="1" applyAlignment="1">
      <alignment horizontal="center" vertical="center" wrapText="1"/>
    </xf>
    <xf numFmtId="168" fontId="28" fillId="9" borderId="6" xfId="11" applyFont="1" applyFill="1" applyBorder="1" applyAlignment="1">
      <alignment horizontal="center" vertical="center" wrapText="1"/>
    </xf>
    <xf numFmtId="0" fontId="28" fillId="9" borderId="6" xfId="0" applyFont="1" applyFill="1" applyBorder="1" applyAlignment="1">
      <alignment vertical="center"/>
    </xf>
    <xf numFmtId="9" fontId="25" fillId="9" borderId="6" xfId="29" applyFont="1" applyFill="1" applyBorder="1" applyAlignment="1" applyProtection="1">
      <alignment horizontal="center" vertical="center" wrapText="1"/>
      <protection locked="0"/>
    </xf>
    <xf numFmtId="0" fontId="28" fillId="9" borderId="0" xfId="0" applyFont="1" applyFill="1"/>
    <xf numFmtId="0" fontId="28" fillId="9" borderId="12" xfId="0" applyFont="1" applyFill="1" applyBorder="1" applyAlignment="1">
      <alignment horizontal="center" vertical="center"/>
    </xf>
    <xf numFmtId="2" fontId="25" fillId="9" borderId="6" xfId="22" applyNumberFormat="1" applyFont="1" applyFill="1" applyBorder="1" applyAlignment="1">
      <alignment vertical="center" wrapText="1"/>
    </xf>
    <xf numFmtId="172" fontId="25" fillId="9" borderId="6" xfId="10" applyNumberFormat="1" applyFont="1" applyFill="1" applyBorder="1" applyAlignment="1" applyProtection="1">
      <alignment horizontal="center" vertical="center" wrapText="1"/>
      <protection locked="0"/>
    </xf>
    <xf numFmtId="2" fontId="25" fillId="9" borderId="6" xfId="22" applyNumberFormat="1" applyFont="1" applyFill="1" applyBorder="1" applyAlignment="1">
      <alignment horizontal="left" vertical="center" wrapText="1"/>
    </xf>
    <xf numFmtId="172" fontId="28" fillId="9" borderId="6" xfId="0" applyNumberFormat="1" applyFont="1" applyFill="1" applyBorder="1" applyAlignment="1">
      <alignment vertical="center"/>
    </xf>
    <xf numFmtId="3" fontId="25" fillId="9" borderId="6" xfId="0" applyNumberFormat="1" applyFont="1" applyFill="1" applyBorder="1" applyAlignment="1">
      <alignment horizontal="left" vertical="top" wrapText="1"/>
    </xf>
    <xf numFmtId="0" fontId="25" fillId="9" borderId="6" xfId="0" applyFont="1" applyFill="1" applyBorder="1" applyAlignment="1">
      <alignment horizontal="left" vertical="top" wrapText="1"/>
    </xf>
    <xf numFmtId="0" fontId="14" fillId="9" borderId="6" xfId="0" applyFont="1" applyFill="1" applyBorder="1" applyAlignment="1">
      <alignment horizontal="left" vertical="top" wrapText="1"/>
    </xf>
    <xf numFmtId="9" fontId="14" fillId="9" borderId="6" xfId="28" applyFont="1" applyFill="1" applyBorder="1" applyAlignment="1">
      <alignment horizontal="center" vertical="center"/>
    </xf>
    <xf numFmtId="173" fontId="25" fillId="9" borderId="6" xfId="28" applyNumberFormat="1" applyFont="1" applyFill="1" applyBorder="1" applyAlignment="1" applyProtection="1">
      <alignment horizontal="center" vertical="center" wrapText="1"/>
      <protection locked="0"/>
    </xf>
    <xf numFmtId="0" fontId="28" fillId="9" borderId="6" xfId="0" applyFont="1" applyFill="1" applyBorder="1" applyAlignment="1">
      <alignment horizontal="left" vertical="top" wrapText="1"/>
    </xf>
    <xf numFmtId="172" fontId="28" fillId="9" borderId="6" xfId="10" applyNumberFormat="1" applyFont="1" applyFill="1" applyBorder="1" applyAlignment="1">
      <alignment horizontal="center" vertical="center"/>
    </xf>
    <xf numFmtId="168" fontId="26" fillId="10" borderId="5" xfId="11" applyFont="1" applyFill="1" applyBorder="1" applyAlignment="1" applyProtection="1">
      <alignment vertical="center" wrapText="1"/>
    </xf>
    <xf numFmtId="9" fontId="28" fillId="10" borderId="6" xfId="28" applyFont="1" applyFill="1" applyBorder="1" applyAlignment="1">
      <alignment horizontal="center" vertical="center"/>
    </xf>
    <xf numFmtId="9" fontId="28" fillId="0" borderId="6" xfId="28" applyFont="1" applyBorder="1" applyAlignment="1">
      <alignment horizontal="center" vertical="center"/>
    </xf>
    <xf numFmtId="0" fontId="28" fillId="0" borderId="6" xfId="28" applyNumberFormat="1" applyFont="1" applyFill="1" applyBorder="1" applyAlignment="1">
      <alignment vertical="center" wrapText="1"/>
    </xf>
    <xf numFmtId="9" fontId="28" fillId="0" borderId="6" xfId="28" applyFont="1" applyFill="1" applyBorder="1" applyAlignment="1">
      <alignment vertical="center" wrapText="1"/>
    </xf>
    <xf numFmtId="9" fontId="28" fillId="9" borderId="6" xfId="28" applyFont="1" applyFill="1" applyBorder="1" applyAlignment="1">
      <alignment vertical="center" wrapText="1"/>
    </xf>
    <xf numFmtId="9" fontId="43" fillId="9" borderId="6" xfId="34" applyNumberFormat="1" applyFont="1" applyFill="1" applyBorder="1" applyAlignment="1">
      <alignment vertical="center" wrapText="1"/>
    </xf>
    <xf numFmtId="9" fontId="28" fillId="9" borderId="6" xfId="0" applyNumberFormat="1" applyFont="1" applyFill="1" applyBorder="1" applyAlignment="1">
      <alignment vertical="center"/>
    </xf>
    <xf numFmtId="9" fontId="28" fillId="0" borderId="6" xfId="0" applyNumberFormat="1" applyFont="1" applyBorder="1" applyAlignment="1">
      <alignment vertical="center"/>
    </xf>
    <xf numFmtId="3" fontId="28" fillId="9" borderId="0" xfId="0" applyNumberFormat="1" applyFont="1" applyFill="1" applyAlignment="1">
      <alignment vertical="center"/>
    </xf>
    <xf numFmtId="0" fontId="42" fillId="0" borderId="6" xfId="34" applyNumberFormat="1" applyFill="1" applyBorder="1" applyAlignment="1">
      <alignment horizontal="center" vertical="center" wrapText="1"/>
    </xf>
    <xf numFmtId="9" fontId="42" fillId="0" borderId="6" xfId="34" applyNumberFormat="1" applyFill="1" applyBorder="1" applyAlignment="1">
      <alignment horizontal="center" vertical="center" wrapText="1"/>
    </xf>
    <xf numFmtId="9" fontId="42" fillId="9" borderId="6" xfId="34" applyNumberFormat="1" applyFill="1" applyBorder="1" applyAlignment="1">
      <alignment horizontal="center" vertical="center" wrapText="1"/>
    </xf>
    <xf numFmtId="0" fontId="28" fillId="0" borderId="0" xfId="0" applyFont="1" applyAlignment="1">
      <alignment horizontal="center" vertical="center" wrapText="1"/>
    </xf>
    <xf numFmtId="0" fontId="42" fillId="0" borderId="0" xfId="34" applyAlignment="1">
      <alignment horizontal="center" vertical="center" wrapText="1"/>
    </xf>
    <xf numFmtId="9" fontId="28" fillId="0" borderId="39" xfId="28" applyFont="1" applyBorder="1" applyAlignment="1">
      <alignment vertical="center"/>
    </xf>
    <xf numFmtId="172" fontId="26" fillId="0" borderId="3" xfId="10" applyNumberFormat="1" applyFont="1" applyFill="1" applyBorder="1" applyAlignment="1">
      <alignment vertical="center" wrapText="1"/>
    </xf>
    <xf numFmtId="172" fontId="26" fillId="0" borderId="3" xfId="10" applyNumberFormat="1" applyFont="1" applyFill="1" applyBorder="1" applyAlignment="1" applyProtection="1">
      <alignment vertical="center" wrapText="1"/>
    </xf>
    <xf numFmtId="0" fontId="26" fillId="10" borderId="5" xfId="28" applyNumberFormat="1" applyFont="1" applyFill="1" applyBorder="1" applyAlignment="1" applyProtection="1">
      <alignment vertical="center" wrapText="1"/>
    </xf>
    <xf numFmtId="9" fontId="26" fillId="0" borderId="6" xfId="28" applyFont="1" applyBorder="1" applyAlignment="1">
      <alignment horizontal="center" vertical="center" wrapText="1"/>
    </xf>
    <xf numFmtId="172" fontId="28" fillId="0" borderId="71" xfId="0" applyNumberFormat="1" applyFont="1" applyBorder="1" applyAlignment="1">
      <alignment vertical="center"/>
    </xf>
    <xf numFmtId="172" fontId="28" fillId="0" borderId="5" xfId="10" applyNumberFormat="1" applyFont="1" applyFill="1" applyBorder="1" applyAlignment="1">
      <alignment vertical="center"/>
    </xf>
    <xf numFmtId="0" fontId="28" fillId="9" borderId="6" xfId="28" applyNumberFormat="1" applyFont="1" applyFill="1" applyBorder="1" applyAlignment="1">
      <alignment vertical="center" wrapText="1"/>
    </xf>
    <xf numFmtId="172" fontId="26" fillId="10" borderId="5" xfId="10" applyNumberFormat="1" applyFont="1" applyFill="1" applyBorder="1" applyAlignment="1" applyProtection="1">
      <alignment vertical="center" wrapText="1"/>
    </xf>
    <xf numFmtId="9" fontId="26" fillId="10" borderId="5" xfId="28" applyFont="1" applyFill="1" applyBorder="1" applyAlignment="1" applyProtection="1">
      <alignment vertical="center" wrapText="1"/>
    </xf>
    <xf numFmtId="173" fontId="28" fillId="9" borderId="6" xfId="0" applyNumberFormat="1" applyFont="1" applyFill="1" applyBorder="1" applyAlignment="1">
      <alignment vertical="center"/>
    </xf>
    <xf numFmtId="0" fontId="25" fillId="9" borderId="12" xfId="0" applyFont="1" applyFill="1" applyBorder="1" applyAlignment="1">
      <alignment horizontal="left" vertical="center" wrapText="1"/>
    </xf>
    <xf numFmtId="0" fontId="25" fillId="9" borderId="39" xfId="0" applyFont="1" applyFill="1" applyBorder="1" applyAlignment="1">
      <alignment horizontal="left" vertical="center" wrapText="1"/>
    </xf>
    <xf numFmtId="0" fontId="36" fillId="16" borderId="12" xfId="0" applyFont="1" applyFill="1" applyBorder="1" applyAlignment="1">
      <alignment horizontal="center" vertical="center"/>
    </xf>
    <xf numFmtId="0" fontId="36" fillId="16" borderId="39" xfId="0" applyFont="1" applyFill="1" applyBorder="1" applyAlignment="1">
      <alignment horizontal="center" vertical="center"/>
    </xf>
    <xf numFmtId="0" fontId="33" fillId="14" borderId="12" xfId="0" applyFont="1" applyFill="1" applyBorder="1" applyAlignment="1">
      <alignment horizontal="left" vertical="center" wrapText="1"/>
    </xf>
    <xf numFmtId="0" fontId="33" fillId="14" borderId="39" xfId="0" applyFont="1" applyFill="1" applyBorder="1" applyAlignment="1">
      <alignment horizontal="left" vertical="center" wrapText="1"/>
    </xf>
    <xf numFmtId="0" fontId="33" fillId="18" borderId="12" xfId="0" applyFont="1" applyFill="1" applyBorder="1" applyAlignment="1">
      <alignment horizontal="center" vertical="center"/>
    </xf>
    <xf numFmtId="0" fontId="33" fillId="18" borderId="39" xfId="0" applyFont="1" applyFill="1" applyBorder="1" applyAlignment="1">
      <alignment horizontal="center" vertical="center"/>
    </xf>
    <xf numFmtId="9" fontId="42" fillId="0" borderId="29" xfId="34" applyNumberFormat="1" applyBorder="1" applyAlignment="1">
      <alignment horizontal="center" vertical="center" wrapText="1"/>
    </xf>
    <xf numFmtId="9" fontId="25" fillId="0" borderId="7" xfId="22" applyNumberFormat="1" applyFont="1" applyBorder="1" applyAlignment="1">
      <alignment horizontal="center" vertical="center" wrapText="1"/>
    </xf>
    <xf numFmtId="9" fontId="25" fillId="0" borderId="59" xfId="22" applyNumberFormat="1" applyFont="1" applyBorder="1" applyAlignment="1">
      <alignment horizontal="center" vertical="center" wrapText="1"/>
    </xf>
    <xf numFmtId="9" fontId="25" fillId="0" borderId="15" xfId="22" applyNumberFormat="1" applyFont="1" applyBorder="1" applyAlignment="1">
      <alignment horizontal="center" vertical="center" wrapText="1"/>
    </xf>
    <xf numFmtId="9" fontId="25" fillId="0" borderId="10" xfId="22" applyNumberFormat="1" applyFont="1" applyBorder="1" applyAlignment="1">
      <alignment horizontal="center" vertical="center" wrapText="1"/>
    </xf>
    <xf numFmtId="9" fontId="25" fillId="0" borderId="60" xfId="22" applyNumberFormat="1" applyFont="1" applyBorder="1" applyAlignment="1">
      <alignment horizontal="center" vertical="center" wrapText="1"/>
    </xf>
    <xf numFmtId="9" fontId="25" fillId="0" borderId="29" xfId="22" applyNumberFormat="1" applyFont="1" applyBorder="1" applyAlignment="1">
      <alignment horizontal="center" vertical="center" wrapText="1"/>
    </xf>
    <xf numFmtId="9" fontId="25" fillId="0" borderId="8" xfId="22" applyNumberFormat="1" applyFont="1" applyBorder="1" applyAlignment="1">
      <alignment horizontal="center" vertical="center" wrapText="1"/>
    </xf>
    <xf numFmtId="9" fontId="25" fillId="0" borderId="11" xfId="22" applyNumberFormat="1" applyFont="1" applyBorder="1" applyAlignment="1">
      <alignment horizontal="center" vertical="center" wrapText="1"/>
    </xf>
    <xf numFmtId="9" fontId="42" fillId="0" borderId="7" xfId="34" applyNumberFormat="1" applyBorder="1" applyAlignment="1">
      <alignment horizontal="center" vertical="center" wrapText="1"/>
    </xf>
    <xf numFmtId="9" fontId="42" fillId="0" borderId="59" xfId="34" applyNumberFormat="1" applyBorder="1" applyAlignment="1">
      <alignment horizontal="center" vertical="center" wrapText="1"/>
    </xf>
    <xf numFmtId="9" fontId="42" fillId="0" borderId="15" xfId="34" applyNumberFormat="1" applyBorder="1" applyAlignment="1">
      <alignment horizontal="center" vertical="center" wrapText="1"/>
    </xf>
    <xf numFmtId="9" fontId="42" fillId="0" borderId="10" xfId="34" applyNumberFormat="1" applyBorder="1" applyAlignment="1">
      <alignment horizontal="center" vertical="center" wrapText="1"/>
    </xf>
    <xf numFmtId="9" fontId="42" fillId="0" borderId="60" xfId="34" applyNumberFormat="1" applyBorder="1" applyAlignment="1">
      <alignment horizontal="center" vertical="center" wrapText="1"/>
    </xf>
    <xf numFmtId="2" fontId="25" fillId="0" borderId="6" xfId="22" applyNumberFormat="1" applyFont="1" applyBorder="1" applyAlignment="1">
      <alignment horizontal="center" vertical="center" wrapText="1"/>
    </xf>
    <xf numFmtId="9" fontId="25" fillId="0" borderId="6" xfId="28" applyFont="1" applyFill="1" applyBorder="1" applyAlignment="1">
      <alignment horizontal="center" vertical="center" wrapText="1"/>
    </xf>
    <xf numFmtId="9" fontId="25" fillId="0" borderId="3" xfId="28" applyFont="1" applyFill="1" applyBorder="1" applyAlignment="1">
      <alignment horizontal="center" vertical="center" wrapText="1"/>
    </xf>
    <xf numFmtId="9" fontId="25" fillId="0" borderId="4" xfId="28" applyFont="1" applyFill="1" applyBorder="1" applyAlignment="1">
      <alignment horizontal="center" vertical="center" wrapText="1"/>
    </xf>
    <xf numFmtId="0" fontId="26" fillId="0" borderId="58" xfId="22" applyFont="1" applyBorder="1" applyAlignment="1">
      <alignment horizontal="center" vertical="center" wrapText="1"/>
    </xf>
    <xf numFmtId="0" fontId="26" fillId="0" borderId="18" xfId="22" applyFont="1" applyBorder="1" applyAlignment="1">
      <alignment horizontal="center" vertical="center" wrapText="1"/>
    </xf>
    <xf numFmtId="9" fontId="26" fillId="0" borderId="3" xfId="22" applyNumberFormat="1" applyFont="1" applyBorder="1" applyAlignment="1">
      <alignment horizontal="center" vertical="center" wrapText="1"/>
    </xf>
    <xf numFmtId="0" fontId="26" fillId="0" borderId="19" xfId="22" applyFont="1" applyBorder="1" applyAlignment="1">
      <alignment horizontal="center" vertical="center" wrapText="1"/>
    </xf>
    <xf numFmtId="0" fontId="26" fillId="12" borderId="20" xfId="22" applyFont="1" applyFill="1" applyBorder="1" applyAlignment="1">
      <alignment horizontal="center" vertical="center" wrapText="1"/>
    </xf>
    <xf numFmtId="0" fontId="26" fillId="12" borderId="13" xfId="22" applyFont="1" applyFill="1" applyBorder="1" applyAlignment="1">
      <alignment horizontal="center" vertical="center" wrapText="1"/>
    </xf>
    <xf numFmtId="0" fontId="26" fillId="12" borderId="21" xfId="22" applyFont="1" applyFill="1" applyBorder="1" applyAlignment="1">
      <alignment horizontal="center" vertical="center" wrapText="1"/>
    </xf>
    <xf numFmtId="0" fontId="26" fillId="12" borderId="6" xfId="22" applyFont="1" applyFill="1" applyBorder="1" applyAlignment="1">
      <alignment horizontal="center" vertical="center" wrapText="1"/>
    </xf>
    <xf numFmtId="0" fontId="26" fillId="0" borderId="35" xfId="22" applyFont="1" applyBorder="1" applyAlignment="1">
      <alignment horizontal="center" vertical="center" wrapText="1"/>
    </xf>
    <xf numFmtId="0" fontId="26" fillId="0" borderId="36" xfId="22" applyFont="1" applyBorder="1" applyAlignment="1">
      <alignment horizontal="center" vertical="center" wrapText="1"/>
    </xf>
    <xf numFmtId="0" fontId="26" fillId="0" borderId="37" xfId="22" applyFont="1" applyBorder="1" applyAlignment="1">
      <alignment horizontal="center" vertical="center" wrapText="1"/>
    </xf>
    <xf numFmtId="0" fontId="26" fillId="12" borderId="12" xfId="22" applyFont="1" applyFill="1" applyBorder="1" applyAlignment="1">
      <alignment horizontal="center" vertical="center" wrapText="1"/>
    </xf>
    <xf numFmtId="0" fontId="26" fillId="12" borderId="38" xfId="22" applyFont="1" applyFill="1" applyBorder="1" applyAlignment="1">
      <alignment horizontal="center" vertical="center" wrapText="1"/>
    </xf>
    <xf numFmtId="0" fontId="26" fillId="12" borderId="39" xfId="22" applyFont="1" applyFill="1" applyBorder="1" applyAlignment="1">
      <alignment horizontal="center" vertical="center" wrapText="1"/>
    </xf>
    <xf numFmtId="0" fontId="26" fillId="12" borderId="40" xfId="22" applyFont="1" applyFill="1" applyBorder="1" applyAlignment="1">
      <alignment horizontal="center" vertical="center" wrapText="1"/>
    </xf>
    <xf numFmtId="0" fontId="26" fillId="12" borderId="4" xfId="22" applyFont="1" applyFill="1" applyBorder="1" applyAlignment="1">
      <alignment horizontal="center" vertical="center" wrapText="1"/>
    </xf>
    <xf numFmtId="0" fontId="26" fillId="12" borderId="41" xfId="22" applyFont="1" applyFill="1" applyBorder="1" applyAlignment="1">
      <alignment horizontal="center" vertical="center" wrapText="1"/>
    </xf>
    <xf numFmtId="0" fontId="26" fillId="12" borderId="42" xfId="22" applyFont="1" applyFill="1" applyBorder="1" applyAlignment="1">
      <alignment horizontal="center" vertical="center" wrapText="1"/>
    </xf>
    <xf numFmtId="0" fontId="26" fillId="12" borderId="43" xfId="22" applyFont="1" applyFill="1" applyBorder="1" applyAlignment="1">
      <alignment horizontal="center" vertical="center" wrapText="1"/>
    </xf>
    <xf numFmtId="9" fontId="25" fillId="0" borderId="29" xfId="30" applyFont="1" applyFill="1" applyBorder="1" applyAlignment="1" applyProtection="1">
      <alignment horizontal="center" vertical="center" wrapText="1"/>
    </xf>
    <xf numFmtId="9" fontId="25" fillId="0" borderId="7" xfId="30" applyFont="1" applyFill="1" applyBorder="1" applyAlignment="1" applyProtection="1">
      <alignment horizontal="center" vertical="center" wrapText="1"/>
    </xf>
    <xf numFmtId="9" fontId="25" fillId="0" borderId="8" xfId="30" applyFont="1" applyFill="1" applyBorder="1" applyAlignment="1" applyProtection="1">
      <alignment horizontal="center" vertical="center" wrapText="1"/>
    </xf>
    <xf numFmtId="9" fontId="25" fillId="0" borderId="44" xfId="30" applyFont="1" applyFill="1" applyBorder="1" applyAlignment="1" applyProtection="1">
      <alignment horizontal="center" vertical="center" wrapText="1"/>
    </xf>
    <xf numFmtId="9" fontId="25" fillId="0" borderId="45" xfId="30" applyFont="1" applyFill="1" applyBorder="1" applyAlignment="1" applyProtection="1">
      <alignment horizontal="center" vertical="center" wrapText="1"/>
    </xf>
    <xf numFmtId="9" fontId="25" fillId="0" borderId="46" xfId="30" applyFont="1" applyFill="1" applyBorder="1" applyAlignment="1" applyProtection="1">
      <alignment horizontal="center" vertical="center" wrapText="1"/>
    </xf>
    <xf numFmtId="9" fontId="25" fillId="0" borderId="6" xfId="30" applyFont="1" applyFill="1" applyBorder="1" applyAlignment="1" applyProtection="1">
      <alignment horizontal="center" vertical="center" wrapText="1"/>
    </xf>
    <xf numFmtId="9" fontId="25" fillId="0" borderId="5" xfId="30" applyFont="1" applyFill="1" applyBorder="1" applyAlignment="1" applyProtection="1">
      <alignment horizontal="center" vertical="center" wrapText="1"/>
    </xf>
    <xf numFmtId="9" fontId="25" fillId="0" borderId="16" xfId="30" applyFont="1" applyFill="1" applyBorder="1" applyAlignment="1" applyProtection="1">
      <alignment horizontal="center" vertical="center" wrapText="1"/>
    </xf>
    <xf numFmtId="9" fontId="25" fillId="0" borderId="28" xfId="30" applyFont="1" applyFill="1" applyBorder="1" applyAlignment="1" applyProtection="1">
      <alignment horizontal="center" vertical="center" wrapText="1"/>
    </xf>
    <xf numFmtId="0" fontId="26" fillId="12" borderId="22" xfId="22" applyFont="1" applyFill="1" applyBorder="1" applyAlignment="1">
      <alignment horizontal="center" vertical="center" wrapText="1"/>
    </xf>
    <xf numFmtId="0" fontId="26" fillId="12" borderId="52" xfId="22" applyFont="1" applyFill="1" applyBorder="1" applyAlignment="1">
      <alignment horizontal="center" vertical="center" wrapText="1"/>
    </xf>
    <xf numFmtId="0" fontId="26" fillId="12" borderId="35" xfId="22" applyFont="1" applyFill="1" applyBorder="1" applyAlignment="1">
      <alignment horizontal="left" vertical="center" wrapText="1"/>
    </xf>
    <xf numFmtId="0" fontId="26" fillId="12" borderId="37" xfId="22" applyFont="1" applyFill="1" applyBorder="1" applyAlignment="1">
      <alignment horizontal="left" vertical="center" wrapText="1"/>
    </xf>
    <xf numFmtId="0" fontId="26" fillId="12" borderId="1" xfId="22" applyFont="1" applyFill="1" applyBorder="1" applyAlignment="1">
      <alignment horizontal="left" vertical="center" wrapText="1"/>
    </xf>
    <xf numFmtId="0" fontId="26" fillId="12" borderId="2" xfId="22" applyFont="1" applyFill="1" applyBorder="1" applyAlignment="1">
      <alignment horizontal="left" vertical="center" wrapText="1"/>
    </xf>
    <xf numFmtId="0" fontId="26" fillId="12" borderId="47" xfId="22" applyFont="1" applyFill="1" applyBorder="1" applyAlignment="1">
      <alignment horizontal="left" vertical="center" wrapText="1"/>
    </xf>
    <xf numFmtId="0" fontId="26" fillId="12" borderId="48" xfId="22" applyFont="1" applyFill="1" applyBorder="1" applyAlignment="1">
      <alignment horizontal="left" vertical="center" wrapText="1"/>
    </xf>
    <xf numFmtId="0" fontId="26" fillId="12" borderId="36" xfId="22" applyFont="1" applyFill="1" applyBorder="1" applyAlignment="1">
      <alignment horizontal="left" vertical="center" wrapText="1"/>
    </xf>
    <xf numFmtId="0" fontId="26" fillId="12" borderId="0" xfId="22" applyFont="1" applyFill="1" applyAlignment="1">
      <alignment horizontal="left" vertical="center" wrapText="1"/>
    </xf>
    <xf numFmtId="0" fontId="26" fillId="12" borderId="45" xfId="22" applyFont="1" applyFill="1" applyBorder="1" applyAlignment="1">
      <alignment horizontal="left" vertical="center" wrapText="1"/>
    </xf>
    <xf numFmtId="0" fontId="26" fillId="12" borderId="32" xfId="22" applyFont="1" applyFill="1" applyBorder="1" applyAlignment="1">
      <alignment horizontal="left" vertical="center" wrapText="1"/>
    </xf>
    <xf numFmtId="0" fontId="26" fillId="12" borderId="34" xfId="22" applyFont="1" applyFill="1" applyBorder="1" applyAlignment="1">
      <alignment horizontal="left" vertical="center" wrapText="1"/>
    </xf>
    <xf numFmtId="0" fontId="28" fillId="0" borderId="49" xfId="0" applyFont="1" applyBorder="1" applyAlignment="1">
      <alignment horizontal="center" vertical="center"/>
    </xf>
    <xf numFmtId="0" fontId="28" fillId="0" borderId="50" xfId="0" applyFont="1" applyBorder="1" applyAlignment="1">
      <alignment horizontal="center" vertical="center"/>
    </xf>
    <xf numFmtId="0" fontId="26" fillId="0" borderId="1" xfId="22" applyFont="1" applyBorder="1" applyAlignment="1">
      <alignment horizontal="center" vertical="center" wrapText="1"/>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0" fontId="26" fillId="0" borderId="47" xfId="22" applyFont="1" applyBorder="1" applyAlignment="1">
      <alignment horizontal="center" vertical="center" wrapText="1"/>
    </xf>
    <xf numFmtId="0" fontId="26" fillId="0" borderId="45" xfId="22" applyFont="1" applyBorder="1" applyAlignment="1">
      <alignment horizontal="center" vertical="center" wrapText="1"/>
    </xf>
    <xf numFmtId="0" fontId="26" fillId="0" borderId="48" xfId="22" applyFont="1" applyBorder="1" applyAlignment="1">
      <alignment horizontal="center" vertical="center" wrapText="1"/>
    </xf>
    <xf numFmtId="0" fontId="34" fillId="0" borderId="32" xfId="22" applyFont="1" applyBorder="1" applyAlignment="1">
      <alignment horizontal="center" vertical="center" wrapText="1"/>
    </xf>
    <xf numFmtId="0" fontId="34" fillId="0" borderId="33" xfId="22" applyFont="1" applyBorder="1" applyAlignment="1">
      <alignment horizontal="center" vertical="center" wrapText="1"/>
    </xf>
    <xf numFmtId="0" fontId="34" fillId="0" borderId="34" xfId="22" applyFont="1" applyBorder="1" applyAlignment="1">
      <alignment horizontal="center" vertical="center" wrapText="1"/>
    </xf>
    <xf numFmtId="0" fontId="33" fillId="0" borderId="49" xfId="0" applyFont="1" applyBorder="1" applyAlignment="1">
      <alignment horizontal="center" vertical="center" wrapText="1"/>
    </xf>
    <xf numFmtId="0" fontId="33" fillId="0" borderId="50" xfId="0" applyFont="1" applyBorder="1" applyAlignment="1">
      <alignment horizontal="center" vertical="center" wrapText="1"/>
    </xf>
    <xf numFmtId="0" fontId="28" fillId="0" borderId="51" xfId="0" applyFont="1" applyBorder="1" applyAlignment="1">
      <alignment horizontal="center" vertical="center"/>
    </xf>
    <xf numFmtId="0" fontId="28" fillId="0" borderId="52" xfId="0" applyFont="1" applyBorder="1" applyAlignment="1">
      <alignment horizontal="center" vertical="center"/>
    </xf>
    <xf numFmtId="0" fontId="33" fillId="0" borderId="53" xfId="0" applyFont="1" applyBorder="1" applyAlignment="1">
      <alignment horizontal="center" vertical="center" wrapText="1"/>
    </xf>
    <xf numFmtId="0" fontId="33" fillId="0" borderId="54" xfId="0" applyFont="1" applyBorder="1" applyAlignment="1">
      <alignment horizontal="center" vertical="center" wrapText="1"/>
    </xf>
    <xf numFmtId="0" fontId="28" fillId="0" borderId="53" xfId="0" applyFont="1" applyBorder="1" applyAlignment="1">
      <alignment horizontal="center" vertical="center"/>
    </xf>
    <xf numFmtId="0" fontId="28" fillId="0" borderId="54" xfId="0" applyFont="1" applyBorder="1" applyAlignment="1">
      <alignment horizontal="center" vertical="center"/>
    </xf>
    <xf numFmtId="14" fontId="32" fillId="0" borderId="35" xfId="0" applyNumberFormat="1" applyFont="1" applyBorder="1" applyAlignment="1">
      <alignment horizontal="center" vertical="center"/>
    </xf>
    <xf numFmtId="0" fontId="32" fillId="0" borderId="37" xfId="0" applyFont="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47" xfId="0" applyFont="1" applyBorder="1" applyAlignment="1">
      <alignment horizontal="center" vertical="center"/>
    </xf>
    <xf numFmtId="0" fontId="32" fillId="0" borderId="48" xfId="0" applyFont="1" applyBorder="1" applyAlignment="1">
      <alignment horizontal="center" vertical="center"/>
    </xf>
    <xf numFmtId="0" fontId="26" fillId="12" borderId="32" xfId="22" applyFont="1" applyFill="1" applyBorder="1" applyAlignment="1">
      <alignment horizontal="center" vertical="center" wrapText="1"/>
    </xf>
    <xf numFmtId="0" fontId="26" fillId="12" borderId="34" xfId="22" applyFont="1" applyFill="1" applyBorder="1" applyAlignment="1">
      <alignment horizontal="center" vertical="center" wrapText="1"/>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31" fillId="0" borderId="57" xfId="0" applyFont="1" applyBorder="1" applyAlignment="1">
      <alignment horizontal="center" vertical="center"/>
    </xf>
    <xf numFmtId="0" fontId="33" fillId="0" borderId="51" xfId="0" applyFont="1" applyBorder="1" applyAlignment="1">
      <alignment horizontal="center" vertical="center" wrapText="1"/>
    </xf>
    <xf numFmtId="0" fontId="33" fillId="0" borderId="52" xfId="0" applyFont="1" applyBorder="1" applyAlignment="1">
      <alignment horizontal="center" vertical="center" wrapText="1"/>
    </xf>
    <xf numFmtId="0" fontId="25" fillId="0" borderId="35" xfId="22" applyFont="1" applyBorder="1" applyAlignment="1">
      <alignment horizontal="center" vertical="center" wrapText="1"/>
    </xf>
    <xf numFmtId="0" fontId="25" fillId="0" borderId="1" xfId="22" applyFont="1" applyBorder="1" applyAlignment="1">
      <alignment horizontal="center" vertical="center" wrapText="1"/>
    </xf>
    <xf numFmtId="0" fontId="25" fillId="0" borderId="47" xfId="22" applyFont="1" applyBorder="1" applyAlignment="1">
      <alignment horizontal="center" vertical="center" wrapText="1"/>
    </xf>
    <xf numFmtId="0" fontId="26" fillId="0" borderId="24" xfId="22" applyFont="1" applyBorder="1" applyAlignment="1">
      <alignment horizontal="center" vertical="center"/>
    </xf>
    <xf numFmtId="0" fontId="26" fillId="0" borderId="25" xfId="22" applyFont="1" applyBorder="1" applyAlignment="1">
      <alignment horizontal="center" vertical="center"/>
    </xf>
    <xf numFmtId="0" fontId="26" fillId="0" borderId="26" xfId="22" applyFont="1" applyBorder="1" applyAlignment="1">
      <alignment horizontal="center" vertical="center"/>
    </xf>
    <xf numFmtId="0" fontId="26" fillId="0" borderId="20" xfId="22" applyFont="1" applyBorder="1" applyAlignment="1">
      <alignment horizontal="center" vertical="center" wrapText="1"/>
    </xf>
    <xf numFmtId="0" fontId="26" fillId="0" borderId="21" xfId="22" applyFont="1" applyBorder="1" applyAlignment="1">
      <alignment horizontal="center" vertical="center" wrapText="1"/>
    </xf>
    <xf numFmtId="0" fontId="26" fillId="0" borderId="22" xfId="22" applyFont="1" applyBorder="1" applyAlignment="1">
      <alignment horizontal="center" vertical="center" wrapText="1"/>
    </xf>
    <xf numFmtId="0" fontId="26" fillId="0" borderId="23" xfId="22"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0" borderId="32" xfId="0" applyFont="1" applyBorder="1" applyAlignment="1">
      <alignment horizontal="left" vertical="center" wrapText="1"/>
    </xf>
    <xf numFmtId="0" fontId="27" fillId="0" borderId="33" xfId="0" applyFont="1" applyBorder="1" applyAlignment="1">
      <alignment horizontal="left" vertical="center" wrapText="1"/>
    </xf>
    <xf numFmtId="0" fontId="27" fillId="0" borderId="34" xfId="0" applyFont="1" applyBorder="1" applyAlignment="1">
      <alignment horizontal="left" vertical="center" wrapText="1"/>
    </xf>
    <xf numFmtId="0" fontId="29" fillId="0" borderId="32" xfId="0" applyFont="1" applyBorder="1" applyAlignment="1">
      <alignment horizontal="left" vertical="center" wrapText="1"/>
    </xf>
    <xf numFmtId="0" fontId="29" fillId="0" borderId="33" xfId="0" applyFont="1" applyBorder="1" applyAlignment="1">
      <alignment horizontal="left" vertical="center" wrapText="1"/>
    </xf>
    <xf numFmtId="0" fontId="29" fillId="0" borderId="34" xfId="0" applyFont="1" applyBorder="1" applyAlignment="1">
      <alignment horizontal="left" vertical="center" wrapText="1"/>
    </xf>
    <xf numFmtId="0" fontId="26" fillId="12" borderId="33" xfId="22" applyFont="1" applyFill="1" applyBorder="1" applyAlignment="1">
      <alignment horizontal="center" vertical="center" wrapText="1"/>
    </xf>
    <xf numFmtId="0" fontId="26" fillId="0" borderId="32" xfId="22" applyFont="1" applyBorder="1" applyAlignment="1">
      <alignment horizontal="center" vertical="center" wrapText="1"/>
    </xf>
    <xf numFmtId="0" fontId="26" fillId="0" borderId="33" xfId="22" applyFont="1" applyBorder="1" applyAlignment="1">
      <alignment horizontal="center" vertical="center" wrapText="1"/>
    </xf>
    <xf numFmtId="0" fontId="26" fillId="0" borderId="34" xfId="22" applyFont="1" applyBorder="1" applyAlignment="1">
      <alignment horizontal="center" vertical="center" wrapText="1"/>
    </xf>
    <xf numFmtId="0" fontId="26" fillId="0" borderId="24" xfId="22" applyFont="1" applyBorder="1" applyAlignment="1">
      <alignment horizontal="center" vertical="center" wrapText="1"/>
    </xf>
    <xf numFmtId="0" fontId="26" fillId="0" borderId="25" xfId="22" applyFont="1" applyBorder="1" applyAlignment="1">
      <alignment horizontal="center" vertical="center" wrapText="1"/>
    </xf>
    <xf numFmtId="0" fontId="26" fillId="0" borderId="26" xfId="22" applyFont="1" applyBorder="1" applyAlignment="1">
      <alignment horizontal="center" vertical="center" wrapText="1"/>
    </xf>
    <xf numFmtId="0" fontId="25" fillId="0" borderId="5" xfId="22" applyFont="1" applyBorder="1" applyAlignment="1">
      <alignment horizontal="center" vertical="center" wrapText="1"/>
    </xf>
    <xf numFmtId="0" fontId="26" fillId="9" borderId="45" xfId="22" applyFont="1" applyFill="1" applyBorder="1" applyAlignment="1">
      <alignment horizontal="left" vertical="center" wrapText="1"/>
    </xf>
    <xf numFmtId="0" fontId="26" fillId="9" borderId="20" xfId="22" applyFont="1" applyFill="1" applyBorder="1" applyAlignment="1">
      <alignment horizontal="center" vertical="center" wrapText="1"/>
    </xf>
    <xf numFmtId="0" fontId="26" fillId="9" borderId="21" xfId="22" applyFont="1" applyFill="1" applyBorder="1" applyAlignment="1">
      <alignment horizontal="center" vertical="center" wrapText="1"/>
    </xf>
    <xf numFmtId="0" fontId="26" fillId="9" borderId="22" xfId="22" applyFont="1" applyFill="1" applyBorder="1" applyAlignment="1">
      <alignment horizontal="center" vertical="center" wrapText="1"/>
    </xf>
    <xf numFmtId="0" fontId="26" fillId="12" borderId="16" xfId="22" applyFont="1" applyFill="1" applyBorder="1" applyAlignment="1">
      <alignment horizontal="center" vertical="center" wrapText="1"/>
    </xf>
    <xf numFmtId="0" fontId="25" fillId="12" borderId="6" xfId="22" applyFont="1" applyFill="1" applyBorder="1" applyAlignment="1">
      <alignment horizontal="center" vertical="center" wrapText="1"/>
    </xf>
    <xf numFmtId="0" fontId="25" fillId="0" borderId="28" xfId="22" applyFont="1" applyBorder="1" applyAlignment="1">
      <alignment horizontal="center" vertical="center" wrapText="1"/>
    </xf>
    <xf numFmtId="0" fontId="26" fillId="12" borderId="47" xfId="22" applyFont="1" applyFill="1" applyBorder="1" applyAlignment="1">
      <alignment horizontal="center" vertical="center" wrapText="1"/>
    </xf>
    <xf numFmtId="0" fontId="26" fillId="12" borderId="45" xfId="22" applyFont="1" applyFill="1" applyBorder="1" applyAlignment="1">
      <alignment horizontal="center" vertical="center" wrapText="1"/>
    </xf>
    <xf numFmtId="0" fontId="26" fillId="12" borderId="48" xfId="22" applyFont="1" applyFill="1" applyBorder="1" applyAlignment="1">
      <alignment horizontal="center" vertical="center" wrapText="1"/>
    </xf>
    <xf numFmtId="3" fontId="26" fillId="0" borderId="5" xfId="22" applyNumberFormat="1" applyFont="1" applyBorder="1" applyAlignment="1">
      <alignment horizontal="center" vertical="center" wrapText="1"/>
    </xf>
    <xf numFmtId="9" fontId="26" fillId="0" borderId="3" xfId="28" applyFont="1" applyBorder="1" applyAlignment="1">
      <alignment horizontal="center" vertical="center" wrapText="1"/>
    </xf>
    <xf numFmtId="9" fontId="26" fillId="0" borderId="19" xfId="28" applyFont="1" applyBorder="1" applyAlignment="1">
      <alignment horizontal="center" vertical="center" wrapText="1"/>
    </xf>
    <xf numFmtId="2" fontId="25" fillId="0" borderId="13" xfId="22" applyNumberFormat="1" applyFont="1" applyBorder="1" applyAlignment="1">
      <alignment vertical="center" wrapText="1"/>
    </xf>
    <xf numFmtId="0" fontId="31" fillId="9" borderId="55" xfId="0" applyFont="1" applyFill="1" applyBorder="1" applyAlignment="1">
      <alignment horizontal="center" vertical="center"/>
    </xf>
    <xf numFmtId="0" fontId="31" fillId="9" borderId="56" xfId="0" applyFont="1" applyFill="1" applyBorder="1" applyAlignment="1">
      <alignment horizontal="center" vertical="center"/>
    </xf>
    <xf numFmtId="0" fontId="31" fillId="9" borderId="57" xfId="0" applyFont="1" applyFill="1" applyBorder="1" applyAlignment="1">
      <alignment horizontal="center" vertical="center"/>
    </xf>
    <xf numFmtId="0" fontId="25" fillId="0" borderId="58" xfId="22" applyFont="1" applyBorder="1" applyAlignment="1">
      <alignment horizontal="center" vertical="center" wrapText="1"/>
    </xf>
    <xf numFmtId="0" fontId="25" fillId="0" borderId="18" xfId="22" applyFont="1" applyBorder="1" applyAlignment="1">
      <alignment horizontal="center" vertical="center" wrapText="1"/>
    </xf>
    <xf numFmtId="0" fontId="25" fillId="0" borderId="58" xfId="0" applyFont="1" applyBorder="1" applyAlignment="1">
      <alignment vertical="center" wrapText="1"/>
    </xf>
    <xf numFmtId="0" fontId="25" fillId="0" borderId="14" xfId="0" applyFont="1" applyBorder="1" applyAlignment="1">
      <alignment vertical="center" wrapText="1"/>
    </xf>
    <xf numFmtId="9" fontId="25" fillId="9" borderId="6" xfId="28" applyFont="1" applyFill="1" applyBorder="1" applyAlignment="1">
      <alignment horizontal="center" vertical="center" wrapText="1"/>
    </xf>
    <xf numFmtId="2" fontId="25" fillId="0" borderId="13" xfId="22" applyNumberFormat="1" applyFont="1" applyBorder="1" applyAlignment="1">
      <alignment horizontal="justify" vertical="center" wrapText="1"/>
    </xf>
    <xf numFmtId="9" fontId="25" fillId="0" borderId="29" xfId="22" applyNumberFormat="1" applyFont="1" applyBorder="1" applyAlignment="1">
      <alignment horizontal="left" vertical="center" wrapText="1"/>
    </xf>
    <xf numFmtId="9" fontId="25" fillId="0" borderId="7" xfId="22" applyNumberFormat="1" applyFont="1" applyBorder="1" applyAlignment="1">
      <alignment horizontal="left" vertical="center" wrapText="1"/>
    </xf>
    <xf numFmtId="9" fontId="25" fillId="0" borderId="8" xfId="22" applyNumberFormat="1" applyFont="1" applyBorder="1" applyAlignment="1">
      <alignment horizontal="left" vertical="center" wrapText="1"/>
    </xf>
    <xf numFmtId="9" fontId="25" fillId="0" borderId="15" xfId="22" applyNumberFormat="1" applyFont="1" applyBorder="1" applyAlignment="1">
      <alignment horizontal="left" vertical="center" wrapText="1"/>
    </xf>
    <xf numFmtId="9" fontId="25" fillId="0" borderId="10" xfId="22" applyNumberFormat="1" applyFont="1" applyBorder="1" applyAlignment="1">
      <alignment horizontal="left" vertical="center" wrapText="1"/>
    </xf>
    <xf numFmtId="9" fontId="25" fillId="0" borderId="11" xfId="22" applyNumberFormat="1" applyFont="1" applyBorder="1" applyAlignment="1">
      <alignment horizontal="left" vertical="center" wrapText="1"/>
    </xf>
    <xf numFmtId="0" fontId="26" fillId="0" borderId="43" xfId="0" applyFont="1" applyBorder="1" applyAlignment="1">
      <alignment horizontal="left" vertical="center" wrapText="1"/>
    </xf>
    <xf numFmtId="0" fontId="26" fillId="0" borderId="21" xfId="0" applyFont="1" applyBorder="1" applyAlignment="1">
      <alignment horizontal="left" vertical="center" wrapText="1"/>
    </xf>
    <xf numFmtId="0" fontId="27" fillId="0" borderId="70" xfId="0" applyFont="1" applyBorder="1" applyAlignment="1">
      <alignment horizontal="left" vertical="center" wrapText="1"/>
    </xf>
    <xf numFmtId="0" fontId="33" fillId="0" borderId="6" xfId="0" applyFont="1" applyBorder="1" applyAlignment="1">
      <alignment horizontal="left" vertical="center" wrapText="1"/>
    </xf>
    <xf numFmtId="0" fontId="33" fillId="0" borderId="15"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3" fillId="0" borderId="38" xfId="0" applyFont="1" applyBorder="1" applyAlignment="1">
      <alignment horizontal="center" vertical="center"/>
    </xf>
    <xf numFmtId="0" fontId="33" fillId="0" borderId="39" xfId="0" applyFont="1" applyBorder="1" applyAlignment="1">
      <alignment horizontal="center" vertical="center"/>
    </xf>
    <xf numFmtId="0" fontId="33" fillId="0" borderId="29"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26" fillId="9" borderId="6" xfId="22" applyFont="1" applyFill="1" applyBorder="1" applyAlignment="1">
      <alignment horizontal="left" vertical="center" wrapText="1"/>
    </xf>
    <xf numFmtId="0" fontId="33" fillId="11" borderId="6" xfId="22" applyFont="1" applyFill="1" applyBorder="1" applyAlignment="1">
      <alignment horizontal="center" vertical="center" wrapText="1"/>
    </xf>
    <xf numFmtId="0" fontId="26" fillId="11" borderId="6" xfId="22" applyFont="1" applyFill="1" applyBorder="1" applyAlignment="1">
      <alignment horizontal="center" vertical="center" wrapText="1"/>
    </xf>
    <xf numFmtId="0" fontId="33" fillId="10" borderId="29" xfId="0" applyFont="1" applyFill="1" applyBorder="1" applyAlignment="1">
      <alignment horizontal="center" vertical="center"/>
    </xf>
    <xf numFmtId="0" fontId="33" fillId="10" borderId="7" xfId="0" applyFont="1" applyFill="1" applyBorder="1" applyAlignment="1">
      <alignment horizontal="center" vertical="center"/>
    </xf>
    <xf numFmtId="0" fontId="33" fillId="10" borderId="8" xfId="0" applyFont="1" applyFill="1" applyBorder="1" applyAlignment="1">
      <alignment horizontal="center" vertical="center"/>
    </xf>
    <xf numFmtId="0" fontId="33" fillId="10" borderId="30" xfId="0" applyFont="1" applyFill="1" applyBorder="1" applyAlignment="1">
      <alignment horizontal="center" vertical="center"/>
    </xf>
    <xf numFmtId="0" fontId="33" fillId="10" borderId="0" xfId="0" applyFont="1" applyFill="1" applyAlignment="1">
      <alignment horizontal="center" vertical="center"/>
    </xf>
    <xf numFmtId="0" fontId="33" fillId="10" borderId="9" xfId="0" applyFont="1" applyFill="1" applyBorder="1" applyAlignment="1">
      <alignment horizontal="center" vertical="center"/>
    </xf>
    <xf numFmtId="0" fontId="33" fillId="10" borderId="15" xfId="0" applyFont="1" applyFill="1" applyBorder="1" applyAlignment="1">
      <alignment horizontal="center" vertical="center"/>
    </xf>
    <xf numFmtId="0" fontId="33" fillId="10" borderId="10" xfId="0" applyFont="1" applyFill="1" applyBorder="1" applyAlignment="1">
      <alignment horizontal="center" vertical="center"/>
    </xf>
    <xf numFmtId="0" fontId="33" fillId="10" borderId="11" xfId="0" applyFont="1" applyFill="1" applyBorder="1" applyAlignment="1">
      <alignment horizontal="center" vertical="center"/>
    </xf>
    <xf numFmtId="0" fontId="33" fillId="10" borderId="3" xfId="0" applyFont="1" applyFill="1" applyBorder="1" applyAlignment="1">
      <alignment horizontal="center" vertical="center" wrapText="1"/>
    </xf>
    <xf numFmtId="0" fontId="33" fillId="10" borderId="17" xfId="0" applyFont="1" applyFill="1" applyBorder="1" applyAlignment="1">
      <alignment horizontal="center" vertical="center" wrapText="1"/>
    </xf>
    <xf numFmtId="0" fontId="33" fillId="10" borderId="4" xfId="0" applyFont="1" applyFill="1" applyBorder="1" applyAlignment="1">
      <alignment horizontal="center" vertical="center" wrapText="1"/>
    </xf>
    <xf numFmtId="0" fontId="33" fillId="10" borderId="12" xfId="0" applyFont="1" applyFill="1" applyBorder="1" applyAlignment="1">
      <alignment horizontal="center" vertical="center"/>
    </xf>
    <xf numFmtId="0" fontId="33" fillId="10" borderId="38" xfId="0" applyFont="1" applyFill="1" applyBorder="1" applyAlignment="1">
      <alignment horizontal="center" vertical="center"/>
    </xf>
    <xf numFmtId="0" fontId="33" fillId="10" borderId="39" xfId="0" applyFont="1" applyFill="1" applyBorder="1" applyAlignment="1">
      <alignment horizontal="center" vertical="center"/>
    </xf>
    <xf numFmtId="0" fontId="33" fillId="10" borderId="6" xfId="0" applyFont="1" applyFill="1" applyBorder="1" applyAlignment="1">
      <alignment horizontal="center" vertical="center" wrapText="1"/>
    </xf>
    <xf numFmtId="14" fontId="32" fillId="0" borderId="6" xfId="0" applyNumberFormat="1" applyFont="1" applyBorder="1" applyAlignment="1">
      <alignment horizontal="center" vertical="center"/>
    </xf>
    <xf numFmtId="0" fontId="32" fillId="0" borderId="6" xfId="0" applyFont="1" applyBorder="1" applyAlignment="1">
      <alignment horizontal="center" vertical="center"/>
    </xf>
    <xf numFmtId="0" fontId="33" fillId="10" borderId="12" xfId="0" applyFont="1" applyFill="1" applyBorder="1" applyAlignment="1">
      <alignment horizontal="center" vertical="center" wrapText="1"/>
    </xf>
    <xf numFmtId="0" fontId="33" fillId="10" borderId="38" xfId="0" applyFont="1" applyFill="1" applyBorder="1" applyAlignment="1">
      <alignment horizontal="center" vertical="center" wrapText="1"/>
    </xf>
    <xf numFmtId="0" fontId="28" fillId="0" borderId="6" xfId="0" applyFont="1" applyBorder="1" applyAlignment="1">
      <alignment horizontal="left" vertical="center"/>
    </xf>
    <xf numFmtId="0" fontId="28" fillId="0" borderId="12" xfId="0" applyFont="1" applyBorder="1" applyAlignment="1">
      <alignment horizontal="left" vertical="center"/>
    </xf>
    <xf numFmtId="0" fontId="28" fillId="0" borderId="38" xfId="0" applyFont="1" applyBorder="1" applyAlignment="1">
      <alignment horizontal="left" vertical="center"/>
    </xf>
    <xf numFmtId="0" fontId="28" fillId="0" borderId="39" xfId="0" applyFont="1" applyBorder="1" applyAlignment="1">
      <alignment horizontal="left" vertical="center"/>
    </xf>
    <xf numFmtId="0" fontId="33" fillId="10" borderId="39" xfId="0" applyFont="1" applyFill="1" applyBorder="1" applyAlignment="1">
      <alignment horizontal="center" vertical="center" wrapText="1"/>
    </xf>
    <xf numFmtId="0" fontId="28" fillId="0" borderId="27" xfId="0" applyFont="1" applyBorder="1" applyAlignment="1">
      <alignment horizontal="center"/>
    </xf>
    <xf numFmtId="0" fontId="28" fillId="0" borderId="61" xfId="0" applyFont="1" applyBorder="1" applyAlignment="1">
      <alignment horizontal="center"/>
    </xf>
    <xf numFmtId="0" fontId="28" fillId="0" borderId="54" xfId="0" applyFont="1" applyBorder="1" applyAlignment="1">
      <alignment horizontal="center"/>
    </xf>
    <xf numFmtId="0" fontId="26" fillId="12" borderId="49" xfId="22" applyFont="1" applyFill="1" applyBorder="1" applyAlignment="1">
      <alignment horizontal="center" vertical="center" wrapText="1"/>
    </xf>
    <xf numFmtId="0" fontId="26" fillId="12" borderId="50" xfId="22" applyFont="1" applyFill="1" applyBorder="1" applyAlignment="1">
      <alignment horizontal="center" vertical="center" wrapText="1"/>
    </xf>
    <xf numFmtId="0" fontId="28" fillId="0" borderId="12" xfId="0" applyFont="1" applyBorder="1" applyAlignment="1">
      <alignment horizontal="center"/>
    </xf>
    <xf numFmtId="0" fontId="28" fillId="0" borderId="38" xfId="0" applyFont="1" applyBorder="1" applyAlignment="1">
      <alignment horizontal="center"/>
    </xf>
    <xf numFmtId="0" fontId="28" fillId="0" borderId="52" xfId="0" applyFont="1" applyBorder="1" applyAlignment="1">
      <alignment horizontal="center"/>
    </xf>
    <xf numFmtId="0" fontId="28" fillId="0" borderId="15" xfId="0" applyFont="1" applyBorder="1" applyAlignment="1">
      <alignment horizontal="center"/>
    </xf>
    <xf numFmtId="0" fontId="28" fillId="0" borderId="10" xfId="0" applyFont="1" applyBorder="1" applyAlignment="1">
      <alignment horizontal="center"/>
    </xf>
    <xf numFmtId="0" fontId="28" fillId="0" borderId="60" xfId="0" applyFont="1" applyBorder="1" applyAlignment="1">
      <alignment horizontal="center"/>
    </xf>
    <xf numFmtId="0" fontId="25" fillId="0" borderId="20" xfId="22" applyFont="1" applyBorder="1" applyAlignment="1">
      <alignment horizontal="center" vertical="center" wrapText="1"/>
    </xf>
    <xf numFmtId="0" fontId="25" fillId="0" borderId="13" xfId="22" applyFont="1" applyBorder="1" applyAlignment="1">
      <alignment horizontal="center" vertical="center" wrapText="1"/>
    </xf>
    <xf numFmtId="0" fontId="25" fillId="0" borderId="23" xfId="22" applyFont="1" applyBorder="1" applyAlignment="1">
      <alignment horizontal="center" vertical="center" wrapText="1"/>
    </xf>
    <xf numFmtId="0" fontId="26" fillId="0" borderId="21" xfId="22" applyFont="1" applyBorder="1" applyAlignment="1">
      <alignment horizontal="center" vertical="center"/>
    </xf>
    <xf numFmtId="0" fontId="26" fillId="0" borderId="6" xfId="22" applyFont="1" applyBorder="1" applyAlignment="1">
      <alignment horizontal="center" vertical="center"/>
    </xf>
    <xf numFmtId="0" fontId="26" fillId="0" borderId="6" xfId="22" applyFont="1" applyBorder="1" applyAlignment="1">
      <alignment horizontal="center" vertical="center" wrapText="1"/>
    </xf>
    <xf numFmtId="0" fontId="26" fillId="12" borderId="5" xfId="22" applyFont="1" applyFill="1" applyBorder="1" applyAlignment="1">
      <alignment horizontal="center" vertical="center" wrapText="1"/>
    </xf>
    <xf numFmtId="0" fontId="26" fillId="12" borderId="28"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2">
    <dxf>
      <fill>
        <patternFill>
          <bgColor rgb="FF92D05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666750</xdr:colOff>
      <xdr:row>0</xdr:row>
      <xdr:rowOff>85725</xdr:rowOff>
    </xdr:from>
    <xdr:to>
      <xdr:col>1</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0C4CE2C-FE9C-4B24-8671-375180978B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FB87810-6343-4047-B816-05D2D82334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478B154-8FD9-4651-A0D1-3FE2ACC872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f:/g/personal/kforero_sdmujer_gov_co/EoXIjyO63xVGkmVxfdQ3JncB2tW-JdA0HL-BbXiKrLmZBw?e=Xb1a87" TargetMode="External"/><Relationship Id="rId7" Type="http://schemas.openxmlformats.org/officeDocument/2006/relationships/drawing" Target="../drawings/drawing1.xml"/><Relationship Id="rId2" Type="http://schemas.openxmlformats.org/officeDocument/2006/relationships/hyperlink" Target="../../../../../../../../../:f:/g/personal/kforero_sdmujer_gov_co/EgjFMtwdfTBOuiM5ndy7flwBCQYIFOugdcC-Om8UrJbRDw?e=4k7lUd" TargetMode="External"/><Relationship Id="rId1" Type="http://schemas.openxmlformats.org/officeDocument/2006/relationships/hyperlink" Target="../../../../../../../../../:f:/g/personal/kforero_sdmujer_gov_co/EkdiW_vEOMdHp-nS4D_EiNwBD4eJd6A3Zsat8IV22bzxJA?e=G5mOWp" TargetMode="External"/><Relationship Id="rId6" Type="http://schemas.openxmlformats.org/officeDocument/2006/relationships/printerSettings" Target="../printerSettings/printerSettings2.bin"/><Relationship Id="rId5" Type="http://schemas.openxmlformats.org/officeDocument/2006/relationships/hyperlink" Target="../../../../../../../../../:f:/g/personal/kforero_sdmujer_gov_co/Ev4_pbKCLyxOgz9yAbj31hQBViz4SiQFNopeVvBgj8O8wg?e=bwT4F6" TargetMode="External"/><Relationship Id="rId4" Type="http://schemas.openxmlformats.org/officeDocument/2006/relationships/hyperlink" Target="../../../../../../../../../:f:/g/personal/kforero_sdmujer_gov_co/ErOvh_h0s61CoAocPTaAJYgBZ-1IQ9a6aPPYJ8EbOtreqQ?e=rmFaQ6"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f:/g/personal/kforero_sdmujer_gov_co/EhRFgd59NDNJlx9f7K-cEK4BPxFMm3AQXTP4Hp2W-iVIQw?e=aRRgZD" TargetMode="External"/><Relationship Id="rId1" Type="http://schemas.openxmlformats.org/officeDocument/2006/relationships/hyperlink" Target="../../../../../../../../../:f:/g/personal/kforero_sdmujer_gov_co/Esuf1KF-7JlCvHcEo_PddWYBFxgAj30g65AKW4ZXwrLZHg?e=UwLqFR"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f:/g/personal/kforero_sdmujer_gov_co/Es7IP-40b_1DpkjcYh8NSb8BuaowPVp-sG2t9JkrBDjZkw?e=Vqwkk7" TargetMode="External"/><Relationship Id="rId1" Type="http://schemas.openxmlformats.org/officeDocument/2006/relationships/hyperlink" Target="../../../../../../../../../:f:/g/personal/kforero_sdmujer_gov_co/Eh__0TQdDWhPhVBeKnOGa1cByn_0dYP9kWvXwwJHJto43g?e=hDxCMb"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f:/g/personal/kforero_sdmujer_gov_co/EhXey74U58dBjr60MwhNsdcBVplAMDxyLphm0mpLhHvSmQ?e=VH3kZt" TargetMode="External"/><Relationship Id="rId1" Type="http://schemas.openxmlformats.org/officeDocument/2006/relationships/hyperlink" Target="../../../../../../../../../:f:/g/personal/kforero_sdmujer_gov_co/ElxQc8Od9chLj0xG9et4zM4BtbCQQ8ive-eOy43eDHq4Ww?e=U3miOn"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hyperlink" Target="../../../../../../../../../:f:/g/personal/kforero_sdmujer_gov_co/Ev4_pbKCLyxOgz9yAbj31hQBViz4SiQFNopeVvBgj8O8wg?e=pzELxb" TargetMode="External"/><Relationship Id="rId13" Type="http://schemas.openxmlformats.org/officeDocument/2006/relationships/hyperlink" Target="../../../../../../../../../:f:/g/personal/kforero_sdmujer_gov_co/ElxQc8Od9chLj0xG9et4zM4BtbCQQ8ive-eOy43eDHq4Ww?e=AT9YJt" TargetMode="External"/><Relationship Id="rId18" Type="http://schemas.openxmlformats.org/officeDocument/2006/relationships/vmlDrawing" Target="../drawings/vmlDrawing5.vml"/><Relationship Id="rId3" Type="http://schemas.openxmlformats.org/officeDocument/2006/relationships/hyperlink" Target="../../../../../../../../../:f:/g/personal/kforero_sdmujer_gov_co/ErOvh_h0s61CoAocPTaAJYgBZ-1IQ9a6aPPYJ8EbOtreqQ?e=JHC6IV" TargetMode="External"/><Relationship Id="rId7" Type="http://schemas.openxmlformats.org/officeDocument/2006/relationships/hyperlink" Target="../../../../../../../../../:f:/g/personal/kforero_sdmujer_gov_co/Ev4_pbKCLyxOgz9yAbj31hQBViz4SiQFNopeVvBgj8O8wg?e=pzELxb" TargetMode="External"/><Relationship Id="rId12" Type="http://schemas.openxmlformats.org/officeDocument/2006/relationships/hyperlink" Target="../../../../../../../../../:f:/g/personal/kforero_sdmujer_gov_co/Es7IP-40b_1DpkjcYh8NSb8BuaowPVp-sG2t9JkrBDjZkw?e=AjP752" TargetMode="External"/><Relationship Id="rId17" Type="http://schemas.openxmlformats.org/officeDocument/2006/relationships/printerSettings" Target="../printerSettings/printerSettings6.bin"/><Relationship Id="rId2" Type="http://schemas.openxmlformats.org/officeDocument/2006/relationships/hyperlink" Target="../../../../../../../../../:f:/g/personal/kforero_sdmujer_gov_co/EgjFMtwdfTBOuiM5ndy7flwBCQYIFOugdcC-Om8UrJbRDw?e=CWKBtg" TargetMode="External"/><Relationship Id="rId16" Type="http://schemas.openxmlformats.org/officeDocument/2006/relationships/hyperlink" Target="../../../../../../../../../:f:/g/personal/kforero_sdmujer_gov_co/EkEkpN2yjUBFqQc92IhykTcBZCU46Fwktt-m1fcMvHlLBA?e=JXdx9O" TargetMode="External"/><Relationship Id="rId1" Type="http://schemas.openxmlformats.org/officeDocument/2006/relationships/hyperlink" Target="../../../../../../../../../:f:/g/personal/kforero_sdmujer_gov_co/EkdiW_vEOMdHp-nS4D_EiNwBD4eJd6A3Zsat8IV22bzxJA?e=TPO13I" TargetMode="External"/><Relationship Id="rId6" Type="http://schemas.openxmlformats.org/officeDocument/2006/relationships/hyperlink" Target="../../../../../../../../../:f:/g/personal/kforero_sdmujer_gov_co/EoKc_Tc13EJOr0a_IYTvJKQBuwnhoeApuiy7V3owkwOZRw?e=CUeKvX" TargetMode="External"/><Relationship Id="rId11" Type="http://schemas.openxmlformats.org/officeDocument/2006/relationships/hyperlink" Target="../../../../../../../../../:f:/g/personal/kforero_sdmujer_gov_co/Eh__0TQdDWhPhVBeKnOGa1cByn_0dYP9kWvXwwJHJto43g?e=qu9xC3" TargetMode="External"/><Relationship Id="rId5" Type="http://schemas.openxmlformats.org/officeDocument/2006/relationships/hyperlink" Target="../../../../../../../../../:f:/g/personal/kforero_sdmujer_gov_co/EoXIjyO63xVGkmVxfdQ3JncB2tW-JdA0HL-BbXiKrLmZBw?e=sMqovA" TargetMode="External"/><Relationship Id="rId15" Type="http://schemas.openxmlformats.org/officeDocument/2006/relationships/hyperlink" Target="../../../../../../../../../:f:/g/personal/kforero_sdmujer_gov_co/ElxQc8Od9chLj0xG9et4zM4BtbCQQ8ive-eOy43eDHq4Ww?e=84HyYK" TargetMode="External"/><Relationship Id="rId10" Type="http://schemas.openxmlformats.org/officeDocument/2006/relationships/hyperlink" Target="../../../../../../../../../:f:/g/personal/kforero_sdmujer_gov_co/EhRFgd59NDNJlx9f7K-cEK4BPxFMm3AQXTP4Hp2W-iVIQw?e=9H8EsH" TargetMode="External"/><Relationship Id="rId19" Type="http://schemas.openxmlformats.org/officeDocument/2006/relationships/comments" Target="../comments5.xml"/><Relationship Id="rId4" Type="http://schemas.openxmlformats.org/officeDocument/2006/relationships/hyperlink" Target="../../../../../../../../../:f:/g/personal/kforero_sdmujer_gov_co/ErOvh_h0s61CoAocPTaAJYgBZ-1IQ9a6aPPYJ8EbOtreqQ?e=JHC6IV" TargetMode="External"/><Relationship Id="rId9" Type="http://schemas.openxmlformats.org/officeDocument/2006/relationships/hyperlink" Target="../../../../../../../../../:f:/g/personal/kforero_sdmujer_gov_co/Esuf1KF-7JlCvHcEo_PddWYBFxgAj30g65AKW4ZXwrLZHg?e=4KzQbM" TargetMode="External"/><Relationship Id="rId14" Type="http://schemas.openxmlformats.org/officeDocument/2006/relationships/hyperlink" Target="../../../../../../../../../:f:/g/personal/kforero_sdmujer_gov_co/EhXey74U58dBjr60MwhNsdcBVplAMDxyLphm0mpLhHvSmQ?e=0lENtW"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38" zoomScale="70" zoomScaleNormal="90" workbookViewId="0">
      <selection activeCell="A48" sqref="A48"/>
    </sheetView>
  </sheetViews>
  <sheetFormatPr baseColWidth="10" defaultColWidth="10.6640625" defaultRowHeight="13.8"/>
  <cols>
    <col min="1" max="1" width="72" style="91" bestFit="1" customWidth="1"/>
    <col min="2" max="2" width="85.44140625" style="91" customWidth="1"/>
    <col min="3" max="3" width="10.6640625" style="91"/>
    <col min="4" max="4" width="31.109375" style="91" customWidth="1"/>
    <col min="5" max="5" width="70.109375" style="91" customWidth="1"/>
    <col min="6" max="6" width="17.44140625" style="91" customWidth="1"/>
    <col min="7" max="8" width="21.6640625" style="91" customWidth="1"/>
    <col min="9" max="9" width="19.44140625" style="91" customWidth="1"/>
    <col min="10" max="10" width="42" style="91" customWidth="1"/>
    <col min="11" max="256" width="10.6640625" style="91"/>
    <col min="257" max="257" width="72" style="91" bestFit="1" customWidth="1"/>
    <col min="258" max="258" width="78.44140625" style="91" customWidth="1"/>
    <col min="259" max="259" width="10.6640625" style="91"/>
    <col min="260" max="260" width="31.109375" style="91" customWidth="1"/>
    <col min="261" max="261" width="70.109375" style="91" customWidth="1"/>
    <col min="262" max="262" width="17.44140625" style="91" customWidth="1"/>
    <col min="263" max="264" width="21.6640625" style="91" customWidth="1"/>
    <col min="265" max="265" width="19.44140625" style="91" customWidth="1"/>
    <col min="266" max="266" width="42" style="91" customWidth="1"/>
    <col min="267" max="512" width="10.6640625" style="91"/>
    <col min="513" max="513" width="72" style="91" bestFit="1" customWidth="1"/>
    <col min="514" max="514" width="78.44140625" style="91" customWidth="1"/>
    <col min="515" max="515" width="10.6640625" style="91"/>
    <col min="516" max="516" width="31.109375" style="91" customWidth="1"/>
    <col min="517" max="517" width="70.109375" style="91" customWidth="1"/>
    <col min="518" max="518" width="17.44140625" style="91" customWidth="1"/>
    <col min="519" max="520" width="21.6640625" style="91" customWidth="1"/>
    <col min="521" max="521" width="19.44140625" style="91" customWidth="1"/>
    <col min="522" max="522" width="42" style="91" customWidth="1"/>
    <col min="523" max="768" width="10.6640625" style="91"/>
    <col min="769" max="769" width="72" style="91" bestFit="1" customWidth="1"/>
    <col min="770" max="770" width="78.44140625" style="91" customWidth="1"/>
    <col min="771" max="771" width="10.6640625" style="91"/>
    <col min="772" max="772" width="31.109375" style="91" customWidth="1"/>
    <col min="773" max="773" width="70.109375" style="91" customWidth="1"/>
    <col min="774" max="774" width="17.44140625" style="91" customWidth="1"/>
    <col min="775" max="776" width="21.6640625" style="91" customWidth="1"/>
    <col min="777" max="777" width="19.44140625" style="91" customWidth="1"/>
    <col min="778" max="778" width="42" style="91" customWidth="1"/>
    <col min="779" max="1024" width="10.6640625" style="91"/>
    <col min="1025" max="1025" width="72" style="91" bestFit="1" customWidth="1"/>
    <col min="1026" max="1026" width="78.44140625" style="91" customWidth="1"/>
    <col min="1027" max="1027" width="10.6640625" style="91"/>
    <col min="1028" max="1028" width="31.109375" style="91" customWidth="1"/>
    <col min="1029" max="1029" width="70.109375" style="91" customWidth="1"/>
    <col min="1030" max="1030" width="17.44140625" style="91" customWidth="1"/>
    <col min="1031" max="1032" width="21.6640625" style="91" customWidth="1"/>
    <col min="1033" max="1033" width="19.44140625" style="91" customWidth="1"/>
    <col min="1034" max="1034" width="42" style="91" customWidth="1"/>
    <col min="1035" max="1280" width="10.6640625" style="91"/>
    <col min="1281" max="1281" width="72" style="91" bestFit="1" customWidth="1"/>
    <col min="1282" max="1282" width="78.44140625" style="91" customWidth="1"/>
    <col min="1283" max="1283" width="10.6640625" style="91"/>
    <col min="1284" max="1284" width="31.109375" style="91" customWidth="1"/>
    <col min="1285" max="1285" width="70.109375" style="91" customWidth="1"/>
    <col min="1286" max="1286" width="17.44140625" style="91" customWidth="1"/>
    <col min="1287" max="1288" width="21.6640625" style="91" customWidth="1"/>
    <col min="1289" max="1289" width="19.44140625" style="91" customWidth="1"/>
    <col min="1290" max="1290" width="42" style="91" customWidth="1"/>
    <col min="1291" max="1536" width="10.6640625" style="91"/>
    <col min="1537" max="1537" width="72" style="91" bestFit="1" customWidth="1"/>
    <col min="1538" max="1538" width="78.44140625" style="91" customWidth="1"/>
    <col min="1539" max="1539" width="10.6640625" style="91"/>
    <col min="1540" max="1540" width="31.109375" style="91" customWidth="1"/>
    <col min="1541" max="1541" width="70.109375" style="91" customWidth="1"/>
    <col min="1542" max="1542" width="17.44140625" style="91" customWidth="1"/>
    <col min="1543" max="1544" width="21.6640625" style="91" customWidth="1"/>
    <col min="1545" max="1545" width="19.44140625" style="91" customWidth="1"/>
    <col min="1546" max="1546" width="42" style="91" customWidth="1"/>
    <col min="1547" max="1792" width="10.6640625" style="91"/>
    <col min="1793" max="1793" width="72" style="91" bestFit="1" customWidth="1"/>
    <col min="1794" max="1794" width="78.44140625" style="91" customWidth="1"/>
    <col min="1795" max="1795" width="10.6640625" style="91"/>
    <col min="1796" max="1796" width="31.109375" style="91" customWidth="1"/>
    <col min="1797" max="1797" width="70.109375" style="91" customWidth="1"/>
    <col min="1798" max="1798" width="17.44140625" style="91" customWidth="1"/>
    <col min="1799" max="1800" width="21.6640625" style="91" customWidth="1"/>
    <col min="1801" max="1801" width="19.44140625" style="91" customWidth="1"/>
    <col min="1802" max="1802" width="42" style="91" customWidth="1"/>
    <col min="1803" max="2048" width="10.6640625" style="91"/>
    <col min="2049" max="2049" width="72" style="91" bestFit="1" customWidth="1"/>
    <col min="2050" max="2050" width="78.44140625" style="91" customWidth="1"/>
    <col min="2051" max="2051" width="10.6640625" style="91"/>
    <col min="2052" max="2052" width="31.109375" style="91" customWidth="1"/>
    <col min="2053" max="2053" width="70.109375" style="91" customWidth="1"/>
    <col min="2054" max="2054" width="17.44140625" style="91" customWidth="1"/>
    <col min="2055" max="2056" width="21.6640625" style="91" customWidth="1"/>
    <col min="2057" max="2057" width="19.44140625" style="91" customWidth="1"/>
    <col min="2058" max="2058" width="42" style="91" customWidth="1"/>
    <col min="2059" max="2304" width="10.6640625" style="91"/>
    <col min="2305" max="2305" width="72" style="91" bestFit="1" customWidth="1"/>
    <col min="2306" max="2306" width="78.44140625" style="91" customWidth="1"/>
    <col min="2307" max="2307" width="10.6640625" style="91"/>
    <col min="2308" max="2308" width="31.109375" style="91" customWidth="1"/>
    <col min="2309" max="2309" width="70.109375" style="91" customWidth="1"/>
    <col min="2310" max="2310" width="17.44140625" style="91" customWidth="1"/>
    <col min="2311" max="2312" width="21.6640625" style="91" customWidth="1"/>
    <col min="2313" max="2313" width="19.44140625" style="91" customWidth="1"/>
    <col min="2314" max="2314" width="42" style="91" customWidth="1"/>
    <col min="2315" max="2560" width="10.6640625" style="91"/>
    <col min="2561" max="2561" width="72" style="91" bestFit="1" customWidth="1"/>
    <col min="2562" max="2562" width="78.44140625" style="91" customWidth="1"/>
    <col min="2563" max="2563" width="10.6640625" style="91"/>
    <col min="2564" max="2564" width="31.109375" style="91" customWidth="1"/>
    <col min="2565" max="2565" width="70.109375" style="91" customWidth="1"/>
    <col min="2566" max="2566" width="17.44140625" style="91" customWidth="1"/>
    <col min="2567" max="2568" width="21.6640625" style="91" customWidth="1"/>
    <col min="2569" max="2569" width="19.44140625" style="91" customWidth="1"/>
    <col min="2570" max="2570" width="42" style="91" customWidth="1"/>
    <col min="2571" max="2816" width="10.6640625" style="91"/>
    <col min="2817" max="2817" width="72" style="91" bestFit="1" customWidth="1"/>
    <col min="2818" max="2818" width="78.44140625" style="91" customWidth="1"/>
    <col min="2819" max="2819" width="10.6640625" style="91"/>
    <col min="2820" max="2820" width="31.109375" style="91" customWidth="1"/>
    <col min="2821" max="2821" width="70.109375" style="91" customWidth="1"/>
    <col min="2822" max="2822" width="17.44140625" style="91" customWidth="1"/>
    <col min="2823" max="2824" width="21.6640625" style="91" customWidth="1"/>
    <col min="2825" max="2825" width="19.44140625" style="91" customWidth="1"/>
    <col min="2826" max="2826" width="42" style="91" customWidth="1"/>
    <col min="2827" max="3072" width="10.6640625" style="91"/>
    <col min="3073" max="3073" width="72" style="91" bestFit="1" customWidth="1"/>
    <col min="3074" max="3074" width="78.44140625" style="91" customWidth="1"/>
    <col min="3075" max="3075" width="10.6640625" style="91"/>
    <col min="3076" max="3076" width="31.109375" style="91" customWidth="1"/>
    <col min="3077" max="3077" width="70.109375" style="91" customWidth="1"/>
    <col min="3078" max="3078" width="17.44140625" style="91" customWidth="1"/>
    <col min="3079" max="3080" width="21.6640625" style="91" customWidth="1"/>
    <col min="3081" max="3081" width="19.44140625" style="91" customWidth="1"/>
    <col min="3082" max="3082" width="42" style="91" customWidth="1"/>
    <col min="3083" max="3328" width="10.6640625" style="91"/>
    <col min="3329" max="3329" width="72" style="91" bestFit="1" customWidth="1"/>
    <col min="3330" max="3330" width="78.44140625" style="91" customWidth="1"/>
    <col min="3331" max="3331" width="10.6640625" style="91"/>
    <col min="3332" max="3332" width="31.109375" style="91" customWidth="1"/>
    <col min="3333" max="3333" width="70.109375" style="91" customWidth="1"/>
    <col min="3334" max="3334" width="17.44140625" style="91" customWidth="1"/>
    <col min="3335" max="3336" width="21.6640625" style="91" customWidth="1"/>
    <col min="3337" max="3337" width="19.44140625" style="91" customWidth="1"/>
    <col min="3338" max="3338" width="42" style="91" customWidth="1"/>
    <col min="3339" max="3584" width="10.6640625" style="91"/>
    <col min="3585" max="3585" width="72" style="91" bestFit="1" customWidth="1"/>
    <col min="3586" max="3586" width="78.44140625" style="91" customWidth="1"/>
    <col min="3587" max="3587" width="10.6640625" style="91"/>
    <col min="3588" max="3588" width="31.109375" style="91" customWidth="1"/>
    <col min="3589" max="3589" width="70.109375" style="91" customWidth="1"/>
    <col min="3590" max="3590" width="17.44140625" style="91" customWidth="1"/>
    <col min="3591" max="3592" width="21.6640625" style="91" customWidth="1"/>
    <col min="3593" max="3593" width="19.44140625" style="91" customWidth="1"/>
    <col min="3594" max="3594" width="42" style="91" customWidth="1"/>
    <col min="3595" max="3840" width="10.6640625" style="91"/>
    <col min="3841" max="3841" width="72" style="91" bestFit="1" customWidth="1"/>
    <col min="3842" max="3842" width="78.44140625" style="91" customWidth="1"/>
    <col min="3843" max="3843" width="10.6640625" style="91"/>
    <col min="3844" max="3844" width="31.109375" style="91" customWidth="1"/>
    <col min="3845" max="3845" width="70.109375" style="91" customWidth="1"/>
    <col min="3846" max="3846" width="17.44140625" style="91" customWidth="1"/>
    <col min="3847" max="3848" width="21.6640625" style="91" customWidth="1"/>
    <col min="3849" max="3849" width="19.44140625" style="91" customWidth="1"/>
    <col min="3850" max="3850" width="42" style="91" customWidth="1"/>
    <col min="3851" max="4096" width="10.6640625" style="91"/>
    <col min="4097" max="4097" width="72" style="91" bestFit="1" customWidth="1"/>
    <col min="4098" max="4098" width="78.44140625" style="91" customWidth="1"/>
    <col min="4099" max="4099" width="10.6640625" style="91"/>
    <col min="4100" max="4100" width="31.109375" style="91" customWidth="1"/>
    <col min="4101" max="4101" width="70.109375" style="91" customWidth="1"/>
    <col min="4102" max="4102" width="17.44140625" style="91" customWidth="1"/>
    <col min="4103" max="4104" width="21.6640625" style="91" customWidth="1"/>
    <col min="4105" max="4105" width="19.44140625" style="91" customWidth="1"/>
    <col min="4106" max="4106" width="42" style="91" customWidth="1"/>
    <col min="4107" max="4352" width="10.6640625" style="91"/>
    <col min="4353" max="4353" width="72" style="91" bestFit="1" customWidth="1"/>
    <col min="4354" max="4354" width="78.44140625" style="91" customWidth="1"/>
    <col min="4355" max="4355" width="10.6640625" style="91"/>
    <col min="4356" max="4356" width="31.109375" style="91" customWidth="1"/>
    <col min="4357" max="4357" width="70.109375" style="91" customWidth="1"/>
    <col min="4358" max="4358" width="17.44140625" style="91" customWidth="1"/>
    <col min="4359" max="4360" width="21.6640625" style="91" customWidth="1"/>
    <col min="4361" max="4361" width="19.44140625" style="91" customWidth="1"/>
    <col min="4362" max="4362" width="42" style="91" customWidth="1"/>
    <col min="4363" max="4608" width="10.6640625" style="91"/>
    <col min="4609" max="4609" width="72" style="91" bestFit="1" customWidth="1"/>
    <col min="4610" max="4610" width="78.44140625" style="91" customWidth="1"/>
    <col min="4611" max="4611" width="10.6640625" style="91"/>
    <col min="4612" max="4612" width="31.109375" style="91" customWidth="1"/>
    <col min="4613" max="4613" width="70.109375" style="91" customWidth="1"/>
    <col min="4614" max="4614" width="17.44140625" style="91" customWidth="1"/>
    <col min="4615" max="4616" width="21.6640625" style="91" customWidth="1"/>
    <col min="4617" max="4617" width="19.44140625" style="91" customWidth="1"/>
    <col min="4618" max="4618" width="42" style="91" customWidth="1"/>
    <col min="4619" max="4864" width="10.6640625" style="91"/>
    <col min="4865" max="4865" width="72" style="91" bestFit="1" customWidth="1"/>
    <col min="4866" max="4866" width="78.44140625" style="91" customWidth="1"/>
    <col min="4867" max="4867" width="10.6640625" style="91"/>
    <col min="4868" max="4868" width="31.109375" style="91" customWidth="1"/>
    <col min="4869" max="4869" width="70.109375" style="91" customWidth="1"/>
    <col min="4870" max="4870" width="17.44140625" style="91" customWidth="1"/>
    <col min="4871" max="4872" width="21.6640625" style="91" customWidth="1"/>
    <col min="4873" max="4873" width="19.44140625" style="91" customWidth="1"/>
    <col min="4874" max="4874" width="42" style="91" customWidth="1"/>
    <col min="4875" max="5120" width="10.6640625" style="91"/>
    <col min="5121" max="5121" width="72" style="91" bestFit="1" customWidth="1"/>
    <col min="5122" max="5122" width="78.44140625" style="91" customWidth="1"/>
    <col min="5123" max="5123" width="10.6640625" style="91"/>
    <col min="5124" max="5124" width="31.109375" style="91" customWidth="1"/>
    <col min="5125" max="5125" width="70.109375" style="91" customWidth="1"/>
    <col min="5126" max="5126" width="17.44140625" style="91" customWidth="1"/>
    <col min="5127" max="5128" width="21.6640625" style="91" customWidth="1"/>
    <col min="5129" max="5129" width="19.44140625" style="91" customWidth="1"/>
    <col min="5130" max="5130" width="42" style="91" customWidth="1"/>
    <col min="5131" max="5376" width="10.6640625" style="91"/>
    <col min="5377" max="5377" width="72" style="91" bestFit="1" customWidth="1"/>
    <col min="5378" max="5378" width="78.44140625" style="91" customWidth="1"/>
    <col min="5379" max="5379" width="10.6640625" style="91"/>
    <col min="5380" max="5380" width="31.109375" style="91" customWidth="1"/>
    <col min="5381" max="5381" width="70.109375" style="91" customWidth="1"/>
    <col min="5382" max="5382" width="17.44140625" style="91" customWidth="1"/>
    <col min="5383" max="5384" width="21.6640625" style="91" customWidth="1"/>
    <col min="5385" max="5385" width="19.44140625" style="91" customWidth="1"/>
    <col min="5386" max="5386" width="42" style="91" customWidth="1"/>
    <col min="5387" max="5632" width="10.6640625" style="91"/>
    <col min="5633" max="5633" width="72" style="91" bestFit="1" customWidth="1"/>
    <col min="5634" max="5634" width="78.44140625" style="91" customWidth="1"/>
    <col min="5635" max="5635" width="10.6640625" style="91"/>
    <col min="5636" max="5636" width="31.109375" style="91" customWidth="1"/>
    <col min="5637" max="5637" width="70.109375" style="91" customWidth="1"/>
    <col min="5638" max="5638" width="17.44140625" style="91" customWidth="1"/>
    <col min="5639" max="5640" width="21.6640625" style="91" customWidth="1"/>
    <col min="5641" max="5641" width="19.44140625" style="91" customWidth="1"/>
    <col min="5642" max="5642" width="42" style="91" customWidth="1"/>
    <col min="5643" max="5888" width="10.6640625" style="91"/>
    <col min="5889" max="5889" width="72" style="91" bestFit="1" customWidth="1"/>
    <col min="5890" max="5890" width="78.44140625" style="91" customWidth="1"/>
    <col min="5891" max="5891" width="10.6640625" style="91"/>
    <col min="5892" max="5892" width="31.109375" style="91" customWidth="1"/>
    <col min="5893" max="5893" width="70.109375" style="91" customWidth="1"/>
    <col min="5894" max="5894" width="17.44140625" style="91" customWidth="1"/>
    <col min="5895" max="5896" width="21.6640625" style="91" customWidth="1"/>
    <col min="5897" max="5897" width="19.44140625" style="91" customWidth="1"/>
    <col min="5898" max="5898" width="42" style="91" customWidth="1"/>
    <col min="5899" max="6144" width="10.6640625" style="91"/>
    <col min="6145" max="6145" width="72" style="91" bestFit="1" customWidth="1"/>
    <col min="6146" max="6146" width="78.44140625" style="91" customWidth="1"/>
    <col min="6147" max="6147" width="10.6640625" style="91"/>
    <col min="6148" max="6148" width="31.109375" style="91" customWidth="1"/>
    <col min="6149" max="6149" width="70.109375" style="91" customWidth="1"/>
    <col min="6150" max="6150" width="17.44140625" style="91" customWidth="1"/>
    <col min="6151" max="6152" width="21.6640625" style="91" customWidth="1"/>
    <col min="6153" max="6153" width="19.44140625" style="91" customWidth="1"/>
    <col min="6154" max="6154" width="42" style="91" customWidth="1"/>
    <col min="6155" max="6400" width="10.6640625" style="91"/>
    <col min="6401" max="6401" width="72" style="91" bestFit="1" customWidth="1"/>
    <col min="6402" max="6402" width="78.44140625" style="91" customWidth="1"/>
    <col min="6403" max="6403" width="10.6640625" style="91"/>
    <col min="6404" max="6404" width="31.109375" style="91" customWidth="1"/>
    <col min="6405" max="6405" width="70.109375" style="91" customWidth="1"/>
    <col min="6406" max="6406" width="17.44140625" style="91" customWidth="1"/>
    <col min="6407" max="6408" width="21.6640625" style="91" customWidth="1"/>
    <col min="6409" max="6409" width="19.44140625" style="91" customWidth="1"/>
    <col min="6410" max="6410" width="42" style="91" customWidth="1"/>
    <col min="6411" max="6656" width="10.6640625" style="91"/>
    <col min="6657" max="6657" width="72" style="91" bestFit="1" customWidth="1"/>
    <col min="6658" max="6658" width="78.44140625" style="91" customWidth="1"/>
    <col min="6659" max="6659" width="10.6640625" style="91"/>
    <col min="6660" max="6660" width="31.109375" style="91" customWidth="1"/>
    <col min="6661" max="6661" width="70.109375" style="91" customWidth="1"/>
    <col min="6662" max="6662" width="17.44140625" style="91" customWidth="1"/>
    <col min="6663" max="6664" width="21.6640625" style="91" customWidth="1"/>
    <col min="6665" max="6665" width="19.44140625" style="91" customWidth="1"/>
    <col min="6666" max="6666" width="42" style="91" customWidth="1"/>
    <col min="6667" max="6912" width="10.6640625" style="91"/>
    <col min="6913" max="6913" width="72" style="91" bestFit="1" customWidth="1"/>
    <col min="6914" max="6914" width="78.44140625" style="91" customWidth="1"/>
    <col min="6915" max="6915" width="10.6640625" style="91"/>
    <col min="6916" max="6916" width="31.109375" style="91" customWidth="1"/>
    <col min="6917" max="6917" width="70.109375" style="91" customWidth="1"/>
    <col min="6918" max="6918" width="17.44140625" style="91" customWidth="1"/>
    <col min="6919" max="6920" width="21.6640625" style="91" customWidth="1"/>
    <col min="6921" max="6921" width="19.44140625" style="91" customWidth="1"/>
    <col min="6922" max="6922" width="42" style="91" customWidth="1"/>
    <col min="6923" max="7168" width="10.6640625" style="91"/>
    <col min="7169" max="7169" width="72" style="91" bestFit="1" customWidth="1"/>
    <col min="7170" max="7170" width="78.44140625" style="91" customWidth="1"/>
    <col min="7171" max="7171" width="10.6640625" style="91"/>
    <col min="7172" max="7172" width="31.109375" style="91" customWidth="1"/>
    <col min="7173" max="7173" width="70.109375" style="91" customWidth="1"/>
    <col min="7174" max="7174" width="17.44140625" style="91" customWidth="1"/>
    <col min="7175" max="7176" width="21.6640625" style="91" customWidth="1"/>
    <col min="7177" max="7177" width="19.44140625" style="91" customWidth="1"/>
    <col min="7178" max="7178" width="42" style="91" customWidth="1"/>
    <col min="7179" max="7424" width="10.6640625" style="91"/>
    <col min="7425" max="7425" width="72" style="91" bestFit="1" customWidth="1"/>
    <col min="7426" max="7426" width="78.44140625" style="91" customWidth="1"/>
    <col min="7427" max="7427" width="10.6640625" style="91"/>
    <col min="7428" max="7428" width="31.109375" style="91" customWidth="1"/>
    <col min="7429" max="7429" width="70.109375" style="91" customWidth="1"/>
    <col min="7430" max="7430" width="17.44140625" style="91" customWidth="1"/>
    <col min="7431" max="7432" width="21.6640625" style="91" customWidth="1"/>
    <col min="7433" max="7433" width="19.44140625" style="91" customWidth="1"/>
    <col min="7434" max="7434" width="42" style="91" customWidth="1"/>
    <col min="7435" max="7680" width="10.6640625" style="91"/>
    <col min="7681" max="7681" width="72" style="91" bestFit="1" customWidth="1"/>
    <col min="7682" max="7682" width="78.44140625" style="91" customWidth="1"/>
    <col min="7683" max="7683" width="10.6640625" style="91"/>
    <col min="7684" max="7684" width="31.109375" style="91" customWidth="1"/>
    <col min="7685" max="7685" width="70.109375" style="91" customWidth="1"/>
    <col min="7686" max="7686" width="17.44140625" style="91" customWidth="1"/>
    <col min="7687" max="7688" width="21.6640625" style="91" customWidth="1"/>
    <col min="7689" max="7689" width="19.44140625" style="91" customWidth="1"/>
    <col min="7690" max="7690" width="42" style="91" customWidth="1"/>
    <col min="7691" max="7936" width="10.6640625" style="91"/>
    <col min="7937" max="7937" width="72" style="91" bestFit="1" customWidth="1"/>
    <col min="7938" max="7938" width="78.44140625" style="91" customWidth="1"/>
    <col min="7939" max="7939" width="10.6640625" style="91"/>
    <col min="7940" max="7940" width="31.109375" style="91" customWidth="1"/>
    <col min="7941" max="7941" width="70.109375" style="91" customWidth="1"/>
    <col min="7942" max="7942" width="17.44140625" style="91" customWidth="1"/>
    <col min="7943" max="7944" width="21.6640625" style="91" customWidth="1"/>
    <col min="7945" max="7945" width="19.44140625" style="91" customWidth="1"/>
    <col min="7946" max="7946" width="42" style="91" customWidth="1"/>
    <col min="7947" max="8192" width="10.6640625" style="91"/>
    <col min="8193" max="8193" width="72" style="91" bestFit="1" customWidth="1"/>
    <col min="8194" max="8194" width="78.44140625" style="91" customWidth="1"/>
    <col min="8195" max="8195" width="10.6640625" style="91"/>
    <col min="8196" max="8196" width="31.109375" style="91" customWidth="1"/>
    <col min="8197" max="8197" width="70.109375" style="91" customWidth="1"/>
    <col min="8198" max="8198" width="17.44140625" style="91" customWidth="1"/>
    <col min="8199" max="8200" width="21.6640625" style="91" customWidth="1"/>
    <col min="8201" max="8201" width="19.44140625" style="91" customWidth="1"/>
    <col min="8202" max="8202" width="42" style="91" customWidth="1"/>
    <col min="8203" max="8448" width="10.6640625" style="91"/>
    <col min="8449" max="8449" width="72" style="91" bestFit="1" customWidth="1"/>
    <col min="8450" max="8450" width="78.44140625" style="91" customWidth="1"/>
    <col min="8451" max="8451" width="10.6640625" style="91"/>
    <col min="8452" max="8452" width="31.109375" style="91" customWidth="1"/>
    <col min="8453" max="8453" width="70.109375" style="91" customWidth="1"/>
    <col min="8454" max="8454" width="17.44140625" style="91" customWidth="1"/>
    <col min="8455" max="8456" width="21.6640625" style="91" customWidth="1"/>
    <col min="8457" max="8457" width="19.44140625" style="91" customWidth="1"/>
    <col min="8458" max="8458" width="42" style="91" customWidth="1"/>
    <col min="8459" max="8704" width="10.6640625" style="91"/>
    <col min="8705" max="8705" width="72" style="91" bestFit="1" customWidth="1"/>
    <col min="8706" max="8706" width="78.44140625" style="91" customWidth="1"/>
    <col min="8707" max="8707" width="10.6640625" style="91"/>
    <col min="8708" max="8708" width="31.109375" style="91" customWidth="1"/>
    <col min="8709" max="8709" width="70.109375" style="91" customWidth="1"/>
    <col min="8710" max="8710" width="17.44140625" style="91" customWidth="1"/>
    <col min="8711" max="8712" width="21.6640625" style="91" customWidth="1"/>
    <col min="8713" max="8713" width="19.44140625" style="91" customWidth="1"/>
    <col min="8714" max="8714" width="42" style="91" customWidth="1"/>
    <col min="8715" max="8960" width="10.6640625" style="91"/>
    <col min="8961" max="8961" width="72" style="91" bestFit="1" customWidth="1"/>
    <col min="8962" max="8962" width="78.44140625" style="91" customWidth="1"/>
    <col min="8963" max="8963" width="10.6640625" style="91"/>
    <col min="8964" max="8964" width="31.109375" style="91" customWidth="1"/>
    <col min="8965" max="8965" width="70.109375" style="91" customWidth="1"/>
    <col min="8966" max="8966" width="17.44140625" style="91" customWidth="1"/>
    <col min="8967" max="8968" width="21.6640625" style="91" customWidth="1"/>
    <col min="8969" max="8969" width="19.44140625" style="91" customWidth="1"/>
    <col min="8970" max="8970" width="42" style="91" customWidth="1"/>
    <col min="8971" max="9216" width="10.6640625" style="91"/>
    <col min="9217" max="9217" width="72" style="91" bestFit="1" customWidth="1"/>
    <col min="9218" max="9218" width="78.44140625" style="91" customWidth="1"/>
    <col min="9219" max="9219" width="10.6640625" style="91"/>
    <col min="9220" max="9220" width="31.109375" style="91" customWidth="1"/>
    <col min="9221" max="9221" width="70.109375" style="91" customWidth="1"/>
    <col min="9222" max="9222" width="17.44140625" style="91" customWidth="1"/>
    <col min="9223" max="9224" width="21.6640625" style="91" customWidth="1"/>
    <col min="9225" max="9225" width="19.44140625" style="91" customWidth="1"/>
    <col min="9226" max="9226" width="42" style="91" customWidth="1"/>
    <col min="9227" max="9472" width="10.6640625" style="91"/>
    <col min="9473" max="9473" width="72" style="91" bestFit="1" customWidth="1"/>
    <col min="9474" max="9474" width="78.44140625" style="91" customWidth="1"/>
    <col min="9475" max="9475" width="10.6640625" style="91"/>
    <col min="9476" max="9476" width="31.109375" style="91" customWidth="1"/>
    <col min="9477" max="9477" width="70.109375" style="91" customWidth="1"/>
    <col min="9478" max="9478" width="17.44140625" style="91" customWidth="1"/>
    <col min="9479" max="9480" width="21.6640625" style="91" customWidth="1"/>
    <col min="9481" max="9481" width="19.44140625" style="91" customWidth="1"/>
    <col min="9482" max="9482" width="42" style="91" customWidth="1"/>
    <col min="9483" max="9728" width="10.6640625" style="91"/>
    <col min="9729" max="9729" width="72" style="91" bestFit="1" customWidth="1"/>
    <col min="9730" max="9730" width="78.44140625" style="91" customWidth="1"/>
    <col min="9731" max="9731" width="10.6640625" style="91"/>
    <col min="9732" max="9732" width="31.109375" style="91" customWidth="1"/>
    <col min="9733" max="9733" width="70.109375" style="91" customWidth="1"/>
    <col min="9734" max="9734" width="17.44140625" style="91" customWidth="1"/>
    <col min="9735" max="9736" width="21.6640625" style="91" customWidth="1"/>
    <col min="9737" max="9737" width="19.44140625" style="91" customWidth="1"/>
    <col min="9738" max="9738" width="42" style="91" customWidth="1"/>
    <col min="9739" max="9984" width="10.6640625" style="91"/>
    <col min="9985" max="9985" width="72" style="91" bestFit="1" customWidth="1"/>
    <col min="9986" max="9986" width="78.44140625" style="91" customWidth="1"/>
    <col min="9987" max="9987" width="10.6640625" style="91"/>
    <col min="9988" max="9988" width="31.109375" style="91" customWidth="1"/>
    <col min="9989" max="9989" width="70.109375" style="91" customWidth="1"/>
    <col min="9990" max="9990" width="17.44140625" style="91" customWidth="1"/>
    <col min="9991" max="9992" width="21.6640625" style="91" customWidth="1"/>
    <col min="9993" max="9993" width="19.44140625" style="91" customWidth="1"/>
    <col min="9994" max="9994" width="42" style="91" customWidth="1"/>
    <col min="9995" max="10240" width="10.6640625" style="91"/>
    <col min="10241" max="10241" width="72" style="91" bestFit="1" customWidth="1"/>
    <col min="10242" max="10242" width="78.44140625" style="91" customWidth="1"/>
    <col min="10243" max="10243" width="10.6640625" style="91"/>
    <col min="10244" max="10244" width="31.109375" style="91" customWidth="1"/>
    <col min="10245" max="10245" width="70.109375" style="91" customWidth="1"/>
    <col min="10246" max="10246" width="17.44140625" style="91" customWidth="1"/>
    <col min="10247" max="10248" width="21.6640625" style="91" customWidth="1"/>
    <col min="10249" max="10249" width="19.44140625" style="91" customWidth="1"/>
    <col min="10250" max="10250" width="42" style="91" customWidth="1"/>
    <col min="10251" max="10496" width="10.6640625" style="91"/>
    <col min="10497" max="10497" width="72" style="91" bestFit="1" customWidth="1"/>
    <col min="10498" max="10498" width="78.44140625" style="91" customWidth="1"/>
    <col min="10499" max="10499" width="10.6640625" style="91"/>
    <col min="10500" max="10500" width="31.109375" style="91" customWidth="1"/>
    <col min="10501" max="10501" width="70.109375" style="91" customWidth="1"/>
    <col min="10502" max="10502" width="17.44140625" style="91" customWidth="1"/>
    <col min="10503" max="10504" width="21.6640625" style="91" customWidth="1"/>
    <col min="10505" max="10505" width="19.44140625" style="91" customWidth="1"/>
    <col min="10506" max="10506" width="42" style="91" customWidth="1"/>
    <col min="10507" max="10752" width="10.6640625" style="91"/>
    <col min="10753" max="10753" width="72" style="91" bestFit="1" customWidth="1"/>
    <col min="10754" max="10754" width="78.44140625" style="91" customWidth="1"/>
    <col min="10755" max="10755" width="10.6640625" style="91"/>
    <col min="10756" max="10756" width="31.109375" style="91" customWidth="1"/>
    <col min="10757" max="10757" width="70.109375" style="91" customWidth="1"/>
    <col min="10758" max="10758" width="17.44140625" style="91" customWidth="1"/>
    <col min="10759" max="10760" width="21.6640625" style="91" customWidth="1"/>
    <col min="10761" max="10761" width="19.44140625" style="91" customWidth="1"/>
    <col min="10762" max="10762" width="42" style="91" customWidth="1"/>
    <col min="10763" max="11008" width="10.6640625" style="91"/>
    <col min="11009" max="11009" width="72" style="91" bestFit="1" customWidth="1"/>
    <col min="11010" max="11010" width="78.44140625" style="91" customWidth="1"/>
    <col min="11011" max="11011" width="10.6640625" style="91"/>
    <col min="11012" max="11012" width="31.109375" style="91" customWidth="1"/>
    <col min="11013" max="11013" width="70.109375" style="91" customWidth="1"/>
    <col min="11014" max="11014" width="17.44140625" style="91" customWidth="1"/>
    <col min="11015" max="11016" width="21.6640625" style="91" customWidth="1"/>
    <col min="11017" max="11017" width="19.44140625" style="91" customWidth="1"/>
    <col min="11018" max="11018" width="42" style="91" customWidth="1"/>
    <col min="11019" max="11264" width="10.6640625" style="91"/>
    <col min="11265" max="11265" width="72" style="91" bestFit="1" customWidth="1"/>
    <col min="11266" max="11266" width="78.44140625" style="91" customWidth="1"/>
    <col min="11267" max="11267" width="10.6640625" style="91"/>
    <col min="11268" max="11268" width="31.109375" style="91" customWidth="1"/>
    <col min="11269" max="11269" width="70.109375" style="91" customWidth="1"/>
    <col min="11270" max="11270" width="17.44140625" style="91" customWidth="1"/>
    <col min="11271" max="11272" width="21.6640625" style="91" customWidth="1"/>
    <col min="11273" max="11273" width="19.44140625" style="91" customWidth="1"/>
    <col min="11274" max="11274" width="42" style="91" customWidth="1"/>
    <col min="11275" max="11520" width="10.6640625" style="91"/>
    <col min="11521" max="11521" width="72" style="91" bestFit="1" customWidth="1"/>
    <col min="11522" max="11522" width="78.44140625" style="91" customWidth="1"/>
    <col min="11523" max="11523" width="10.6640625" style="91"/>
    <col min="11524" max="11524" width="31.109375" style="91" customWidth="1"/>
    <col min="11525" max="11525" width="70.109375" style="91" customWidth="1"/>
    <col min="11526" max="11526" width="17.44140625" style="91" customWidth="1"/>
    <col min="11527" max="11528" width="21.6640625" style="91" customWidth="1"/>
    <col min="11529" max="11529" width="19.44140625" style="91" customWidth="1"/>
    <col min="11530" max="11530" width="42" style="91" customWidth="1"/>
    <col min="11531" max="11776" width="10.6640625" style="91"/>
    <col min="11777" max="11777" width="72" style="91" bestFit="1" customWidth="1"/>
    <col min="11778" max="11778" width="78.44140625" style="91" customWidth="1"/>
    <col min="11779" max="11779" width="10.6640625" style="91"/>
    <col min="11780" max="11780" width="31.109375" style="91" customWidth="1"/>
    <col min="11781" max="11781" width="70.109375" style="91" customWidth="1"/>
    <col min="11782" max="11782" width="17.44140625" style="91" customWidth="1"/>
    <col min="11783" max="11784" width="21.6640625" style="91" customWidth="1"/>
    <col min="11785" max="11785" width="19.44140625" style="91" customWidth="1"/>
    <col min="11786" max="11786" width="42" style="91" customWidth="1"/>
    <col min="11787" max="12032" width="10.6640625" style="91"/>
    <col min="12033" max="12033" width="72" style="91" bestFit="1" customWidth="1"/>
    <col min="12034" max="12034" width="78.44140625" style="91" customWidth="1"/>
    <col min="12035" max="12035" width="10.6640625" style="91"/>
    <col min="12036" max="12036" width="31.109375" style="91" customWidth="1"/>
    <col min="12037" max="12037" width="70.109375" style="91" customWidth="1"/>
    <col min="12038" max="12038" width="17.44140625" style="91" customWidth="1"/>
    <col min="12039" max="12040" width="21.6640625" style="91" customWidth="1"/>
    <col min="12041" max="12041" width="19.44140625" style="91" customWidth="1"/>
    <col min="12042" max="12042" width="42" style="91" customWidth="1"/>
    <col min="12043" max="12288" width="10.6640625" style="91"/>
    <col min="12289" max="12289" width="72" style="91" bestFit="1" customWidth="1"/>
    <col min="12290" max="12290" width="78.44140625" style="91" customWidth="1"/>
    <col min="12291" max="12291" width="10.6640625" style="91"/>
    <col min="12292" max="12292" width="31.109375" style="91" customWidth="1"/>
    <col min="12293" max="12293" width="70.109375" style="91" customWidth="1"/>
    <col min="12294" max="12294" width="17.44140625" style="91" customWidth="1"/>
    <col min="12295" max="12296" width="21.6640625" style="91" customWidth="1"/>
    <col min="12297" max="12297" width="19.44140625" style="91" customWidth="1"/>
    <col min="12298" max="12298" width="42" style="91" customWidth="1"/>
    <col min="12299" max="12544" width="10.6640625" style="91"/>
    <col min="12545" max="12545" width="72" style="91" bestFit="1" customWidth="1"/>
    <col min="12546" max="12546" width="78.44140625" style="91" customWidth="1"/>
    <col min="12547" max="12547" width="10.6640625" style="91"/>
    <col min="12548" max="12548" width="31.109375" style="91" customWidth="1"/>
    <col min="12549" max="12549" width="70.109375" style="91" customWidth="1"/>
    <col min="12550" max="12550" width="17.44140625" style="91" customWidth="1"/>
    <col min="12551" max="12552" width="21.6640625" style="91" customWidth="1"/>
    <col min="12553" max="12553" width="19.44140625" style="91" customWidth="1"/>
    <col min="12554" max="12554" width="42" style="91" customWidth="1"/>
    <col min="12555" max="12800" width="10.6640625" style="91"/>
    <col min="12801" max="12801" width="72" style="91" bestFit="1" customWidth="1"/>
    <col min="12802" max="12802" width="78.44140625" style="91" customWidth="1"/>
    <col min="12803" max="12803" width="10.6640625" style="91"/>
    <col min="12804" max="12804" width="31.109375" style="91" customWidth="1"/>
    <col min="12805" max="12805" width="70.109375" style="91" customWidth="1"/>
    <col min="12806" max="12806" width="17.44140625" style="91" customWidth="1"/>
    <col min="12807" max="12808" width="21.6640625" style="91" customWidth="1"/>
    <col min="12809" max="12809" width="19.44140625" style="91" customWidth="1"/>
    <col min="12810" max="12810" width="42" style="91" customWidth="1"/>
    <col min="12811" max="13056" width="10.6640625" style="91"/>
    <col min="13057" max="13057" width="72" style="91" bestFit="1" customWidth="1"/>
    <col min="13058" max="13058" width="78.44140625" style="91" customWidth="1"/>
    <col min="13059" max="13059" width="10.6640625" style="91"/>
    <col min="13060" max="13060" width="31.109375" style="91" customWidth="1"/>
    <col min="13061" max="13061" width="70.109375" style="91" customWidth="1"/>
    <col min="13062" max="13062" width="17.44140625" style="91" customWidth="1"/>
    <col min="13063" max="13064" width="21.6640625" style="91" customWidth="1"/>
    <col min="13065" max="13065" width="19.44140625" style="91" customWidth="1"/>
    <col min="13066" max="13066" width="42" style="91" customWidth="1"/>
    <col min="13067" max="13312" width="10.6640625" style="91"/>
    <col min="13313" max="13313" width="72" style="91" bestFit="1" customWidth="1"/>
    <col min="13314" max="13314" width="78.44140625" style="91" customWidth="1"/>
    <col min="13315" max="13315" width="10.6640625" style="91"/>
    <col min="13316" max="13316" width="31.109375" style="91" customWidth="1"/>
    <col min="13317" max="13317" width="70.109375" style="91" customWidth="1"/>
    <col min="13318" max="13318" width="17.44140625" style="91" customWidth="1"/>
    <col min="13319" max="13320" width="21.6640625" style="91" customWidth="1"/>
    <col min="13321" max="13321" width="19.44140625" style="91" customWidth="1"/>
    <col min="13322" max="13322" width="42" style="91" customWidth="1"/>
    <col min="13323" max="13568" width="10.6640625" style="91"/>
    <col min="13569" max="13569" width="72" style="91" bestFit="1" customWidth="1"/>
    <col min="13570" max="13570" width="78.44140625" style="91" customWidth="1"/>
    <col min="13571" max="13571" width="10.6640625" style="91"/>
    <col min="13572" max="13572" width="31.109375" style="91" customWidth="1"/>
    <col min="13573" max="13573" width="70.109375" style="91" customWidth="1"/>
    <col min="13574" max="13574" width="17.44140625" style="91" customWidth="1"/>
    <col min="13575" max="13576" width="21.6640625" style="91" customWidth="1"/>
    <col min="13577" max="13577" width="19.44140625" style="91" customWidth="1"/>
    <col min="13578" max="13578" width="42" style="91" customWidth="1"/>
    <col min="13579" max="13824" width="10.6640625" style="91"/>
    <col min="13825" max="13825" width="72" style="91" bestFit="1" customWidth="1"/>
    <col min="13826" max="13826" width="78.44140625" style="91" customWidth="1"/>
    <col min="13827" max="13827" width="10.6640625" style="91"/>
    <col min="13828" max="13828" width="31.109375" style="91" customWidth="1"/>
    <col min="13829" max="13829" width="70.109375" style="91" customWidth="1"/>
    <col min="13830" max="13830" width="17.44140625" style="91" customWidth="1"/>
    <col min="13831" max="13832" width="21.6640625" style="91" customWidth="1"/>
    <col min="13833" max="13833" width="19.44140625" style="91" customWidth="1"/>
    <col min="13834" max="13834" width="42" style="91" customWidth="1"/>
    <col min="13835" max="14080" width="10.6640625" style="91"/>
    <col min="14081" max="14081" width="72" style="91" bestFit="1" customWidth="1"/>
    <col min="14082" max="14082" width="78.44140625" style="91" customWidth="1"/>
    <col min="14083" max="14083" width="10.6640625" style="91"/>
    <col min="14084" max="14084" width="31.109375" style="91" customWidth="1"/>
    <col min="14085" max="14085" width="70.109375" style="91" customWidth="1"/>
    <col min="14086" max="14086" width="17.44140625" style="91" customWidth="1"/>
    <col min="14087" max="14088" width="21.6640625" style="91" customWidth="1"/>
    <col min="14089" max="14089" width="19.44140625" style="91" customWidth="1"/>
    <col min="14090" max="14090" width="42" style="91" customWidth="1"/>
    <col min="14091" max="14336" width="10.6640625" style="91"/>
    <col min="14337" max="14337" width="72" style="91" bestFit="1" customWidth="1"/>
    <col min="14338" max="14338" width="78.44140625" style="91" customWidth="1"/>
    <col min="14339" max="14339" width="10.6640625" style="91"/>
    <col min="14340" max="14340" width="31.109375" style="91" customWidth="1"/>
    <col min="14341" max="14341" width="70.109375" style="91" customWidth="1"/>
    <col min="14342" max="14342" width="17.44140625" style="91" customWidth="1"/>
    <col min="14343" max="14344" width="21.6640625" style="91" customWidth="1"/>
    <col min="14345" max="14345" width="19.44140625" style="91" customWidth="1"/>
    <col min="14346" max="14346" width="42" style="91" customWidth="1"/>
    <col min="14347" max="14592" width="10.6640625" style="91"/>
    <col min="14593" max="14593" width="72" style="91" bestFit="1" customWidth="1"/>
    <col min="14594" max="14594" width="78.44140625" style="91" customWidth="1"/>
    <col min="14595" max="14595" width="10.6640625" style="91"/>
    <col min="14596" max="14596" width="31.109375" style="91" customWidth="1"/>
    <col min="14597" max="14597" width="70.109375" style="91" customWidth="1"/>
    <col min="14598" max="14598" width="17.44140625" style="91" customWidth="1"/>
    <col min="14599" max="14600" width="21.6640625" style="91" customWidth="1"/>
    <col min="14601" max="14601" width="19.44140625" style="91" customWidth="1"/>
    <col min="14602" max="14602" width="42" style="91" customWidth="1"/>
    <col min="14603" max="14848" width="10.6640625" style="91"/>
    <col min="14849" max="14849" width="72" style="91" bestFit="1" customWidth="1"/>
    <col min="14850" max="14850" width="78.44140625" style="91" customWidth="1"/>
    <col min="14851" max="14851" width="10.6640625" style="91"/>
    <col min="14852" max="14852" width="31.109375" style="91" customWidth="1"/>
    <col min="14853" max="14853" width="70.109375" style="91" customWidth="1"/>
    <col min="14854" max="14854" width="17.44140625" style="91" customWidth="1"/>
    <col min="14855" max="14856" width="21.6640625" style="91" customWidth="1"/>
    <col min="14857" max="14857" width="19.44140625" style="91" customWidth="1"/>
    <col min="14858" max="14858" width="42" style="91" customWidth="1"/>
    <col min="14859" max="15104" width="10.6640625" style="91"/>
    <col min="15105" max="15105" width="72" style="91" bestFit="1" customWidth="1"/>
    <col min="15106" max="15106" width="78.44140625" style="91" customWidth="1"/>
    <col min="15107" max="15107" width="10.6640625" style="91"/>
    <col min="15108" max="15108" width="31.109375" style="91" customWidth="1"/>
    <col min="15109" max="15109" width="70.109375" style="91" customWidth="1"/>
    <col min="15110" max="15110" width="17.44140625" style="91" customWidth="1"/>
    <col min="15111" max="15112" width="21.6640625" style="91" customWidth="1"/>
    <col min="15113" max="15113" width="19.44140625" style="91" customWidth="1"/>
    <col min="15114" max="15114" width="42" style="91" customWidth="1"/>
    <col min="15115" max="15360" width="10.6640625" style="91"/>
    <col min="15361" max="15361" width="72" style="91" bestFit="1" customWidth="1"/>
    <col min="15362" max="15362" width="78.44140625" style="91" customWidth="1"/>
    <col min="15363" max="15363" width="10.6640625" style="91"/>
    <col min="15364" max="15364" width="31.109375" style="91" customWidth="1"/>
    <col min="15365" max="15365" width="70.109375" style="91" customWidth="1"/>
    <col min="15366" max="15366" width="17.44140625" style="91" customWidth="1"/>
    <col min="15367" max="15368" width="21.6640625" style="91" customWidth="1"/>
    <col min="15369" max="15369" width="19.44140625" style="91" customWidth="1"/>
    <col min="15370" max="15370" width="42" style="91" customWidth="1"/>
    <col min="15371" max="15616" width="10.6640625" style="91"/>
    <col min="15617" max="15617" width="72" style="91" bestFit="1" customWidth="1"/>
    <col min="15618" max="15618" width="78.44140625" style="91" customWidth="1"/>
    <col min="15619" max="15619" width="10.6640625" style="91"/>
    <col min="15620" max="15620" width="31.109375" style="91" customWidth="1"/>
    <col min="15621" max="15621" width="70.109375" style="91" customWidth="1"/>
    <col min="15622" max="15622" width="17.44140625" style="91" customWidth="1"/>
    <col min="15623" max="15624" width="21.6640625" style="91" customWidth="1"/>
    <col min="15625" max="15625" width="19.44140625" style="91" customWidth="1"/>
    <col min="15626" max="15626" width="42" style="91" customWidth="1"/>
    <col min="15627" max="15872" width="10.6640625" style="91"/>
    <col min="15873" max="15873" width="72" style="91" bestFit="1" customWidth="1"/>
    <col min="15874" max="15874" width="78.44140625" style="91" customWidth="1"/>
    <col min="15875" max="15875" width="10.6640625" style="91"/>
    <col min="15876" max="15876" width="31.109375" style="91" customWidth="1"/>
    <col min="15877" max="15877" width="70.109375" style="91" customWidth="1"/>
    <col min="15878" max="15878" width="17.44140625" style="91" customWidth="1"/>
    <col min="15879" max="15880" width="21.6640625" style="91" customWidth="1"/>
    <col min="15881" max="15881" width="19.44140625" style="91" customWidth="1"/>
    <col min="15882" max="15882" width="42" style="91" customWidth="1"/>
    <col min="15883" max="16128" width="10.6640625" style="91"/>
    <col min="16129" max="16129" width="72" style="91" bestFit="1" customWidth="1"/>
    <col min="16130" max="16130" width="78.44140625" style="91" customWidth="1"/>
    <col min="16131" max="16131" width="10.6640625" style="91"/>
    <col min="16132" max="16132" width="31.109375" style="91" customWidth="1"/>
    <col min="16133" max="16133" width="70.109375" style="91" customWidth="1"/>
    <col min="16134" max="16134" width="17.44140625" style="91" customWidth="1"/>
    <col min="16135" max="16136" width="21.6640625" style="91" customWidth="1"/>
    <col min="16137" max="16137" width="19.44140625" style="91" customWidth="1"/>
    <col min="16138" max="16138" width="42" style="91" customWidth="1"/>
    <col min="16139" max="16384" width="10.6640625" style="91"/>
  </cols>
  <sheetData>
    <row r="1" spans="1:2" ht="25.5" customHeight="1">
      <c r="A1" s="225" t="s">
        <v>0</v>
      </c>
      <c r="B1" s="226"/>
    </row>
    <row r="2" spans="1:2" ht="25.5" customHeight="1">
      <c r="A2" s="227" t="s">
        <v>1</v>
      </c>
      <c r="B2" s="228"/>
    </row>
    <row r="3" spans="1:2">
      <c r="A3" s="92" t="s">
        <v>2</v>
      </c>
      <c r="B3" s="93" t="s">
        <v>3</v>
      </c>
    </row>
    <row r="4" spans="1:2">
      <c r="A4" s="94" t="s">
        <v>4</v>
      </c>
      <c r="B4" s="95" t="s">
        <v>5</v>
      </c>
    </row>
    <row r="5" spans="1:2">
      <c r="A5" s="94" t="s">
        <v>6</v>
      </c>
      <c r="B5" s="95" t="s">
        <v>7</v>
      </c>
    </row>
    <row r="6" spans="1:2" ht="96.6">
      <c r="A6" s="94" t="s">
        <v>8</v>
      </c>
      <c r="B6" s="96" t="s">
        <v>9</v>
      </c>
    </row>
    <row r="7" spans="1:2" ht="40.5" customHeight="1">
      <c r="A7" s="94" t="s">
        <v>10</v>
      </c>
      <c r="B7" s="97" t="s">
        <v>11</v>
      </c>
    </row>
    <row r="8" spans="1:2" ht="29.25" customHeight="1">
      <c r="A8" s="94" t="s">
        <v>12</v>
      </c>
      <c r="B8" s="97" t="s">
        <v>13</v>
      </c>
    </row>
    <row r="9" spans="1:2" ht="38.25" customHeight="1">
      <c r="A9" s="94" t="s">
        <v>14</v>
      </c>
      <c r="B9" s="97" t="s">
        <v>13</v>
      </c>
    </row>
    <row r="10" spans="1:2" ht="27.6">
      <c r="A10" s="94" t="s">
        <v>15</v>
      </c>
      <c r="B10" s="98" t="s">
        <v>16</v>
      </c>
    </row>
    <row r="11" spans="1:2">
      <c r="A11" s="94" t="s">
        <v>17</v>
      </c>
      <c r="B11" s="98" t="s">
        <v>18</v>
      </c>
    </row>
    <row r="12" spans="1:2" ht="8.25" customHeight="1">
      <c r="A12" s="99"/>
      <c r="B12" s="100"/>
    </row>
    <row r="13" spans="1:2">
      <c r="A13" s="94" t="s">
        <v>19</v>
      </c>
      <c r="B13" s="101" t="s">
        <v>20</v>
      </c>
    </row>
    <row r="14" spans="1:2">
      <c r="A14" s="94" t="s">
        <v>21</v>
      </c>
      <c r="B14" s="101" t="s">
        <v>22</v>
      </c>
    </row>
    <row r="15" spans="1:2" ht="27.6">
      <c r="A15" s="94" t="s">
        <v>23</v>
      </c>
      <c r="B15" s="101" t="s">
        <v>24</v>
      </c>
    </row>
    <row r="16" spans="1:2">
      <c r="A16" s="94" t="s">
        <v>25</v>
      </c>
      <c r="B16" s="101" t="s">
        <v>26</v>
      </c>
    </row>
    <row r="17" spans="1:2" ht="8.25" customHeight="1">
      <c r="A17" s="99"/>
      <c r="B17" s="102"/>
    </row>
    <row r="18" spans="1:2" ht="41.4">
      <c r="A18" s="94" t="s">
        <v>27</v>
      </c>
      <c r="B18" s="101" t="s">
        <v>28</v>
      </c>
    </row>
    <row r="19" spans="1:2" ht="27.6">
      <c r="A19" s="94" t="s">
        <v>29</v>
      </c>
      <c r="B19" s="101" t="s">
        <v>30</v>
      </c>
    </row>
    <row r="20" spans="1:2" ht="27.6">
      <c r="A20" s="94" t="s">
        <v>31</v>
      </c>
      <c r="B20" s="101" t="s">
        <v>32</v>
      </c>
    </row>
    <row r="21" spans="1:2" ht="27.6">
      <c r="A21" s="94" t="s">
        <v>25</v>
      </c>
      <c r="B21" s="101" t="s">
        <v>33</v>
      </c>
    </row>
    <row r="22" spans="1:2" ht="8.25" customHeight="1">
      <c r="A22" s="99"/>
      <c r="B22" s="102"/>
    </row>
    <row r="23" spans="1:2" ht="31.5" customHeight="1">
      <c r="A23" s="94" t="s">
        <v>34</v>
      </c>
      <c r="B23" s="101" t="s">
        <v>35</v>
      </c>
    </row>
    <row r="24" spans="1:2">
      <c r="A24" s="94" t="s">
        <v>36</v>
      </c>
      <c r="B24" s="101" t="s">
        <v>37</v>
      </c>
    </row>
    <row r="25" spans="1:2" ht="19.95" customHeight="1">
      <c r="A25" s="94" t="s">
        <v>38</v>
      </c>
      <c r="B25" s="101" t="s">
        <v>39</v>
      </c>
    </row>
    <row r="26" spans="1:2" ht="28.95" customHeight="1">
      <c r="A26" s="94" t="s">
        <v>40</v>
      </c>
      <c r="B26" s="101" t="s">
        <v>41</v>
      </c>
    </row>
    <row r="27" spans="1:2" ht="20.7" customHeight="1">
      <c r="A27" s="94" t="s">
        <v>42</v>
      </c>
      <c r="B27" s="101" t="s">
        <v>43</v>
      </c>
    </row>
    <row r="28" spans="1:2" ht="8.25" customHeight="1">
      <c r="A28" s="99"/>
      <c r="B28" s="102"/>
    </row>
    <row r="29" spans="1:2" ht="27.6">
      <c r="A29" s="94" t="s">
        <v>44</v>
      </c>
      <c r="B29" s="101" t="s">
        <v>45</v>
      </c>
    </row>
    <row r="30" spans="1:2" ht="41.4">
      <c r="A30" s="94" t="s">
        <v>46</v>
      </c>
      <c r="B30" s="101" t="s">
        <v>47</v>
      </c>
    </row>
    <row r="31" spans="1:2" ht="41.4">
      <c r="A31" s="94" t="s">
        <v>48</v>
      </c>
      <c r="B31" s="101" t="s">
        <v>49</v>
      </c>
    </row>
    <row r="32" spans="1:2" ht="27.6">
      <c r="A32" s="94" t="s">
        <v>50</v>
      </c>
      <c r="B32" s="101" t="s">
        <v>51</v>
      </c>
    </row>
    <row r="33" spans="1:2" ht="41.4">
      <c r="A33" s="94" t="s">
        <v>52</v>
      </c>
      <c r="B33" s="101" t="s">
        <v>53</v>
      </c>
    </row>
    <row r="34" spans="1:2" ht="85.2" customHeight="1">
      <c r="A34" s="103" t="s">
        <v>54</v>
      </c>
      <c r="B34" s="101" t="s">
        <v>55</v>
      </c>
    </row>
    <row r="35" spans="1:2" ht="81.45" customHeight="1">
      <c r="A35" s="103" t="s">
        <v>56</v>
      </c>
      <c r="B35" s="101" t="s">
        <v>57</v>
      </c>
    </row>
    <row r="36" spans="1:2" ht="54" customHeight="1">
      <c r="A36" s="103" t="s">
        <v>58</v>
      </c>
      <c r="B36" s="101" t="s">
        <v>59</v>
      </c>
    </row>
    <row r="37" spans="1:2" ht="8.25" customHeight="1">
      <c r="A37" s="104"/>
      <c r="B37" s="102"/>
    </row>
    <row r="38" spans="1:2" ht="55.2">
      <c r="A38" s="103" t="s">
        <v>60</v>
      </c>
      <c r="B38" s="101" t="s">
        <v>61</v>
      </c>
    </row>
    <row r="39" spans="1:2" ht="27.6">
      <c r="A39" s="103" t="s">
        <v>62</v>
      </c>
      <c r="B39" s="101" t="s">
        <v>63</v>
      </c>
    </row>
    <row r="40" spans="1:2" ht="27.6">
      <c r="A40" s="103" t="s">
        <v>64</v>
      </c>
      <c r="B40" s="101" t="s">
        <v>65</v>
      </c>
    </row>
    <row r="41" spans="1:2" ht="69">
      <c r="A41" s="103" t="s">
        <v>66</v>
      </c>
      <c r="B41" s="101" t="s">
        <v>67</v>
      </c>
    </row>
    <row r="42" spans="1:2" ht="27.6">
      <c r="A42" s="94" t="s">
        <v>68</v>
      </c>
      <c r="B42" s="101" t="s">
        <v>69</v>
      </c>
    </row>
    <row r="43" spans="1:2">
      <c r="A43" s="103"/>
      <c r="B43" s="105"/>
    </row>
    <row r="44" spans="1:2" ht="25.5" customHeight="1">
      <c r="A44" s="227" t="s">
        <v>70</v>
      </c>
      <c r="B44" s="228"/>
    </row>
    <row r="45" spans="1:2">
      <c r="A45" s="92" t="s">
        <v>2</v>
      </c>
      <c r="B45" s="93" t="s">
        <v>3</v>
      </c>
    </row>
    <row r="46" spans="1:2">
      <c r="A46" s="94" t="s">
        <v>6</v>
      </c>
      <c r="B46" s="95" t="s">
        <v>7</v>
      </c>
    </row>
    <row r="47" spans="1:2" ht="96.6">
      <c r="A47" s="94" t="s">
        <v>8</v>
      </c>
      <c r="B47" s="96" t="s">
        <v>9</v>
      </c>
    </row>
    <row r="48" spans="1:2">
      <c r="A48" s="94" t="s">
        <v>71</v>
      </c>
      <c r="B48" s="106" t="s">
        <v>72</v>
      </c>
    </row>
    <row r="49" spans="1:2" ht="37.5" customHeight="1">
      <c r="A49" s="94" t="s">
        <v>73</v>
      </c>
      <c r="B49" s="106" t="s">
        <v>13</v>
      </c>
    </row>
    <row r="50" spans="1:2" ht="27.6">
      <c r="A50" s="94" t="s">
        <v>74</v>
      </c>
      <c r="B50" s="106" t="s">
        <v>75</v>
      </c>
    </row>
    <row r="51" spans="1:2" ht="41.4">
      <c r="A51" s="94" t="s">
        <v>76</v>
      </c>
      <c r="B51" s="107" t="s">
        <v>77</v>
      </c>
    </row>
    <row r="52" spans="1:2" ht="41.4">
      <c r="A52" s="94" t="s">
        <v>78</v>
      </c>
      <c r="B52" s="107" t="s">
        <v>79</v>
      </c>
    </row>
    <row r="53" spans="1:2">
      <c r="A53" s="94" t="s">
        <v>80</v>
      </c>
      <c r="B53" s="107" t="s">
        <v>81</v>
      </c>
    </row>
    <row r="54" spans="1:2" ht="69">
      <c r="A54" s="94" t="s">
        <v>82</v>
      </c>
      <c r="B54" s="107" t="s">
        <v>83</v>
      </c>
    </row>
    <row r="55" spans="1:2" ht="55.2">
      <c r="A55" s="103" t="s">
        <v>84</v>
      </c>
      <c r="B55" s="107" t="s">
        <v>85</v>
      </c>
    </row>
    <row r="56" spans="1:2" ht="27.6">
      <c r="A56" s="94" t="s">
        <v>86</v>
      </c>
      <c r="B56" s="107" t="s">
        <v>87</v>
      </c>
    </row>
    <row r="57" spans="1:2" ht="82.8">
      <c r="A57" s="94" t="s">
        <v>88</v>
      </c>
      <c r="B57" s="107" t="s">
        <v>89</v>
      </c>
    </row>
    <row r="58" spans="1:2">
      <c r="A58" s="94" t="s">
        <v>90</v>
      </c>
      <c r="B58" s="107" t="s">
        <v>91</v>
      </c>
    </row>
    <row r="59" spans="1:2" ht="27.6">
      <c r="A59" s="94" t="s">
        <v>92</v>
      </c>
      <c r="B59" s="107" t="s">
        <v>93</v>
      </c>
    </row>
    <row r="60" spans="1:2" ht="27.6">
      <c r="A60" s="94" t="s">
        <v>94</v>
      </c>
      <c r="B60" s="107" t="s">
        <v>95</v>
      </c>
    </row>
    <row r="61" spans="1:2" ht="27.6">
      <c r="A61" s="94" t="s">
        <v>96</v>
      </c>
      <c r="B61" s="107" t="s">
        <v>97</v>
      </c>
    </row>
    <row r="62" spans="1:2" ht="27.6">
      <c r="A62" s="94" t="s">
        <v>98</v>
      </c>
      <c r="B62" s="107" t="s">
        <v>99</v>
      </c>
    </row>
    <row r="63" spans="1:2" ht="41.4">
      <c r="A63" s="94" t="s">
        <v>100</v>
      </c>
      <c r="B63" s="107" t="s">
        <v>101</v>
      </c>
    </row>
    <row r="64" spans="1:2" ht="79.5" customHeight="1">
      <c r="A64" s="94" t="s">
        <v>102</v>
      </c>
      <c r="B64" s="107" t="s">
        <v>103</v>
      </c>
    </row>
    <row r="65" spans="1:2" ht="96.6">
      <c r="A65" s="94" t="s">
        <v>104</v>
      </c>
      <c r="B65" s="107" t="s">
        <v>105</v>
      </c>
    </row>
    <row r="66" spans="1:2" ht="27.6">
      <c r="A66" s="94" t="s">
        <v>106</v>
      </c>
      <c r="B66" s="107" t="s">
        <v>107</v>
      </c>
    </row>
    <row r="67" spans="1:2" ht="151.80000000000001">
      <c r="A67" s="94" t="s">
        <v>108</v>
      </c>
      <c r="B67" s="107" t="s">
        <v>109</v>
      </c>
    </row>
    <row r="68" spans="1:2" ht="27.6">
      <c r="A68" s="94" t="s">
        <v>110</v>
      </c>
      <c r="B68" s="107" t="s">
        <v>111</v>
      </c>
    </row>
    <row r="69" spans="1:2" ht="27.6">
      <c r="A69" s="103" t="s">
        <v>112</v>
      </c>
      <c r="B69" s="107" t="s">
        <v>113</v>
      </c>
    </row>
    <row r="70" spans="1:2" ht="25.5" customHeight="1">
      <c r="A70" s="227" t="s">
        <v>114</v>
      </c>
      <c r="B70" s="228"/>
    </row>
    <row r="71" spans="1:2">
      <c r="A71" s="229" t="s">
        <v>115</v>
      </c>
      <c r="B71" s="230"/>
    </row>
    <row r="72" spans="1:2" ht="72" customHeight="1">
      <c r="A72" s="223" t="s">
        <v>116</v>
      </c>
      <c r="B72" s="224"/>
    </row>
    <row r="73" spans="1:2" ht="27.6">
      <c r="A73" s="94" t="s">
        <v>117</v>
      </c>
      <c r="B73" s="107" t="s">
        <v>118</v>
      </c>
    </row>
    <row r="74" spans="1:2" ht="27.6">
      <c r="A74" s="103" t="s">
        <v>119</v>
      </c>
      <c r="B74" s="107"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B1:AO53"/>
  <sheetViews>
    <sheetView showGridLines="0" tabSelected="1" zoomScale="50" zoomScaleNormal="24" workbookViewId="0">
      <selection activeCell="AG55" sqref="AG55"/>
    </sheetView>
  </sheetViews>
  <sheetFormatPr baseColWidth="10" defaultColWidth="10.6640625" defaultRowHeight="13.8"/>
  <cols>
    <col min="1" max="1" width="10.6640625" style="15"/>
    <col min="2" max="2" width="68.6640625" style="15" customWidth="1"/>
    <col min="3" max="3" width="15.33203125" style="15" customWidth="1"/>
    <col min="4" max="4" width="18" style="15" customWidth="1"/>
    <col min="5" max="5" width="17.109375" style="15" customWidth="1"/>
    <col min="6" max="6" width="15.44140625" style="15" customWidth="1"/>
    <col min="7" max="7" width="17.109375" style="15" customWidth="1"/>
    <col min="8" max="8" width="16.33203125" style="15" customWidth="1"/>
    <col min="9" max="9" width="18.109375" style="15" customWidth="1"/>
    <col min="10" max="11" width="17" style="15" customWidth="1"/>
    <col min="12" max="12" width="17.109375" style="15" customWidth="1"/>
    <col min="13" max="13" width="16.33203125" style="15" customWidth="1"/>
    <col min="14" max="14" width="18.6640625" style="15" customWidth="1"/>
    <col min="15" max="15" width="15.44140625" style="15" customWidth="1"/>
    <col min="16" max="16" width="16.33203125" style="15" customWidth="1"/>
    <col min="17" max="17" width="25.109375" style="15" customWidth="1"/>
    <col min="18" max="18" width="17" style="15" customWidth="1"/>
    <col min="19" max="19" width="13.44140625" style="15" customWidth="1"/>
    <col min="20" max="20" width="13.33203125" style="15" customWidth="1"/>
    <col min="21" max="21" width="24.6640625" style="15" customWidth="1"/>
    <col min="22" max="22" width="15.109375" style="15" customWidth="1"/>
    <col min="23" max="23" width="12.33203125" style="15" customWidth="1"/>
    <col min="24" max="24" width="16" style="15" customWidth="1"/>
    <col min="25" max="25" width="16.44140625" style="15" customWidth="1"/>
    <col min="26" max="28" width="18.109375" style="15" customWidth="1"/>
    <col min="29" max="29" width="22.6640625" style="15" customWidth="1"/>
    <col min="30" max="30" width="19" style="15" customWidth="1"/>
    <col min="31" max="31" width="19.77734375" style="15" customWidth="1"/>
    <col min="32" max="32" width="58.33203125" style="15" customWidth="1"/>
    <col min="33" max="33" width="18.44140625" style="15" bestFit="1" customWidth="1"/>
    <col min="34" max="34" width="8.44140625" style="15" customWidth="1"/>
    <col min="35" max="35" width="18.44140625" style="15" bestFit="1" customWidth="1"/>
    <col min="36" max="36" width="5.6640625" style="15" customWidth="1"/>
    <col min="37" max="37" width="18.44140625" style="15" bestFit="1" customWidth="1"/>
    <col min="38" max="38" width="4.6640625" style="15" customWidth="1"/>
    <col min="39" max="39" width="23" style="15" bestFit="1" customWidth="1"/>
    <col min="40" max="40" width="10.6640625" style="15"/>
    <col min="41" max="41" width="18.44140625" style="15" bestFit="1" customWidth="1"/>
    <col min="42" max="42" width="16.109375" style="15" customWidth="1"/>
    <col min="43" max="16384" width="10.6640625" style="15"/>
  </cols>
  <sheetData>
    <row r="1" spans="2:32" ht="32.25" customHeight="1" thickBot="1">
      <c r="B1" s="323"/>
      <c r="C1" s="326" t="s">
        <v>121</v>
      </c>
      <c r="D1" s="327"/>
      <c r="E1" s="327"/>
      <c r="F1" s="327"/>
      <c r="G1" s="327"/>
      <c r="H1" s="327"/>
      <c r="I1" s="327"/>
      <c r="J1" s="327"/>
      <c r="K1" s="327"/>
      <c r="L1" s="327"/>
      <c r="M1" s="327"/>
      <c r="N1" s="327"/>
      <c r="O1" s="327"/>
      <c r="P1" s="327"/>
      <c r="Q1" s="327"/>
      <c r="R1" s="327"/>
      <c r="S1" s="327"/>
      <c r="T1" s="327"/>
      <c r="U1" s="327"/>
      <c r="V1" s="327"/>
      <c r="W1" s="327"/>
      <c r="X1" s="327"/>
      <c r="Y1" s="327"/>
      <c r="Z1" s="327"/>
      <c r="AA1" s="327"/>
      <c r="AB1" s="328"/>
      <c r="AC1" s="335" t="s">
        <v>122</v>
      </c>
      <c r="AD1" s="336"/>
      <c r="AE1" s="336"/>
      <c r="AF1" s="337"/>
    </row>
    <row r="2" spans="2:32" ht="30.75" customHeight="1" thickBot="1">
      <c r="B2" s="324"/>
      <c r="C2" s="326" t="s">
        <v>123</v>
      </c>
      <c r="D2" s="327"/>
      <c r="E2" s="327"/>
      <c r="F2" s="327"/>
      <c r="G2" s="327"/>
      <c r="H2" s="327"/>
      <c r="I2" s="327"/>
      <c r="J2" s="327"/>
      <c r="K2" s="327"/>
      <c r="L2" s="327"/>
      <c r="M2" s="327"/>
      <c r="N2" s="327"/>
      <c r="O2" s="327"/>
      <c r="P2" s="327"/>
      <c r="Q2" s="327"/>
      <c r="R2" s="327"/>
      <c r="S2" s="327"/>
      <c r="T2" s="327"/>
      <c r="U2" s="327"/>
      <c r="V2" s="327"/>
      <c r="W2" s="327"/>
      <c r="X2" s="327"/>
      <c r="Y2" s="327"/>
      <c r="Z2" s="327"/>
      <c r="AA2" s="327"/>
      <c r="AB2" s="328"/>
      <c r="AC2" s="335" t="s">
        <v>124</v>
      </c>
      <c r="AD2" s="336"/>
      <c r="AE2" s="336"/>
      <c r="AF2" s="337"/>
    </row>
    <row r="3" spans="2:32" ht="24" customHeight="1" thickBot="1">
      <c r="B3" s="324"/>
      <c r="C3" s="329" t="s">
        <v>125</v>
      </c>
      <c r="D3" s="330"/>
      <c r="E3" s="330"/>
      <c r="F3" s="330"/>
      <c r="G3" s="330"/>
      <c r="H3" s="330"/>
      <c r="I3" s="330"/>
      <c r="J3" s="330"/>
      <c r="K3" s="330"/>
      <c r="L3" s="330"/>
      <c r="M3" s="330"/>
      <c r="N3" s="330"/>
      <c r="O3" s="330"/>
      <c r="P3" s="330"/>
      <c r="Q3" s="330"/>
      <c r="R3" s="330"/>
      <c r="S3" s="330"/>
      <c r="T3" s="330"/>
      <c r="U3" s="330"/>
      <c r="V3" s="330"/>
      <c r="W3" s="330"/>
      <c r="X3" s="330"/>
      <c r="Y3" s="330"/>
      <c r="Z3" s="330"/>
      <c r="AA3" s="330"/>
      <c r="AB3" s="331"/>
      <c r="AC3" s="335" t="s">
        <v>126</v>
      </c>
      <c r="AD3" s="336"/>
      <c r="AE3" s="336"/>
      <c r="AF3" s="337"/>
    </row>
    <row r="4" spans="2:32" ht="21.75" customHeight="1" thickBot="1">
      <c r="B4" s="325"/>
      <c r="C4" s="332"/>
      <c r="D4" s="333"/>
      <c r="E4" s="333"/>
      <c r="F4" s="333"/>
      <c r="G4" s="333"/>
      <c r="H4" s="333"/>
      <c r="I4" s="333"/>
      <c r="J4" s="333"/>
      <c r="K4" s="333"/>
      <c r="L4" s="333"/>
      <c r="M4" s="333"/>
      <c r="N4" s="333"/>
      <c r="O4" s="333"/>
      <c r="P4" s="333"/>
      <c r="Q4" s="333"/>
      <c r="R4" s="333"/>
      <c r="S4" s="333"/>
      <c r="T4" s="333"/>
      <c r="U4" s="333"/>
      <c r="V4" s="333"/>
      <c r="W4" s="333"/>
      <c r="X4" s="333"/>
      <c r="Y4" s="333"/>
      <c r="Z4" s="333"/>
      <c r="AA4" s="333"/>
      <c r="AB4" s="334"/>
      <c r="AC4" s="338" t="s">
        <v>127</v>
      </c>
      <c r="AD4" s="339"/>
      <c r="AE4" s="339"/>
      <c r="AF4" s="340"/>
    </row>
    <row r="5" spans="2:32" ht="9" customHeight="1" thickBot="1">
      <c r="B5" s="17"/>
      <c r="C5" s="18"/>
      <c r="D5" s="19"/>
      <c r="E5" s="20"/>
      <c r="F5" s="20"/>
      <c r="G5" s="20"/>
      <c r="H5" s="20"/>
      <c r="I5" s="20"/>
      <c r="J5" s="20"/>
      <c r="K5" s="20"/>
      <c r="L5" s="20"/>
      <c r="M5" s="20"/>
      <c r="N5" s="20"/>
      <c r="O5" s="20"/>
      <c r="P5" s="20"/>
      <c r="Q5" s="20"/>
      <c r="R5" s="20"/>
      <c r="S5" s="20"/>
      <c r="T5" s="20"/>
      <c r="U5" s="20"/>
      <c r="V5" s="20"/>
      <c r="W5" s="20"/>
      <c r="X5" s="20"/>
      <c r="Y5" s="20"/>
      <c r="Z5" s="20"/>
      <c r="AA5" s="21"/>
      <c r="AB5" s="20"/>
      <c r="AC5" s="20"/>
      <c r="AE5" s="22"/>
      <c r="AF5" s="23"/>
    </row>
    <row r="6" spans="2:32" ht="9" customHeight="1" thickBot="1">
      <c r="B6" s="24"/>
      <c r="C6" s="20"/>
      <c r="D6" s="20"/>
      <c r="E6" s="20"/>
      <c r="F6" s="20"/>
      <c r="G6" s="20"/>
      <c r="H6" s="20"/>
      <c r="I6" s="20"/>
      <c r="J6" s="20"/>
      <c r="K6" s="20"/>
      <c r="L6" s="20"/>
      <c r="M6" s="20"/>
      <c r="N6" s="20"/>
      <c r="O6" s="20"/>
      <c r="P6" s="20"/>
      <c r="Q6" s="20"/>
      <c r="R6" s="20"/>
      <c r="S6" s="20"/>
      <c r="T6" s="20"/>
      <c r="U6" s="20"/>
      <c r="V6" s="20"/>
      <c r="W6" s="20"/>
      <c r="X6" s="20"/>
      <c r="Y6" s="20"/>
      <c r="Z6" s="20"/>
      <c r="AA6" s="21"/>
      <c r="AB6" s="20"/>
      <c r="AC6" s="20"/>
      <c r="AE6" s="22"/>
      <c r="AF6" s="23"/>
    </row>
    <row r="7" spans="2:32">
      <c r="B7" s="280" t="s">
        <v>4</v>
      </c>
      <c r="C7" s="281"/>
      <c r="D7" s="318" t="s">
        <v>148</v>
      </c>
      <c r="E7" s="280" t="s">
        <v>6</v>
      </c>
      <c r="F7" s="286"/>
      <c r="G7" s="286"/>
      <c r="H7" s="286"/>
      <c r="I7" s="281"/>
      <c r="J7" s="310">
        <v>45569</v>
      </c>
      <c r="K7" s="311"/>
      <c r="L7" s="280" t="s">
        <v>8</v>
      </c>
      <c r="M7" s="281"/>
      <c r="N7" s="302" t="s">
        <v>129</v>
      </c>
      <c r="O7" s="303"/>
      <c r="P7" s="291"/>
      <c r="Q7" s="292"/>
      <c r="R7" s="20"/>
      <c r="S7" s="20"/>
      <c r="T7" s="20"/>
      <c r="U7" s="20"/>
      <c r="V7" s="20"/>
      <c r="W7" s="20"/>
      <c r="X7" s="20"/>
      <c r="Y7" s="20"/>
      <c r="Z7" s="20"/>
      <c r="AA7" s="21"/>
      <c r="AB7" s="20"/>
      <c r="AC7" s="20"/>
      <c r="AE7" s="22"/>
      <c r="AF7" s="23"/>
    </row>
    <row r="8" spans="2:32">
      <c r="B8" s="282"/>
      <c r="C8" s="283"/>
      <c r="D8" s="319"/>
      <c r="E8" s="282"/>
      <c r="F8" s="287"/>
      <c r="G8" s="287"/>
      <c r="H8" s="287"/>
      <c r="I8" s="283"/>
      <c r="J8" s="312"/>
      <c r="K8" s="313"/>
      <c r="L8" s="282"/>
      <c r="M8" s="283"/>
      <c r="N8" s="321" t="s">
        <v>131</v>
      </c>
      <c r="O8" s="322"/>
      <c r="P8" s="304"/>
      <c r="Q8" s="305"/>
      <c r="R8" s="20"/>
      <c r="S8" s="20"/>
      <c r="T8" s="20"/>
      <c r="U8" s="20"/>
      <c r="V8" s="20"/>
      <c r="W8" s="20"/>
      <c r="X8" s="20"/>
      <c r="Y8" s="20"/>
      <c r="Z8" s="20"/>
      <c r="AA8" s="21"/>
      <c r="AB8" s="20"/>
      <c r="AC8" s="20"/>
      <c r="AE8" s="22"/>
      <c r="AF8" s="23"/>
    </row>
    <row r="9" spans="2:32" ht="14.4" thickBot="1">
      <c r="B9" s="284"/>
      <c r="C9" s="285"/>
      <c r="D9" s="320"/>
      <c r="E9" s="284"/>
      <c r="F9" s="288"/>
      <c r="G9" s="288"/>
      <c r="H9" s="288"/>
      <c r="I9" s="285"/>
      <c r="J9" s="314"/>
      <c r="K9" s="315"/>
      <c r="L9" s="284"/>
      <c r="M9" s="285"/>
      <c r="N9" s="306" t="s">
        <v>132</v>
      </c>
      <c r="O9" s="307"/>
      <c r="P9" s="308" t="s">
        <v>130</v>
      </c>
      <c r="Q9" s="309"/>
      <c r="R9" s="20"/>
      <c r="S9" s="20"/>
      <c r="T9" s="20"/>
      <c r="U9" s="20"/>
      <c r="V9" s="20"/>
      <c r="W9" s="20"/>
      <c r="X9" s="20"/>
      <c r="Y9" s="20"/>
      <c r="Z9" s="20"/>
      <c r="AA9" s="21"/>
      <c r="AB9" s="20"/>
      <c r="AC9" s="20"/>
      <c r="AE9" s="22"/>
      <c r="AF9" s="23"/>
    </row>
    <row r="10" spans="2:32" ht="15" customHeight="1" thickBot="1">
      <c r="B10" s="25"/>
      <c r="C10" s="26"/>
      <c r="D10" s="26"/>
      <c r="E10" s="27"/>
      <c r="F10" s="27"/>
      <c r="G10" s="27"/>
      <c r="H10" s="27"/>
      <c r="I10" s="27"/>
      <c r="J10" s="28"/>
      <c r="K10" s="28"/>
      <c r="L10" s="27"/>
      <c r="M10" s="27"/>
      <c r="N10" s="29"/>
      <c r="O10" s="29"/>
      <c r="P10" s="30"/>
      <c r="Q10" s="30"/>
      <c r="R10" s="26"/>
      <c r="S10" s="26"/>
      <c r="T10" s="26"/>
      <c r="U10" s="26"/>
      <c r="V10" s="26"/>
      <c r="W10" s="26"/>
      <c r="X10" s="26"/>
      <c r="Y10" s="26"/>
      <c r="Z10" s="26"/>
      <c r="AA10" s="31"/>
      <c r="AB10" s="26"/>
      <c r="AC10" s="26"/>
      <c r="AE10" s="32"/>
      <c r="AF10" s="33"/>
    </row>
    <row r="11" spans="2:32" ht="15" customHeight="1">
      <c r="B11" s="280" t="s">
        <v>10</v>
      </c>
      <c r="C11" s="281"/>
      <c r="D11" s="257" t="s">
        <v>133</v>
      </c>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9"/>
    </row>
    <row r="12" spans="2:32" ht="15" customHeight="1">
      <c r="B12" s="282"/>
      <c r="C12" s="283"/>
      <c r="D12" s="293"/>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5"/>
    </row>
    <row r="13" spans="2:32" ht="15" customHeight="1" thickBot="1">
      <c r="B13" s="284"/>
      <c r="C13" s="285"/>
      <c r="D13" s="296"/>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8"/>
    </row>
    <row r="14" spans="2:32" ht="9" customHeight="1" thickBot="1">
      <c r="B14" s="35"/>
      <c r="C14" s="36"/>
      <c r="D14" s="37"/>
      <c r="E14" s="37"/>
      <c r="F14" s="37"/>
      <c r="G14" s="37"/>
      <c r="H14" s="37"/>
      <c r="I14" s="37"/>
      <c r="J14" s="37"/>
      <c r="K14" s="37"/>
      <c r="L14" s="37"/>
      <c r="M14" s="37"/>
      <c r="N14" s="38"/>
      <c r="O14" s="38"/>
      <c r="P14" s="38"/>
      <c r="Q14" s="38"/>
      <c r="R14" s="38"/>
      <c r="S14" s="39"/>
      <c r="T14" s="39"/>
      <c r="U14" s="39"/>
      <c r="V14" s="39"/>
      <c r="W14" s="39"/>
      <c r="X14" s="39"/>
      <c r="Y14" s="39"/>
      <c r="Z14" s="27"/>
      <c r="AA14" s="27"/>
      <c r="AB14" s="27"/>
      <c r="AC14" s="27"/>
      <c r="AE14" s="27"/>
      <c r="AF14" s="34"/>
    </row>
    <row r="15" spans="2:32" ht="63.75" customHeight="1" thickBot="1">
      <c r="B15" s="289" t="s">
        <v>12</v>
      </c>
      <c r="C15" s="290"/>
      <c r="D15" s="299" t="s">
        <v>134</v>
      </c>
      <c r="E15" s="300"/>
      <c r="F15" s="300"/>
      <c r="G15" s="300"/>
      <c r="H15" s="300"/>
      <c r="I15" s="300"/>
      <c r="J15" s="300"/>
      <c r="K15" s="300"/>
      <c r="L15" s="301"/>
      <c r="M15" s="316" t="s">
        <v>14</v>
      </c>
      <c r="N15" s="341"/>
      <c r="O15" s="341"/>
      <c r="P15" s="341"/>
      <c r="Q15" s="341"/>
      <c r="R15" s="317"/>
      <c r="S15" s="345" t="s">
        <v>135</v>
      </c>
      <c r="T15" s="346"/>
      <c r="U15" s="346"/>
      <c r="V15" s="346"/>
      <c r="W15" s="346"/>
      <c r="X15" s="346"/>
      <c r="Y15" s="347"/>
      <c r="Z15" s="316" t="s">
        <v>15</v>
      </c>
      <c r="AA15" s="317"/>
      <c r="AB15" s="342" t="s">
        <v>136</v>
      </c>
      <c r="AC15" s="343"/>
      <c r="AD15" s="343"/>
      <c r="AE15" s="343"/>
      <c r="AF15" s="344"/>
    </row>
    <row r="16" spans="2:32" ht="9" customHeight="1" thickBot="1">
      <c r="B16" s="24"/>
      <c r="C16" s="20"/>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C16" s="349"/>
      <c r="AE16" s="22"/>
      <c r="AF16" s="23"/>
    </row>
    <row r="17" spans="2:33" s="40" customFormat="1" ht="37.5" customHeight="1" thickBot="1">
      <c r="B17" s="289" t="s">
        <v>17</v>
      </c>
      <c r="C17" s="290"/>
      <c r="D17" s="342" t="s">
        <v>137</v>
      </c>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4"/>
    </row>
    <row r="18" spans="2:33" ht="16.5" customHeight="1" thickBot="1">
      <c r="B18" s="41"/>
      <c r="C18" s="42"/>
      <c r="D18" s="42"/>
      <c r="E18" s="42"/>
      <c r="F18" s="42"/>
      <c r="G18" s="42"/>
      <c r="H18" s="42"/>
      <c r="I18" s="42"/>
      <c r="J18" s="42"/>
      <c r="K18" s="42"/>
      <c r="L18" s="42"/>
      <c r="M18" s="42"/>
      <c r="N18" s="42"/>
      <c r="O18" s="42"/>
      <c r="P18" s="42"/>
      <c r="Q18" s="42"/>
      <c r="R18" s="42"/>
      <c r="S18" s="42"/>
      <c r="T18" s="42"/>
      <c r="U18" s="42"/>
      <c r="V18" s="42"/>
      <c r="W18" s="42"/>
      <c r="X18" s="42"/>
      <c r="Y18" s="42"/>
      <c r="Z18" s="42"/>
      <c r="AA18" s="158"/>
      <c r="AB18" s="158"/>
      <c r="AC18" s="42"/>
      <c r="AE18" s="42"/>
      <c r="AF18" s="43"/>
    </row>
    <row r="19" spans="2:33" ht="31.95" customHeight="1" thickBot="1">
      <c r="B19" s="316" t="s">
        <v>138</v>
      </c>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17"/>
    </row>
    <row r="20" spans="2:33" ht="31.95" customHeight="1" thickBot="1">
      <c r="B20" s="45" t="s">
        <v>19</v>
      </c>
      <c r="C20" s="356" t="s">
        <v>139</v>
      </c>
      <c r="D20" s="357"/>
      <c r="E20" s="357"/>
      <c r="F20" s="357"/>
      <c r="G20" s="357"/>
      <c r="H20" s="357"/>
      <c r="I20" s="357"/>
      <c r="J20" s="357"/>
      <c r="K20" s="357"/>
      <c r="L20" s="357"/>
      <c r="M20" s="357"/>
      <c r="N20" s="357"/>
      <c r="O20" s="357"/>
      <c r="P20" s="358"/>
      <c r="Q20" s="316" t="s">
        <v>140</v>
      </c>
      <c r="R20" s="341"/>
      <c r="S20" s="341"/>
      <c r="T20" s="341"/>
      <c r="U20" s="341"/>
      <c r="V20" s="341"/>
      <c r="W20" s="341"/>
      <c r="X20" s="341"/>
      <c r="Y20" s="341"/>
      <c r="Z20" s="341"/>
      <c r="AA20" s="341"/>
      <c r="AB20" s="341"/>
      <c r="AC20" s="341"/>
      <c r="AD20" s="341"/>
      <c r="AE20" s="341"/>
      <c r="AF20" s="317"/>
    </row>
    <row r="21" spans="2:33" ht="31.95" customHeight="1" thickBot="1">
      <c r="B21" s="25"/>
      <c r="C21" s="46" t="s">
        <v>141</v>
      </c>
      <c r="D21" s="47" t="s">
        <v>142</v>
      </c>
      <c r="E21" s="47" t="s">
        <v>143</v>
      </c>
      <c r="F21" s="47" t="s">
        <v>144</v>
      </c>
      <c r="G21" s="47" t="s">
        <v>145</v>
      </c>
      <c r="H21" s="47" t="s">
        <v>146</v>
      </c>
      <c r="I21" s="47" t="s">
        <v>128</v>
      </c>
      <c r="J21" s="47" t="s">
        <v>147</v>
      </c>
      <c r="K21" s="47" t="s">
        <v>148</v>
      </c>
      <c r="L21" s="47" t="s">
        <v>149</v>
      </c>
      <c r="M21" s="47" t="s">
        <v>150</v>
      </c>
      <c r="N21" s="47" t="s">
        <v>151</v>
      </c>
      <c r="O21" s="47" t="s">
        <v>102</v>
      </c>
      <c r="P21" s="48" t="s">
        <v>100</v>
      </c>
      <c r="Q21" s="49"/>
      <c r="R21" s="45" t="s">
        <v>141</v>
      </c>
      <c r="S21" s="50" t="s">
        <v>142</v>
      </c>
      <c r="T21" s="50" t="s">
        <v>143</v>
      </c>
      <c r="U21" s="50" t="s">
        <v>144</v>
      </c>
      <c r="V21" s="50" t="s">
        <v>145</v>
      </c>
      <c r="W21" s="50" t="s">
        <v>146</v>
      </c>
      <c r="X21" s="50" t="s">
        <v>128</v>
      </c>
      <c r="Y21" s="50" t="s">
        <v>147</v>
      </c>
      <c r="Z21" s="50" t="s">
        <v>148</v>
      </c>
      <c r="AA21" s="50" t="s">
        <v>149</v>
      </c>
      <c r="AB21" s="50" t="s">
        <v>150</v>
      </c>
      <c r="AC21" s="50" t="s">
        <v>151</v>
      </c>
      <c r="AD21" s="50" t="s">
        <v>102</v>
      </c>
      <c r="AE21" s="51" t="s">
        <v>152</v>
      </c>
      <c r="AF21" s="51" t="s">
        <v>153</v>
      </c>
    </row>
    <row r="22" spans="2:33" ht="31.95" customHeight="1">
      <c r="B22" s="53" t="s">
        <v>31</v>
      </c>
      <c r="C22" s="154"/>
      <c r="D22" s="155"/>
      <c r="E22" s="155"/>
      <c r="F22" s="155"/>
      <c r="G22" s="155"/>
      <c r="H22" s="155"/>
      <c r="I22" s="155"/>
      <c r="J22" s="155"/>
      <c r="K22" s="155"/>
      <c r="L22" s="155"/>
      <c r="M22" s="155"/>
      <c r="N22" s="155"/>
      <c r="O22" s="155">
        <f>SUM(C22:N22)</f>
        <v>0</v>
      </c>
      <c r="P22" s="56"/>
      <c r="Q22" s="53" t="s">
        <v>27</v>
      </c>
      <c r="R22" s="57"/>
      <c r="S22" s="58"/>
      <c r="T22" s="58"/>
      <c r="U22" s="58"/>
      <c r="V22" s="58"/>
      <c r="W22" s="58"/>
      <c r="X22" s="58"/>
      <c r="Y22" s="58">
        <f>196825216+74636876</f>
        <v>271462092</v>
      </c>
      <c r="Z22" s="58"/>
      <c r="AA22" s="58"/>
      <c r="AB22" s="58">
        <v>5604878</v>
      </c>
      <c r="AC22" s="58"/>
      <c r="AD22" s="162">
        <f>SUM(R22:AC22)</f>
        <v>277066970</v>
      </c>
      <c r="AF22" s="59"/>
    </row>
    <row r="23" spans="2:33" ht="31.95" customHeight="1">
      <c r="B23" s="60" t="s">
        <v>21</v>
      </c>
      <c r="C23" s="61"/>
      <c r="D23" s="62"/>
      <c r="E23" s="62"/>
      <c r="F23" s="62"/>
      <c r="G23" s="62"/>
      <c r="H23" s="62"/>
      <c r="I23" s="62"/>
      <c r="J23" s="62"/>
      <c r="K23" s="62"/>
      <c r="L23" s="62"/>
      <c r="M23" s="62"/>
      <c r="N23" s="62"/>
      <c r="O23" s="62">
        <f>SUM(C23:N23)</f>
        <v>0</v>
      </c>
      <c r="P23" s="63" t="str">
        <f>IFERROR(O23/(SUMIF(C23:N23,"&gt;0",C22:N22))," ")</f>
        <v xml:space="preserve"> </v>
      </c>
      <c r="Q23" s="60" t="s">
        <v>29</v>
      </c>
      <c r="R23" s="61"/>
      <c r="S23" s="62"/>
      <c r="T23" s="62"/>
      <c r="U23" s="62"/>
      <c r="V23" s="62"/>
      <c r="W23" s="62"/>
      <c r="X23" s="62">
        <f>55100227</f>
        <v>55100227</v>
      </c>
      <c r="Y23" s="62">
        <f>242175987-X23</f>
        <v>187075760</v>
      </c>
      <c r="Z23" s="62">
        <f>242175987-X23-Y23</f>
        <v>0</v>
      </c>
      <c r="AA23" s="62"/>
      <c r="AB23" s="62"/>
      <c r="AC23" s="62"/>
      <c r="AD23" s="62">
        <f>SUM(R23:AC23)</f>
        <v>242175987</v>
      </c>
      <c r="AE23" s="170">
        <f>AD23/SUM(X22:AC22)</f>
        <v>0.87407021847461641</v>
      </c>
      <c r="AF23" s="64">
        <f>AD23/AD22</f>
        <v>0.87407021847461641</v>
      </c>
    </row>
    <row r="24" spans="2:33" ht="31.95" customHeight="1">
      <c r="B24" s="60" t="s">
        <v>23</v>
      </c>
      <c r="C24" s="156">
        <f>+C22-C23</f>
        <v>0</v>
      </c>
      <c r="D24" s="157">
        <f t="shared" ref="D24:N24" si="0">+D22-D23</f>
        <v>0</v>
      </c>
      <c r="E24" s="157">
        <f t="shared" si="0"/>
        <v>0</v>
      </c>
      <c r="F24" s="157">
        <f t="shared" si="0"/>
        <v>0</v>
      </c>
      <c r="G24" s="157">
        <f t="shared" si="0"/>
        <v>0</v>
      </c>
      <c r="H24" s="157">
        <f t="shared" si="0"/>
        <v>0</v>
      </c>
      <c r="I24" s="157">
        <f t="shared" si="0"/>
        <v>0</v>
      </c>
      <c r="J24" s="157">
        <f t="shared" si="0"/>
        <v>0</v>
      </c>
      <c r="K24" s="157"/>
      <c r="L24" s="157">
        <f t="shared" si="0"/>
        <v>0</v>
      </c>
      <c r="M24" s="157">
        <f t="shared" si="0"/>
        <v>0</v>
      </c>
      <c r="N24" s="157">
        <f t="shared" si="0"/>
        <v>0</v>
      </c>
      <c r="O24" s="157">
        <f>SUM(C24:N24)</f>
        <v>0</v>
      </c>
      <c r="P24" s="65"/>
      <c r="Q24" s="60" t="s">
        <v>31</v>
      </c>
      <c r="R24" s="61"/>
      <c r="S24" s="62"/>
      <c r="T24" s="62"/>
      <c r="U24" s="62"/>
      <c r="V24" s="62"/>
      <c r="W24" s="62"/>
      <c r="X24" s="62"/>
      <c r="Y24" s="62"/>
      <c r="Z24" s="62">
        <v>38405167</v>
      </c>
      <c r="AA24" s="62">
        <v>65872971</v>
      </c>
      <c r="AB24" s="62">
        <v>61039637</v>
      </c>
      <c r="AC24" s="62">
        <v>111749195</v>
      </c>
      <c r="AD24" s="161">
        <f>SUM(R24:AC24)</f>
        <v>277066970</v>
      </c>
      <c r="AE24" s="62"/>
      <c r="AF24" s="66"/>
    </row>
    <row r="25" spans="2:33" ht="31.95" customHeight="1" thickBot="1">
      <c r="B25" s="67" t="s">
        <v>25</v>
      </c>
      <c r="C25" s="68"/>
      <c r="D25" s="69"/>
      <c r="E25" s="69"/>
      <c r="F25" s="69"/>
      <c r="G25" s="69"/>
      <c r="H25" s="69"/>
      <c r="I25" s="69"/>
      <c r="J25" s="69"/>
      <c r="K25" s="69"/>
      <c r="L25" s="69"/>
      <c r="M25" s="69"/>
      <c r="N25" s="69"/>
      <c r="O25" s="69">
        <f>SUM(C25:N25)</f>
        <v>0</v>
      </c>
      <c r="P25" s="70" t="str">
        <f>IFERROR(O25/(SUMIF(C25:N25,"&gt;0",C24:N24))," ")</f>
        <v xml:space="preserve"> </v>
      </c>
      <c r="Q25" s="67" t="s">
        <v>25</v>
      </c>
      <c r="R25" s="68"/>
      <c r="S25" s="69"/>
      <c r="T25" s="69"/>
      <c r="U25" s="69"/>
      <c r="V25" s="69"/>
      <c r="W25" s="69"/>
      <c r="X25" s="69"/>
      <c r="Y25" s="69"/>
      <c r="Z25" s="69">
        <f>56462646</f>
        <v>56462646</v>
      </c>
      <c r="AA25" s="69"/>
      <c r="AB25" s="69"/>
      <c r="AC25" s="69"/>
      <c r="AD25" s="69">
        <f>SUM(R25:AC25)</f>
        <v>56462646</v>
      </c>
      <c r="AE25" s="69">
        <f>AD25/SUM(X24:AC24)</f>
        <v>0.20378699777891243</v>
      </c>
      <c r="AF25" s="71">
        <f>AD25/AD24</f>
        <v>0.20378699777891243</v>
      </c>
    </row>
    <row r="26" spans="2:33" s="72" customFormat="1" ht="16.5" customHeight="1" thickBot="1">
      <c r="AD26" s="143"/>
    </row>
    <row r="27" spans="2:33" ht="34.200000000000003" customHeight="1">
      <c r="B27" s="350" t="s">
        <v>154</v>
      </c>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2"/>
    </row>
    <row r="28" spans="2:33" ht="15" customHeight="1">
      <c r="B28" s="254" t="s">
        <v>34</v>
      </c>
      <c r="C28" s="256" t="s">
        <v>36</v>
      </c>
      <c r="D28" s="256"/>
      <c r="E28" s="256" t="s">
        <v>155</v>
      </c>
      <c r="F28" s="256"/>
      <c r="G28" s="256"/>
      <c r="H28" s="256"/>
      <c r="I28" s="256"/>
      <c r="J28" s="256"/>
      <c r="K28" s="256"/>
      <c r="L28" s="256"/>
      <c r="M28" s="256"/>
      <c r="N28" s="256"/>
      <c r="O28" s="256"/>
      <c r="P28" s="256"/>
      <c r="Q28" s="256" t="s">
        <v>102</v>
      </c>
      <c r="R28" s="256" t="s">
        <v>156</v>
      </c>
      <c r="S28" s="256"/>
      <c r="T28" s="256"/>
      <c r="U28" s="256"/>
      <c r="V28" s="256"/>
      <c r="W28" s="256"/>
      <c r="X28" s="256"/>
      <c r="Y28" s="256"/>
      <c r="Z28" s="256" t="s">
        <v>157</v>
      </c>
      <c r="AA28" s="256"/>
      <c r="AB28" s="256"/>
      <c r="AC28" s="256"/>
      <c r="AD28" s="256"/>
      <c r="AE28" s="256"/>
      <c r="AF28" s="353"/>
    </row>
    <row r="29" spans="2:33" ht="27" customHeight="1">
      <c r="B29" s="254"/>
      <c r="C29" s="256"/>
      <c r="D29" s="256"/>
      <c r="E29" s="73" t="s">
        <v>141</v>
      </c>
      <c r="F29" s="73" t="s">
        <v>142</v>
      </c>
      <c r="G29" s="73" t="s">
        <v>143</v>
      </c>
      <c r="H29" s="73" t="s">
        <v>144</v>
      </c>
      <c r="I29" s="73" t="s">
        <v>145</v>
      </c>
      <c r="J29" s="73" t="s">
        <v>146</v>
      </c>
      <c r="K29" s="73" t="s">
        <v>128</v>
      </c>
      <c r="L29" s="73" t="s">
        <v>147</v>
      </c>
      <c r="M29" s="73" t="s">
        <v>148</v>
      </c>
      <c r="N29" s="73" t="s">
        <v>149</v>
      </c>
      <c r="O29" s="73" t="s">
        <v>150</v>
      </c>
      <c r="P29" s="73" t="s">
        <v>151</v>
      </c>
      <c r="Q29" s="256"/>
      <c r="R29" s="256"/>
      <c r="S29" s="256"/>
      <c r="T29" s="256"/>
      <c r="U29" s="256"/>
      <c r="V29" s="256"/>
      <c r="W29" s="256"/>
      <c r="X29" s="256"/>
      <c r="Y29" s="256"/>
      <c r="Z29" s="256"/>
      <c r="AA29" s="256"/>
      <c r="AB29" s="256"/>
      <c r="AC29" s="256"/>
      <c r="AD29" s="256"/>
      <c r="AE29" s="256"/>
      <c r="AF29" s="353"/>
    </row>
    <row r="30" spans="2:33" ht="108" customHeight="1" thickBot="1">
      <c r="B30" s="163"/>
      <c r="C30" s="359"/>
      <c r="D30" s="359"/>
      <c r="E30" s="16"/>
      <c r="F30" s="16"/>
      <c r="G30" s="16"/>
      <c r="H30" s="16"/>
      <c r="I30" s="16"/>
      <c r="J30" s="16"/>
      <c r="K30" s="16"/>
      <c r="L30" s="16"/>
      <c r="M30" s="16"/>
      <c r="N30" s="16"/>
      <c r="O30" s="16"/>
      <c r="P30" s="16"/>
      <c r="Q30" s="74">
        <f>SUM(E30:P30)</f>
        <v>0</v>
      </c>
      <c r="R30" s="348" t="s">
        <v>158</v>
      </c>
      <c r="S30" s="348"/>
      <c r="T30" s="348"/>
      <c r="U30" s="348"/>
      <c r="V30" s="348"/>
      <c r="W30" s="348"/>
      <c r="X30" s="348"/>
      <c r="Y30" s="348"/>
      <c r="Z30" s="348" t="s">
        <v>43</v>
      </c>
      <c r="AA30" s="348"/>
      <c r="AB30" s="348"/>
      <c r="AC30" s="348"/>
      <c r="AD30" s="348"/>
      <c r="AE30" s="348"/>
      <c r="AF30" s="355"/>
      <c r="AG30" s="136"/>
    </row>
    <row r="31" spans="2:33" ht="12" customHeight="1" thickBot="1">
      <c r="B31" s="75"/>
      <c r="C31" s="76"/>
      <c r="D31" s="76"/>
      <c r="E31" s="27"/>
      <c r="F31" s="27"/>
      <c r="G31" s="27"/>
      <c r="H31" s="27"/>
      <c r="I31" s="27"/>
      <c r="J31" s="27"/>
      <c r="K31" s="27"/>
      <c r="L31" s="27"/>
      <c r="M31" s="27"/>
      <c r="N31" s="27"/>
      <c r="O31" s="27"/>
      <c r="P31" s="27"/>
      <c r="Q31" s="77"/>
      <c r="R31" s="137"/>
      <c r="S31" s="137"/>
      <c r="T31" s="137"/>
      <c r="U31" s="137"/>
      <c r="V31" s="137"/>
      <c r="W31" s="137"/>
      <c r="X31" s="137"/>
      <c r="Y31" s="137"/>
      <c r="Z31" s="137"/>
      <c r="AA31" s="137"/>
      <c r="AB31" s="137"/>
      <c r="AC31" s="137"/>
      <c r="AD31" s="137"/>
      <c r="AE31" s="137"/>
      <c r="AF31" s="138"/>
      <c r="AG31" s="136"/>
    </row>
    <row r="32" spans="2:33" ht="45" customHeight="1">
      <c r="B32" s="257" t="s">
        <v>159</v>
      </c>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9"/>
      <c r="AG32" s="136"/>
    </row>
    <row r="33" spans="2:41" ht="22.95" customHeight="1">
      <c r="B33" s="254" t="s">
        <v>44</v>
      </c>
      <c r="C33" s="256" t="s">
        <v>46</v>
      </c>
      <c r="D33" s="256" t="s">
        <v>36</v>
      </c>
      <c r="E33" s="256" t="s">
        <v>160</v>
      </c>
      <c r="F33" s="256"/>
      <c r="G33" s="256"/>
      <c r="H33" s="256"/>
      <c r="I33" s="256"/>
      <c r="J33" s="256"/>
      <c r="K33" s="256"/>
      <c r="L33" s="256"/>
      <c r="M33" s="256"/>
      <c r="N33" s="256"/>
      <c r="O33" s="256"/>
      <c r="P33" s="256"/>
      <c r="Q33" s="256"/>
      <c r="R33" s="256" t="s">
        <v>161</v>
      </c>
      <c r="S33" s="256"/>
      <c r="T33" s="256"/>
      <c r="U33" s="256"/>
      <c r="V33" s="256"/>
      <c r="W33" s="256"/>
      <c r="X33" s="256"/>
      <c r="Y33" s="256"/>
      <c r="Z33" s="256"/>
      <c r="AA33" s="256"/>
      <c r="AB33" s="256"/>
      <c r="AC33" s="256"/>
      <c r="AD33" s="256"/>
      <c r="AE33" s="256"/>
      <c r="AF33" s="353"/>
      <c r="AG33" s="139"/>
      <c r="AH33" s="78"/>
      <c r="AI33" s="78"/>
      <c r="AJ33" s="78"/>
      <c r="AK33" s="78"/>
      <c r="AL33" s="78"/>
      <c r="AM33" s="78"/>
      <c r="AN33" s="78"/>
      <c r="AO33" s="78"/>
    </row>
    <row r="34" spans="2:41" ht="27" customHeight="1">
      <c r="B34" s="254"/>
      <c r="C34" s="256"/>
      <c r="D34" s="354"/>
      <c r="E34" s="73" t="s">
        <v>141</v>
      </c>
      <c r="F34" s="73" t="s">
        <v>142</v>
      </c>
      <c r="G34" s="73" t="s">
        <v>143</v>
      </c>
      <c r="H34" s="73" t="s">
        <v>144</v>
      </c>
      <c r="I34" s="73" t="s">
        <v>145</v>
      </c>
      <c r="J34" s="73" t="s">
        <v>146</v>
      </c>
      <c r="K34" s="73" t="s">
        <v>128</v>
      </c>
      <c r="L34" s="73" t="s">
        <v>147</v>
      </c>
      <c r="M34" s="73" t="s">
        <v>148</v>
      </c>
      <c r="N34" s="73" t="s">
        <v>149</v>
      </c>
      <c r="O34" s="73" t="s">
        <v>150</v>
      </c>
      <c r="P34" s="73" t="s">
        <v>151</v>
      </c>
      <c r="Q34" s="73" t="s">
        <v>102</v>
      </c>
      <c r="R34" s="260" t="s">
        <v>52</v>
      </c>
      <c r="S34" s="261"/>
      <c r="T34" s="261"/>
      <c r="U34" s="262"/>
      <c r="V34" s="256" t="s">
        <v>54</v>
      </c>
      <c r="W34" s="256"/>
      <c r="X34" s="256"/>
      <c r="Y34" s="256"/>
      <c r="Z34" s="256" t="s">
        <v>56</v>
      </c>
      <c r="AA34" s="256"/>
      <c r="AB34" s="256"/>
      <c r="AC34" s="256"/>
      <c r="AD34" s="256" t="s">
        <v>58</v>
      </c>
      <c r="AE34" s="256"/>
      <c r="AF34" s="353"/>
      <c r="AG34" s="139"/>
      <c r="AH34" s="78"/>
      <c r="AI34" s="78"/>
      <c r="AJ34" s="78"/>
      <c r="AK34" s="78"/>
      <c r="AL34" s="78"/>
      <c r="AM34" s="78"/>
      <c r="AN34" s="78"/>
      <c r="AO34" s="78"/>
    </row>
    <row r="35" spans="2:41" ht="187.95" customHeight="1">
      <c r="B35" s="249" t="s">
        <v>137</v>
      </c>
      <c r="C35" s="251">
        <f>SUM(C41:C52)</f>
        <v>0.2</v>
      </c>
      <c r="D35" s="80" t="s">
        <v>48</v>
      </c>
      <c r="E35" s="79"/>
      <c r="F35" s="79"/>
      <c r="G35" s="79"/>
      <c r="H35" s="79"/>
      <c r="I35" s="79"/>
      <c r="J35" s="79"/>
      <c r="K35" s="213">
        <v>3</v>
      </c>
      <c r="L35" s="213">
        <v>3</v>
      </c>
      <c r="M35" s="213">
        <v>3</v>
      </c>
      <c r="N35" s="213">
        <v>3</v>
      </c>
      <c r="O35" s="213">
        <v>3</v>
      </c>
      <c r="P35" s="213">
        <v>3</v>
      </c>
      <c r="Q35" s="214">
        <v>3</v>
      </c>
      <c r="R35" s="268" t="s">
        <v>474</v>
      </c>
      <c r="S35" s="269"/>
      <c r="T35" s="269"/>
      <c r="U35" s="270"/>
      <c r="V35" s="274" t="s">
        <v>475</v>
      </c>
      <c r="W35" s="274"/>
      <c r="X35" s="274"/>
      <c r="Y35" s="274"/>
      <c r="Z35" s="274" t="s">
        <v>438</v>
      </c>
      <c r="AA35" s="274"/>
      <c r="AB35" s="274"/>
      <c r="AC35" s="274"/>
      <c r="AD35" s="274" t="s">
        <v>476</v>
      </c>
      <c r="AE35" s="274"/>
      <c r="AF35" s="276"/>
      <c r="AG35" s="139"/>
      <c r="AH35" s="78"/>
      <c r="AI35" s="78"/>
      <c r="AJ35" s="78"/>
      <c r="AK35" s="78"/>
      <c r="AL35" s="78"/>
      <c r="AM35" s="78"/>
      <c r="AN35" s="78"/>
      <c r="AO35" s="78"/>
    </row>
    <row r="36" spans="2:41" ht="209.55" customHeight="1" thickBot="1">
      <c r="B36" s="250"/>
      <c r="C36" s="252"/>
      <c r="D36" s="81" t="s">
        <v>50</v>
      </c>
      <c r="E36" s="140"/>
      <c r="F36" s="140"/>
      <c r="G36" s="140"/>
      <c r="H36" s="82"/>
      <c r="I36" s="82"/>
      <c r="J36" s="82"/>
      <c r="K36" s="197">
        <v>3</v>
      </c>
      <c r="L36" s="197">
        <v>3</v>
      </c>
      <c r="M36" s="220">
        <v>3</v>
      </c>
      <c r="N36" s="82"/>
      <c r="O36" s="82"/>
      <c r="P36" s="82"/>
      <c r="Q36" s="215">
        <v>3</v>
      </c>
      <c r="R36" s="271"/>
      <c r="S36" s="272"/>
      <c r="T36" s="272"/>
      <c r="U36" s="273"/>
      <c r="V36" s="275"/>
      <c r="W36" s="275"/>
      <c r="X36" s="275"/>
      <c r="Y36" s="275"/>
      <c r="Z36" s="275"/>
      <c r="AA36" s="275"/>
      <c r="AB36" s="275"/>
      <c r="AC36" s="275"/>
      <c r="AD36" s="275"/>
      <c r="AE36" s="275"/>
      <c r="AF36" s="277"/>
      <c r="AG36" s="139"/>
      <c r="AH36" s="78"/>
      <c r="AI36" s="78"/>
      <c r="AJ36" s="78"/>
      <c r="AK36" s="78"/>
      <c r="AL36" s="78"/>
      <c r="AM36" s="78"/>
      <c r="AN36" s="78"/>
      <c r="AO36" s="78"/>
    </row>
    <row r="37" spans="2:41" s="72" customFormat="1" ht="17.25" customHeight="1" thickBot="1">
      <c r="U37" s="72">
        <f>1766-1309</f>
        <v>457</v>
      </c>
    </row>
    <row r="38" spans="2:41" ht="45" customHeight="1" thickBot="1">
      <c r="B38" s="257" t="s">
        <v>162</v>
      </c>
      <c r="C38" s="258"/>
      <c r="D38" s="258"/>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9"/>
      <c r="AG38" s="78"/>
      <c r="AH38" s="78"/>
      <c r="AI38" s="78"/>
      <c r="AJ38" s="78"/>
      <c r="AK38" s="78"/>
      <c r="AL38" s="78"/>
      <c r="AM38" s="78"/>
      <c r="AN38" s="78"/>
      <c r="AO38" s="78"/>
    </row>
    <row r="39" spans="2:41" ht="25.95" customHeight="1">
      <c r="B39" s="253" t="s">
        <v>60</v>
      </c>
      <c r="C39" s="255" t="s">
        <v>163</v>
      </c>
      <c r="D39" s="263" t="s">
        <v>164</v>
      </c>
      <c r="E39" s="265" t="s">
        <v>165</v>
      </c>
      <c r="F39" s="266"/>
      <c r="G39" s="266"/>
      <c r="H39" s="266"/>
      <c r="I39" s="266"/>
      <c r="J39" s="266"/>
      <c r="K39" s="266"/>
      <c r="L39" s="266"/>
      <c r="M39" s="266"/>
      <c r="N39" s="266"/>
      <c r="O39" s="266"/>
      <c r="P39" s="266"/>
      <c r="Q39" s="267"/>
      <c r="R39" s="255" t="s">
        <v>166</v>
      </c>
      <c r="S39" s="255"/>
      <c r="T39" s="255"/>
      <c r="U39" s="255"/>
      <c r="V39" s="255"/>
      <c r="W39" s="255"/>
      <c r="X39" s="255"/>
      <c r="Y39" s="255"/>
      <c r="Z39" s="255"/>
      <c r="AA39" s="255"/>
      <c r="AB39" s="255"/>
      <c r="AC39" s="255"/>
      <c r="AD39" s="255"/>
      <c r="AE39" s="255"/>
      <c r="AF39" s="278"/>
      <c r="AG39" s="78"/>
      <c r="AH39" s="78"/>
      <c r="AI39" s="78"/>
      <c r="AJ39" s="78"/>
      <c r="AK39" s="78"/>
      <c r="AL39" s="78"/>
      <c r="AM39" s="78"/>
      <c r="AN39" s="78"/>
      <c r="AO39" s="78"/>
    </row>
    <row r="40" spans="2:41" ht="25.95" customHeight="1">
      <c r="B40" s="254"/>
      <c r="C40" s="256"/>
      <c r="D40" s="264"/>
      <c r="E40" s="73" t="s">
        <v>167</v>
      </c>
      <c r="F40" s="73" t="s">
        <v>168</v>
      </c>
      <c r="G40" s="73" t="s">
        <v>169</v>
      </c>
      <c r="H40" s="73" t="s">
        <v>170</v>
      </c>
      <c r="I40" s="73" t="s">
        <v>171</v>
      </c>
      <c r="J40" s="73" t="s">
        <v>172</v>
      </c>
      <c r="K40" s="73" t="s">
        <v>173</v>
      </c>
      <c r="L40" s="73" t="s">
        <v>174</v>
      </c>
      <c r="M40" s="73" t="s">
        <v>175</v>
      </c>
      <c r="N40" s="73" t="s">
        <v>176</v>
      </c>
      <c r="O40" s="73" t="s">
        <v>177</v>
      </c>
      <c r="P40" s="73" t="s">
        <v>178</v>
      </c>
      <c r="Q40" s="73" t="s">
        <v>179</v>
      </c>
      <c r="R40" s="260" t="s">
        <v>180</v>
      </c>
      <c r="S40" s="261"/>
      <c r="T40" s="261"/>
      <c r="U40" s="261"/>
      <c r="V40" s="261"/>
      <c r="W40" s="261"/>
      <c r="X40" s="261"/>
      <c r="Y40" s="262"/>
      <c r="Z40" s="260" t="s">
        <v>68</v>
      </c>
      <c r="AA40" s="261"/>
      <c r="AB40" s="261"/>
      <c r="AC40" s="261"/>
      <c r="AD40" s="261"/>
      <c r="AE40" s="261"/>
      <c r="AF40" s="279"/>
      <c r="AG40" s="84"/>
      <c r="AH40" s="84"/>
      <c r="AI40" s="84"/>
      <c r="AJ40" s="84"/>
      <c r="AK40" s="84"/>
      <c r="AL40" s="84"/>
      <c r="AM40" s="84"/>
      <c r="AN40" s="84"/>
      <c r="AO40" s="84"/>
    </row>
    <row r="41" spans="2:41" ht="61.95" customHeight="1">
      <c r="B41" s="245" t="s">
        <v>412</v>
      </c>
      <c r="C41" s="246">
        <v>0.03</v>
      </c>
      <c r="D41" s="85" t="s">
        <v>48</v>
      </c>
      <c r="E41" s="86"/>
      <c r="F41" s="86"/>
      <c r="G41" s="86"/>
      <c r="H41" s="86"/>
      <c r="I41" s="86"/>
      <c r="J41" s="86"/>
      <c r="K41" s="144">
        <v>0.15</v>
      </c>
      <c r="L41" s="144">
        <v>0.15</v>
      </c>
      <c r="M41" s="144">
        <v>0.2</v>
      </c>
      <c r="N41" s="144">
        <v>0.2</v>
      </c>
      <c r="O41" s="144">
        <v>0.2</v>
      </c>
      <c r="P41" s="144">
        <v>0.1</v>
      </c>
      <c r="Q41" s="216">
        <f>SUM(K41:P41)</f>
        <v>0.99999999999999989</v>
      </c>
      <c r="R41" s="237" t="s">
        <v>477</v>
      </c>
      <c r="S41" s="232"/>
      <c r="T41" s="232"/>
      <c r="U41" s="232"/>
      <c r="V41" s="232"/>
      <c r="W41" s="232"/>
      <c r="X41" s="232"/>
      <c r="Y41" s="238"/>
      <c r="Z41" s="231" t="s">
        <v>491</v>
      </c>
      <c r="AA41" s="232"/>
      <c r="AB41" s="232"/>
      <c r="AC41" s="232"/>
      <c r="AD41" s="232"/>
      <c r="AE41" s="232"/>
      <c r="AF41" s="233"/>
      <c r="AG41" s="88"/>
      <c r="AH41" s="88"/>
      <c r="AI41" s="88"/>
      <c r="AJ41" s="88"/>
      <c r="AK41" s="88"/>
      <c r="AL41" s="88"/>
      <c r="AM41" s="88"/>
      <c r="AN41" s="88"/>
      <c r="AO41" s="88"/>
    </row>
    <row r="42" spans="2:41" ht="79.2" customHeight="1">
      <c r="B42" s="245"/>
      <c r="C42" s="246"/>
      <c r="D42" s="89" t="s">
        <v>50</v>
      </c>
      <c r="E42" s="90"/>
      <c r="F42" s="90"/>
      <c r="G42" s="90"/>
      <c r="H42" s="90"/>
      <c r="I42" s="90"/>
      <c r="J42" s="90"/>
      <c r="K42" s="90">
        <v>0.18</v>
      </c>
      <c r="L42" s="90">
        <v>0.53</v>
      </c>
      <c r="M42" s="90">
        <v>0.18</v>
      </c>
      <c r="N42" s="90"/>
      <c r="O42" s="90"/>
      <c r="P42" s="90"/>
      <c r="Q42" s="216">
        <f t="shared" ref="Q42:Q52" si="1">SUM(K42:P42)</f>
        <v>0.8899999999999999</v>
      </c>
      <c r="R42" s="234"/>
      <c r="S42" s="235"/>
      <c r="T42" s="235"/>
      <c r="U42" s="235"/>
      <c r="V42" s="235"/>
      <c r="W42" s="235"/>
      <c r="X42" s="235"/>
      <c r="Y42" s="239"/>
      <c r="Z42" s="234"/>
      <c r="AA42" s="235"/>
      <c r="AB42" s="235"/>
      <c r="AC42" s="235"/>
      <c r="AD42" s="235"/>
      <c r="AE42" s="235"/>
      <c r="AF42" s="236"/>
    </row>
    <row r="43" spans="2:41" ht="55.95" customHeight="1">
      <c r="B43" s="245" t="s">
        <v>413</v>
      </c>
      <c r="C43" s="246">
        <v>0.03</v>
      </c>
      <c r="D43" s="85" t="s">
        <v>48</v>
      </c>
      <c r="E43" s="86"/>
      <c r="F43" s="86"/>
      <c r="G43" s="86"/>
      <c r="H43" s="86"/>
      <c r="I43" s="86"/>
      <c r="J43" s="86"/>
      <c r="K43" s="144">
        <v>0.08</v>
      </c>
      <c r="L43" s="144">
        <v>0.08</v>
      </c>
      <c r="M43" s="144">
        <v>0.2</v>
      </c>
      <c r="N43" s="144">
        <v>0.28000000000000003</v>
      </c>
      <c r="O43" s="144">
        <v>0.36</v>
      </c>
      <c r="P43" s="144">
        <v>0</v>
      </c>
      <c r="Q43" s="216">
        <f t="shared" si="1"/>
        <v>1</v>
      </c>
      <c r="R43" s="237" t="s">
        <v>441</v>
      </c>
      <c r="S43" s="232"/>
      <c r="T43" s="232"/>
      <c r="U43" s="232"/>
      <c r="V43" s="232"/>
      <c r="W43" s="232"/>
      <c r="X43" s="232"/>
      <c r="Y43" s="238"/>
      <c r="Z43" s="231" t="s">
        <v>492</v>
      </c>
      <c r="AA43" s="240"/>
      <c r="AB43" s="240"/>
      <c r="AC43" s="240"/>
      <c r="AD43" s="240"/>
      <c r="AE43" s="240"/>
      <c r="AF43" s="241"/>
    </row>
    <row r="44" spans="2:41" ht="114.45" customHeight="1">
      <c r="B44" s="245"/>
      <c r="C44" s="246"/>
      <c r="D44" s="89" t="s">
        <v>50</v>
      </c>
      <c r="E44" s="90"/>
      <c r="F44" s="90"/>
      <c r="G44" s="90"/>
      <c r="H44" s="90"/>
      <c r="I44" s="90"/>
      <c r="J44" s="90"/>
      <c r="K44" s="90">
        <v>0.08</v>
      </c>
      <c r="L44" s="90">
        <v>0.08</v>
      </c>
      <c r="M44" s="90">
        <v>0.28000000000000003</v>
      </c>
      <c r="N44" s="90"/>
      <c r="O44" s="90"/>
      <c r="P44" s="90"/>
      <c r="Q44" s="216">
        <f t="shared" si="1"/>
        <v>0.44000000000000006</v>
      </c>
      <c r="R44" s="234"/>
      <c r="S44" s="235"/>
      <c r="T44" s="235"/>
      <c r="U44" s="235"/>
      <c r="V44" s="235"/>
      <c r="W44" s="235"/>
      <c r="X44" s="235"/>
      <c r="Y44" s="239"/>
      <c r="Z44" s="242"/>
      <c r="AA44" s="243"/>
      <c r="AB44" s="243"/>
      <c r="AC44" s="243"/>
      <c r="AD44" s="243"/>
      <c r="AE44" s="243"/>
      <c r="AF44" s="244"/>
    </row>
    <row r="45" spans="2:41" ht="93.45" customHeight="1">
      <c r="B45" s="245" t="s">
        <v>414</v>
      </c>
      <c r="C45" s="247">
        <v>0.03</v>
      </c>
      <c r="D45" s="85" t="s">
        <v>48</v>
      </c>
      <c r="E45" s="144"/>
      <c r="F45" s="144"/>
      <c r="G45" s="144"/>
      <c r="H45" s="144"/>
      <c r="I45" s="144"/>
      <c r="J45" s="144"/>
      <c r="K45" s="144">
        <v>0.18</v>
      </c>
      <c r="L45" s="144">
        <v>0.06</v>
      </c>
      <c r="M45" s="144">
        <v>0.23</v>
      </c>
      <c r="N45" s="144">
        <v>0.2</v>
      </c>
      <c r="O45" s="144">
        <v>0.2</v>
      </c>
      <c r="P45" s="144">
        <v>0.13</v>
      </c>
      <c r="Q45" s="216">
        <f t="shared" si="1"/>
        <v>0.99999999999999989</v>
      </c>
      <c r="R45" s="237" t="s">
        <v>478</v>
      </c>
      <c r="S45" s="232"/>
      <c r="T45" s="232"/>
      <c r="U45" s="232"/>
      <c r="V45" s="232"/>
      <c r="W45" s="232"/>
      <c r="X45" s="232"/>
      <c r="Y45" s="238"/>
      <c r="Z45" s="231" t="s">
        <v>493</v>
      </c>
      <c r="AA45" s="232"/>
      <c r="AB45" s="232"/>
      <c r="AC45" s="232"/>
      <c r="AD45" s="232"/>
      <c r="AE45" s="232"/>
      <c r="AF45" s="233"/>
    </row>
    <row r="46" spans="2:41" ht="123" customHeight="1" thickBot="1">
      <c r="B46" s="245"/>
      <c r="C46" s="248"/>
      <c r="D46" s="81" t="s">
        <v>50</v>
      </c>
      <c r="E46" s="90"/>
      <c r="F46" s="90"/>
      <c r="G46" s="90"/>
      <c r="H46" s="90"/>
      <c r="I46" s="90"/>
      <c r="J46" s="90"/>
      <c r="K46" s="90">
        <v>0.23</v>
      </c>
      <c r="L46" s="90">
        <v>7.0000000000000007E-2</v>
      </c>
      <c r="M46" s="90">
        <v>0.23</v>
      </c>
      <c r="N46" s="90"/>
      <c r="O46" s="90"/>
      <c r="P46" s="90"/>
      <c r="Q46" s="216">
        <f t="shared" si="1"/>
        <v>0.53</v>
      </c>
      <c r="R46" s="234"/>
      <c r="S46" s="235"/>
      <c r="T46" s="235"/>
      <c r="U46" s="235"/>
      <c r="V46" s="235"/>
      <c r="W46" s="235"/>
      <c r="X46" s="235"/>
      <c r="Y46" s="239"/>
      <c r="Z46" s="234"/>
      <c r="AA46" s="235"/>
      <c r="AB46" s="235"/>
      <c r="AC46" s="235"/>
      <c r="AD46" s="235"/>
      <c r="AE46" s="235"/>
      <c r="AF46" s="236"/>
    </row>
    <row r="47" spans="2:41" ht="91.5" customHeight="1">
      <c r="B47" s="245" t="s">
        <v>415</v>
      </c>
      <c r="C47" s="247">
        <v>0.04</v>
      </c>
      <c r="D47" s="85" t="s">
        <v>48</v>
      </c>
      <c r="E47" s="144"/>
      <c r="F47" s="144"/>
      <c r="G47" s="144"/>
      <c r="H47" s="144"/>
      <c r="I47" s="144"/>
      <c r="J47" s="144"/>
      <c r="K47" s="144">
        <v>0</v>
      </c>
      <c r="L47" s="144">
        <v>0.35</v>
      </c>
      <c r="M47" s="144">
        <v>0.6</v>
      </c>
      <c r="N47" s="144">
        <v>0.05</v>
      </c>
      <c r="O47" s="144">
        <v>0</v>
      </c>
      <c r="P47" s="144">
        <v>0</v>
      </c>
      <c r="Q47" s="216">
        <f t="shared" si="1"/>
        <v>1</v>
      </c>
      <c r="R47" s="237" t="s">
        <v>485</v>
      </c>
      <c r="S47" s="232"/>
      <c r="T47" s="232"/>
      <c r="U47" s="232"/>
      <c r="V47" s="232"/>
      <c r="W47" s="232"/>
      <c r="X47" s="232"/>
      <c r="Y47" s="238"/>
      <c r="Z47" s="231" t="s">
        <v>494</v>
      </c>
      <c r="AA47" s="232"/>
      <c r="AB47" s="232"/>
      <c r="AC47" s="232"/>
      <c r="AD47" s="232"/>
      <c r="AE47" s="232"/>
      <c r="AF47" s="233"/>
    </row>
    <row r="48" spans="2:41" ht="91.5" customHeight="1" thickBot="1">
      <c r="B48" s="245"/>
      <c r="C48" s="248"/>
      <c r="D48" s="81" t="s">
        <v>50</v>
      </c>
      <c r="E48" s="90"/>
      <c r="F48" s="90"/>
      <c r="G48" s="90"/>
      <c r="H48" s="90"/>
      <c r="I48" s="90"/>
      <c r="J48" s="90"/>
      <c r="K48" s="90">
        <v>0</v>
      </c>
      <c r="L48" s="90">
        <v>0.54</v>
      </c>
      <c r="M48" s="90">
        <v>0.44</v>
      </c>
      <c r="N48" s="90"/>
      <c r="O48" s="90"/>
      <c r="P48" s="90"/>
      <c r="Q48" s="216">
        <f t="shared" si="1"/>
        <v>0.98</v>
      </c>
      <c r="R48" s="234"/>
      <c r="S48" s="235"/>
      <c r="T48" s="235"/>
      <c r="U48" s="235"/>
      <c r="V48" s="235"/>
      <c r="W48" s="235"/>
      <c r="X48" s="235"/>
      <c r="Y48" s="239"/>
      <c r="Z48" s="234"/>
      <c r="AA48" s="235"/>
      <c r="AB48" s="235"/>
      <c r="AC48" s="235"/>
      <c r="AD48" s="235"/>
      <c r="AE48" s="235"/>
      <c r="AF48" s="236"/>
    </row>
    <row r="49" spans="2:32" ht="52.2" customHeight="1">
      <c r="B49" s="245" t="s">
        <v>400</v>
      </c>
      <c r="C49" s="247">
        <v>0.03</v>
      </c>
      <c r="D49" s="85" t="s">
        <v>48</v>
      </c>
      <c r="E49" s="145"/>
      <c r="F49" s="145"/>
      <c r="G49" s="145"/>
      <c r="H49" s="145"/>
      <c r="I49" s="145"/>
      <c r="J49" s="145"/>
      <c r="K49" s="144">
        <v>0</v>
      </c>
      <c r="L49" s="144">
        <v>0</v>
      </c>
      <c r="M49" s="144">
        <v>0.4</v>
      </c>
      <c r="N49" s="144">
        <v>0.4</v>
      </c>
      <c r="O49" s="144">
        <v>0.2</v>
      </c>
      <c r="P49" s="144">
        <v>0</v>
      </c>
      <c r="Q49" s="216">
        <f t="shared" si="1"/>
        <v>1</v>
      </c>
      <c r="R49" s="237" t="s">
        <v>486</v>
      </c>
      <c r="S49" s="232"/>
      <c r="T49" s="232"/>
      <c r="U49" s="232"/>
      <c r="V49" s="232"/>
      <c r="W49" s="232"/>
      <c r="X49" s="232"/>
      <c r="Y49" s="238"/>
      <c r="Z49" s="231" t="s">
        <v>495</v>
      </c>
      <c r="AA49" s="232"/>
      <c r="AB49" s="232"/>
      <c r="AC49" s="232"/>
      <c r="AD49" s="232"/>
      <c r="AE49" s="232"/>
      <c r="AF49" s="233"/>
    </row>
    <row r="50" spans="2:32" ht="79.95" customHeight="1" thickBot="1">
      <c r="B50" s="245"/>
      <c r="C50" s="248"/>
      <c r="D50" s="81" t="s">
        <v>50</v>
      </c>
      <c r="E50" s="90"/>
      <c r="F50" s="90"/>
      <c r="G50" s="90"/>
      <c r="H50" s="90"/>
      <c r="I50" s="90"/>
      <c r="J50" s="90"/>
      <c r="K50" s="90">
        <v>0</v>
      </c>
      <c r="L50" s="90">
        <v>0</v>
      </c>
      <c r="M50" s="90">
        <v>0.6</v>
      </c>
      <c r="N50" s="90"/>
      <c r="O50" s="90"/>
      <c r="P50" s="90"/>
      <c r="Q50" s="216">
        <f t="shared" si="1"/>
        <v>0.6</v>
      </c>
      <c r="R50" s="234"/>
      <c r="S50" s="235"/>
      <c r="T50" s="235"/>
      <c r="U50" s="235"/>
      <c r="V50" s="235"/>
      <c r="W50" s="235"/>
      <c r="X50" s="235"/>
      <c r="Y50" s="239"/>
      <c r="Z50" s="234"/>
      <c r="AA50" s="235"/>
      <c r="AB50" s="235"/>
      <c r="AC50" s="235"/>
      <c r="AD50" s="235"/>
      <c r="AE50" s="235"/>
      <c r="AF50" s="236"/>
    </row>
    <row r="51" spans="2:32" ht="123" customHeight="1">
      <c r="B51" s="245" t="s">
        <v>416</v>
      </c>
      <c r="C51" s="247">
        <v>0.04</v>
      </c>
      <c r="D51" s="85" t="s">
        <v>48</v>
      </c>
      <c r="E51" s="145"/>
      <c r="F51" s="145"/>
      <c r="G51" s="145"/>
      <c r="H51" s="145"/>
      <c r="I51" s="145"/>
      <c r="J51" s="145"/>
      <c r="K51" s="144">
        <v>0</v>
      </c>
      <c r="L51" s="144">
        <v>0.2</v>
      </c>
      <c r="M51" s="144">
        <v>0.2</v>
      </c>
      <c r="N51" s="144">
        <v>0.2</v>
      </c>
      <c r="O51" s="144">
        <v>0.2</v>
      </c>
      <c r="P51" s="144">
        <v>0.2</v>
      </c>
      <c r="Q51" s="216">
        <v>1</v>
      </c>
      <c r="R51" s="237" t="s">
        <v>487</v>
      </c>
      <c r="S51" s="232"/>
      <c r="T51" s="232"/>
      <c r="U51" s="232"/>
      <c r="V51" s="232"/>
      <c r="W51" s="232"/>
      <c r="X51" s="232"/>
      <c r="Y51" s="238"/>
      <c r="Z51" s="231" t="s">
        <v>496</v>
      </c>
      <c r="AA51" s="232"/>
      <c r="AB51" s="232"/>
      <c r="AC51" s="232"/>
      <c r="AD51" s="232"/>
      <c r="AE51" s="232"/>
      <c r="AF51" s="233"/>
    </row>
    <row r="52" spans="2:32" ht="138.44999999999999" customHeight="1" thickBot="1">
      <c r="B52" s="245"/>
      <c r="C52" s="248"/>
      <c r="D52" s="81" t="s">
        <v>50</v>
      </c>
      <c r="E52" s="90"/>
      <c r="F52" s="90"/>
      <c r="G52" s="90"/>
      <c r="H52" s="90"/>
      <c r="I52" s="90"/>
      <c r="J52" s="90"/>
      <c r="K52" s="90">
        <v>0</v>
      </c>
      <c r="L52" s="90">
        <v>0.2</v>
      </c>
      <c r="M52" s="90">
        <v>0.2</v>
      </c>
      <c r="N52" s="90"/>
      <c r="O52" s="90"/>
      <c r="P52" s="90"/>
      <c r="Q52" s="216">
        <f t="shared" si="1"/>
        <v>0.4</v>
      </c>
      <c r="R52" s="234"/>
      <c r="S52" s="235"/>
      <c r="T52" s="235"/>
      <c r="U52" s="235"/>
      <c r="V52" s="235"/>
      <c r="W52" s="235"/>
      <c r="X52" s="235"/>
      <c r="Y52" s="239"/>
      <c r="Z52" s="234"/>
      <c r="AA52" s="235"/>
      <c r="AB52" s="235"/>
      <c r="AC52" s="235"/>
      <c r="AD52" s="235"/>
      <c r="AE52" s="235"/>
      <c r="AF52" s="236"/>
    </row>
    <row r="53" spans="2:32" ht="15" customHeight="1">
      <c r="B53" s="15" t="s">
        <v>181</v>
      </c>
    </row>
  </sheetData>
  <mergeCells count="91">
    <mergeCell ref="Z30:AF30"/>
    <mergeCell ref="C20:P20"/>
    <mergeCell ref="C30:D30"/>
    <mergeCell ref="C51:C52"/>
    <mergeCell ref="B49:B50"/>
    <mergeCell ref="R49:Y50"/>
    <mergeCell ref="Z49:AF50"/>
    <mergeCell ref="C47:C48"/>
    <mergeCell ref="C49:C50"/>
    <mergeCell ref="Z51:AF52"/>
    <mergeCell ref="B51:B52"/>
    <mergeCell ref="V34:Y34"/>
    <mergeCell ref="Z34:AC34"/>
    <mergeCell ref="B32:AF32"/>
    <mergeCell ref="R33:AF33"/>
    <mergeCell ref="R34:U34"/>
    <mergeCell ref="B33:B34"/>
    <mergeCell ref="C33:C34"/>
    <mergeCell ref="D33:D34"/>
    <mergeCell ref="E33:Q33"/>
    <mergeCell ref="AD34:AF34"/>
    <mergeCell ref="M15:R15"/>
    <mergeCell ref="AB15:AF15"/>
    <mergeCell ref="S15:Y15"/>
    <mergeCell ref="R28:Y29"/>
    <mergeCell ref="R30:Y30"/>
    <mergeCell ref="B19:AF19"/>
    <mergeCell ref="Q20:AF20"/>
    <mergeCell ref="D16:AC16"/>
    <mergeCell ref="C28:D29"/>
    <mergeCell ref="B28:B29"/>
    <mergeCell ref="B17:C17"/>
    <mergeCell ref="E28:P28"/>
    <mergeCell ref="Q28:Q29"/>
    <mergeCell ref="B27:AF27"/>
    <mergeCell ref="D17:AF17"/>
    <mergeCell ref="Z28:AF29"/>
    <mergeCell ref="B1:B4"/>
    <mergeCell ref="C1:AB1"/>
    <mergeCell ref="C2:AB2"/>
    <mergeCell ref="C3:AB4"/>
    <mergeCell ref="AC1:AF1"/>
    <mergeCell ref="AC2:AF2"/>
    <mergeCell ref="AC3:AF3"/>
    <mergeCell ref="AC4:AF4"/>
    <mergeCell ref="B11:C13"/>
    <mergeCell ref="E7:I9"/>
    <mergeCell ref="B15:C15"/>
    <mergeCell ref="P7:Q7"/>
    <mergeCell ref="D11:AF13"/>
    <mergeCell ref="D15:L15"/>
    <mergeCell ref="N7:O7"/>
    <mergeCell ref="P8:Q8"/>
    <mergeCell ref="N9:O9"/>
    <mergeCell ref="P9:Q9"/>
    <mergeCell ref="J7:K9"/>
    <mergeCell ref="L7:M9"/>
    <mergeCell ref="Z15:AA15"/>
    <mergeCell ref="B7:C9"/>
    <mergeCell ref="D7:D9"/>
    <mergeCell ref="N8:O8"/>
    <mergeCell ref="B35:B36"/>
    <mergeCell ref="C35:C36"/>
    <mergeCell ref="B39:B40"/>
    <mergeCell ref="C39:C40"/>
    <mergeCell ref="B41:B42"/>
    <mergeCell ref="C41:C42"/>
    <mergeCell ref="B38:AF38"/>
    <mergeCell ref="R40:Y40"/>
    <mergeCell ref="D39:D40"/>
    <mergeCell ref="E39:Q39"/>
    <mergeCell ref="R35:U36"/>
    <mergeCell ref="V35:Y36"/>
    <mergeCell ref="Z35:AC36"/>
    <mergeCell ref="AD35:AF36"/>
    <mergeCell ref="R39:AF39"/>
    <mergeCell ref="Z40:AF40"/>
    <mergeCell ref="B43:B44"/>
    <mergeCell ref="C43:C44"/>
    <mergeCell ref="C45:C46"/>
    <mergeCell ref="B45:B46"/>
    <mergeCell ref="Z47:AF48"/>
    <mergeCell ref="B47:B48"/>
    <mergeCell ref="Z41:AF42"/>
    <mergeCell ref="R43:Y44"/>
    <mergeCell ref="Z43:AF44"/>
    <mergeCell ref="R41:Y42"/>
    <mergeCell ref="R51:Y52"/>
    <mergeCell ref="R45:Y46"/>
    <mergeCell ref="R47:Y48"/>
    <mergeCell ref="Z45:AF46"/>
  </mergeCells>
  <dataValidations count="3">
    <dataValidation type="textLength" operator="lessThanOrEqual" allowBlank="1" showInputMessage="1" showErrorMessage="1" errorTitle="Máximo 2.000 caracteres" error="Máximo 2.000 caracteres" sqref="R43 R45 R47 Z35 R41 R49 AD35 R35 R51" xr:uid="{00000000-0002-0000-0000-000000000000}">
      <formula1>2000</formula1>
    </dataValidation>
    <dataValidation type="textLength" operator="lessThanOrEqual" allowBlank="1" showInputMessage="1" showErrorMessage="1" errorTitle="Máximo 2.000 caracteres" error="Máximo 2.000 caracteres" promptTitle="2.000 caracteres" sqref="R30:R31" xr:uid="{00000000-0002-0000-0000-000001000000}">
      <formula1>2000</formula1>
    </dataValidation>
    <dataValidation type="list" allowBlank="1" showInputMessage="1" showErrorMessage="1" sqref="D7:D9" xr:uid="{00000000-0002-0000-0000-000002000000}">
      <formula1>$C$21:$N$21</formula1>
    </dataValidation>
  </dataValidations>
  <hyperlinks>
    <hyperlink ref="Z41" r:id="rId1" xr:uid="{06408BBD-7C7C-2F45-8FE3-4AB1B007FE07}"/>
    <hyperlink ref="Z43" r:id="rId2" xr:uid="{CD084BF9-D401-C047-A030-EDC83C2F59CF}"/>
    <hyperlink ref="Z47" r:id="rId3" xr:uid="{F31638AE-DFB1-4642-AAEA-1676F1F6AB72}"/>
    <hyperlink ref="Z45" r:id="rId4" xr:uid="{46BD3D33-D5EF-AF46-8773-27915D5EE6EC}"/>
    <hyperlink ref="Z51" r:id="rId5" xr:uid="{FA3CC26A-926F-F845-BECC-CFC3C3A0577E}"/>
  </hyperlinks>
  <pageMargins left="0.7" right="0.7" top="0.75" bottom="0.75" header="0.3" footer="0.3"/>
  <pageSetup scale="28" orientation="landscape" r:id="rId6"/>
  <drawing r:id="rId7"/>
  <legacyDrawing r:id="rId8"/>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D11:AF13</xm:sqref>
        </x14:dataValidation>
        <x14:dataValidation type="list" allowBlank="1" showInputMessage="1" showErrorMessage="1" xr:uid="{DE3819A2-E2C6-40B8-AA71-26E1B8A63CDB}">
          <x14:formula1>
            <xm:f>listas!$A$2:$A$6</xm:f>
          </x14:formula1>
          <xm:sqref>D15:L15</xm:sqref>
        </x14:dataValidation>
        <x14:dataValidation type="list" allowBlank="1" showInputMessage="1" showErrorMessage="1" xr:uid="{8846E161-823A-4370-AD42-5BD0B7F51418}">
          <x14:formula1>
            <xm:f>listas!$B$2:$B$8</xm:f>
          </x14:formula1>
          <xm:sqref>S15:Y15</xm:sqref>
        </x14:dataValidation>
        <x14:dataValidation type="list" allowBlank="1" showInputMessage="1" showErrorMessage="1" xr:uid="{B110DE27-57FC-46FF-A6C8-F855FB03735E}">
          <x14:formula1>
            <xm:f>listas!$C$2:$C$20</xm:f>
          </x14:formula1>
          <xm:sqref>AB15:AF15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F753C-C2D3-4B19-847E-155A9323915C}">
  <sheetPr>
    <tabColor theme="7" tint="0.39997558519241921"/>
    <pageSetUpPr fitToPage="1"/>
  </sheetPr>
  <dimension ref="A1:AO45"/>
  <sheetViews>
    <sheetView showGridLines="0" zoomScale="30" zoomScaleNormal="30" workbookViewId="0">
      <selection sqref="A1:AE44"/>
    </sheetView>
  </sheetViews>
  <sheetFormatPr baseColWidth="10" defaultColWidth="10.6640625" defaultRowHeight="13.8"/>
  <cols>
    <col min="1" max="1" width="38.44140625" style="15" customWidth="1"/>
    <col min="2" max="2" width="20.44140625" style="15" customWidth="1"/>
    <col min="3" max="14" width="20.6640625" style="15" customWidth="1"/>
    <col min="15" max="15" width="20.44140625" style="15" customWidth="1"/>
    <col min="16" max="16" width="32.44140625" style="15" customWidth="1"/>
    <col min="17" max="27" width="18.109375" style="15" customWidth="1"/>
    <col min="28" max="28" width="22.6640625" style="15" customWidth="1"/>
    <col min="29" max="29" width="19" style="15" customWidth="1"/>
    <col min="30" max="30" width="19.44140625" style="15" customWidth="1"/>
    <col min="31" max="31" width="20.44140625" style="15" customWidth="1"/>
    <col min="32" max="32" width="22.6640625" style="15" customWidth="1"/>
    <col min="33" max="33" width="18.44140625" style="15" bestFit="1" customWidth="1"/>
    <col min="34" max="34" width="8.44140625" style="15" customWidth="1"/>
    <col min="35" max="35" width="18.44140625" style="15" bestFit="1" customWidth="1"/>
    <col min="36" max="36" width="5.6640625" style="15" customWidth="1"/>
    <col min="37" max="37" width="18.44140625" style="15" bestFit="1" customWidth="1"/>
    <col min="38" max="38" width="4.6640625" style="15" customWidth="1"/>
    <col min="39" max="39" width="23" style="15" bestFit="1" customWidth="1"/>
    <col min="40" max="40" width="9.109375" style="15"/>
    <col min="41" max="41" width="18.44140625" style="15" bestFit="1" customWidth="1"/>
    <col min="42" max="42" width="16.109375" style="15" customWidth="1"/>
    <col min="43" max="16384" width="10.6640625" style="15"/>
  </cols>
  <sheetData>
    <row r="1" spans="1:31" ht="32.25" customHeight="1">
      <c r="A1" s="323"/>
      <c r="B1" s="326" t="s">
        <v>121</v>
      </c>
      <c r="C1" s="327"/>
      <c r="D1" s="327"/>
      <c r="E1" s="327"/>
      <c r="F1" s="327"/>
      <c r="G1" s="327"/>
      <c r="H1" s="327"/>
      <c r="I1" s="327"/>
      <c r="J1" s="327"/>
      <c r="K1" s="327"/>
      <c r="L1" s="327"/>
      <c r="M1" s="327"/>
      <c r="N1" s="327"/>
      <c r="O1" s="327"/>
      <c r="P1" s="327"/>
      <c r="Q1" s="327"/>
      <c r="R1" s="327"/>
      <c r="S1" s="327"/>
      <c r="T1" s="327"/>
      <c r="U1" s="327"/>
      <c r="V1" s="327"/>
      <c r="W1" s="327"/>
      <c r="X1" s="327"/>
      <c r="Y1" s="327"/>
      <c r="Z1" s="327"/>
      <c r="AA1" s="328"/>
      <c r="AB1" s="335" t="s">
        <v>122</v>
      </c>
      <c r="AC1" s="336"/>
      <c r="AD1" s="336"/>
      <c r="AE1" s="337"/>
    </row>
    <row r="2" spans="1:31" ht="30.75" customHeight="1">
      <c r="A2" s="324"/>
      <c r="B2" s="326" t="s">
        <v>123</v>
      </c>
      <c r="C2" s="327"/>
      <c r="D2" s="327"/>
      <c r="E2" s="327"/>
      <c r="F2" s="327"/>
      <c r="G2" s="327"/>
      <c r="H2" s="327"/>
      <c r="I2" s="327"/>
      <c r="J2" s="327"/>
      <c r="K2" s="327"/>
      <c r="L2" s="327"/>
      <c r="M2" s="327"/>
      <c r="N2" s="327"/>
      <c r="O2" s="327"/>
      <c r="P2" s="327"/>
      <c r="Q2" s="327"/>
      <c r="R2" s="327"/>
      <c r="S2" s="327"/>
      <c r="T2" s="327"/>
      <c r="U2" s="327"/>
      <c r="V2" s="327"/>
      <c r="W2" s="327"/>
      <c r="X2" s="327"/>
      <c r="Y2" s="327"/>
      <c r="Z2" s="327"/>
      <c r="AA2" s="328"/>
      <c r="AB2" s="335" t="s">
        <v>124</v>
      </c>
      <c r="AC2" s="336"/>
      <c r="AD2" s="336"/>
      <c r="AE2" s="337"/>
    </row>
    <row r="3" spans="1:31" ht="24" customHeight="1">
      <c r="A3" s="324"/>
      <c r="B3" s="329" t="s">
        <v>125</v>
      </c>
      <c r="C3" s="330"/>
      <c r="D3" s="330"/>
      <c r="E3" s="330"/>
      <c r="F3" s="330"/>
      <c r="G3" s="330"/>
      <c r="H3" s="330"/>
      <c r="I3" s="330"/>
      <c r="J3" s="330"/>
      <c r="K3" s="330"/>
      <c r="L3" s="330"/>
      <c r="M3" s="330"/>
      <c r="N3" s="330"/>
      <c r="O3" s="330"/>
      <c r="P3" s="330"/>
      <c r="Q3" s="330"/>
      <c r="R3" s="330"/>
      <c r="S3" s="330"/>
      <c r="T3" s="330"/>
      <c r="U3" s="330"/>
      <c r="V3" s="330"/>
      <c r="W3" s="330"/>
      <c r="X3" s="330"/>
      <c r="Y3" s="330"/>
      <c r="Z3" s="330"/>
      <c r="AA3" s="331"/>
      <c r="AB3" s="335" t="s">
        <v>126</v>
      </c>
      <c r="AC3" s="336"/>
      <c r="AD3" s="336"/>
      <c r="AE3" s="337"/>
    </row>
    <row r="4" spans="1:31" ht="21.75" customHeight="1">
      <c r="A4" s="325"/>
      <c r="B4" s="332"/>
      <c r="C4" s="333"/>
      <c r="D4" s="333"/>
      <c r="E4" s="333"/>
      <c r="F4" s="333"/>
      <c r="G4" s="333"/>
      <c r="H4" s="333"/>
      <c r="I4" s="333"/>
      <c r="J4" s="333"/>
      <c r="K4" s="333"/>
      <c r="L4" s="333"/>
      <c r="M4" s="333"/>
      <c r="N4" s="333"/>
      <c r="O4" s="333"/>
      <c r="P4" s="333"/>
      <c r="Q4" s="333"/>
      <c r="R4" s="333"/>
      <c r="S4" s="333"/>
      <c r="T4" s="333"/>
      <c r="U4" s="333"/>
      <c r="V4" s="333"/>
      <c r="W4" s="333"/>
      <c r="X4" s="333"/>
      <c r="Y4" s="333"/>
      <c r="Z4" s="333"/>
      <c r="AA4" s="334"/>
      <c r="AB4" s="338" t="s">
        <v>127</v>
      </c>
      <c r="AC4" s="339"/>
      <c r="AD4" s="339"/>
      <c r="AE4" s="340"/>
    </row>
    <row r="5" spans="1:31" ht="9" customHeigh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c r="A7" s="280" t="s">
        <v>4</v>
      </c>
      <c r="B7" s="281"/>
      <c r="C7" s="318" t="s">
        <v>148</v>
      </c>
      <c r="D7" s="280" t="s">
        <v>6</v>
      </c>
      <c r="E7" s="286"/>
      <c r="F7" s="286"/>
      <c r="G7" s="286"/>
      <c r="H7" s="281"/>
      <c r="I7" s="310">
        <v>45569</v>
      </c>
      <c r="J7" s="311"/>
      <c r="K7" s="280" t="s">
        <v>8</v>
      </c>
      <c r="L7" s="281"/>
      <c r="M7" s="302" t="s">
        <v>129</v>
      </c>
      <c r="N7" s="303"/>
      <c r="O7" s="291"/>
      <c r="P7" s="292"/>
      <c r="Q7" s="20"/>
      <c r="R7" s="20"/>
      <c r="S7" s="20"/>
      <c r="T7" s="20"/>
      <c r="U7" s="20"/>
      <c r="V7" s="20"/>
      <c r="W7" s="20"/>
      <c r="X7" s="20"/>
      <c r="Y7" s="20"/>
      <c r="Z7" s="21"/>
      <c r="AA7" s="20"/>
      <c r="AB7" s="20"/>
      <c r="AD7" s="22"/>
      <c r="AE7" s="23"/>
    </row>
    <row r="8" spans="1:31">
      <c r="A8" s="282"/>
      <c r="B8" s="283"/>
      <c r="C8" s="319"/>
      <c r="D8" s="282"/>
      <c r="E8" s="287"/>
      <c r="F8" s="287"/>
      <c r="G8" s="287"/>
      <c r="H8" s="283"/>
      <c r="I8" s="312"/>
      <c r="J8" s="313"/>
      <c r="K8" s="282"/>
      <c r="L8" s="283"/>
      <c r="M8" s="321" t="s">
        <v>131</v>
      </c>
      <c r="N8" s="322"/>
      <c r="O8" s="304"/>
      <c r="P8" s="305"/>
      <c r="Q8" s="20"/>
      <c r="R8" s="20"/>
      <c r="S8" s="20"/>
      <c r="T8" s="20"/>
      <c r="U8" s="20"/>
      <c r="V8" s="20"/>
      <c r="W8" s="20"/>
      <c r="X8" s="20"/>
      <c r="Y8" s="20"/>
      <c r="Z8" s="21"/>
      <c r="AA8" s="20"/>
      <c r="AB8" s="20"/>
      <c r="AD8" s="22"/>
      <c r="AE8" s="23"/>
    </row>
    <row r="9" spans="1:31">
      <c r="A9" s="284"/>
      <c r="B9" s="285"/>
      <c r="C9" s="320"/>
      <c r="D9" s="284"/>
      <c r="E9" s="288"/>
      <c r="F9" s="288"/>
      <c r="G9" s="288"/>
      <c r="H9" s="285"/>
      <c r="I9" s="314"/>
      <c r="J9" s="315"/>
      <c r="K9" s="284"/>
      <c r="L9" s="285"/>
      <c r="M9" s="306" t="s">
        <v>132</v>
      </c>
      <c r="N9" s="307"/>
      <c r="O9" s="308" t="s">
        <v>130</v>
      </c>
      <c r="P9" s="309"/>
      <c r="Q9" s="20"/>
      <c r="R9" s="20"/>
      <c r="S9" s="20"/>
      <c r="T9" s="20"/>
      <c r="U9" s="20"/>
      <c r="V9" s="20"/>
      <c r="W9" s="20"/>
      <c r="X9" s="20"/>
      <c r="Y9" s="20"/>
      <c r="Z9" s="21"/>
      <c r="AA9" s="20"/>
      <c r="AB9" s="20"/>
      <c r="AD9" s="22"/>
      <c r="AE9" s="23"/>
    </row>
    <row r="10" spans="1:31" ht="15" customHeigh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80" t="s">
        <v>10</v>
      </c>
      <c r="B11" s="281"/>
      <c r="C11" s="257" t="s">
        <v>133</v>
      </c>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9"/>
    </row>
    <row r="12" spans="1:31" ht="15" customHeight="1">
      <c r="A12" s="282"/>
      <c r="B12" s="283"/>
      <c r="C12" s="293"/>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5"/>
    </row>
    <row r="13" spans="1:31" ht="15" customHeight="1">
      <c r="A13" s="284"/>
      <c r="B13" s="285"/>
      <c r="C13" s="296"/>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8"/>
    </row>
    <row r="14" spans="1:31" ht="9" customHeigh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25" customHeight="1">
      <c r="A15" s="289" t="s">
        <v>12</v>
      </c>
      <c r="B15" s="290"/>
      <c r="C15" s="299" t="s">
        <v>134</v>
      </c>
      <c r="D15" s="300"/>
      <c r="E15" s="300"/>
      <c r="F15" s="300"/>
      <c r="G15" s="300"/>
      <c r="H15" s="300"/>
      <c r="I15" s="300"/>
      <c r="J15" s="300"/>
      <c r="K15" s="301"/>
      <c r="L15" s="316" t="s">
        <v>14</v>
      </c>
      <c r="M15" s="341"/>
      <c r="N15" s="341"/>
      <c r="O15" s="341"/>
      <c r="P15" s="341"/>
      <c r="Q15" s="317"/>
      <c r="R15" s="345" t="s">
        <v>135</v>
      </c>
      <c r="S15" s="346"/>
      <c r="T15" s="346"/>
      <c r="U15" s="346"/>
      <c r="V15" s="346"/>
      <c r="W15" s="346"/>
      <c r="X15" s="347"/>
      <c r="Y15" s="316" t="s">
        <v>15</v>
      </c>
      <c r="Z15" s="317"/>
      <c r="AA15" s="342" t="s">
        <v>136</v>
      </c>
      <c r="AB15" s="343"/>
      <c r="AC15" s="343"/>
      <c r="AD15" s="343"/>
      <c r="AE15" s="344"/>
    </row>
    <row r="16" spans="1:31" ht="9" customHeight="1">
      <c r="A16" s="24"/>
      <c r="B16" s="20"/>
      <c r="C16" s="349"/>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D16" s="22"/>
      <c r="AE16" s="23"/>
    </row>
    <row r="17" spans="1:33" s="40" customFormat="1" ht="37.5" customHeight="1">
      <c r="A17" s="289" t="s">
        <v>17</v>
      </c>
      <c r="B17" s="290"/>
      <c r="C17" s="342" t="s">
        <v>182</v>
      </c>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4"/>
    </row>
    <row r="18" spans="1:33" ht="16.5" customHeigh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1.95" customHeight="1">
      <c r="A19" s="316" t="s">
        <v>138</v>
      </c>
      <c r="B19" s="34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17"/>
      <c r="AF19" s="44"/>
    </row>
    <row r="20" spans="1:33" ht="31.95" customHeight="1">
      <c r="A20" s="45" t="s">
        <v>19</v>
      </c>
      <c r="B20" s="356" t="s">
        <v>139</v>
      </c>
      <c r="C20" s="357"/>
      <c r="D20" s="357"/>
      <c r="E20" s="357"/>
      <c r="F20" s="357"/>
      <c r="G20" s="357"/>
      <c r="H20" s="357"/>
      <c r="I20" s="357"/>
      <c r="J20" s="357"/>
      <c r="K20" s="357"/>
      <c r="L20" s="357"/>
      <c r="M20" s="357"/>
      <c r="N20" s="357"/>
      <c r="O20" s="358"/>
      <c r="P20" s="316" t="s">
        <v>140</v>
      </c>
      <c r="Q20" s="341"/>
      <c r="R20" s="341"/>
      <c r="S20" s="341"/>
      <c r="T20" s="341"/>
      <c r="U20" s="341"/>
      <c r="V20" s="341"/>
      <c r="W20" s="341"/>
      <c r="X20" s="341"/>
      <c r="Y20" s="341"/>
      <c r="Z20" s="341"/>
      <c r="AA20" s="341"/>
      <c r="AB20" s="341"/>
      <c r="AC20" s="341"/>
      <c r="AD20" s="341"/>
      <c r="AE20" s="317"/>
      <c r="AF20" s="44"/>
    </row>
    <row r="21" spans="1:33" ht="31.95" customHeight="1">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5" t="s">
        <v>141</v>
      </c>
      <c r="R21" s="50" t="s">
        <v>142</v>
      </c>
      <c r="S21" s="50" t="s">
        <v>143</v>
      </c>
      <c r="T21" s="50" t="s">
        <v>144</v>
      </c>
      <c r="U21" s="50" t="s">
        <v>145</v>
      </c>
      <c r="V21" s="50" t="s">
        <v>146</v>
      </c>
      <c r="W21" s="50" t="s">
        <v>128</v>
      </c>
      <c r="X21" s="50" t="s">
        <v>147</v>
      </c>
      <c r="Y21" s="50" t="s">
        <v>148</v>
      </c>
      <c r="Z21" s="50" t="s">
        <v>149</v>
      </c>
      <c r="AA21" s="50" t="s">
        <v>150</v>
      </c>
      <c r="AB21" s="50" t="s">
        <v>151</v>
      </c>
      <c r="AC21" s="50" t="s">
        <v>102</v>
      </c>
      <c r="AD21" s="51" t="s">
        <v>152</v>
      </c>
      <c r="AE21" s="51" t="s">
        <v>153</v>
      </c>
      <c r="AF21" s="52"/>
    </row>
    <row r="22" spans="1:33" ht="31.95" customHeight="1">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f>62920000+159212</f>
        <v>63079212</v>
      </c>
      <c r="Y22" s="142"/>
      <c r="Z22" s="142"/>
      <c r="AA22" s="142"/>
      <c r="AB22" s="142"/>
      <c r="AC22" s="142">
        <f>SUM(W22:AB22)</f>
        <v>63079212</v>
      </c>
      <c r="AE22" s="59"/>
      <c r="AF22" s="52"/>
    </row>
    <row r="23" spans="1:33" ht="31.95" customHeight="1">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89983</v>
      </c>
      <c r="X23" s="65">
        <f>63009983-W23</f>
        <v>62920000</v>
      </c>
      <c r="Y23" s="217">
        <f>63009983-W23-X23</f>
        <v>0</v>
      </c>
      <c r="Z23" s="141"/>
      <c r="AA23" s="141"/>
      <c r="AB23" s="141"/>
      <c r="AC23" s="217">
        <f>SUM(W23:AB23)</f>
        <v>63009983</v>
      </c>
      <c r="AD23" s="212">
        <f>AC23/SUM(W22:AB22)</f>
        <v>0.99890250689878624</v>
      </c>
      <c r="AE23" s="64">
        <f>AC23/AC22</f>
        <v>0.99890250689878624</v>
      </c>
      <c r="AF23" s="52"/>
    </row>
    <row r="24" spans="1:33" ht="31.95" customHeight="1">
      <c r="A24" s="60" t="s">
        <v>23</v>
      </c>
      <c r="B24" s="61">
        <f>+B22-B23</f>
        <v>0</v>
      </c>
      <c r="C24" s="62">
        <f t="shared" ref="C24:H24" si="0">+C22-C23</f>
        <v>0</v>
      </c>
      <c r="D24" s="62">
        <f t="shared" si="0"/>
        <v>0</v>
      </c>
      <c r="E24" s="62">
        <f t="shared" si="0"/>
        <v>0</v>
      </c>
      <c r="F24" s="62">
        <f t="shared" si="0"/>
        <v>0</v>
      </c>
      <c r="G24" s="62">
        <f t="shared" si="0"/>
        <v>0</v>
      </c>
      <c r="H24" s="62">
        <f t="shared" si="0"/>
        <v>0</v>
      </c>
      <c r="I24" s="62"/>
      <c r="J24" s="62"/>
      <c r="K24" s="62"/>
      <c r="L24" s="62"/>
      <c r="M24" s="62"/>
      <c r="N24" s="62">
        <f>SUM(B24:M24)</f>
        <v>0</v>
      </c>
      <c r="O24" s="65"/>
      <c r="P24" s="60" t="s">
        <v>31</v>
      </c>
      <c r="Q24" s="61"/>
      <c r="R24" s="62"/>
      <c r="S24" s="62"/>
      <c r="T24" s="62"/>
      <c r="U24" s="62"/>
      <c r="V24" s="62"/>
      <c r="W24" s="62"/>
      <c r="X24" s="62"/>
      <c r="Y24" s="55">
        <v>9540879</v>
      </c>
      <c r="Z24" s="55">
        <v>15730000</v>
      </c>
      <c r="AA24" s="55">
        <v>15730000</v>
      </c>
      <c r="AB24" s="55">
        <v>22078333</v>
      </c>
      <c r="AC24" s="55">
        <f>SUM(Y24:AB24)</f>
        <v>63079212</v>
      </c>
      <c r="AD24" s="62"/>
      <c r="AE24" s="66"/>
      <c r="AF24" s="52"/>
    </row>
    <row r="25" spans="1:33" ht="31.95" customHeight="1">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f>4738334</f>
        <v>4738334</v>
      </c>
      <c r="Z25" s="69"/>
      <c r="AA25" s="69"/>
      <c r="AB25" s="69"/>
      <c r="AC25" s="69">
        <f>SUM(Q25:AB25)</f>
        <v>4738334</v>
      </c>
      <c r="AD25" s="218">
        <f>AC25/SUM(W24:AB24)</f>
        <v>7.5117203429871632E-2</v>
      </c>
      <c r="AE25" s="71">
        <f>AC25/AC24</f>
        <v>7.5117203429871632E-2</v>
      </c>
      <c r="AF25" s="52"/>
    </row>
    <row r="26" spans="1:33" s="72" customFormat="1" ht="16.5" customHeight="1"/>
    <row r="27" spans="1:33" ht="34.200000000000003" customHeight="1">
      <c r="A27" s="350" t="s">
        <v>154</v>
      </c>
      <c r="B27" s="35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2"/>
    </row>
    <row r="28" spans="1:33" ht="15" customHeight="1">
      <c r="A28" s="254" t="s">
        <v>34</v>
      </c>
      <c r="B28" s="256" t="s">
        <v>36</v>
      </c>
      <c r="C28" s="256"/>
      <c r="D28" s="256" t="s">
        <v>155</v>
      </c>
      <c r="E28" s="256"/>
      <c r="F28" s="256"/>
      <c r="G28" s="256"/>
      <c r="H28" s="256"/>
      <c r="I28" s="256"/>
      <c r="J28" s="256"/>
      <c r="K28" s="256"/>
      <c r="L28" s="256"/>
      <c r="M28" s="256"/>
      <c r="N28" s="256"/>
      <c r="O28" s="256"/>
      <c r="P28" s="256" t="s">
        <v>102</v>
      </c>
      <c r="Q28" s="256" t="s">
        <v>156</v>
      </c>
      <c r="R28" s="256"/>
      <c r="S28" s="256"/>
      <c r="T28" s="256"/>
      <c r="U28" s="256"/>
      <c r="V28" s="256"/>
      <c r="W28" s="256"/>
      <c r="X28" s="256"/>
      <c r="Y28" s="256" t="s">
        <v>157</v>
      </c>
      <c r="Z28" s="256"/>
      <c r="AA28" s="256"/>
      <c r="AB28" s="256"/>
      <c r="AC28" s="256"/>
      <c r="AD28" s="256"/>
      <c r="AE28" s="353"/>
    </row>
    <row r="29" spans="1:33" ht="27" customHeight="1">
      <c r="A29" s="254"/>
      <c r="B29" s="256"/>
      <c r="C29" s="256"/>
      <c r="D29" s="73" t="s">
        <v>141</v>
      </c>
      <c r="E29" s="73" t="s">
        <v>142</v>
      </c>
      <c r="F29" s="73" t="s">
        <v>143</v>
      </c>
      <c r="G29" s="73" t="s">
        <v>144</v>
      </c>
      <c r="H29" s="73" t="s">
        <v>145</v>
      </c>
      <c r="I29" s="73" t="s">
        <v>146</v>
      </c>
      <c r="J29" s="73" t="s">
        <v>128</v>
      </c>
      <c r="K29" s="73" t="s">
        <v>147</v>
      </c>
      <c r="L29" s="73" t="s">
        <v>148</v>
      </c>
      <c r="M29" s="73" t="s">
        <v>149</v>
      </c>
      <c r="N29" s="73" t="s">
        <v>150</v>
      </c>
      <c r="O29" s="73" t="s">
        <v>151</v>
      </c>
      <c r="P29" s="256"/>
      <c r="Q29" s="256"/>
      <c r="R29" s="256"/>
      <c r="S29" s="256"/>
      <c r="T29" s="256"/>
      <c r="U29" s="256"/>
      <c r="V29" s="256"/>
      <c r="W29" s="256"/>
      <c r="X29" s="256"/>
      <c r="Y29" s="256"/>
      <c r="Z29" s="256"/>
      <c r="AA29" s="256"/>
      <c r="AB29" s="256"/>
      <c r="AC29" s="256"/>
      <c r="AD29" s="256"/>
      <c r="AE29" s="353"/>
    </row>
    <row r="30" spans="1:33" ht="42" customHeight="1">
      <c r="A30" s="163"/>
      <c r="B30" s="359"/>
      <c r="C30" s="359"/>
      <c r="D30" s="16"/>
      <c r="E30" s="16"/>
      <c r="F30" s="16"/>
      <c r="G30" s="16"/>
      <c r="H30" s="16"/>
      <c r="I30" s="16"/>
      <c r="J30" s="16"/>
      <c r="K30" s="16"/>
      <c r="L30" s="16"/>
      <c r="M30" s="16"/>
      <c r="N30" s="16"/>
      <c r="O30" s="16"/>
      <c r="P30" s="74">
        <f>SUM(D30:O30)</f>
        <v>0</v>
      </c>
      <c r="Q30" s="348" t="s">
        <v>158</v>
      </c>
      <c r="R30" s="348"/>
      <c r="S30" s="348"/>
      <c r="T30" s="348"/>
      <c r="U30" s="348"/>
      <c r="V30" s="348"/>
      <c r="W30" s="348"/>
      <c r="X30" s="348"/>
      <c r="Y30" s="348" t="s">
        <v>43</v>
      </c>
      <c r="Z30" s="348"/>
      <c r="AA30" s="348"/>
      <c r="AB30" s="348"/>
      <c r="AC30" s="348"/>
      <c r="AD30" s="348"/>
      <c r="AE30" s="355"/>
      <c r="AF30" s="136"/>
      <c r="AG30" s="136"/>
    </row>
    <row r="31" spans="1:33" ht="12" customHeight="1">
      <c r="A31" s="75"/>
      <c r="B31" s="76"/>
      <c r="C31" s="76"/>
      <c r="D31" s="27"/>
      <c r="E31" s="27"/>
      <c r="F31" s="27"/>
      <c r="G31" s="27"/>
      <c r="H31" s="27"/>
      <c r="I31" s="27"/>
      <c r="J31" s="27"/>
      <c r="K31" s="27"/>
      <c r="L31" s="27"/>
      <c r="M31" s="27"/>
      <c r="N31" s="27"/>
      <c r="O31" s="27"/>
      <c r="P31" s="77"/>
      <c r="Q31" s="137"/>
      <c r="R31" s="137"/>
      <c r="S31" s="137"/>
      <c r="T31" s="137"/>
      <c r="U31" s="137"/>
      <c r="V31" s="137"/>
      <c r="W31" s="137"/>
      <c r="X31" s="137"/>
      <c r="Y31" s="137"/>
      <c r="Z31" s="137"/>
      <c r="AA31" s="137"/>
      <c r="AB31" s="137"/>
      <c r="AC31" s="137"/>
      <c r="AD31" s="137"/>
      <c r="AE31" s="138"/>
      <c r="AF31" s="136"/>
      <c r="AG31" s="136"/>
    </row>
    <row r="32" spans="1:33" ht="45" customHeight="1">
      <c r="A32" s="257" t="s">
        <v>159</v>
      </c>
      <c r="B32" s="258"/>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9"/>
      <c r="AF32" s="136"/>
      <c r="AG32" s="136"/>
    </row>
    <row r="33" spans="1:41" ht="22.95" customHeight="1">
      <c r="A33" s="254" t="s">
        <v>44</v>
      </c>
      <c r="B33" s="256" t="s">
        <v>46</v>
      </c>
      <c r="C33" s="256" t="s">
        <v>36</v>
      </c>
      <c r="D33" s="256" t="s">
        <v>160</v>
      </c>
      <c r="E33" s="256"/>
      <c r="F33" s="256"/>
      <c r="G33" s="256"/>
      <c r="H33" s="256"/>
      <c r="I33" s="256"/>
      <c r="J33" s="256"/>
      <c r="K33" s="256"/>
      <c r="L33" s="256"/>
      <c r="M33" s="256"/>
      <c r="N33" s="256"/>
      <c r="O33" s="256"/>
      <c r="P33" s="256"/>
      <c r="Q33" s="256" t="s">
        <v>161</v>
      </c>
      <c r="R33" s="256"/>
      <c r="S33" s="256"/>
      <c r="T33" s="256"/>
      <c r="U33" s="256"/>
      <c r="V33" s="256"/>
      <c r="W33" s="256"/>
      <c r="X33" s="256"/>
      <c r="Y33" s="256"/>
      <c r="Z33" s="256"/>
      <c r="AA33" s="256"/>
      <c r="AB33" s="256"/>
      <c r="AC33" s="256"/>
      <c r="AD33" s="256"/>
      <c r="AE33" s="353"/>
      <c r="AF33" s="136"/>
      <c r="AG33" s="139"/>
      <c r="AH33" s="78"/>
      <c r="AI33" s="78"/>
      <c r="AJ33" s="78"/>
      <c r="AK33" s="78"/>
      <c r="AL33" s="78"/>
      <c r="AM33" s="78"/>
      <c r="AN33" s="78"/>
      <c r="AO33" s="78"/>
    </row>
    <row r="34" spans="1:41" ht="27" customHeight="1">
      <c r="A34" s="254"/>
      <c r="B34" s="256"/>
      <c r="C34" s="354"/>
      <c r="D34" s="73" t="s">
        <v>141</v>
      </c>
      <c r="E34" s="73" t="s">
        <v>142</v>
      </c>
      <c r="F34" s="73" t="s">
        <v>143</v>
      </c>
      <c r="G34" s="73" t="s">
        <v>144</v>
      </c>
      <c r="H34" s="73" t="s">
        <v>145</v>
      </c>
      <c r="I34" s="73" t="s">
        <v>146</v>
      </c>
      <c r="J34" s="73" t="s">
        <v>128</v>
      </c>
      <c r="K34" s="73" t="s">
        <v>147</v>
      </c>
      <c r="L34" s="73" t="s">
        <v>148</v>
      </c>
      <c r="M34" s="73" t="s">
        <v>149</v>
      </c>
      <c r="N34" s="73" t="s">
        <v>150</v>
      </c>
      <c r="O34" s="73" t="s">
        <v>151</v>
      </c>
      <c r="P34" s="73" t="s">
        <v>102</v>
      </c>
      <c r="Q34" s="260" t="s">
        <v>52</v>
      </c>
      <c r="R34" s="261"/>
      <c r="S34" s="261"/>
      <c r="T34" s="262"/>
      <c r="U34" s="256" t="s">
        <v>54</v>
      </c>
      <c r="V34" s="256"/>
      <c r="W34" s="256"/>
      <c r="X34" s="256"/>
      <c r="Y34" s="256" t="s">
        <v>56</v>
      </c>
      <c r="Z34" s="256"/>
      <c r="AA34" s="256"/>
      <c r="AB34" s="256"/>
      <c r="AC34" s="256" t="s">
        <v>58</v>
      </c>
      <c r="AD34" s="256"/>
      <c r="AE34" s="353"/>
      <c r="AF34" s="136"/>
      <c r="AG34" s="139"/>
      <c r="AH34" s="78"/>
      <c r="AI34" s="78"/>
      <c r="AJ34" s="78"/>
      <c r="AK34" s="78"/>
      <c r="AL34" s="78"/>
      <c r="AM34" s="78"/>
      <c r="AN34" s="78"/>
      <c r="AO34" s="78"/>
    </row>
    <row r="35" spans="1:41" ht="153" customHeight="1">
      <c r="A35" s="249" t="s">
        <v>182</v>
      </c>
      <c r="B35" s="360">
        <v>0.3</v>
      </c>
      <c r="C35" s="80" t="s">
        <v>48</v>
      </c>
      <c r="D35" s="79"/>
      <c r="E35" s="79"/>
      <c r="F35" s="79"/>
      <c r="G35" s="79"/>
      <c r="H35" s="79"/>
      <c r="I35" s="79"/>
      <c r="J35" s="213">
        <v>1</v>
      </c>
      <c r="K35" s="213">
        <v>1</v>
      </c>
      <c r="L35" s="213">
        <v>1</v>
      </c>
      <c r="M35" s="213">
        <v>1</v>
      </c>
      <c r="N35" s="213">
        <v>1</v>
      </c>
      <c r="O35" s="213">
        <v>1</v>
      </c>
      <c r="P35" s="214">
        <v>1</v>
      </c>
      <c r="Q35" s="268" t="s">
        <v>447</v>
      </c>
      <c r="R35" s="269"/>
      <c r="S35" s="269"/>
      <c r="T35" s="270"/>
      <c r="U35" s="274" t="s">
        <v>479</v>
      </c>
      <c r="V35" s="274"/>
      <c r="W35" s="274"/>
      <c r="X35" s="274"/>
      <c r="Y35" s="274" t="s">
        <v>433</v>
      </c>
      <c r="Z35" s="274"/>
      <c r="AA35" s="274"/>
      <c r="AB35" s="274"/>
      <c r="AC35" s="274" t="s">
        <v>480</v>
      </c>
      <c r="AD35" s="274"/>
      <c r="AE35" s="276"/>
      <c r="AF35" s="136"/>
      <c r="AG35" s="139"/>
      <c r="AH35" s="78"/>
      <c r="AI35" s="78"/>
      <c r="AJ35" s="78"/>
      <c r="AK35" s="78"/>
      <c r="AL35" s="78"/>
      <c r="AM35" s="78"/>
      <c r="AN35" s="78"/>
      <c r="AO35" s="78"/>
    </row>
    <row r="36" spans="1:41" ht="153" customHeight="1">
      <c r="A36" s="250"/>
      <c r="B36" s="361"/>
      <c r="C36" s="81" t="s">
        <v>50</v>
      </c>
      <c r="D36" s="140"/>
      <c r="E36" s="140"/>
      <c r="F36" s="140"/>
      <c r="G36" s="82"/>
      <c r="H36" s="82"/>
      <c r="I36" s="82"/>
      <c r="J36" s="197">
        <v>1</v>
      </c>
      <c r="K36" s="197">
        <v>1</v>
      </c>
      <c r="L36" s="220">
        <v>1</v>
      </c>
      <c r="M36" s="82"/>
      <c r="N36" s="82"/>
      <c r="O36" s="82"/>
      <c r="P36" s="215">
        <v>1</v>
      </c>
      <c r="Q36" s="271"/>
      <c r="R36" s="272"/>
      <c r="S36" s="272"/>
      <c r="T36" s="273"/>
      <c r="U36" s="275"/>
      <c r="V36" s="275"/>
      <c r="W36" s="275"/>
      <c r="X36" s="275"/>
      <c r="Y36" s="275"/>
      <c r="Z36" s="275"/>
      <c r="AA36" s="275"/>
      <c r="AB36" s="275"/>
      <c r="AC36" s="275"/>
      <c r="AD36" s="275"/>
      <c r="AE36" s="277"/>
      <c r="AF36" s="136"/>
      <c r="AG36" s="139"/>
      <c r="AH36" s="78"/>
      <c r="AI36" s="78"/>
      <c r="AJ36" s="78"/>
      <c r="AK36" s="78"/>
      <c r="AL36" s="78"/>
      <c r="AM36" s="78"/>
      <c r="AN36" s="78"/>
      <c r="AO36" s="78"/>
    </row>
    <row r="37" spans="1:41" s="72" customFormat="1" ht="17.25" customHeight="1"/>
    <row r="38" spans="1:41" ht="45" customHeight="1">
      <c r="A38" s="257" t="s">
        <v>162</v>
      </c>
      <c r="B38" s="258"/>
      <c r="C38" s="258"/>
      <c r="D38" s="258"/>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9"/>
      <c r="AG38" s="78"/>
      <c r="AH38" s="78"/>
      <c r="AI38" s="78"/>
      <c r="AJ38" s="78"/>
      <c r="AK38" s="78"/>
      <c r="AL38" s="78"/>
      <c r="AM38" s="78"/>
      <c r="AN38" s="78"/>
      <c r="AO38" s="78"/>
    </row>
    <row r="39" spans="1:41" ht="25.95" customHeight="1">
      <c r="A39" s="253" t="s">
        <v>60</v>
      </c>
      <c r="B39" s="255" t="s">
        <v>163</v>
      </c>
      <c r="C39" s="263" t="s">
        <v>164</v>
      </c>
      <c r="D39" s="265" t="s">
        <v>165</v>
      </c>
      <c r="E39" s="266"/>
      <c r="F39" s="266"/>
      <c r="G39" s="266"/>
      <c r="H39" s="266"/>
      <c r="I39" s="266"/>
      <c r="J39" s="266"/>
      <c r="K39" s="266"/>
      <c r="L39" s="266"/>
      <c r="M39" s="266"/>
      <c r="N39" s="266"/>
      <c r="O39" s="266"/>
      <c r="P39" s="267"/>
      <c r="Q39" s="255" t="s">
        <v>166</v>
      </c>
      <c r="R39" s="255"/>
      <c r="S39" s="255"/>
      <c r="T39" s="255"/>
      <c r="U39" s="255"/>
      <c r="V39" s="255"/>
      <c r="W39" s="255"/>
      <c r="X39" s="255"/>
      <c r="Y39" s="255"/>
      <c r="Z39" s="255"/>
      <c r="AA39" s="255"/>
      <c r="AB39" s="255"/>
      <c r="AC39" s="255"/>
      <c r="AD39" s="255"/>
      <c r="AE39" s="278"/>
      <c r="AG39" s="78"/>
      <c r="AH39" s="78"/>
      <c r="AI39" s="78"/>
      <c r="AJ39" s="78"/>
      <c r="AK39" s="78"/>
      <c r="AL39" s="78"/>
      <c r="AM39" s="78"/>
      <c r="AN39" s="78"/>
      <c r="AO39" s="78"/>
    </row>
    <row r="40" spans="1:41" ht="25.95" customHeight="1">
      <c r="A40" s="254"/>
      <c r="B40" s="256"/>
      <c r="C40" s="264"/>
      <c r="D40" s="73" t="s">
        <v>167</v>
      </c>
      <c r="E40" s="73" t="s">
        <v>168</v>
      </c>
      <c r="F40" s="73" t="s">
        <v>169</v>
      </c>
      <c r="G40" s="73" t="s">
        <v>170</v>
      </c>
      <c r="H40" s="73" t="s">
        <v>171</v>
      </c>
      <c r="I40" s="73" t="s">
        <v>172</v>
      </c>
      <c r="J40" s="73" t="s">
        <v>173</v>
      </c>
      <c r="K40" s="73" t="s">
        <v>174</v>
      </c>
      <c r="L40" s="73" t="s">
        <v>175</v>
      </c>
      <c r="M40" s="73" t="s">
        <v>176</v>
      </c>
      <c r="N40" s="73" t="s">
        <v>177</v>
      </c>
      <c r="O40" s="73" t="s">
        <v>178</v>
      </c>
      <c r="P40" s="73" t="s">
        <v>179</v>
      </c>
      <c r="Q40" s="260" t="s">
        <v>180</v>
      </c>
      <c r="R40" s="261"/>
      <c r="S40" s="261"/>
      <c r="T40" s="261"/>
      <c r="U40" s="261"/>
      <c r="V40" s="261"/>
      <c r="W40" s="261"/>
      <c r="X40" s="262"/>
      <c r="Y40" s="260" t="s">
        <v>68</v>
      </c>
      <c r="Z40" s="261"/>
      <c r="AA40" s="261"/>
      <c r="AB40" s="261"/>
      <c r="AC40" s="261"/>
      <c r="AD40" s="261"/>
      <c r="AE40" s="279"/>
      <c r="AG40" s="84"/>
      <c r="AH40" s="84"/>
      <c r="AI40" s="84"/>
      <c r="AJ40" s="84"/>
      <c r="AK40" s="84"/>
      <c r="AL40" s="84"/>
      <c r="AM40" s="84"/>
      <c r="AN40" s="84"/>
      <c r="AO40" s="84"/>
    </row>
    <row r="41" spans="1:41" ht="86.25" customHeight="1">
      <c r="A41" s="362" t="s">
        <v>376</v>
      </c>
      <c r="B41" s="246">
        <v>0.15</v>
      </c>
      <c r="C41" s="85" t="s">
        <v>48</v>
      </c>
      <c r="D41" s="86"/>
      <c r="E41" s="86"/>
      <c r="F41" s="86"/>
      <c r="G41" s="86"/>
      <c r="H41" s="86"/>
      <c r="I41" s="86"/>
      <c r="J41" s="86">
        <v>0.16</v>
      </c>
      <c r="K41" s="86">
        <v>0.16</v>
      </c>
      <c r="L41" s="86">
        <v>0.17</v>
      </c>
      <c r="M41" s="86">
        <v>0.17</v>
      </c>
      <c r="N41" s="86">
        <v>0.17</v>
      </c>
      <c r="O41" s="86">
        <v>0.17</v>
      </c>
      <c r="P41" s="87">
        <f>SUM(J41:O41)</f>
        <v>1</v>
      </c>
      <c r="Q41" s="237" t="s">
        <v>442</v>
      </c>
      <c r="R41" s="232"/>
      <c r="S41" s="232"/>
      <c r="T41" s="232"/>
      <c r="U41" s="232"/>
      <c r="V41" s="232"/>
      <c r="W41" s="232"/>
      <c r="X41" s="238"/>
      <c r="Y41" s="231" t="s">
        <v>497</v>
      </c>
      <c r="Z41" s="232"/>
      <c r="AA41" s="232"/>
      <c r="AB41" s="232"/>
      <c r="AC41" s="232"/>
      <c r="AD41" s="232"/>
      <c r="AE41" s="233"/>
      <c r="AG41" s="88"/>
      <c r="AH41" s="88"/>
      <c r="AI41" s="88"/>
      <c r="AJ41" s="88"/>
      <c r="AK41" s="88"/>
      <c r="AL41" s="88"/>
      <c r="AM41" s="88"/>
      <c r="AN41" s="88"/>
      <c r="AO41" s="88"/>
    </row>
    <row r="42" spans="1:41" ht="86.25" customHeight="1">
      <c r="A42" s="362"/>
      <c r="B42" s="246"/>
      <c r="C42" s="89" t="s">
        <v>50</v>
      </c>
      <c r="D42" s="90"/>
      <c r="E42" s="90"/>
      <c r="F42" s="90"/>
      <c r="G42" s="90"/>
      <c r="H42" s="90"/>
      <c r="I42" s="90"/>
      <c r="J42" s="90">
        <v>0.16</v>
      </c>
      <c r="K42" s="90">
        <v>0.16</v>
      </c>
      <c r="L42" s="90">
        <v>0.17</v>
      </c>
      <c r="M42" s="90"/>
      <c r="N42" s="90"/>
      <c r="O42" s="90"/>
      <c r="P42" s="87">
        <f t="shared" ref="P42:P44" si="1">SUM(D42:O42)</f>
        <v>0.49</v>
      </c>
      <c r="Q42" s="234"/>
      <c r="R42" s="235"/>
      <c r="S42" s="235"/>
      <c r="T42" s="235"/>
      <c r="U42" s="235"/>
      <c r="V42" s="235"/>
      <c r="W42" s="235"/>
      <c r="X42" s="239"/>
      <c r="Y42" s="234"/>
      <c r="Z42" s="235"/>
      <c r="AA42" s="235"/>
      <c r="AB42" s="235"/>
      <c r="AC42" s="235"/>
      <c r="AD42" s="235"/>
      <c r="AE42" s="236"/>
    </row>
    <row r="43" spans="1:41" ht="52.95" customHeight="1">
      <c r="A43" s="362" t="s">
        <v>386</v>
      </c>
      <c r="B43" s="246">
        <v>0.15</v>
      </c>
      <c r="C43" s="85" t="s">
        <v>48</v>
      </c>
      <c r="D43" s="86"/>
      <c r="E43" s="86"/>
      <c r="F43" s="86"/>
      <c r="G43" s="86"/>
      <c r="H43" s="86"/>
      <c r="I43" s="86"/>
      <c r="J43" s="144">
        <v>0.42</v>
      </c>
      <c r="K43" s="144">
        <v>0.08</v>
      </c>
      <c r="L43" s="144">
        <v>0.15</v>
      </c>
      <c r="M43" s="144">
        <v>0.15</v>
      </c>
      <c r="N43" s="144">
        <v>0.12</v>
      </c>
      <c r="O43" s="144">
        <v>0.08</v>
      </c>
      <c r="P43" s="216">
        <f>SUM(J43:O43)</f>
        <v>1</v>
      </c>
      <c r="Q43" s="237" t="s">
        <v>443</v>
      </c>
      <c r="R43" s="232"/>
      <c r="S43" s="232"/>
      <c r="T43" s="232"/>
      <c r="U43" s="232"/>
      <c r="V43" s="232"/>
      <c r="W43" s="232"/>
      <c r="X43" s="238"/>
      <c r="Y43" s="231" t="s">
        <v>498</v>
      </c>
      <c r="Z43" s="232"/>
      <c r="AA43" s="232"/>
      <c r="AB43" s="232"/>
      <c r="AC43" s="232"/>
      <c r="AD43" s="232"/>
      <c r="AE43" s="233"/>
    </row>
    <row r="44" spans="1:41" ht="58.2" customHeight="1">
      <c r="A44" s="362"/>
      <c r="B44" s="246"/>
      <c r="C44" s="89" t="s">
        <v>50</v>
      </c>
      <c r="D44" s="90"/>
      <c r="E44" s="90"/>
      <c r="F44" s="90"/>
      <c r="G44" s="90"/>
      <c r="H44" s="90"/>
      <c r="I44" s="90"/>
      <c r="J44" s="90">
        <v>0.42</v>
      </c>
      <c r="K44" s="90">
        <v>0.08</v>
      </c>
      <c r="L44" s="90">
        <v>0.25</v>
      </c>
      <c r="M44" s="90"/>
      <c r="N44" s="90"/>
      <c r="O44" s="90"/>
      <c r="P44" s="87">
        <f t="shared" si="1"/>
        <v>0.75</v>
      </c>
      <c r="Q44" s="234"/>
      <c r="R44" s="235"/>
      <c r="S44" s="235"/>
      <c r="T44" s="235"/>
      <c r="U44" s="235"/>
      <c r="V44" s="235"/>
      <c r="W44" s="235"/>
      <c r="X44" s="239"/>
      <c r="Y44" s="234"/>
      <c r="Z44" s="235"/>
      <c r="AA44" s="235"/>
      <c r="AB44" s="235"/>
      <c r="AC44" s="235"/>
      <c r="AD44" s="235"/>
      <c r="AE44" s="236"/>
    </row>
    <row r="45" spans="1:41" ht="15" customHeight="1">
      <c r="A45" s="15" t="s">
        <v>181</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96DD95C8-6E96-4CF2-881D-30ECA278EE05}">
      <formula1>$B$21:$M$21</formula1>
    </dataValidation>
    <dataValidation type="textLength" operator="lessThanOrEqual" allowBlank="1" showInputMessage="1" showErrorMessage="1" errorTitle="Máximo 2.000 caracteres" error="Máximo 2.000 caracteres" promptTitle="2.000 caracteres" sqref="Q30:Q31" xr:uid="{3C7CCD9E-5959-454C-A91A-A8F487EEE5FF}">
      <formula1>2000</formula1>
    </dataValidation>
    <dataValidation type="textLength" operator="lessThanOrEqual" allowBlank="1" showInputMessage="1" showErrorMessage="1" errorTitle="Máximo 2.000 caracteres" error="Máximo 2.000 caracteres" sqref="AC35 Q35 Y35 Q41 Q43" xr:uid="{3F3BE1F6-EA74-44B3-8538-4045EC820D8F}">
      <formula1>2000</formula1>
    </dataValidation>
  </dataValidations>
  <hyperlinks>
    <hyperlink ref="Y41" r:id="rId1" xr:uid="{D3A07A45-33D7-FE46-ABD7-4028E17F87DD}"/>
    <hyperlink ref="Y43" r:id="rId2" xr:uid="{FC843F8E-0DEF-3343-99D1-A008BED82918}"/>
  </hyperlinks>
  <pageMargins left="0.25" right="0.25" top="0.75" bottom="0.75" header="0.3" footer="0.3"/>
  <pageSetup scale="19" orientation="landscape"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853AF2C3-8A81-48E7-8EB7-171143299E38}">
          <x14:formula1>
            <xm:f>listas!$C$2:$C$20</xm:f>
          </x14:formula1>
          <xm:sqref>AA15:AE15</xm:sqref>
        </x14:dataValidation>
        <x14:dataValidation type="list" allowBlank="1" showInputMessage="1" showErrorMessage="1" xr:uid="{DB99F2AD-D39A-4647-ADC1-0645024DEEE4}">
          <x14:formula1>
            <xm:f>listas!$B$2:$B$8</xm:f>
          </x14:formula1>
          <xm:sqref>R15:X15</xm:sqref>
        </x14:dataValidation>
        <x14:dataValidation type="list" allowBlank="1" showInputMessage="1" showErrorMessage="1" xr:uid="{3ACBA07D-6984-4633-B5EC-06CE1986BD01}">
          <x14:formula1>
            <xm:f>listas!$A$2:$A$6</xm:f>
          </x14:formula1>
          <xm:sqref>C15:K15</xm:sqref>
        </x14:dataValidation>
        <x14:dataValidation type="list" allowBlank="1" showInputMessage="1" showErrorMessage="1" xr:uid="{823DB76F-C33D-4D66-B5B7-316AE7290261}">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26A2F-98BB-4E45-BF15-28E458433C4B}">
  <sheetPr>
    <tabColor theme="7" tint="0.39997558519241921"/>
    <pageSetUpPr fitToPage="1"/>
  </sheetPr>
  <dimension ref="A1:AO44"/>
  <sheetViews>
    <sheetView showGridLines="0" zoomScale="25" zoomScaleNormal="25" workbookViewId="0">
      <selection sqref="A1:AE44"/>
    </sheetView>
  </sheetViews>
  <sheetFormatPr baseColWidth="10" defaultColWidth="10.6640625" defaultRowHeight="13.8"/>
  <cols>
    <col min="1" max="1" width="38.44140625" style="15" customWidth="1"/>
    <col min="2" max="2" width="20.44140625" style="15" customWidth="1"/>
    <col min="3" max="14" width="20.6640625" style="15" customWidth="1"/>
    <col min="15" max="15" width="20.44140625" style="15" customWidth="1"/>
    <col min="16" max="16" width="32.44140625" style="15" customWidth="1"/>
    <col min="17" max="23" width="18.109375" style="15" customWidth="1"/>
    <col min="24" max="24" width="33.6640625" style="15" customWidth="1"/>
    <col min="25" max="27" width="18.109375" style="15" customWidth="1"/>
    <col min="28" max="28" width="22.6640625" style="15" customWidth="1"/>
    <col min="29" max="29" width="19" style="15" customWidth="1"/>
    <col min="30" max="30" width="19.44140625" style="15" customWidth="1"/>
    <col min="31" max="31" width="20.44140625" style="15" customWidth="1"/>
    <col min="32" max="32" width="22.6640625" style="15" customWidth="1"/>
    <col min="33" max="33" width="18.44140625" style="15" bestFit="1" customWidth="1"/>
    <col min="34" max="34" width="8.44140625" style="15" customWidth="1"/>
    <col min="35" max="35" width="18.44140625" style="15" bestFit="1" customWidth="1"/>
    <col min="36" max="36" width="5.6640625" style="15" customWidth="1"/>
    <col min="37" max="37" width="18.44140625" style="15" bestFit="1" customWidth="1"/>
    <col min="38" max="38" width="4.6640625" style="15" customWidth="1"/>
    <col min="39" max="39" width="23" style="15" bestFit="1" customWidth="1"/>
    <col min="40" max="40" width="9.109375" style="15"/>
    <col min="41" max="41" width="18.44140625" style="15" bestFit="1" customWidth="1"/>
    <col min="42" max="42" width="16.109375" style="15" customWidth="1"/>
    <col min="43" max="16384" width="10.6640625" style="15"/>
  </cols>
  <sheetData>
    <row r="1" spans="1:31" ht="32.25" customHeight="1">
      <c r="A1" s="323"/>
      <c r="B1" s="326" t="s">
        <v>121</v>
      </c>
      <c r="C1" s="327"/>
      <c r="D1" s="327"/>
      <c r="E1" s="327"/>
      <c r="F1" s="327"/>
      <c r="G1" s="327"/>
      <c r="H1" s="327"/>
      <c r="I1" s="327"/>
      <c r="J1" s="327"/>
      <c r="K1" s="327"/>
      <c r="L1" s="327"/>
      <c r="M1" s="327"/>
      <c r="N1" s="327"/>
      <c r="O1" s="327"/>
      <c r="P1" s="327"/>
      <c r="Q1" s="327"/>
      <c r="R1" s="327"/>
      <c r="S1" s="327"/>
      <c r="T1" s="327"/>
      <c r="U1" s="327"/>
      <c r="V1" s="327"/>
      <c r="W1" s="327"/>
      <c r="X1" s="327"/>
      <c r="Y1" s="327"/>
      <c r="Z1" s="327"/>
      <c r="AA1" s="328"/>
      <c r="AB1" s="335" t="s">
        <v>122</v>
      </c>
      <c r="AC1" s="336"/>
      <c r="AD1" s="336"/>
      <c r="AE1" s="337"/>
    </row>
    <row r="2" spans="1:31" ht="30.75" customHeight="1">
      <c r="A2" s="324"/>
      <c r="B2" s="326" t="s">
        <v>123</v>
      </c>
      <c r="C2" s="327"/>
      <c r="D2" s="327"/>
      <c r="E2" s="327"/>
      <c r="F2" s="327"/>
      <c r="G2" s="327"/>
      <c r="H2" s="327"/>
      <c r="I2" s="327"/>
      <c r="J2" s="327"/>
      <c r="K2" s="327"/>
      <c r="L2" s="327"/>
      <c r="M2" s="327"/>
      <c r="N2" s="327"/>
      <c r="O2" s="327"/>
      <c r="P2" s="327"/>
      <c r="Q2" s="327"/>
      <c r="R2" s="327"/>
      <c r="S2" s="327"/>
      <c r="T2" s="327"/>
      <c r="U2" s="327"/>
      <c r="V2" s="327"/>
      <c r="W2" s="327"/>
      <c r="X2" s="327"/>
      <c r="Y2" s="327"/>
      <c r="Z2" s="327"/>
      <c r="AA2" s="328"/>
      <c r="AB2" s="335" t="s">
        <v>124</v>
      </c>
      <c r="AC2" s="336"/>
      <c r="AD2" s="336"/>
      <c r="AE2" s="337"/>
    </row>
    <row r="3" spans="1:31" ht="24" customHeight="1">
      <c r="A3" s="324"/>
      <c r="B3" s="329" t="s">
        <v>125</v>
      </c>
      <c r="C3" s="330"/>
      <c r="D3" s="330"/>
      <c r="E3" s="330"/>
      <c r="F3" s="330"/>
      <c r="G3" s="330"/>
      <c r="H3" s="330"/>
      <c r="I3" s="330"/>
      <c r="J3" s="330"/>
      <c r="K3" s="330"/>
      <c r="L3" s="330"/>
      <c r="M3" s="330"/>
      <c r="N3" s="330"/>
      <c r="O3" s="330"/>
      <c r="P3" s="330"/>
      <c r="Q3" s="330"/>
      <c r="R3" s="330"/>
      <c r="S3" s="330"/>
      <c r="T3" s="330"/>
      <c r="U3" s="330"/>
      <c r="V3" s="330"/>
      <c r="W3" s="330"/>
      <c r="X3" s="330"/>
      <c r="Y3" s="330"/>
      <c r="Z3" s="330"/>
      <c r="AA3" s="331"/>
      <c r="AB3" s="335" t="s">
        <v>126</v>
      </c>
      <c r="AC3" s="336"/>
      <c r="AD3" s="336"/>
      <c r="AE3" s="337"/>
    </row>
    <row r="4" spans="1:31" ht="21.75" customHeight="1">
      <c r="A4" s="325"/>
      <c r="B4" s="332"/>
      <c r="C4" s="333"/>
      <c r="D4" s="333"/>
      <c r="E4" s="333"/>
      <c r="F4" s="333"/>
      <c r="G4" s="333"/>
      <c r="H4" s="333"/>
      <c r="I4" s="333"/>
      <c r="J4" s="333"/>
      <c r="K4" s="333"/>
      <c r="L4" s="333"/>
      <c r="M4" s="333"/>
      <c r="N4" s="333"/>
      <c r="O4" s="333"/>
      <c r="P4" s="333"/>
      <c r="Q4" s="333"/>
      <c r="R4" s="333"/>
      <c r="S4" s="333"/>
      <c r="T4" s="333"/>
      <c r="U4" s="333"/>
      <c r="V4" s="333"/>
      <c r="W4" s="333"/>
      <c r="X4" s="333"/>
      <c r="Y4" s="333"/>
      <c r="Z4" s="333"/>
      <c r="AA4" s="334"/>
      <c r="AB4" s="338" t="s">
        <v>127</v>
      </c>
      <c r="AC4" s="339"/>
      <c r="AD4" s="339"/>
      <c r="AE4" s="340"/>
    </row>
    <row r="5" spans="1:31" ht="9" customHeigh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c r="A7" s="280" t="s">
        <v>4</v>
      </c>
      <c r="B7" s="281"/>
      <c r="C7" s="363" t="s">
        <v>148</v>
      </c>
      <c r="D7" s="280" t="s">
        <v>6</v>
      </c>
      <c r="E7" s="286"/>
      <c r="F7" s="286"/>
      <c r="G7" s="286"/>
      <c r="H7" s="281"/>
      <c r="I7" s="310">
        <v>45569</v>
      </c>
      <c r="J7" s="311"/>
      <c r="K7" s="280" t="s">
        <v>8</v>
      </c>
      <c r="L7" s="281"/>
      <c r="M7" s="302" t="s">
        <v>129</v>
      </c>
      <c r="N7" s="303"/>
      <c r="O7" s="291"/>
      <c r="P7" s="292"/>
      <c r="Q7" s="20"/>
      <c r="R7" s="20"/>
      <c r="S7" s="20"/>
      <c r="T7" s="20"/>
      <c r="U7" s="20"/>
      <c r="V7" s="20"/>
      <c r="W7" s="20"/>
      <c r="X7" s="20"/>
      <c r="Y7" s="20"/>
      <c r="Z7" s="21"/>
      <c r="AA7" s="20"/>
      <c r="AB7" s="20"/>
      <c r="AD7" s="22"/>
      <c r="AE7" s="23"/>
    </row>
    <row r="8" spans="1:31">
      <c r="A8" s="282"/>
      <c r="B8" s="283"/>
      <c r="C8" s="364"/>
      <c r="D8" s="282"/>
      <c r="E8" s="287"/>
      <c r="F8" s="287"/>
      <c r="G8" s="287"/>
      <c r="H8" s="283"/>
      <c r="I8" s="312"/>
      <c r="J8" s="313"/>
      <c r="K8" s="282"/>
      <c r="L8" s="283"/>
      <c r="M8" s="321" t="s">
        <v>131</v>
      </c>
      <c r="N8" s="322"/>
      <c r="O8" s="304"/>
      <c r="P8" s="305"/>
      <c r="Q8" s="20"/>
      <c r="R8" s="20"/>
      <c r="S8" s="20"/>
      <c r="T8" s="20"/>
      <c r="U8" s="20"/>
      <c r="V8" s="20"/>
      <c r="W8" s="20"/>
      <c r="X8" s="20"/>
      <c r="Y8" s="20"/>
      <c r="Z8" s="21"/>
      <c r="AA8" s="20"/>
      <c r="AB8" s="20"/>
      <c r="AD8" s="22"/>
      <c r="AE8" s="23"/>
    </row>
    <row r="9" spans="1:31">
      <c r="A9" s="284"/>
      <c r="B9" s="285"/>
      <c r="C9" s="365"/>
      <c r="D9" s="284"/>
      <c r="E9" s="288"/>
      <c r="F9" s="288"/>
      <c r="G9" s="288"/>
      <c r="H9" s="285"/>
      <c r="I9" s="314"/>
      <c r="J9" s="315"/>
      <c r="K9" s="284"/>
      <c r="L9" s="285"/>
      <c r="M9" s="306" t="s">
        <v>132</v>
      </c>
      <c r="N9" s="307"/>
      <c r="O9" s="308" t="s">
        <v>183</v>
      </c>
      <c r="P9" s="309"/>
      <c r="Q9" s="20"/>
      <c r="R9" s="20"/>
      <c r="S9" s="20"/>
      <c r="T9" s="20"/>
      <c r="U9" s="20"/>
      <c r="V9" s="20"/>
      <c r="W9" s="20"/>
      <c r="X9" s="20"/>
      <c r="Y9" s="20"/>
      <c r="Z9" s="21"/>
      <c r="AA9" s="20"/>
      <c r="AB9" s="20"/>
      <c r="AD9" s="22"/>
      <c r="AE9" s="23"/>
    </row>
    <row r="10" spans="1:31" ht="15" customHeigh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80" t="s">
        <v>10</v>
      </c>
      <c r="B11" s="281"/>
      <c r="C11" s="257" t="s">
        <v>133</v>
      </c>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9"/>
    </row>
    <row r="12" spans="1:31" ht="15" customHeight="1">
      <c r="A12" s="282"/>
      <c r="B12" s="283"/>
      <c r="C12" s="293"/>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5"/>
    </row>
    <row r="13" spans="1:31" ht="15" customHeight="1">
      <c r="A13" s="284"/>
      <c r="B13" s="285"/>
      <c r="C13" s="296"/>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8"/>
    </row>
    <row r="14" spans="1:31" ht="9" customHeigh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0.45" customHeight="1">
      <c r="A15" s="289" t="s">
        <v>12</v>
      </c>
      <c r="B15" s="290"/>
      <c r="C15" s="299" t="s">
        <v>134</v>
      </c>
      <c r="D15" s="300"/>
      <c r="E15" s="300"/>
      <c r="F15" s="300"/>
      <c r="G15" s="300"/>
      <c r="H15" s="300"/>
      <c r="I15" s="300"/>
      <c r="J15" s="300"/>
      <c r="K15" s="301"/>
      <c r="L15" s="316" t="s">
        <v>14</v>
      </c>
      <c r="M15" s="341"/>
      <c r="N15" s="341"/>
      <c r="O15" s="341"/>
      <c r="P15" s="341"/>
      <c r="Q15" s="317"/>
      <c r="R15" s="345" t="s">
        <v>135</v>
      </c>
      <c r="S15" s="346"/>
      <c r="T15" s="346"/>
      <c r="U15" s="346"/>
      <c r="V15" s="346"/>
      <c r="W15" s="346"/>
      <c r="X15" s="347"/>
      <c r="Y15" s="316" t="s">
        <v>15</v>
      </c>
      <c r="Z15" s="317"/>
      <c r="AA15" s="342" t="s">
        <v>185</v>
      </c>
      <c r="AB15" s="343"/>
      <c r="AC15" s="343"/>
      <c r="AD15" s="343"/>
      <c r="AE15" s="344"/>
    </row>
    <row r="16" spans="1:31" ht="9" customHeight="1">
      <c r="A16" s="24"/>
      <c r="B16" s="20"/>
      <c r="C16" s="349"/>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D16" s="22"/>
      <c r="AE16" s="23"/>
    </row>
    <row r="17" spans="1:33" s="40" customFormat="1" ht="37.5" customHeight="1">
      <c r="A17" s="289" t="s">
        <v>17</v>
      </c>
      <c r="B17" s="290"/>
      <c r="C17" s="342" t="s">
        <v>184</v>
      </c>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4"/>
    </row>
    <row r="18" spans="1:33" ht="16.5" customHeigh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1.95" customHeight="1">
      <c r="A19" s="316" t="s">
        <v>138</v>
      </c>
      <c r="B19" s="34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17"/>
      <c r="AF19" s="44"/>
    </row>
    <row r="20" spans="1:33" ht="31.95" customHeight="1">
      <c r="A20" s="45" t="s">
        <v>19</v>
      </c>
      <c r="B20" s="356" t="s">
        <v>139</v>
      </c>
      <c r="C20" s="357"/>
      <c r="D20" s="357"/>
      <c r="E20" s="357"/>
      <c r="F20" s="357"/>
      <c r="G20" s="357"/>
      <c r="H20" s="357"/>
      <c r="I20" s="357"/>
      <c r="J20" s="357"/>
      <c r="K20" s="357"/>
      <c r="L20" s="357"/>
      <c r="M20" s="357"/>
      <c r="N20" s="357"/>
      <c r="O20" s="358"/>
      <c r="P20" s="316" t="s">
        <v>140</v>
      </c>
      <c r="Q20" s="341"/>
      <c r="R20" s="341"/>
      <c r="S20" s="341"/>
      <c r="T20" s="341"/>
      <c r="U20" s="341"/>
      <c r="V20" s="341"/>
      <c r="W20" s="341"/>
      <c r="X20" s="341"/>
      <c r="Y20" s="341"/>
      <c r="Z20" s="341"/>
      <c r="AA20" s="341"/>
      <c r="AB20" s="341"/>
      <c r="AC20" s="341"/>
      <c r="AD20" s="341"/>
      <c r="AE20" s="317"/>
      <c r="AF20" s="44"/>
    </row>
    <row r="21" spans="1:33" ht="31.95" customHeight="1">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5" t="s">
        <v>141</v>
      </c>
      <c r="R21" s="50" t="s">
        <v>142</v>
      </c>
      <c r="S21" s="50" t="s">
        <v>143</v>
      </c>
      <c r="T21" s="50" t="s">
        <v>144</v>
      </c>
      <c r="U21" s="50" t="s">
        <v>145</v>
      </c>
      <c r="V21" s="50" t="s">
        <v>146</v>
      </c>
      <c r="W21" s="50" t="s">
        <v>128</v>
      </c>
      <c r="X21" s="50" t="s">
        <v>147</v>
      </c>
      <c r="Y21" s="50" t="s">
        <v>148</v>
      </c>
      <c r="Z21" s="50" t="s">
        <v>149</v>
      </c>
      <c r="AA21" s="50" t="s">
        <v>150</v>
      </c>
      <c r="AB21" s="50" t="s">
        <v>151</v>
      </c>
      <c r="AC21" s="50" t="s">
        <v>102</v>
      </c>
      <c r="AD21" s="51" t="s">
        <v>152</v>
      </c>
      <c r="AE21" s="51" t="s">
        <v>153</v>
      </c>
      <c r="AF21" s="52"/>
    </row>
    <row r="22" spans="1:33" ht="31.95" customHeight="1">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f>74256788+39910214</f>
        <v>114167002</v>
      </c>
      <c r="Y22" s="58"/>
      <c r="Z22" s="58"/>
      <c r="AA22" s="58">
        <v>3029664</v>
      </c>
      <c r="AB22" s="58"/>
      <c r="AC22" s="58">
        <f>SUM(Q22:AB22)</f>
        <v>117196666</v>
      </c>
      <c r="AE22" s="59"/>
      <c r="AF22" s="52"/>
    </row>
    <row r="23" spans="1:33" ht="31.95" customHeight="1">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f>34018075</f>
        <v>34018075</v>
      </c>
      <c r="X23" s="62">
        <f>98525407-W23</f>
        <v>64507332</v>
      </c>
      <c r="Y23" s="62">
        <f>98525407-W23-X23</f>
        <v>0</v>
      </c>
      <c r="Z23" s="62"/>
      <c r="AA23" s="62"/>
      <c r="AB23" s="62"/>
      <c r="AC23" s="62">
        <f>SUM(Q23:AB23)</f>
        <v>98525407</v>
      </c>
      <c r="AD23" s="170">
        <f>AC23/SUM(W22:AB22)</f>
        <v>0.84068438431516468</v>
      </c>
      <c r="AE23" s="64">
        <f>AC23/AC22</f>
        <v>0.84068438431516468</v>
      </c>
      <c r="AF23" s="52"/>
    </row>
    <row r="24" spans="1:33" ht="31.95" customHeight="1">
      <c r="A24" s="60" t="s">
        <v>23</v>
      </c>
      <c r="B24" s="61">
        <f>+B22-B23</f>
        <v>0</v>
      </c>
      <c r="C24" s="62">
        <f t="shared" ref="C24:M24" si="0">+C22-C23</f>
        <v>0</v>
      </c>
      <c r="D24" s="62">
        <f t="shared" si="0"/>
        <v>0</v>
      </c>
      <c r="E24" s="62">
        <f t="shared" si="0"/>
        <v>0</v>
      </c>
      <c r="F24" s="62">
        <f t="shared" si="0"/>
        <v>0</v>
      </c>
      <c r="G24" s="62">
        <f t="shared" si="0"/>
        <v>0</v>
      </c>
      <c r="H24" s="62">
        <f t="shared" si="0"/>
        <v>0</v>
      </c>
      <c r="I24" s="62"/>
      <c r="J24" s="62"/>
      <c r="K24" s="62"/>
      <c r="L24" s="62">
        <f t="shared" si="0"/>
        <v>0</v>
      </c>
      <c r="M24" s="62">
        <f t="shared" si="0"/>
        <v>0</v>
      </c>
      <c r="N24" s="62">
        <f>SUM(B24:M24)</f>
        <v>0</v>
      </c>
      <c r="O24" s="65"/>
      <c r="P24" s="60" t="s">
        <v>31</v>
      </c>
      <c r="Q24" s="61"/>
      <c r="R24" s="62"/>
      <c r="S24" s="62"/>
      <c r="T24" s="62"/>
      <c r="U24" s="62"/>
      <c r="V24" s="62"/>
      <c r="W24" s="62"/>
      <c r="X24" s="62"/>
      <c r="Y24" s="62">
        <v>16363647</v>
      </c>
      <c r="Z24" s="62">
        <v>35230864</v>
      </c>
      <c r="AA24" s="62">
        <v>30397530</v>
      </c>
      <c r="AB24" s="62">
        <v>35204625</v>
      </c>
      <c r="AC24" s="62">
        <f>SUM(Q24:AB24)</f>
        <v>117196666</v>
      </c>
      <c r="AD24" s="62"/>
      <c r="AE24" s="66"/>
      <c r="AF24" s="52"/>
    </row>
    <row r="25" spans="1:33" ht="31.95" customHeight="1">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f>3639758</f>
        <v>3639758</v>
      </c>
      <c r="Z25" s="69"/>
      <c r="AA25" s="69"/>
      <c r="AB25" s="69"/>
      <c r="AC25" s="69">
        <f>SUM(Q25:AB25)</f>
        <v>3639758</v>
      </c>
      <c r="AD25" s="69">
        <f>AC25/SUM(W24:AB24)</f>
        <v>3.1056839108375318E-2</v>
      </c>
      <c r="AE25" s="71">
        <f>AC25/AC24</f>
        <v>3.1056839108375318E-2</v>
      </c>
      <c r="AF25" s="52"/>
    </row>
    <row r="26" spans="1:33" s="72" customFormat="1" ht="16.5" customHeight="1"/>
    <row r="27" spans="1:33" ht="34.200000000000003" customHeight="1">
      <c r="A27" s="350" t="s">
        <v>154</v>
      </c>
      <c r="B27" s="35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2"/>
    </row>
    <row r="28" spans="1:33" ht="15" customHeight="1">
      <c r="A28" s="254" t="s">
        <v>34</v>
      </c>
      <c r="B28" s="256" t="s">
        <v>36</v>
      </c>
      <c r="C28" s="256"/>
      <c r="D28" s="256" t="s">
        <v>155</v>
      </c>
      <c r="E28" s="256"/>
      <c r="F28" s="256"/>
      <c r="G28" s="256"/>
      <c r="H28" s="256"/>
      <c r="I28" s="256"/>
      <c r="J28" s="256"/>
      <c r="K28" s="256"/>
      <c r="L28" s="256"/>
      <c r="M28" s="256"/>
      <c r="N28" s="256"/>
      <c r="O28" s="256"/>
      <c r="P28" s="256" t="s">
        <v>102</v>
      </c>
      <c r="Q28" s="256" t="s">
        <v>156</v>
      </c>
      <c r="R28" s="256"/>
      <c r="S28" s="256"/>
      <c r="T28" s="256"/>
      <c r="U28" s="256"/>
      <c r="V28" s="256"/>
      <c r="W28" s="256"/>
      <c r="X28" s="256"/>
      <c r="Y28" s="256" t="s">
        <v>157</v>
      </c>
      <c r="Z28" s="256"/>
      <c r="AA28" s="256"/>
      <c r="AB28" s="256"/>
      <c r="AC28" s="256"/>
      <c r="AD28" s="256"/>
      <c r="AE28" s="353"/>
    </row>
    <row r="29" spans="1:33" ht="27" customHeight="1">
      <c r="A29" s="254"/>
      <c r="B29" s="256"/>
      <c r="C29" s="256"/>
      <c r="D29" s="73" t="s">
        <v>141</v>
      </c>
      <c r="E29" s="73" t="s">
        <v>142</v>
      </c>
      <c r="F29" s="73" t="s">
        <v>143</v>
      </c>
      <c r="G29" s="73" t="s">
        <v>144</v>
      </c>
      <c r="H29" s="73" t="s">
        <v>145</v>
      </c>
      <c r="I29" s="73" t="s">
        <v>146</v>
      </c>
      <c r="J29" s="73" t="s">
        <v>128</v>
      </c>
      <c r="K29" s="73" t="s">
        <v>147</v>
      </c>
      <c r="L29" s="73" t="s">
        <v>148</v>
      </c>
      <c r="M29" s="73" t="s">
        <v>149</v>
      </c>
      <c r="N29" s="73" t="s">
        <v>150</v>
      </c>
      <c r="O29" s="73" t="s">
        <v>151</v>
      </c>
      <c r="P29" s="256"/>
      <c r="Q29" s="256"/>
      <c r="R29" s="256"/>
      <c r="S29" s="256"/>
      <c r="T29" s="256"/>
      <c r="U29" s="256"/>
      <c r="V29" s="256"/>
      <c r="W29" s="256"/>
      <c r="X29" s="256"/>
      <c r="Y29" s="256"/>
      <c r="Z29" s="256"/>
      <c r="AA29" s="256"/>
      <c r="AB29" s="256"/>
      <c r="AC29" s="256"/>
      <c r="AD29" s="256"/>
      <c r="AE29" s="353"/>
    </row>
    <row r="30" spans="1:33" ht="42" customHeight="1">
      <c r="A30" s="163"/>
      <c r="B30" s="359"/>
      <c r="C30" s="359"/>
      <c r="D30" s="16"/>
      <c r="E30" s="16"/>
      <c r="F30" s="16"/>
      <c r="G30" s="16"/>
      <c r="H30" s="16"/>
      <c r="I30" s="16"/>
      <c r="J30" s="16"/>
      <c r="K30" s="16"/>
      <c r="L30" s="16"/>
      <c r="M30" s="16"/>
      <c r="N30" s="16"/>
      <c r="O30" s="16"/>
      <c r="P30" s="74">
        <f>SUM(D30:O30)</f>
        <v>0</v>
      </c>
      <c r="Q30" s="348" t="s">
        <v>158</v>
      </c>
      <c r="R30" s="348"/>
      <c r="S30" s="348"/>
      <c r="T30" s="348"/>
      <c r="U30" s="348"/>
      <c r="V30" s="348"/>
      <c r="W30" s="348"/>
      <c r="X30" s="348"/>
      <c r="Y30" s="348" t="s">
        <v>43</v>
      </c>
      <c r="Z30" s="348"/>
      <c r="AA30" s="348"/>
      <c r="AB30" s="348"/>
      <c r="AC30" s="348"/>
      <c r="AD30" s="348"/>
      <c r="AE30" s="355"/>
      <c r="AF30" s="136"/>
      <c r="AG30" s="136"/>
    </row>
    <row r="31" spans="1:33" ht="12" customHeight="1">
      <c r="A31" s="75"/>
      <c r="B31" s="76"/>
      <c r="C31" s="76"/>
      <c r="D31" s="27"/>
      <c r="E31" s="27"/>
      <c r="F31" s="27"/>
      <c r="G31" s="27"/>
      <c r="H31" s="27"/>
      <c r="I31" s="27"/>
      <c r="J31" s="27"/>
      <c r="K31" s="27"/>
      <c r="L31" s="27"/>
      <c r="M31" s="27"/>
      <c r="N31" s="27"/>
      <c r="O31" s="27"/>
      <c r="P31" s="77"/>
      <c r="Q31" s="137"/>
      <c r="R31" s="137"/>
      <c r="S31" s="137"/>
      <c r="T31" s="137"/>
      <c r="U31" s="137"/>
      <c r="V31" s="137"/>
      <c r="W31" s="137"/>
      <c r="X31" s="137"/>
      <c r="Y31" s="137"/>
      <c r="Z31" s="137"/>
      <c r="AA31" s="137"/>
      <c r="AB31" s="137"/>
      <c r="AC31" s="137"/>
      <c r="AD31" s="137"/>
      <c r="AE31" s="138"/>
      <c r="AF31" s="136"/>
      <c r="AG31" s="136"/>
    </row>
    <row r="32" spans="1:33" ht="45" customHeight="1">
      <c r="A32" s="257" t="s">
        <v>159</v>
      </c>
      <c r="B32" s="258"/>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9"/>
      <c r="AF32" s="136"/>
      <c r="AG32" s="136"/>
    </row>
    <row r="33" spans="1:41" ht="22.95" customHeight="1">
      <c r="A33" s="254" t="s">
        <v>44</v>
      </c>
      <c r="B33" s="256" t="s">
        <v>46</v>
      </c>
      <c r="C33" s="256" t="s">
        <v>36</v>
      </c>
      <c r="D33" s="256" t="s">
        <v>160</v>
      </c>
      <c r="E33" s="256"/>
      <c r="F33" s="256"/>
      <c r="G33" s="256"/>
      <c r="H33" s="256"/>
      <c r="I33" s="256"/>
      <c r="J33" s="256"/>
      <c r="K33" s="256"/>
      <c r="L33" s="256"/>
      <c r="M33" s="256"/>
      <c r="N33" s="256"/>
      <c r="O33" s="256"/>
      <c r="P33" s="256"/>
      <c r="Q33" s="256" t="s">
        <v>161</v>
      </c>
      <c r="R33" s="256"/>
      <c r="S33" s="256"/>
      <c r="T33" s="256"/>
      <c r="U33" s="256"/>
      <c r="V33" s="256"/>
      <c r="W33" s="256"/>
      <c r="X33" s="256"/>
      <c r="Y33" s="256"/>
      <c r="Z33" s="256"/>
      <c r="AA33" s="256"/>
      <c r="AB33" s="256"/>
      <c r="AC33" s="256"/>
      <c r="AD33" s="256"/>
      <c r="AE33" s="353"/>
      <c r="AF33" s="136"/>
      <c r="AG33" s="139"/>
      <c r="AH33" s="78"/>
      <c r="AI33" s="78"/>
      <c r="AJ33" s="78"/>
      <c r="AK33" s="78"/>
      <c r="AL33" s="78"/>
      <c r="AM33" s="78"/>
      <c r="AN33" s="78"/>
      <c r="AO33" s="78"/>
    </row>
    <row r="34" spans="1:41" ht="27" customHeight="1">
      <c r="A34" s="254"/>
      <c r="B34" s="256"/>
      <c r="C34" s="354"/>
      <c r="D34" s="73" t="s">
        <v>141</v>
      </c>
      <c r="E34" s="73" t="s">
        <v>142</v>
      </c>
      <c r="F34" s="73" t="s">
        <v>143</v>
      </c>
      <c r="G34" s="73" t="s">
        <v>144</v>
      </c>
      <c r="H34" s="73" t="s">
        <v>145</v>
      </c>
      <c r="I34" s="73" t="s">
        <v>146</v>
      </c>
      <c r="J34" s="73" t="s">
        <v>128</v>
      </c>
      <c r="K34" s="73" t="s">
        <v>147</v>
      </c>
      <c r="L34" s="73" t="s">
        <v>148</v>
      </c>
      <c r="M34" s="73" t="s">
        <v>149</v>
      </c>
      <c r="N34" s="73" t="s">
        <v>150</v>
      </c>
      <c r="O34" s="73" t="s">
        <v>151</v>
      </c>
      <c r="P34" s="73" t="s">
        <v>102</v>
      </c>
      <c r="Q34" s="260" t="s">
        <v>52</v>
      </c>
      <c r="R34" s="261"/>
      <c r="S34" s="261"/>
      <c r="T34" s="262"/>
      <c r="U34" s="256" t="s">
        <v>54</v>
      </c>
      <c r="V34" s="256"/>
      <c r="W34" s="256"/>
      <c r="X34" s="256"/>
      <c r="Y34" s="256" t="s">
        <v>56</v>
      </c>
      <c r="Z34" s="256"/>
      <c r="AA34" s="256"/>
      <c r="AB34" s="256"/>
      <c r="AC34" s="256" t="s">
        <v>58</v>
      </c>
      <c r="AD34" s="256"/>
      <c r="AE34" s="353"/>
      <c r="AF34" s="136"/>
      <c r="AG34" s="139"/>
      <c r="AH34" s="78"/>
      <c r="AI34" s="78"/>
      <c r="AJ34" s="78"/>
      <c r="AK34" s="78"/>
      <c r="AL34" s="78"/>
      <c r="AM34" s="78"/>
      <c r="AN34" s="78"/>
      <c r="AO34" s="78"/>
    </row>
    <row r="35" spans="1:41" ht="253.5" customHeight="1">
      <c r="A35" s="366" t="s">
        <v>184</v>
      </c>
      <c r="B35" s="251">
        <v>0.3</v>
      </c>
      <c r="C35" s="80" t="s">
        <v>48</v>
      </c>
      <c r="D35" s="79"/>
      <c r="E35" s="79"/>
      <c r="F35" s="79"/>
      <c r="G35" s="79"/>
      <c r="H35" s="79"/>
      <c r="I35" s="79"/>
      <c r="J35" s="144">
        <v>0.1</v>
      </c>
      <c r="K35" s="144">
        <v>0.1</v>
      </c>
      <c r="L35" s="144">
        <v>0.2</v>
      </c>
      <c r="M35" s="144">
        <v>0.2</v>
      </c>
      <c r="N35" s="144">
        <v>0.2</v>
      </c>
      <c r="O35" s="144">
        <v>0.2</v>
      </c>
      <c r="P35" s="164">
        <f>SUM(J35:O35)</f>
        <v>1</v>
      </c>
      <c r="Q35" s="268" t="s">
        <v>481</v>
      </c>
      <c r="R35" s="269"/>
      <c r="S35" s="269"/>
      <c r="T35" s="270"/>
      <c r="U35" s="274" t="s">
        <v>482</v>
      </c>
      <c r="V35" s="274"/>
      <c r="W35" s="274"/>
      <c r="X35" s="274"/>
      <c r="Y35" s="274" t="s">
        <v>434</v>
      </c>
      <c r="Z35" s="274"/>
      <c r="AA35" s="274"/>
      <c r="AB35" s="274"/>
      <c r="AC35" s="274" t="s">
        <v>483</v>
      </c>
      <c r="AD35" s="274"/>
      <c r="AE35" s="276"/>
      <c r="AF35" s="136"/>
      <c r="AG35" s="139"/>
      <c r="AH35" s="78"/>
      <c r="AI35" s="78"/>
      <c r="AJ35" s="78"/>
      <c r="AK35" s="78"/>
      <c r="AL35" s="78"/>
      <c r="AM35" s="78"/>
      <c r="AN35" s="78"/>
      <c r="AO35" s="78"/>
    </row>
    <row r="36" spans="1:41" ht="253.5" customHeight="1">
      <c r="A36" s="367"/>
      <c r="B36" s="252"/>
      <c r="C36" s="81" t="s">
        <v>50</v>
      </c>
      <c r="D36" s="140"/>
      <c r="E36" s="140"/>
      <c r="F36" s="140"/>
      <c r="G36" s="82"/>
      <c r="H36" s="82"/>
      <c r="I36" s="82"/>
      <c r="J36" s="83">
        <v>0.1</v>
      </c>
      <c r="K36" s="83">
        <v>0.1</v>
      </c>
      <c r="L36" s="221">
        <v>0.2</v>
      </c>
      <c r="M36" s="82"/>
      <c r="N36" s="82"/>
      <c r="O36" s="82"/>
      <c r="P36" s="83">
        <f>SUM(D36:O36)</f>
        <v>0.4</v>
      </c>
      <c r="Q36" s="271"/>
      <c r="R36" s="272"/>
      <c r="S36" s="272"/>
      <c r="T36" s="273"/>
      <c r="U36" s="275"/>
      <c r="V36" s="275"/>
      <c r="W36" s="275"/>
      <c r="X36" s="275"/>
      <c r="Y36" s="275"/>
      <c r="Z36" s="275"/>
      <c r="AA36" s="275"/>
      <c r="AB36" s="275"/>
      <c r="AC36" s="275"/>
      <c r="AD36" s="275"/>
      <c r="AE36" s="277"/>
      <c r="AF36" s="136"/>
      <c r="AG36" s="139"/>
      <c r="AH36" s="78"/>
      <c r="AI36" s="78"/>
      <c r="AJ36" s="78"/>
      <c r="AK36" s="78"/>
      <c r="AL36" s="78"/>
      <c r="AM36" s="78"/>
      <c r="AN36" s="78"/>
      <c r="AO36" s="78"/>
    </row>
    <row r="37" spans="1:41" s="72" customFormat="1" ht="17.25" customHeight="1"/>
    <row r="38" spans="1:41" ht="45" customHeight="1">
      <c r="A38" s="257" t="s">
        <v>162</v>
      </c>
      <c r="B38" s="258"/>
      <c r="C38" s="258"/>
      <c r="D38" s="258"/>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9"/>
      <c r="AG38" s="78"/>
      <c r="AH38" s="78"/>
      <c r="AI38" s="78"/>
      <c r="AJ38" s="78"/>
      <c r="AK38" s="78"/>
      <c r="AL38" s="78"/>
      <c r="AM38" s="78"/>
      <c r="AN38" s="78"/>
      <c r="AO38" s="78"/>
    </row>
    <row r="39" spans="1:41" ht="25.95" customHeight="1">
      <c r="A39" s="253" t="s">
        <v>60</v>
      </c>
      <c r="B39" s="255" t="s">
        <v>163</v>
      </c>
      <c r="C39" s="263" t="s">
        <v>164</v>
      </c>
      <c r="D39" s="265" t="s">
        <v>165</v>
      </c>
      <c r="E39" s="266"/>
      <c r="F39" s="266"/>
      <c r="G39" s="266"/>
      <c r="H39" s="266"/>
      <c r="I39" s="266"/>
      <c r="J39" s="266"/>
      <c r="K39" s="266"/>
      <c r="L39" s="266"/>
      <c r="M39" s="266"/>
      <c r="N39" s="266"/>
      <c r="O39" s="266"/>
      <c r="P39" s="267"/>
      <c r="Q39" s="255" t="s">
        <v>166</v>
      </c>
      <c r="R39" s="255"/>
      <c r="S39" s="255"/>
      <c r="T39" s="255"/>
      <c r="U39" s="255"/>
      <c r="V39" s="255"/>
      <c r="W39" s="255"/>
      <c r="X39" s="255"/>
      <c r="Y39" s="255"/>
      <c r="Z39" s="255"/>
      <c r="AA39" s="255"/>
      <c r="AB39" s="255"/>
      <c r="AC39" s="255"/>
      <c r="AD39" s="255"/>
      <c r="AE39" s="278"/>
      <c r="AG39" s="78"/>
      <c r="AH39" s="78"/>
      <c r="AI39" s="78"/>
      <c r="AJ39" s="78"/>
      <c r="AK39" s="78"/>
      <c r="AL39" s="78"/>
      <c r="AM39" s="78"/>
      <c r="AN39" s="78"/>
      <c r="AO39" s="78"/>
    </row>
    <row r="40" spans="1:41" ht="25.95" customHeight="1">
      <c r="A40" s="254"/>
      <c r="B40" s="256"/>
      <c r="C40" s="264"/>
      <c r="D40" s="73" t="s">
        <v>167</v>
      </c>
      <c r="E40" s="73" t="s">
        <v>168</v>
      </c>
      <c r="F40" s="73" t="s">
        <v>169</v>
      </c>
      <c r="G40" s="73" t="s">
        <v>170</v>
      </c>
      <c r="H40" s="73" t="s">
        <v>171</v>
      </c>
      <c r="I40" s="73" t="s">
        <v>172</v>
      </c>
      <c r="J40" s="73" t="s">
        <v>173</v>
      </c>
      <c r="K40" s="73" t="s">
        <v>174</v>
      </c>
      <c r="L40" s="73" t="s">
        <v>175</v>
      </c>
      <c r="M40" s="73" t="s">
        <v>176</v>
      </c>
      <c r="N40" s="73" t="s">
        <v>177</v>
      </c>
      <c r="O40" s="73" t="s">
        <v>178</v>
      </c>
      <c r="P40" s="73" t="s">
        <v>179</v>
      </c>
      <c r="Q40" s="260" t="s">
        <v>180</v>
      </c>
      <c r="R40" s="261"/>
      <c r="S40" s="261"/>
      <c r="T40" s="261"/>
      <c r="U40" s="261"/>
      <c r="V40" s="261"/>
      <c r="W40" s="261"/>
      <c r="X40" s="262"/>
      <c r="Y40" s="260" t="s">
        <v>68</v>
      </c>
      <c r="Z40" s="261"/>
      <c r="AA40" s="261"/>
      <c r="AB40" s="261"/>
      <c r="AC40" s="261"/>
      <c r="AD40" s="261"/>
      <c r="AE40" s="279"/>
      <c r="AG40" s="84"/>
      <c r="AH40" s="84"/>
      <c r="AI40" s="84"/>
      <c r="AJ40" s="84"/>
      <c r="AK40" s="84"/>
      <c r="AL40" s="84"/>
      <c r="AM40" s="84"/>
      <c r="AN40" s="84"/>
      <c r="AO40" s="84"/>
    </row>
    <row r="41" spans="1:41" ht="40.200000000000003" customHeight="1">
      <c r="A41" s="362" t="s">
        <v>417</v>
      </c>
      <c r="B41" s="370">
        <v>0.15</v>
      </c>
      <c r="C41" s="85" t="s">
        <v>48</v>
      </c>
      <c r="D41" s="86"/>
      <c r="E41" s="86"/>
      <c r="F41" s="86"/>
      <c r="G41" s="86"/>
      <c r="H41" s="86"/>
      <c r="I41" s="86"/>
      <c r="J41" s="144">
        <v>0</v>
      </c>
      <c r="K41" s="144">
        <v>0.2</v>
      </c>
      <c r="L41" s="144">
        <v>0.2</v>
      </c>
      <c r="M41" s="144">
        <v>0.2</v>
      </c>
      <c r="N41" s="144">
        <v>0.2</v>
      </c>
      <c r="O41" s="144">
        <v>0.2</v>
      </c>
      <c r="P41" s="164">
        <f>SUM(J41:O41)</f>
        <v>1</v>
      </c>
      <c r="Q41" s="237" t="s">
        <v>484</v>
      </c>
      <c r="R41" s="232"/>
      <c r="S41" s="232"/>
      <c r="T41" s="232"/>
      <c r="U41" s="232"/>
      <c r="V41" s="232"/>
      <c r="W41" s="232"/>
      <c r="X41" s="238"/>
      <c r="Y41" s="231" t="s">
        <v>499</v>
      </c>
      <c r="Z41" s="232"/>
      <c r="AA41" s="232"/>
      <c r="AB41" s="232"/>
      <c r="AC41" s="232"/>
      <c r="AD41" s="232"/>
      <c r="AE41" s="233"/>
      <c r="AG41" s="88"/>
      <c r="AH41" s="88"/>
      <c r="AI41" s="88"/>
      <c r="AJ41" s="88"/>
      <c r="AK41" s="88"/>
      <c r="AL41" s="88"/>
      <c r="AM41" s="88"/>
      <c r="AN41" s="88"/>
      <c r="AO41" s="88"/>
    </row>
    <row r="42" spans="1:41" ht="168" customHeight="1">
      <c r="A42" s="362"/>
      <c r="B42" s="370"/>
      <c r="C42" s="89" t="s">
        <v>50</v>
      </c>
      <c r="D42" s="90"/>
      <c r="E42" s="90"/>
      <c r="F42" s="90"/>
      <c r="G42" s="90"/>
      <c r="H42" s="90"/>
      <c r="I42" s="90"/>
      <c r="J42" s="90">
        <v>0</v>
      </c>
      <c r="K42" s="90">
        <v>0.2</v>
      </c>
      <c r="L42" s="90">
        <v>0.2</v>
      </c>
      <c r="M42" s="90"/>
      <c r="N42" s="90"/>
      <c r="O42" s="90"/>
      <c r="P42" s="87">
        <f t="shared" ref="P42" si="1">SUM(D42:O42)</f>
        <v>0.4</v>
      </c>
      <c r="Q42" s="234"/>
      <c r="R42" s="235"/>
      <c r="S42" s="235"/>
      <c r="T42" s="235"/>
      <c r="U42" s="235"/>
      <c r="V42" s="235"/>
      <c r="W42" s="235"/>
      <c r="X42" s="239"/>
      <c r="Y42" s="234"/>
      <c r="Z42" s="235"/>
      <c r="AA42" s="235"/>
      <c r="AB42" s="235"/>
      <c r="AC42" s="235"/>
      <c r="AD42" s="235"/>
      <c r="AE42" s="236"/>
    </row>
    <row r="43" spans="1:41" ht="186" customHeight="1">
      <c r="A43" s="368" t="s">
        <v>387</v>
      </c>
      <c r="B43" s="370">
        <v>0.15</v>
      </c>
      <c r="C43" s="153" t="s">
        <v>48</v>
      </c>
      <c r="D43" s="145"/>
      <c r="E43" s="145"/>
      <c r="F43" s="145"/>
      <c r="G43" s="145"/>
      <c r="H43" s="145"/>
      <c r="I43" s="145"/>
      <c r="J43" s="144">
        <v>0.33</v>
      </c>
      <c r="K43" s="144">
        <v>0.08</v>
      </c>
      <c r="L43" s="144">
        <v>0.16</v>
      </c>
      <c r="M43" s="144">
        <v>0.16</v>
      </c>
      <c r="N43" s="144">
        <v>0.16</v>
      </c>
      <c r="O43" s="144">
        <v>0.11</v>
      </c>
      <c r="P43" s="164">
        <f>SUM(J43:O43)</f>
        <v>1.0000000000000002</v>
      </c>
      <c r="Q43" s="237" t="s">
        <v>446</v>
      </c>
      <c r="R43" s="232"/>
      <c r="S43" s="232"/>
      <c r="T43" s="232"/>
      <c r="U43" s="232"/>
      <c r="V43" s="232"/>
      <c r="W43" s="232"/>
      <c r="X43" s="238"/>
      <c r="Y43" s="231" t="s">
        <v>500</v>
      </c>
      <c r="Z43" s="232"/>
      <c r="AA43" s="232"/>
      <c r="AB43" s="232"/>
      <c r="AC43" s="232"/>
      <c r="AD43" s="232"/>
      <c r="AE43" s="238"/>
    </row>
    <row r="44" spans="1:41" ht="186" customHeight="1">
      <c r="A44" s="369"/>
      <c r="B44" s="370"/>
      <c r="C44" s="159" t="s">
        <v>50</v>
      </c>
      <c r="D44" s="160"/>
      <c r="E44" s="160"/>
      <c r="F44" s="160"/>
      <c r="G44" s="160"/>
      <c r="H44" s="160"/>
      <c r="I44" s="160"/>
      <c r="J44" s="198">
        <v>0.33</v>
      </c>
      <c r="K44" s="198">
        <v>0.42</v>
      </c>
      <c r="L44" s="198">
        <v>0.25</v>
      </c>
      <c r="M44" s="198"/>
      <c r="N44" s="198"/>
      <c r="O44" s="198"/>
      <c r="P44" s="199">
        <f>SUM(J44:O44)</f>
        <v>1</v>
      </c>
      <c r="Q44" s="234"/>
      <c r="R44" s="235"/>
      <c r="S44" s="235"/>
      <c r="T44" s="235"/>
      <c r="U44" s="235"/>
      <c r="V44" s="235"/>
      <c r="W44" s="235"/>
      <c r="X44" s="239"/>
      <c r="Y44" s="234"/>
      <c r="Z44" s="235"/>
      <c r="AA44" s="235"/>
      <c r="AB44" s="235"/>
      <c r="AC44" s="235"/>
      <c r="AD44" s="235"/>
      <c r="AE44" s="239"/>
    </row>
  </sheetData>
  <mergeCells count="75">
    <mergeCell ref="A43:A44"/>
    <mergeCell ref="B43:B44"/>
    <mergeCell ref="Q43:X44"/>
    <mergeCell ref="Y43:AE44"/>
    <mergeCell ref="A41:A42"/>
    <mergeCell ref="B41:B42"/>
    <mergeCell ref="Q41:X42"/>
    <mergeCell ref="Y41:AE42"/>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1" xr:uid="{9A0AFFB4-1C52-4BA9-9684-ED142AC53D67}">
      <formula1>2000</formula1>
    </dataValidation>
    <dataValidation type="textLength" operator="lessThanOrEqual" allowBlank="1" showInputMessage="1" showErrorMessage="1" errorTitle="Máximo 2.000 caracteres" error="Máximo 2.000 caracteres" promptTitle="2.000 caracteres" sqref="Q30:Q31" xr:uid="{0A571A37-2639-4AA2-8C57-55F794A2B92E}">
      <formula1>2000</formula1>
    </dataValidation>
    <dataValidation type="list" allowBlank="1" showInputMessage="1" showErrorMessage="1" sqref="C7:C9" xr:uid="{017BD4B3-DBE8-4674-9FA0-236B3D9EA865}">
      <formula1>$B$21:$M$21</formula1>
    </dataValidation>
  </dataValidations>
  <hyperlinks>
    <hyperlink ref="Y41" r:id="rId1" xr:uid="{AA4C4F94-E0C4-3D41-9DBE-42B3DF880FA4}"/>
    <hyperlink ref="Y43" r:id="rId2" xr:uid="{DD047F21-82C5-7340-8EF3-0290749042CF}"/>
  </hyperlinks>
  <pageMargins left="0.25" right="0.25" top="0.75" bottom="0.75" header="0.3" footer="0.3"/>
  <pageSetup scale="19" orientation="landscape"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76E78668-E7DC-4FF7-A4CF-3024C1D38516}">
          <x14:formula1>
            <xm:f>listas!$D$2:$D$15</xm:f>
          </x14:formula1>
          <xm:sqref>C11:AE13</xm:sqref>
        </x14:dataValidation>
        <x14:dataValidation type="list" allowBlank="1" showInputMessage="1" showErrorMessage="1" xr:uid="{1D105FD4-0FBB-496C-9B24-5CD058CBD4D5}">
          <x14:formula1>
            <xm:f>listas!$A$2:$A$6</xm:f>
          </x14:formula1>
          <xm:sqref>C15:K15</xm:sqref>
        </x14:dataValidation>
        <x14:dataValidation type="list" allowBlank="1" showInputMessage="1" showErrorMessage="1" xr:uid="{559D3204-57B8-4197-9BBB-A70C9D51EBFB}">
          <x14:formula1>
            <xm:f>listas!$B$2:$B$8</xm:f>
          </x14:formula1>
          <xm:sqref>R15:X15</xm:sqref>
        </x14:dataValidation>
        <x14:dataValidation type="list" allowBlank="1" showInputMessage="1" showErrorMessage="1" xr:uid="{7228FBE4-33DA-4B41-A7C8-3F2BDB6F6D7B}">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6D089-FF5A-414A-AED0-8C5244DA84BA}">
  <sheetPr>
    <tabColor theme="7" tint="0.39997558519241921"/>
    <pageSetUpPr fitToPage="1"/>
  </sheetPr>
  <dimension ref="A1:AO45"/>
  <sheetViews>
    <sheetView showGridLines="0" zoomScale="25" zoomScaleNormal="90" workbookViewId="0">
      <selection sqref="A1:AE44"/>
    </sheetView>
  </sheetViews>
  <sheetFormatPr baseColWidth="10" defaultColWidth="10.6640625" defaultRowHeight="13.8"/>
  <cols>
    <col min="1" max="1" width="43.109375" style="15" customWidth="1"/>
    <col min="2" max="2" width="20.44140625" style="15" customWidth="1"/>
    <col min="3" max="14" width="20.6640625" style="15" customWidth="1"/>
    <col min="15" max="15" width="20.44140625" style="15" customWidth="1"/>
    <col min="16" max="16" width="32.44140625" style="15" customWidth="1"/>
    <col min="17" max="27" width="18.109375" style="15" customWidth="1"/>
    <col min="28" max="28" width="22.6640625" style="15" customWidth="1"/>
    <col min="29" max="29" width="19" style="15" customWidth="1"/>
    <col min="30" max="30" width="19.44140625" style="15" customWidth="1"/>
    <col min="31" max="31" width="20.44140625" style="15" customWidth="1"/>
    <col min="32" max="32" width="22.6640625" style="15" customWidth="1"/>
    <col min="33" max="33" width="18.44140625" style="15" bestFit="1" customWidth="1"/>
    <col min="34" max="34" width="8.44140625" style="15" customWidth="1"/>
    <col min="35" max="35" width="18.44140625" style="15" bestFit="1" customWidth="1"/>
    <col min="36" max="36" width="5.6640625" style="15" customWidth="1"/>
    <col min="37" max="37" width="18.44140625" style="15" bestFit="1" customWidth="1"/>
    <col min="38" max="38" width="4.6640625" style="15" customWidth="1"/>
    <col min="39" max="39" width="23" style="15" bestFit="1" customWidth="1"/>
    <col min="40" max="40" width="9.109375" style="15"/>
    <col min="41" max="41" width="18.44140625" style="15" bestFit="1" customWidth="1"/>
    <col min="42" max="42" width="16.109375" style="15" customWidth="1"/>
    <col min="43" max="16384" width="10.6640625" style="15"/>
  </cols>
  <sheetData>
    <row r="1" spans="1:31" ht="32.25" customHeight="1">
      <c r="A1" s="323"/>
      <c r="B1" s="326" t="s">
        <v>121</v>
      </c>
      <c r="C1" s="327"/>
      <c r="D1" s="327"/>
      <c r="E1" s="327"/>
      <c r="F1" s="327"/>
      <c r="G1" s="327"/>
      <c r="H1" s="327"/>
      <c r="I1" s="327"/>
      <c r="J1" s="327"/>
      <c r="K1" s="327"/>
      <c r="L1" s="327"/>
      <c r="M1" s="327"/>
      <c r="N1" s="327"/>
      <c r="O1" s="327"/>
      <c r="P1" s="327"/>
      <c r="Q1" s="327"/>
      <c r="R1" s="327"/>
      <c r="S1" s="327"/>
      <c r="T1" s="327"/>
      <c r="U1" s="327"/>
      <c r="V1" s="327"/>
      <c r="W1" s="327"/>
      <c r="X1" s="327"/>
      <c r="Y1" s="327"/>
      <c r="Z1" s="327"/>
      <c r="AA1" s="328"/>
      <c r="AB1" s="335" t="s">
        <v>122</v>
      </c>
      <c r="AC1" s="336"/>
      <c r="AD1" s="336"/>
      <c r="AE1" s="337"/>
    </row>
    <row r="2" spans="1:31" ht="30.75" customHeight="1">
      <c r="A2" s="324"/>
      <c r="B2" s="326" t="s">
        <v>123</v>
      </c>
      <c r="C2" s="327"/>
      <c r="D2" s="327"/>
      <c r="E2" s="327"/>
      <c r="F2" s="327"/>
      <c r="G2" s="327"/>
      <c r="H2" s="327"/>
      <c r="I2" s="327"/>
      <c r="J2" s="327"/>
      <c r="K2" s="327"/>
      <c r="L2" s="327"/>
      <c r="M2" s="327"/>
      <c r="N2" s="327"/>
      <c r="O2" s="327"/>
      <c r="P2" s="327"/>
      <c r="Q2" s="327"/>
      <c r="R2" s="327"/>
      <c r="S2" s="327"/>
      <c r="T2" s="327"/>
      <c r="U2" s="327"/>
      <c r="V2" s="327"/>
      <c r="W2" s="327"/>
      <c r="X2" s="327"/>
      <c r="Y2" s="327"/>
      <c r="Z2" s="327"/>
      <c r="AA2" s="328"/>
      <c r="AB2" s="335" t="s">
        <v>124</v>
      </c>
      <c r="AC2" s="336"/>
      <c r="AD2" s="336"/>
      <c r="AE2" s="337"/>
    </row>
    <row r="3" spans="1:31" ht="24" customHeight="1">
      <c r="A3" s="324"/>
      <c r="B3" s="329" t="s">
        <v>125</v>
      </c>
      <c r="C3" s="330"/>
      <c r="D3" s="330"/>
      <c r="E3" s="330"/>
      <c r="F3" s="330"/>
      <c r="G3" s="330"/>
      <c r="H3" s="330"/>
      <c r="I3" s="330"/>
      <c r="J3" s="330"/>
      <c r="K3" s="330"/>
      <c r="L3" s="330"/>
      <c r="M3" s="330"/>
      <c r="N3" s="330"/>
      <c r="O3" s="330"/>
      <c r="P3" s="330"/>
      <c r="Q3" s="330"/>
      <c r="R3" s="330"/>
      <c r="S3" s="330"/>
      <c r="T3" s="330"/>
      <c r="U3" s="330"/>
      <c r="V3" s="330"/>
      <c r="W3" s="330"/>
      <c r="X3" s="330"/>
      <c r="Y3" s="330"/>
      <c r="Z3" s="330"/>
      <c r="AA3" s="331"/>
      <c r="AB3" s="335" t="s">
        <v>126</v>
      </c>
      <c r="AC3" s="336"/>
      <c r="AD3" s="336"/>
      <c r="AE3" s="337"/>
    </row>
    <row r="4" spans="1:31" ht="21.75" customHeight="1">
      <c r="A4" s="325"/>
      <c r="B4" s="332"/>
      <c r="C4" s="333"/>
      <c r="D4" s="333"/>
      <c r="E4" s="333"/>
      <c r="F4" s="333"/>
      <c r="G4" s="333"/>
      <c r="H4" s="333"/>
      <c r="I4" s="333"/>
      <c r="J4" s="333"/>
      <c r="K4" s="333"/>
      <c r="L4" s="333"/>
      <c r="M4" s="333"/>
      <c r="N4" s="333"/>
      <c r="O4" s="333"/>
      <c r="P4" s="333"/>
      <c r="Q4" s="333"/>
      <c r="R4" s="333"/>
      <c r="S4" s="333"/>
      <c r="T4" s="333"/>
      <c r="U4" s="333"/>
      <c r="V4" s="333"/>
      <c r="W4" s="333"/>
      <c r="X4" s="333"/>
      <c r="Y4" s="333"/>
      <c r="Z4" s="333"/>
      <c r="AA4" s="334"/>
      <c r="AB4" s="338" t="s">
        <v>127</v>
      </c>
      <c r="AC4" s="339"/>
      <c r="AD4" s="339"/>
      <c r="AE4" s="340"/>
    </row>
    <row r="5" spans="1:31" ht="9" customHeigh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c r="A7" s="280" t="s">
        <v>4</v>
      </c>
      <c r="B7" s="281"/>
      <c r="C7" s="318" t="s">
        <v>148</v>
      </c>
      <c r="D7" s="280" t="s">
        <v>6</v>
      </c>
      <c r="E7" s="286"/>
      <c r="F7" s="286"/>
      <c r="G7" s="286"/>
      <c r="H7" s="281"/>
      <c r="I7" s="310">
        <v>45569</v>
      </c>
      <c r="J7" s="311"/>
      <c r="K7" s="280" t="s">
        <v>8</v>
      </c>
      <c r="L7" s="281"/>
      <c r="M7" s="302" t="s">
        <v>129</v>
      </c>
      <c r="N7" s="303"/>
      <c r="O7" s="291"/>
      <c r="P7" s="292"/>
      <c r="Q7" s="20"/>
      <c r="R7" s="20"/>
      <c r="S7" s="20"/>
      <c r="T7" s="20"/>
      <c r="U7" s="20"/>
      <c r="V7" s="20"/>
      <c r="W7" s="20"/>
      <c r="X7" s="20"/>
      <c r="Y7" s="20"/>
      <c r="Z7" s="21"/>
      <c r="AA7" s="20"/>
      <c r="AB7" s="20"/>
      <c r="AD7" s="22"/>
      <c r="AE7" s="23"/>
    </row>
    <row r="8" spans="1:31">
      <c r="A8" s="282"/>
      <c r="B8" s="283"/>
      <c r="C8" s="319"/>
      <c r="D8" s="282"/>
      <c r="E8" s="287"/>
      <c r="F8" s="287"/>
      <c r="G8" s="287"/>
      <c r="H8" s="283"/>
      <c r="I8" s="312"/>
      <c r="J8" s="313"/>
      <c r="K8" s="282"/>
      <c r="L8" s="283"/>
      <c r="M8" s="321" t="s">
        <v>131</v>
      </c>
      <c r="N8" s="322"/>
      <c r="O8" s="304"/>
      <c r="P8" s="305"/>
      <c r="Q8" s="20"/>
      <c r="R8" s="20"/>
      <c r="S8" s="20"/>
      <c r="T8" s="20"/>
      <c r="U8" s="20"/>
      <c r="V8" s="20"/>
      <c r="W8" s="20"/>
      <c r="X8" s="20"/>
      <c r="Y8" s="20"/>
      <c r="Z8" s="21"/>
      <c r="AA8" s="20"/>
      <c r="AB8" s="20"/>
      <c r="AD8" s="22"/>
      <c r="AE8" s="23"/>
    </row>
    <row r="9" spans="1:31">
      <c r="A9" s="284"/>
      <c r="B9" s="285"/>
      <c r="C9" s="320"/>
      <c r="D9" s="284"/>
      <c r="E9" s="288"/>
      <c r="F9" s="288"/>
      <c r="G9" s="288"/>
      <c r="H9" s="285"/>
      <c r="I9" s="314"/>
      <c r="J9" s="315"/>
      <c r="K9" s="284"/>
      <c r="L9" s="285"/>
      <c r="M9" s="306" t="s">
        <v>132</v>
      </c>
      <c r="N9" s="307"/>
      <c r="O9" s="308" t="s">
        <v>183</v>
      </c>
      <c r="P9" s="309"/>
      <c r="Q9" s="20"/>
      <c r="R9" s="20"/>
      <c r="S9" s="20"/>
      <c r="T9" s="20"/>
      <c r="U9" s="20"/>
      <c r="V9" s="20"/>
      <c r="W9" s="20"/>
      <c r="X9" s="20"/>
      <c r="Y9" s="20"/>
      <c r="Z9" s="21"/>
      <c r="AA9" s="20"/>
      <c r="AB9" s="20"/>
      <c r="AD9" s="22"/>
      <c r="AE9" s="23"/>
    </row>
    <row r="10" spans="1:31" ht="15" customHeigh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80" t="s">
        <v>10</v>
      </c>
      <c r="B11" s="281"/>
      <c r="C11" s="257" t="s">
        <v>133</v>
      </c>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9"/>
    </row>
    <row r="12" spans="1:31" ht="15" customHeight="1">
      <c r="A12" s="282"/>
      <c r="B12" s="283"/>
      <c r="C12" s="293"/>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5"/>
    </row>
    <row r="13" spans="1:31" ht="15" customHeight="1">
      <c r="A13" s="284"/>
      <c r="B13" s="285"/>
      <c r="C13" s="296"/>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8"/>
    </row>
    <row r="14" spans="1:31" ht="9" customHeigh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0.75" customHeight="1">
      <c r="A15" s="289" t="s">
        <v>12</v>
      </c>
      <c r="B15" s="290"/>
      <c r="C15" s="299" t="s">
        <v>134</v>
      </c>
      <c r="D15" s="300"/>
      <c r="E15" s="300"/>
      <c r="F15" s="300"/>
      <c r="G15" s="300"/>
      <c r="H15" s="300"/>
      <c r="I15" s="300"/>
      <c r="J15" s="300"/>
      <c r="K15" s="301"/>
      <c r="L15" s="316" t="s">
        <v>14</v>
      </c>
      <c r="M15" s="341"/>
      <c r="N15" s="341"/>
      <c r="O15" s="341"/>
      <c r="P15" s="341"/>
      <c r="Q15" s="317"/>
      <c r="R15" s="345" t="s">
        <v>135</v>
      </c>
      <c r="S15" s="346"/>
      <c r="T15" s="346"/>
      <c r="U15" s="346"/>
      <c r="V15" s="346"/>
      <c r="W15" s="346"/>
      <c r="X15" s="347"/>
      <c r="Y15" s="316" t="s">
        <v>15</v>
      </c>
      <c r="Z15" s="317"/>
      <c r="AA15" s="342" t="s">
        <v>185</v>
      </c>
      <c r="AB15" s="343"/>
      <c r="AC15" s="343"/>
      <c r="AD15" s="343"/>
      <c r="AE15" s="344"/>
    </row>
    <row r="16" spans="1:31" ht="9" customHeight="1">
      <c r="A16" s="24"/>
      <c r="B16" s="20"/>
      <c r="C16" s="349"/>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D16" s="22"/>
      <c r="AE16" s="23"/>
    </row>
    <row r="17" spans="1:33" s="40" customFormat="1" ht="37.5" customHeight="1">
      <c r="A17" s="289" t="s">
        <v>17</v>
      </c>
      <c r="B17" s="290"/>
      <c r="C17" s="342" t="s">
        <v>186</v>
      </c>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4"/>
    </row>
    <row r="18" spans="1:33" ht="16.5" customHeight="1">
      <c r="A18" s="41"/>
      <c r="B18" s="42"/>
      <c r="C18" s="42"/>
      <c r="D18" s="42"/>
      <c r="E18" s="42"/>
      <c r="F18" s="42"/>
      <c r="G18" s="42"/>
      <c r="H18" s="42"/>
      <c r="I18" s="42"/>
      <c r="J18" s="42"/>
      <c r="K18" s="42"/>
      <c r="L18" s="42"/>
      <c r="M18" s="42"/>
      <c r="N18" s="42"/>
      <c r="O18" s="42"/>
      <c r="P18" s="42"/>
      <c r="Q18" s="42"/>
      <c r="R18" s="42"/>
      <c r="S18" s="42"/>
      <c r="T18" s="42"/>
      <c r="U18" s="42"/>
      <c r="V18" s="42"/>
      <c r="W18" s="42"/>
      <c r="X18" s="42"/>
      <c r="Y18" s="206"/>
      <c r="Z18" s="206"/>
      <c r="AA18" s="206"/>
      <c r="AB18" s="42"/>
      <c r="AD18" s="42"/>
      <c r="AE18" s="43"/>
    </row>
    <row r="19" spans="1:33" ht="31.95" customHeight="1">
      <c r="A19" s="316" t="s">
        <v>138</v>
      </c>
      <c r="B19" s="34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17"/>
      <c r="AF19" s="44"/>
    </row>
    <row r="20" spans="1:33" ht="31.95" customHeight="1">
      <c r="A20" s="45" t="s">
        <v>19</v>
      </c>
      <c r="B20" s="356" t="s">
        <v>139</v>
      </c>
      <c r="C20" s="357"/>
      <c r="D20" s="357"/>
      <c r="E20" s="357"/>
      <c r="F20" s="357"/>
      <c r="G20" s="357"/>
      <c r="H20" s="357"/>
      <c r="I20" s="357"/>
      <c r="J20" s="357"/>
      <c r="K20" s="357"/>
      <c r="L20" s="357"/>
      <c r="M20" s="357"/>
      <c r="N20" s="357"/>
      <c r="O20" s="358"/>
      <c r="P20" s="316" t="s">
        <v>140</v>
      </c>
      <c r="Q20" s="341"/>
      <c r="R20" s="341"/>
      <c r="S20" s="341"/>
      <c r="T20" s="341"/>
      <c r="U20" s="341"/>
      <c r="V20" s="341"/>
      <c r="W20" s="341"/>
      <c r="X20" s="341"/>
      <c r="Y20" s="341"/>
      <c r="Z20" s="341"/>
      <c r="AA20" s="341"/>
      <c r="AB20" s="341"/>
      <c r="AC20" s="341"/>
      <c r="AD20" s="341"/>
      <c r="AE20" s="317"/>
      <c r="AF20" s="44"/>
    </row>
    <row r="21" spans="1:33" ht="31.95" customHeight="1">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5" t="s">
        <v>141</v>
      </c>
      <c r="R21" s="50" t="s">
        <v>142</v>
      </c>
      <c r="S21" s="50" t="s">
        <v>143</v>
      </c>
      <c r="T21" s="50" t="s">
        <v>144</v>
      </c>
      <c r="U21" s="50" t="s">
        <v>145</v>
      </c>
      <c r="V21" s="50" t="s">
        <v>146</v>
      </c>
      <c r="W21" s="50" t="s">
        <v>128</v>
      </c>
      <c r="X21" s="50" t="s">
        <v>147</v>
      </c>
      <c r="Y21" s="50" t="s">
        <v>148</v>
      </c>
      <c r="Z21" s="50" t="s">
        <v>149</v>
      </c>
      <c r="AA21" s="50" t="s">
        <v>150</v>
      </c>
      <c r="AB21" s="50" t="s">
        <v>151</v>
      </c>
      <c r="AC21" s="50" t="s">
        <v>102</v>
      </c>
      <c r="AD21" s="51" t="s">
        <v>152</v>
      </c>
      <c r="AE21" s="51" t="s">
        <v>153</v>
      </c>
      <c r="AF21" s="52"/>
    </row>
    <row r="22" spans="1:33" ht="31.95" customHeight="1">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f>173000000+87933503</f>
        <v>260933503</v>
      </c>
      <c r="Y22" s="58"/>
      <c r="Z22" s="58"/>
      <c r="AA22" s="58">
        <f>6513777</f>
        <v>6513777</v>
      </c>
      <c r="AB22" s="58"/>
      <c r="AC22" s="58">
        <f>SUM(Q22:AB22)</f>
        <v>267447280</v>
      </c>
      <c r="AE22" s="59"/>
      <c r="AF22" s="52"/>
    </row>
    <row r="23" spans="1:33" ht="31.95" customHeight="1">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f>53379405</f>
        <v>53379405</v>
      </c>
      <c r="X23" s="62">
        <f>226379405-W23</f>
        <v>173000000</v>
      </c>
      <c r="Y23" s="62">
        <f>226379405-W23-X23</f>
        <v>0</v>
      </c>
      <c r="Z23" s="62"/>
      <c r="AA23" s="62"/>
      <c r="AB23" s="62"/>
      <c r="AC23" s="62">
        <f>SUM(Q23:AB23)</f>
        <v>226379405</v>
      </c>
      <c r="AD23" s="170">
        <f>AC23/SUM(W22:AB22)</f>
        <v>0.84644497038818267</v>
      </c>
      <c r="AE23" s="64">
        <f>AC23/AC22</f>
        <v>0.84644497038818267</v>
      </c>
      <c r="AF23" s="52"/>
    </row>
    <row r="24" spans="1:33" ht="31.95" customHeight="1">
      <c r="A24" s="60" t="s">
        <v>23</v>
      </c>
      <c r="B24" s="61">
        <f>+B22-B23</f>
        <v>0</v>
      </c>
      <c r="C24" s="62">
        <f t="shared" ref="C24:M24" si="0">+C22-C23</f>
        <v>0</v>
      </c>
      <c r="D24" s="62">
        <f t="shared" si="0"/>
        <v>0</v>
      </c>
      <c r="E24" s="62">
        <f t="shared" si="0"/>
        <v>0</v>
      </c>
      <c r="F24" s="62">
        <f t="shared" si="0"/>
        <v>0</v>
      </c>
      <c r="G24" s="62">
        <f t="shared" si="0"/>
        <v>0</v>
      </c>
      <c r="H24" s="62">
        <f t="shared" si="0"/>
        <v>0</v>
      </c>
      <c r="I24" s="62"/>
      <c r="J24" s="62"/>
      <c r="K24" s="62"/>
      <c r="L24" s="62">
        <f t="shared" si="0"/>
        <v>0</v>
      </c>
      <c r="M24" s="62">
        <f t="shared" si="0"/>
        <v>0</v>
      </c>
      <c r="N24" s="62">
        <f>SUM(B24:M24)</f>
        <v>0</v>
      </c>
      <c r="O24" s="65"/>
      <c r="P24" s="60" t="s">
        <v>31</v>
      </c>
      <c r="Q24" s="61"/>
      <c r="R24" s="62"/>
      <c r="S24" s="62"/>
      <c r="T24" s="62"/>
      <c r="U24" s="62"/>
      <c r="V24" s="62"/>
      <c r="W24" s="62"/>
      <c r="X24" s="62"/>
      <c r="Y24" s="62">
        <f>31465788</f>
        <v>31465788</v>
      </c>
      <c r="Z24" s="62">
        <f>59916667</f>
        <v>59916667</v>
      </c>
      <c r="AA24" s="62">
        <v>55083333</v>
      </c>
      <c r="AB24" s="62">
        <v>120981492</v>
      </c>
      <c r="AC24" s="62">
        <f>SUM(Q24:AB24)</f>
        <v>267447280</v>
      </c>
      <c r="AD24" s="62"/>
      <c r="AE24" s="66"/>
      <c r="AF24" s="52"/>
    </row>
    <row r="25" spans="1:33" ht="31.95" customHeight="1">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f>16363000</f>
        <v>16363000</v>
      </c>
      <c r="Z25" s="69"/>
      <c r="AA25" s="69"/>
      <c r="AB25" s="69"/>
      <c r="AC25" s="69">
        <f>SUM(Q25:AB25)</f>
        <v>16363000</v>
      </c>
      <c r="AD25" s="69">
        <f>AC25/SUM(W24:AB24)</f>
        <v>6.1182151487949324E-2</v>
      </c>
      <c r="AE25" s="71">
        <f>AC25/AC24</f>
        <v>6.1182151487949324E-2</v>
      </c>
      <c r="AF25" s="52"/>
    </row>
    <row r="26" spans="1:33" s="72" customFormat="1" ht="16.5" customHeight="1"/>
    <row r="27" spans="1:33" ht="34.200000000000003" customHeight="1">
      <c r="A27" s="350" t="s">
        <v>154</v>
      </c>
      <c r="B27" s="35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2"/>
    </row>
    <row r="28" spans="1:33" ht="15" customHeight="1">
      <c r="A28" s="254" t="s">
        <v>34</v>
      </c>
      <c r="B28" s="256" t="s">
        <v>36</v>
      </c>
      <c r="C28" s="256"/>
      <c r="D28" s="256" t="s">
        <v>155</v>
      </c>
      <c r="E28" s="256"/>
      <c r="F28" s="256"/>
      <c r="G28" s="256"/>
      <c r="H28" s="256"/>
      <c r="I28" s="256"/>
      <c r="J28" s="256"/>
      <c r="K28" s="256"/>
      <c r="L28" s="256"/>
      <c r="M28" s="256"/>
      <c r="N28" s="256"/>
      <c r="O28" s="256"/>
      <c r="P28" s="256" t="s">
        <v>102</v>
      </c>
      <c r="Q28" s="256" t="s">
        <v>156</v>
      </c>
      <c r="R28" s="256"/>
      <c r="S28" s="256"/>
      <c r="T28" s="256"/>
      <c r="U28" s="256"/>
      <c r="V28" s="256"/>
      <c r="W28" s="256"/>
      <c r="X28" s="256"/>
      <c r="Y28" s="256" t="s">
        <v>157</v>
      </c>
      <c r="Z28" s="256"/>
      <c r="AA28" s="256"/>
      <c r="AB28" s="256"/>
      <c r="AC28" s="256"/>
      <c r="AD28" s="256"/>
      <c r="AE28" s="353"/>
    </row>
    <row r="29" spans="1:33" ht="27" customHeight="1">
      <c r="A29" s="254"/>
      <c r="B29" s="256"/>
      <c r="C29" s="256"/>
      <c r="D29" s="73" t="s">
        <v>141</v>
      </c>
      <c r="E29" s="73" t="s">
        <v>142</v>
      </c>
      <c r="F29" s="73" t="s">
        <v>143</v>
      </c>
      <c r="G29" s="73" t="s">
        <v>144</v>
      </c>
      <c r="H29" s="73" t="s">
        <v>145</v>
      </c>
      <c r="I29" s="73" t="s">
        <v>146</v>
      </c>
      <c r="J29" s="73" t="s">
        <v>128</v>
      </c>
      <c r="K29" s="73" t="s">
        <v>147</v>
      </c>
      <c r="L29" s="73" t="s">
        <v>148</v>
      </c>
      <c r="M29" s="73" t="s">
        <v>149</v>
      </c>
      <c r="N29" s="73" t="s">
        <v>150</v>
      </c>
      <c r="O29" s="73" t="s">
        <v>151</v>
      </c>
      <c r="P29" s="256"/>
      <c r="Q29" s="256"/>
      <c r="R29" s="256"/>
      <c r="S29" s="256"/>
      <c r="T29" s="256"/>
      <c r="U29" s="256"/>
      <c r="V29" s="256"/>
      <c r="W29" s="256"/>
      <c r="X29" s="256"/>
      <c r="Y29" s="256"/>
      <c r="Z29" s="256"/>
      <c r="AA29" s="256"/>
      <c r="AB29" s="256"/>
      <c r="AC29" s="256"/>
      <c r="AD29" s="256"/>
      <c r="AE29" s="353"/>
    </row>
    <row r="30" spans="1:33" ht="42" customHeight="1">
      <c r="A30" s="163"/>
      <c r="B30" s="359"/>
      <c r="C30" s="359"/>
      <c r="D30" s="16"/>
      <c r="E30" s="16"/>
      <c r="F30" s="16"/>
      <c r="G30" s="16"/>
      <c r="H30" s="16"/>
      <c r="I30" s="16"/>
      <c r="J30" s="16"/>
      <c r="K30" s="16"/>
      <c r="L30" s="16"/>
      <c r="M30" s="16"/>
      <c r="N30" s="16"/>
      <c r="O30" s="16"/>
      <c r="P30" s="74">
        <f>SUM(D30:O30)</f>
        <v>0</v>
      </c>
      <c r="Q30" s="348" t="s">
        <v>158</v>
      </c>
      <c r="R30" s="348"/>
      <c r="S30" s="348"/>
      <c r="T30" s="348"/>
      <c r="U30" s="348"/>
      <c r="V30" s="348"/>
      <c r="W30" s="348"/>
      <c r="X30" s="348"/>
      <c r="Y30" s="348" t="s">
        <v>43</v>
      </c>
      <c r="Z30" s="348"/>
      <c r="AA30" s="348"/>
      <c r="AB30" s="348"/>
      <c r="AC30" s="348"/>
      <c r="AD30" s="348"/>
      <c r="AE30" s="355"/>
      <c r="AF30" s="136"/>
      <c r="AG30" s="136"/>
    </row>
    <row r="31" spans="1:33" ht="12" customHeight="1">
      <c r="A31" s="75"/>
      <c r="B31" s="76"/>
      <c r="C31" s="76"/>
      <c r="D31" s="27"/>
      <c r="E31" s="27"/>
      <c r="F31" s="27"/>
      <c r="G31" s="27"/>
      <c r="H31" s="27"/>
      <c r="I31" s="27"/>
      <c r="J31" s="27"/>
      <c r="K31" s="27"/>
      <c r="L31" s="27"/>
      <c r="M31" s="27"/>
      <c r="N31" s="27"/>
      <c r="O31" s="27"/>
      <c r="P31" s="77"/>
      <c r="Q31" s="137"/>
      <c r="R31" s="137"/>
      <c r="S31" s="137"/>
      <c r="T31" s="137"/>
      <c r="U31" s="137"/>
      <c r="V31" s="137"/>
      <c r="W31" s="137"/>
      <c r="X31" s="137"/>
      <c r="Y31" s="137"/>
      <c r="Z31" s="137"/>
      <c r="AA31" s="137"/>
      <c r="AB31" s="137"/>
      <c r="AC31" s="137"/>
      <c r="AD31" s="137"/>
      <c r="AE31" s="138"/>
      <c r="AF31" s="136"/>
      <c r="AG31" s="136"/>
    </row>
    <row r="32" spans="1:33" ht="45" customHeight="1">
      <c r="A32" s="257" t="s">
        <v>159</v>
      </c>
      <c r="B32" s="258"/>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9"/>
      <c r="AF32" s="136"/>
      <c r="AG32" s="136"/>
    </row>
    <row r="33" spans="1:41" ht="22.95" customHeight="1">
      <c r="A33" s="254" t="s">
        <v>44</v>
      </c>
      <c r="B33" s="256" t="s">
        <v>46</v>
      </c>
      <c r="C33" s="256" t="s">
        <v>36</v>
      </c>
      <c r="D33" s="256" t="s">
        <v>160</v>
      </c>
      <c r="E33" s="256"/>
      <c r="F33" s="256"/>
      <c r="G33" s="256"/>
      <c r="H33" s="256"/>
      <c r="I33" s="256"/>
      <c r="J33" s="256"/>
      <c r="K33" s="256"/>
      <c r="L33" s="256"/>
      <c r="M33" s="256"/>
      <c r="N33" s="256"/>
      <c r="O33" s="256"/>
      <c r="P33" s="256"/>
      <c r="Q33" s="256" t="s">
        <v>161</v>
      </c>
      <c r="R33" s="256"/>
      <c r="S33" s="256"/>
      <c r="T33" s="256"/>
      <c r="U33" s="256"/>
      <c r="V33" s="256"/>
      <c r="W33" s="256"/>
      <c r="X33" s="256"/>
      <c r="Y33" s="256"/>
      <c r="Z33" s="256"/>
      <c r="AA33" s="256"/>
      <c r="AB33" s="256"/>
      <c r="AC33" s="256"/>
      <c r="AD33" s="256"/>
      <c r="AE33" s="353"/>
      <c r="AF33" s="136"/>
      <c r="AG33" s="139"/>
      <c r="AH33" s="78"/>
      <c r="AI33" s="78"/>
      <c r="AJ33" s="78"/>
      <c r="AK33" s="78"/>
      <c r="AL33" s="78"/>
      <c r="AM33" s="78"/>
      <c r="AN33" s="78"/>
      <c r="AO33" s="78"/>
    </row>
    <row r="34" spans="1:41" ht="27" customHeight="1">
      <c r="A34" s="254"/>
      <c r="B34" s="256"/>
      <c r="C34" s="354"/>
      <c r="D34" s="73" t="s">
        <v>141</v>
      </c>
      <c r="E34" s="73" t="s">
        <v>142</v>
      </c>
      <c r="F34" s="73" t="s">
        <v>143</v>
      </c>
      <c r="G34" s="73" t="s">
        <v>144</v>
      </c>
      <c r="H34" s="73" t="s">
        <v>145</v>
      </c>
      <c r="I34" s="73" t="s">
        <v>146</v>
      </c>
      <c r="J34" s="73" t="s">
        <v>128</v>
      </c>
      <c r="K34" s="73" t="s">
        <v>147</v>
      </c>
      <c r="L34" s="73" t="s">
        <v>148</v>
      </c>
      <c r="M34" s="73" t="s">
        <v>149</v>
      </c>
      <c r="N34" s="73" t="s">
        <v>150</v>
      </c>
      <c r="O34" s="73" t="s">
        <v>151</v>
      </c>
      <c r="P34" s="73" t="s">
        <v>102</v>
      </c>
      <c r="Q34" s="260" t="s">
        <v>52</v>
      </c>
      <c r="R34" s="261"/>
      <c r="S34" s="261"/>
      <c r="T34" s="262"/>
      <c r="U34" s="256" t="s">
        <v>54</v>
      </c>
      <c r="V34" s="256"/>
      <c r="W34" s="256"/>
      <c r="X34" s="256"/>
      <c r="Y34" s="256" t="s">
        <v>56</v>
      </c>
      <c r="Z34" s="256"/>
      <c r="AA34" s="256"/>
      <c r="AB34" s="256"/>
      <c r="AC34" s="256" t="s">
        <v>58</v>
      </c>
      <c r="AD34" s="256"/>
      <c r="AE34" s="353"/>
      <c r="AF34" s="136"/>
      <c r="AG34" s="139"/>
      <c r="AH34" s="78"/>
      <c r="AI34" s="78"/>
      <c r="AJ34" s="78"/>
      <c r="AK34" s="78"/>
      <c r="AL34" s="78"/>
      <c r="AM34" s="78"/>
      <c r="AN34" s="78"/>
      <c r="AO34" s="78"/>
    </row>
    <row r="35" spans="1:41" ht="129.75" customHeight="1">
      <c r="A35" s="249" t="s">
        <v>186</v>
      </c>
      <c r="B35" s="251">
        <v>0.2</v>
      </c>
      <c r="C35" s="80" t="s">
        <v>48</v>
      </c>
      <c r="D35" s="79"/>
      <c r="E35" s="79"/>
      <c r="F35" s="79"/>
      <c r="G35" s="79"/>
      <c r="H35" s="79"/>
      <c r="I35" s="79"/>
      <c r="J35" s="144">
        <v>0.05</v>
      </c>
      <c r="K35" s="144">
        <v>0.1</v>
      </c>
      <c r="L35" s="144">
        <v>0.15</v>
      </c>
      <c r="M35" s="144">
        <v>0.2</v>
      </c>
      <c r="N35" s="144">
        <v>0.2</v>
      </c>
      <c r="O35" s="144">
        <v>0.3</v>
      </c>
      <c r="P35" s="165">
        <f>SUM(D35:O35)</f>
        <v>1</v>
      </c>
      <c r="Q35" s="268" t="s">
        <v>450</v>
      </c>
      <c r="R35" s="269"/>
      <c r="S35" s="269"/>
      <c r="T35" s="270"/>
      <c r="U35" s="274" t="s">
        <v>451</v>
      </c>
      <c r="V35" s="274"/>
      <c r="W35" s="274"/>
      <c r="X35" s="274"/>
      <c r="Y35" s="274" t="s">
        <v>435</v>
      </c>
      <c r="Z35" s="274"/>
      <c r="AA35" s="274"/>
      <c r="AB35" s="274"/>
      <c r="AC35" s="274" t="s">
        <v>436</v>
      </c>
      <c r="AD35" s="274"/>
      <c r="AE35" s="276"/>
      <c r="AF35" s="136"/>
      <c r="AG35" s="139"/>
      <c r="AH35" s="78"/>
      <c r="AI35" s="78"/>
      <c r="AJ35" s="78"/>
      <c r="AK35" s="78"/>
      <c r="AL35" s="78"/>
      <c r="AM35" s="78"/>
      <c r="AN35" s="78"/>
      <c r="AO35" s="78"/>
    </row>
    <row r="36" spans="1:41" ht="129.75" customHeight="1">
      <c r="A36" s="250"/>
      <c r="B36" s="252"/>
      <c r="C36" s="81" t="s">
        <v>50</v>
      </c>
      <c r="D36" s="140"/>
      <c r="E36" s="140"/>
      <c r="F36" s="140"/>
      <c r="G36" s="82"/>
      <c r="H36" s="82"/>
      <c r="I36" s="82"/>
      <c r="J36" s="83">
        <v>0.05</v>
      </c>
      <c r="K36" s="83">
        <v>0.1</v>
      </c>
      <c r="L36" s="221">
        <v>0.15</v>
      </c>
      <c r="M36" s="82"/>
      <c r="N36" s="82"/>
      <c r="O36" s="82"/>
      <c r="P36" s="83">
        <f>SUM(D36:O36)</f>
        <v>0.30000000000000004</v>
      </c>
      <c r="Q36" s="271"/>
      <c r="R36" s="272"/>
      <c r="S36" s="272"/>
      <c r="T36" s="273"/>
      <c r="U36" s="275"/>
      <c r="V36" s="275"/>
      <c r="W36" s="275"/>
      <c r="X36" s="275"/>
      <c r="Y36" s="275"/>
      <c r="Z36" s="275"/>
      <c r="AA36" s="275"/>
      <c r="AB36" s="275"/>
      <c r="AC36" s="275"/>
      <c r="AD36" s="275"/>
      <c r="AE36" s="277"/>
      <c r="AF36" s="136"/>
      <c r="AG36" s="139"/>
      <c r="AH36" s="78"/>
      <c r="AI36" s="78"/>
      <c r="AJ36" s="78"/>
      <c r="AK36" s="78"/>
      <c r="AL36" s="78"/>
      <c r="AM36" s="78"/>
      <c r="AN36" s="78"/>
      <c r="AO36" s="78"/>
    </row>
    <row r="37" spans="1:41" s="72" customFormat="1" ht="17.25" customHeight="1"/>
    <row r="38" spans="1:41" ht="45" customHeight="1">
      <c r="A38" s="257" t="s">
        <v>162</v>
      </c>
      <c r="B38" s="258"/>
      <c r="C38" s="258"/>
      <c r="D38" s="258"/>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9"/>
      <c r="AG38" s="78"/>
      <c r="AH38" s="78"/>
      <c r="AI38" s="78"/>
      <c r="AJ38" s="78"/>
      <c r="AK38" s="78"/>
      <c r="AL38" s="78"/>
      <c r="AM38" s="78"/>
      <c r="AN38" s="78"/>
      <c r="AO38" s="78"/>
    </row>
    <row r="39" spans="1:41" ht="25.95" customHeight="1">
      <c r="A39" s="253" t="s">
        <v>60</v>
      </c>
      <c r="B39" s="255" t="s">
        <v>163</v>
      </c>
      <c r="C39" s="263" t="s">
        <v>164</v>
      </c>
      <c r="D39" s="265" t="s">
        <v>165</v>
      </c>
      <c r="E39" s="266"/>
      <c r="F39" s="266"/>
      <c r="G39" s="266"/>
      <c r="H39" s="266"/>
      <c r="I39" s="266"/>
      <c r="J39" s="266"/>
      <c r="K39" s="266"/>
      <c r="L39" s="266"/>
      <c r="M39" s="266"/>
      <c r="N39" s="266"/>
      <c r="O39" s="266"/>
      <c r="P39" s="267"/>
      <c r="Q39" s="255" t="s">
        <v>166</v>
      </c>
      <c r="R39" s="255"/>
      <c r="S39" s="255"/>
      <c r="T39" s="255"/>
      <c r="U39" s="255"/>
      <c r="V39" s="255"/>
      <c r="W39" s="255"/>
      <c r="X39" s="255"/>
      <c r="Y39" s="255"/>
      <c r="Z39" s="255"/>
      <c r="AA39" s="255"/>
      <c r="AB39" s="255"/>
      <c r="AC39" s="255"/>
      <c r="AD39" s="255"/>
      <c r="AE39" s="278"/>
      <c r="AG39" s="78"/>
      <c r="AH39" s="78"/>
      <c r="AI39" s="78"/>
      <c r="AJ39" s="78"/>
      <c r="AK39" s="78"/>
      <c r="AL39" s="78"/>
      <c r="AM39" s="78"/>
      <c r="AN39" s="78"/>
      <c r="AO39" s="78"/>
    </row>
    <row r="40" spans="1:41" ht="25.95" customHeight="1">
      <c r="A40" s="254"/>
      <c r="B40" s="256"/>
      <c r="C40" s="264"/>
      <c r="D40" s="73" t="s">
        <v>167</v>
      </c>
      <c r="E40" s="73" t="s">
        <v>168</v>
      </c>
      <c r="F40" s="73" t="s">
        <v>169</v>
      </c>
      <c r="G40" s="73" t="s">
        <v>170</v>
      </c>
      <c r="H40" s="73" t="s">
        <v>171</v>
      </c>
      <c r="I40" s="73" t="s">
        <v>172</v>
      </c>
      <c r="J40" s="73" t="s">
        <v>173</v>
      </c>
      <c r="K40" s="73" t="s">
        <v>174</v>
      </c>
      <c r="L40" s="73" t="s">
        <v>175</v>
      </c>
      <c r="M40" s="73" t="s">
        <v>176</v>
      </c>
      <c r="N40" s="73" t="s">
        <v>177</v>
      </c>
      <c r="O40" s="73" t="s">
        <v>178</v>
      </c>
      <c r="P40" s="73" t="s">
        <v>179</v>
      </c>
      <c r="Q40" s="260" t="s">
        <v>180</v>
      </c>
      <c r="R40" s="261"/>
      <c r="S40" s="261"/>
      <c r="T40" s="261"/>
      <c r="U40" s="261"/>
      <c r="V40" s="261"/>
      <c r="W40" s="261"/>
      <c r="X40" s="262"/>
      <c r="Y40" s="260" t="s">
        <v>68</v>
      </c>
      <c r="Z40" s="261"/>
      <c r="AA40" s="261"/>
      <c r="AB40" s="261"/>
      <c r="AC40" s="261"/>
      <c r="AD40" s="261"/>
      <c r="AE40" s="279"/>
      <c r="AG40" s="84"/>
      <c r="AH40" s="84"/>
      <c r="AI40" s="84"/>
      <c r="AJ40" s="84"/>
      <c r="AK40" s="84"/>
      <c r="AL40" s="84"/>
      <c r="AM40" s="84"/>
      <c r="AN40" s="84"/>
      <c r="AO40" s="84"/>
    </row>
    <row r="41" spans="1:41" ht="129" customHeight="1">
      <c r="A41" s="371" t="s">
        <v>388</v>
      </c>
      <c r="B41" s="246">
        <v>0.1</v>
      </c>
      <c r="C41" s="85" t="s">
        <v>48</v>
      </c>
      <c r="D41" s="86"/>
      <c r="E41" s="86"/>
      <c r="F41" s="86"/>
      <c r="G41" s="86"/>
      <c r="H41" s="86"/>
      <c r="I41" s="86"/>
      <c r="J41" s="144">
        <v>0.1</v>
      </c>
      <c r="K41" s="144">
        <v>0.15</v>
      </c>
      <c r="L41" s="144">
        <v>0.25</v>
      </c>
      <c r="M41" s="144">
        <v>0.25</v>
      </c>
      <c r="N41" s="144">
        <v>0.15</v>
      </c>
      <c r="O41" s="144">
        <v>0.1</v>
      </c>
      <c r="P41" s="164">
        <f t="shared" ref="P41:P44" si="1">SUM(D41:O41)</f>
        <v>1</v>
      </c>
      <c r="Q41" s="372" t="s">
        <v>444</v>
      </c>
      <c r="R41" s="373"/>
      <c r="S41" s="373"/>
      <c r="T41" s="373"/>
      <c r="U41" s="373"/>
      <c r="V41" s="373"/>
      <c r="W41" s="373"/>
      <c r="X41" s="374"/>
      <c r="Y41" s="231" t="s">
        <v>501</v>
      </c>
      <c r="Z41" s="232"/>
      <c r="AA41" s="232"/>
      <c r="AB41" s="232"/>
      <c r="AC41" s="232"/>
      <c r="AD41" s="232"/>
      <c r="AE41" s="233"/>
      <c r="AG41" s="88"/>
      <c r="AH41" s="88"/>
      <c r="AI41" s="88"/>
      <c r="AJ41" s="88"/>
      <c r="AK41" s="88"/>
      <c r="AL41" s="88"/>
      <c r="AM41" s="88"/>
      <c r="AN41" s="88"/>
      <c r="AO41" s="88"/>
    </row>
    <row r="42" spans="1:41" ht="129" customHeight="1">
      <c r="A42" s="371"/>
      <c r="B42" s="246"/>
      <c r="C42" s="89" t="s">
        <v>50</v>
      </c>
      <c r="D42" s="90"/>
      <c r="E42" s="90" t="s">
        <v>187</v>
      </c>
      <c r="F42" s="90"/>
      <c r="G42" s="90"/>
      <c r="H42" s="90"/>
      <c r="I42" s="90"/>
      <c r="J42" s="90">
        <v>0.1</v>
      </c>
      <c r="K42" s="90">
        <v>0.15</v>
      </c>
      <c r="L42" s="90">
        <v>0.25</v>
      </c>
      <c r="M42" s="90"/>
      <c r="N42" s="90"/>
      <c r="O42" s="90"/>
      <c r="P42" s="87">
        <f t="shared" si="1"/>
        <v>0.5</v>
      </c>
      <c r="Q42" s="375"/>
      <c r="R42" s="376"/>
      <c r="S42" s="376"/>
      <c r="T42" s="376"/>
      <c r="U42" s="376"/>
      <c r="V42" s="376"/>
      <c r="W42" s="376"/>
      <c r="X42" s="377"/>
      <c r="Y42" s="234"/>
      <c r="Z42" s="235"/>
      <c r="AA42" s="235"/>
      <c r="AB42" s="235"/>
      <c r="AC42" s="235"/>
      <c r="AD42" s="235"/>
      <c r="AE42" s="236"/>
    </row>
    <row r="43" spans="1:41" ht="61.2" customHeight="1">
      <c r="A43" s="371" t="s">
        <v>385</v>
      </c>
      <c r="B43" s="246">
        <v>0.1</v>
      </c>
      <c r="C43" s="85" t="s">
        <v>48</v>
      </c>
      <c r="D43" s="86"/>
      <c r="E43" s="86"/>
      <c r="F43" s="86"/>
      <c r="G43" s="86"/>
      <c r="H43" s="86"/>
      <c r="I43" s="86"/>
      <c r="J43" s="144">
        <v>0</v>
      </c>
      <c r="K43" s="144">
        <v>0.2</v>
      </c>
      <c r="L43" s="144">
        <v>0.2</v>
      </c>
      <c r="M43" s="144">
        <v>0.2</v>
      </c>
      <c r="N43" s="144">
        <v>0.2</v>
      </c>
      <c r="O43" s="144">
        <v>0.2</v>
      </c>
      <c r="P43" s="164">
        <f>SUM(J43:O43)</f>
        <v>1</v>
      </c>
      <c r="Q43" s="237" t="s">
        <v>445</v>
      </c>
      <c r="R43" s="232"/>
      <c r="S43" s="232"/>
      <c r="T43" s="232"/>
      <c r="U43" s="232"/>
      <c r="V43" s="232"/>
      <c r="W43" s="232"/>
      <c r="X43" s="238"/>
      <c r="Y43" s="231" t="s">
        <v>502</v>
      </c>
      <c r="Z43" s="232"/>
      <c r="AA43" s="232"/>
      <c r="AB43" s="232"/>
      <c r="AC43" s="232"/>
      <c r="AD43" s="232"/>
      <c r="AE43" s="233"/>
    </row>
    <row r="44" spans="1:41" ht="74.7" customHeight="1">
      <c r="A44" s="371"/>
      <c r="B44" s="246"/>
      <c r="C44" s="89" t="s">
        <v>50</v>
      </c>
      <c r="D44" s="90"/>
      <c r="E44" s="90"/>
      <c r="F44" s="90"/>
      <c r="G44" s="90"/>
      <c r="H44" s="90"/>
      <c r="I44" s="90"/>
      <c r="J44" s="90">
        <v>0</v>
      </c>
      <c r="K44" s="90">
        <v>0.2</v>
      </c>
      <c r="L44" s="90">
        <v>0.2</v>
      </c>
      <c r="M44" s="90"/>
      <c r="N44" s="90"/>
      <c r="O44" s="90"/>
      <c r="P44" s="87">
        <f t="shared" si="1"/>
        <v>0.4</v>
      </c>
      <c r="Q44" s="234"/>
      <c r="R44" s="235"/>
      <c r="S44" s="235"/>
      <c r="T44" s="235"/>
      <c r="U44" s="235"/>
      <c r="V44" s="235"/>
      <c r="W44" s="235"/>
      <c r="X44" s="239"/>
      <c r="Y44" s="234"/>
      <c r="Z44" s="235"/>
      <c r="AA44" s="235"/>
      <c r="AB44" s="235"/>
      <c r="AC44" s="235"/>
      <c r="AD44" s="235"/>
      <c r="AE44" s="236"/>
    </row>
    <row r="45" spans="1:41" ht="15" customHeight="1">
      <c r="A45" s="15" t="s">
        <v>181</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8A29AB73-E220-400C-BE8D-D6B850231C70}">
      <formula1>$B$21:$M$21</formula1>
    </dataValidation>
    <dataValidation type="textLength" operator="lessThanOrEqual" allowBlank="1" showInputMessage="1" showErrorMessage="1" errorTitle="Máximo 2.000 caracteres" error="Máximo 2.000 caracteres" promptTitle="2.000 caracteres" sqref="Q30:Q31" xr:uid="{E1CE5E46-895A-4D6D-9A3C-18B1E674B149}">
      <formula1>2000</formula1>
    </dataValidation>
    <dataValidation type="textLength" operator="lessThanOrEqual" allowBlank="1" showInputMessage="1" showErrorMessage="1" errorTitle="Máximo 2.000 caracteres" error="Máximo 2.000 caracteres" sqref="AC35 Q35 Y35 Q41 Q43" xr:uid="{DB0920DC-C83A-4B43-A7A8-5FC91F423853}">
      <formula1>2000</formula1>
    </dataValidation>
  </dataValidations>
  <hyperlinks>
    <hyperlink ref="Y41" r:id="rId1" xr:uid="{B675A033-4E64-094F-AE89-9E7EBAFC0EC0}"/>
    <hyperlink ref="Y43" r:id="rId2" xr:uid="{5DE41AC6-78E5-654F-8C4D-F1AFEA813C96}"/>
  </hyperlinks>
  <pageMargins left="0.25" right="0.25" top="0.75" bottom="0.75" header="0.3" footer="0.3"/>
  <pageSetup scale="19" orientation="landscape"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E0B421EB-52C8-4D9A-B52C-3D9A34198604}">
          <x14:formula1>
            <xm:f>listas!$C$2:$C$20</xm:f>
          </x14:formula1>
          <xm:sqref>AA15:AE15</xm:sqref>
        </x14:dataValidation>
        <x14:dataValidation type="list" allowBlank="1" showInputMessage="1" showErrorMessage="1" xr:uid="{CBFAEBA1-6193-428E-A541-2E57372DEC28}">
          <x14:formula1>
            <xm:f>listas!$B$2:$B$8</xm:f>
          </x14:formula1>
          <xm:sqref>R15:X15</xm:sqref>
        </x14:dataValidation>
        <x14:dataValidation type="list" allowBlank="1" showInputMessage="1" showErrorMessage="1" xr:uid="{6BF3F79E-9E92-4F3D-957D-5E9C18E84B3F}">
          <x14:formula1>
            <xm:f>listas!$A$2:$A$6</xm:f>
          </x14:formula1>
          <xm:sqref>C15:K15</xm:sqref>
        </x14:dataValidation>
        <x14:dataValidation type="list" allowBlank="1" showInputMessage="1" showErrorMessage="1" xr:uid="{E8B6284F-63D8-4344-AB88-F896AE557370}">
          <x14:formula1>
            <xm:f>listas!$D$2:$D$15</xm:f>
          </x14:formula1>
          <xm:sqref>C11:AE13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XFA32"/>
  <sheetViews>
    <sheetView topLeftCell="A5" zoomScale="13" zoomScaleNormal="97" workbookViewId="0">
      <selection sqref="A1:AV32"/>
    </sheetView>
  </sheetViews>
  <sheetFormatPr baseColWidth="10" defaultColWidth="10.6640625" defaultRowHeight="13.8"/>
  <cols>
    <col min="1" max="1" width="15" style="15" customWidth="1"/>
    <col min="2" max="2" width="8.33203125" style="15" customWidth="1"/>
    <col min="3" max="3" width="55.33203125" style="15" customWidth="1"/>
    <col min="4" max="4" width="39.44140625" style="15" customWidth="1"/>
    <col min="5" max="5" width="29.33203125" style="15" customWidth="1"/>
    <col min="6" max="6" width="25.6640625" style="146" customWidth="1"/>
    <col min="7" max="7" width="20.44140625" style="15" customWidth="1"/>
    <col min="8" max="8" width="26.109375" style="15" customWidth="1"/>
    <col min="9" max="9" width="15.33203125" style="15" customWidth="1"/>
    <col min="10" max="10" width="21.109375" style="15" customWidth="1"/>
    <col min="11" max="11" width="21.109375" style="146" customWidth="1"/>
    <col min="12" max="15" width="8.6640625" style="15" customWidth="1"/>
    <col min="16" max="16" width="22.33203125" style="15" customWidth="1"/>
    <col min="17" max="17" width="22.44140625" style="15" customWidth="1"/>
    <col min="18" max="28" width="7.44140625" style="15" customWidth="1"/>
    <col min="29" max="29" width="7.6640625" style="15" customWidth="1"/>
    <col min="30" max="30" width="9" style="15" customWidth="1"/>
    <col min="31" max="40" width="8.109375" style="15" customWidth="1"/>
    <col min="41" max="41" width="5.6640625" style="15" customWidth="1"/>
    <col min="42" max="42" width="17.109375" style="15" customWidth="1"/>
    <col min="43" max="43" width="15.6640625" style="124" customWidth="1"/>
    <col min="44" max="44" width="103.33203125" style="146" customWidth="1"/>
    <col min="45" max="45" width="50.6640625" style="210" customWidth="1"/>
    <col min="46" max="46" width="100.44140625" style="146" customWidth="1"/>
    <col min="47" max="48" width="50.6640625" style="146" customWidth="1"/>
    <col min="49" max="50" width="10.6640625" style="72"/>
    <col min="51" max="16379" width="10.6640625" style="15"/>
    <col min="16380" max="16380" width="9" style="15" customWidth="1"/>
    <col min="16381" max="16384" width="10.6640625" style="15"/>
  </cols>
  <sheetData>
    <row r="1" spans="1:48 16381:16381" ht="16.2" customHeight="1" thickBot="1">
      <c r="A1" s="382" t="s">
        <v>121</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4"/>
      <c r="AU1" s="378" t="s">
        <v>122</v>
      </c>
      <c r="AV1" s="379"/>
    </row>
    <row r="2" spans="1:48 16381:16381" ht="16.2" customHeight="1" thickBot="1">
      <c r="A2" s="385" t="s">
        <v>123</v>
      </c>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7"/>
      <c r="AU2" s="335" t="s">
        <v>124</v>
      </c>
      <c r="AV2" s="380"/>
    </row>
    <row r="3" spans="1:48 16381:16381" ht="15" customHeight="1" thickBot="1">
      <c r="A3" s="388" t="s">
        <v>0</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c r="AK3" s="389"/>
      <c r="AL3" s="389"/>
      <c r="AM3" s="389"/>
      <c r="AN3" s="389"/>
      <c r="AO3" s="389"/>
      <c r="AP3" s="389"/>
      <c r="AQ3" s="389"/>
      <c r="AR3" s="389"/>
      <c r="AS3" s="389"/>
      <c r="AT3" s="390"/>
      <c r="AU3" s="335" t="s">
        <v>126</v>
      </c>
      <c r="AV3" s="380"/>
    </row>
    <row r="4" spans="1:48 16381:16381" ht="16.2" customHeight="1">
      <c r="A4" s="382"/>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3"/>
      <c r="AP4" s="383"/>
      <c r="AQ4" s="383"/>
      <c r="AR4" s="383"/>
      <c r="AS4" s="383"/>
      <c r="AT4" s="384"/>
      <c r="AU4" s="381" t="s">
        <v>188</v>
      </c>
      <c r="AV4" s="381"/>
    </row>
    <row r="5" spans="1:48 16381:16381" ht="15" customHeight="1">
      <c r="A5" s="406" t="s">
        <v>189</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8"/>
      <c r="AD5" s="394" t="s">
        <v>132</v>
      </c>
      <c r="AE5" s="395"/>
      <c r="AF5" s="395"/>
      <c r="AG5" s="395"/>
      <c r="AH5" s="395"/>
      <c r="AI5" s="395"/>
      <c r="AJ5" s="395"/>
      <c r="AK5" s="395"/>
      <c r="AL5" s="395"/>
      <c r="AM5" s="395"/>
      <c r="AN5" s="395"/>
      <c r="AO5" s="395"/>
      <c r="AP5" s="395"/>
      <c r="AQ5" s="396"/>
      <c r="AR5" s="403" t="s">
        <v>104</v>
      </c>
      <c r="AS5" s="403" t="s">
        <v>106</v>
      </c>
      <c r="AT5" s="403" t="s">
        <v>108</v>
      </c>
      <c r="AU5" s="403" t="s">
        <v>110</v>
      </c>
      <c r="AV5" s="403" t="s">
        <v>190</v>
      </c>
    </row>
    <row r="6" spans="1:48 16381:16381" ht="15" customHeight="1">
      <c r="A6" s="409" t="s">
        <v>6</v>
      </c>
      <c r="B6" s="410">
        <v>45569</v>
      </c>
      <c r="C6" s="411"/>
      <c r="D6" s="109" t="s">
        <v>129</v>
      </c>
      <c r="E6" s="110"/>
      <c r="F6" s="147"/>
      <c r="G6" s="111"/>
      <c r="H6" s="112"/>
      <c r="I6" s="112"/>
      <c r="J6" s="112"/>
      <c r="K6" s="150"/>
      <c r="L6" s="112"/>
      <c r="M6" s="112"/>
      <c r="N6" s="112"/>
      <c r="O6" s="112"/>
      <c r="P6" s="112"/>
      <c r="Q6" s="112"/>
      <c r="R6" s="112"/>
      <c r="S6" s="112"/>
      <c r="T6" s="112"/>
      <c r="U6" s="112"/>
      <c r="V6" s="112"/>
      <c r="W6" s="112"/>
      <c r="X6" s="112"/>
      <c r="Y6" s="112"/>
      <c r="Z6" s="112"/>
      <c r="AA6" s="112"/>
      <c r="AB6" s="112"/>
      <c r="AC6" s="113"/>
      <c r="AD6" s="397"/>
      <c r="AE6" s="398"/>
      <c r="AF6" s="398"/>
      <c r="AG6" s="398"/>
      <c r="AH6" s="398"/>
      <c r="AI6" s="398"/>
      <c r="AJ6" s="398"/>
      <c r="AK6" s="398"/>
      <c r="AL6" s="398"/>
      <c r="AM6" s="398"/>
      <c r="AN6" s="398"/>
      <c r="AO6" s="398"/>
      <c r="AP6" s="398"/>
      <c r="AQ6" s="399"/>
      <c r="AR6" s="404"/>
      <c r="AS6" s="404"/>
      <c r="AT6" s="404"/>
      <c r="AU6" s="404"/>
      <c r="AV6" s="404"/>
    </row>
    <row r="7" spans="1:48 16381:16381" ht="15" customHeight="1">
      <c r="A7" s="409"/>
      <c r="B7" s="411"/>
      <c r="C7" s="411"/>
      <c r="D7" s="109" t="s">
        <v>131</v>
      </c>
      <c r="E7" s="110"/>
      <c r="F7" s="148"/>
      <c r="G7" s="114"/>
      <c r="H7" s="115"/>
      <c r="I7" s="115"/>
      <c r="J7" s="115"/>
      <c r="K7" s="151"/>
      <c r="L7" s="115"/>
      <c r="M7" s="115"/>
      <c r="N7" s="115"/>
      <c r="O7" s="115"/>
      <c r="P7" s="115"/>
      <c r="Q7" s="115"/>
      <c r="R7" s="115"/>
      <c r="S7" s="115"/>
      <c r="T7" s="115"/>
      <c r="U7" s="115"/>
      <c r="V7" s="115"/>
      <c r="W7" s="115"/>
      <c r="X7" s="115"/>
      <c r="Y7" s="115"/>
      <c r="Z7" s="115"/>
      <c r="AA7" s="115"/>
      <c r="AB7" s="115"/>
      <c r="AC7" s="116"/>
      <c r="AD7" s="397"/>
      <c r="AE7" s="398"/>
      <c r="AF7" s="398"/>
      <c r="AG7" s="398"/>
      <c r="AH7" s="398"/>
      <c r="AI7" s="398"/>
      <c r="AJ7" s="398"/>
      <c r="AK7" s="398"/>
      <c r="AL7" s="398"/>
      <c r="AM7" s="398"/>
      <c r="AN7" s="398"/>
      <c r="AO7" s="398"/>
      <c r="AP7" s="398"/>
      <c r="AQ7" s="399"/>
      <c r="AR7" s="404"/>
      <c r="AS7" s="404"/>
      <c r="AT7" s="404"/>
      <c r="AU7" s="404"/>
      <c r="AV7" s="404"/>
    </row>
    <row r="8" spans="1:48 16381:16381" ht="15" customHeight="1">
      <c r="A8" s="409"/>
      <c r="B8" s="411"/>
      <c r="C8" s="411"/>
      <c r="D8" s="109" t="s">
        <v>132</v>
      </c>
      <c r="E8" s="110" t="s">
        <v>183</v>
      </c>
      <c r="F8" s="149"/>
      <c r="G8" s="117"/>
      <c r="H8" s="118"/>
      <c r="I8" s="118"/>
      <c r="J8" s="118"/>
      <c r="K8" s="152"/>
      <c r="L8" s="118"/>
      <c r="M8" s="118"/>
      <c r="N8" s="118"/>
      <c r="O8" s="118"/>
      <c r="P8" s="118"/>
      <c r="Q8" s="118"/>
      <c r="R8" s="118"/>
      <c r="S8" s="118"/>
      <c r="T8" s="118"/>
      <c r="U8" s="118"/>
      <c r="V8" s="118"/>
      <c r="W8" s="118"/>
      <c r="X8" s="118"/>
      <c r="Y8" s="118"/>
      <c r="Z8" s="118"/>
      <c r="AA8" s="118"/>
      <c r="AB8" s="118"/>
      <c r="AC8" s="119"/>
      <c r="AD8" s="397"/>
      <c r="AE8" s="398"/>
      <c r="AF8" s="398"/>
      <c r="AG8" s="398"/>
      <c r="AH8" s="398"/>
      <c r="AI8" s="398"/>
      <c r="AJ8" s="398"/>
      <c r="AK8" s="398"/>
      <c r="AL8" s="398"/>
      <c r="AM8" s="398"/>
      <c r="AN8" s="398"/>
      <c r="AO8" s="398"/>
      <c r="AP8" s="398"/>
      <c r="AQ8" s="399"/>
      <c r="AR8" s="404"/>
      <c r="AS8" s="404"/>
      <c r="AT8" s="404"/>
      <c r="AU8" s="404"/>
      <c r="AV8" s="404"/>
    </row>
    <row r="9" spans="1:48 16381:16381" ht="15" customHeight="1">
      <c r="A9" s="406" t="s">
        <v>191</v>
      </c>
      <c r="B9" s="407"/>
      <c r="C9" s="407"/>
      <c r="D9" s="414"/>
      <c r="E9" s="414"/>
      <c r="F9" s="414"/>
      <c r="G9" s="414"/>
      <c r="H9" s="414"/>
      <c r="I9" s="414"/>
      <c r="J9" s="414"/>
      <c r="K9" s="414"/>
      <c r="L9" s="414"/>
      <c r="M9" s="414"/>
      <c r="N9" s="414"/>
      <c r="O9" s="414"/>
      <c r="P9" s="414"/>
      <c r="Q9" s="414"/>
      <c r="R9" s="414"/>
      <c r="S9" s="414"/>
      <c r="T9" s="414"/>
      <c r="U9" s="414"/>
      <c r="V9" s="414"/>
      <c r="W9" s="414"/>
      <c r="X9" s="414"/>
      <c r="Y9" s="414"/>
      <c r="Z9" s="414"/>
      <c r="AA9" s="414"/>
      <c r="AB9" s="414"/>
      <c r="AC9" s="414"/>
      <c r="AD9" s="397"/>
      <c r="AE9" s="398"/>
      <c r="AF9" s="398"/>
      <c r="AG9" s="398"/>
      <c r="AH9" s="398"/>
      <c r="AI9" s="398"/>
      <c r="AJ9" s="398"/>
      <c r="AK9" s="398"/>
      <c r="AL9" s="398"/>
      <c r="AM9" s="398"/>
      <c r="AN9" s="398"/>
      <c r="AO9" s="398"/>
      <c r="AP9" s="398"/>
      <c r="AQ9" s="399"/>
      <c r="AR9" s="404"/>
      <c r="AS9" s="404"/>
      <c r="AT9" s="404"/>
      <c r="AU9" s="404"/>
      <c r="AV9" s="404"/>
    </row>
    <row r="10" spans="1:48 16381:16381" ht="15" customHeight="1">
      <c r="A10" s="406" t="s">
        <v>192</v>
      </c>
      <c r="B10" s="407"/>
      <c r="C10" s="407"/>
      <c r="D10" s="414" t="s">
        <v>134</v>
      </c>
      <c r="E10" s="414"/>
      <c r="F10" s="414"/>
      <c r="G10" s="414"/>
      <c r="H10" s="414"/>
      <c r="I10" s="414"/>
      <c r="J10" s="414"/>
      <c r="K10" s="414"/>
      <c r="L10" s="414"/>
      <c r="M10" s="414"/>
      <c r="N10" s="414"/>
      <c r="O10" s="414"/>
      <c r="P10" s="414"/>
      <c r="Q10" s="414"/>
      <c r="R10" s="414"/>
      <c r="S10" s="414"/>
      <c r="T10" s="414"/>
      <c r="U10" s="414"/>
      <c r="V10" s="414"/>
      <c r="W10" s="414"/>
      <c r="X10" s="414"/>
      <c r="Y10" s="414"/>
      <c r="Z10" s="414"/>
      <c r="AA10" s="414"/>
      <c r="AB10" s="414"/>
      <c r="AC10" s="414"/>
      <c r="AD10" s="400"/>
      <c r="AE10" s="401"/>
      <c r="AF10" s="401"/>
      <c r="AG10" s="401"/>
      <c r="AH10" s="401"/>
      <c r="AI10" s="401"/>
      <c r="AJ10" s="401"/>
      <c r="AK10" s="401"/>
      <c r="AL10" s="401"/>
      <c r="AM10" s="401"/>
      <c r="AN10" s="401"/>
      <c r="AO10" s="401"/>
      <c r="AP10" s="401"/>
      <c r="AQ10" s="402"/>
      <c r="AR10" s="404"/>
      <c r="AS10" s="404"/>
      <c r="AT10" s="404"/>
      <c r="AU10" s="404"/>
      <c r="AV10" s="404"/>
    </row>
    <row r="11" spans="1:48 16381:16381" ht="40.200000000000003" customHeight="1">
      <c r="A11" s="412" t="s">
        <v>74</v>
      </c>
      <c r="B11" s="413"/>
      <c r="C11" s="413"/>
      <c r="D11" s="403" t="s">
        <v>193</v>
      </c>
      <c r="E11" s="403" t="s">
        <v>78</v>
      </c>
      <c r="F11" s="403" t="s">
        <v>80</v>
      </c>
      <c r="G11" s="403" t="s">
        <v>82</v>
      </c>
      <c r="H11" s="403" t="s">
        <v>194</v>
      </c>
      <c r="I11" s="403" t="s">
        <v>86</v>
      </c>
      <c r="J11" s="403" t="s">
        <v>88</v>
      </c>
      <c r="K11" s="403" t="s">
        <v>90</v>
      </c>
      <c r="L11" s="412" t="s">
        <v>92</v>
      </c>
      <c r="M11" s="413"/>
      <c r="N11" s="413"/>
      <c r="O11" s="413"/>
      <c r="P11" s="403" t="s">
        <v>94</v>
      </c>
      <c r="Q11" s="403" t="s">
        <v>96</v>
      </c>
      <c r="R11" s="406" t="s">
        <v>98</v>
      </c>
      <c r="S11" s="407"/>
      <c r="T11" s="407"/>
      <c r="U11" s="407"/>
      <c r="V11" s="407"/>
      <c r="W11" s="407"/>
      <c r="X11" s="407"/>
      <c r="Y11" s="407"/>
      <c r="Z11" s="407"/>
      <c r="AA11" s="407"/>
      <c r="AB11" s="407"/>
      <c r="AC11" s="408"/>
      <c r="AD11" s="406" t="s">
        <v>100</v>
      </c>
      <c r="AE11" s="407"/>
      <c r="AF11" s="407"/>
      <c r="AG11" s="407"/>
      <c r="AH11" s="407"/>
      <c r="AI11" s="407"/>
      <c r="AJ11" s="407"/>
      <c r="AK11" s="407"/>
      <c r="AL11" s="407"/>
      <c r="AM11" s="407"/>
      <c r="AN11" s="407"/>
      <c r="AO11" s="408"/>
      <c r="AP11" s="412" t="s">
        <v>102</v>
      </c>
      <c r="AQ11" s="418"/>
      <c r="AR11" s="404"/>
      <c r="AS11" s="404"/>
      <c r="AT11" s="404"/>
      <c r="AU11" s="404"/>
      <c r="AV11" s="404"/>
    </row>
    <row r="12" spans="1:48 16381:16381" ht="126" customHeight="1">
      <c r="A12" s="108" t="s">
        <v>195</v>
      </c>
      <c r="B12" s="108" t="s">
        <v>196</v>
      </c>
      <c r="C12" s="108" t="s">
        <v>197</v>
      </c>
      <c r="D12" s="405"/>
      <c r="E12" s="405"/>
      <c r="F12" s="405"/>
      <c r="G12" s="405"/>
      <c r="H12" s="405"/>
      <c r="I12" s="405"/>
      <c r="J12" s="405"/>
      <c r="K12" s="405"/>
      <c r="L12" s="108">
        <v>2024</v>
      </c>
      <c r="M12" s="108">
        <v>2025</v>
      </c>
      <c r="N12" s="108">
        <v>2026</v>
      </c>
      <c r="O12" s="108">
        <v>2027</v>
      </c>
      <c r="P12" s="405"/>
      <c r="Q12" s="405"/>
      <c r="R12" s="120" t="s">
        <v>141</v>
      </c>
      <c r="S12" s="120" t="s">
        <v>142</v>
      </c>
      <c r="T12" s="120" t="s">
        <v>143</v>
      </c>
      <c r="U12" s="120" t="s">
        <v>144</v>
      </c>
      <c r="V12" s="120" t="s">
        <v>145</v>
      </c>
      <c r="W12" s="120" t="s">
        <v>146</v>
      </c>
      <c r="X12" s="120" t="s">
        <v>128</v>
      </c>
      <c r="Y12" s="120" t="s">
        <v>147</v>
      </c>
      <c r="Z12" s="120" t="s">
        <v>148</v>
      </c>
      <c r="AA12" s="120" t="s">
        <v>149</v>
      </c>
      <c r="AB12" s="120" t="s">
        <v>150</v>
      </c>
      <c r="AC12" s="120" t="s">
        <v>151</v>
      </c>
      <c r="AD12" s="120" t="s">
        <v>141</v>
      </c>
      <c r="AE12" s="120" t="s">
        <v>142</v>
      </c>
      <c r="AF12" s="120" t="s">
        <v>143</v>
      </c>
      <c r="AG12" s="120" t="s">
        <v>144</v>
      </c>
      <c r="AH12" s="120" t="s">
        <v>145</v>
      </c>
      <c r="AI12" s="120" t="s">
        <v>146</v>
      </c>
      <c r="AJ12" s="120" t="s">
        <v>128</v>
      </c>
      <c r="AK12" s="120" t="s">
        <v>147</v>
      </c>
      <c r="AL12" s="120" t="s">
        <v>148</v>
      </c>
      <c r="AM12" s="120" t="s">
        <v>149</v>
      </c>
      <c r="AN12" s="120" t="s">
        <v>150</v>
      </c>
      <c r="AO12" s="120" t="s">
        <v>151</v>
      </c>
      <c r="AP12" s="108" t="s">
        <v>198</v>
      </c>
      <c r="AQ12" s="121" t="s">
        <v>199</v>
      </c>
      <c r="AR12" s="405"/>
      <c r="AS12" s="405"/>
      <c r="AT12" s="405"/>
      <c r="AU12" s="405"/>
      <c r="AV12" s="405"/>
    </row>
    <row r="13" spans="1:48 16381:16381" ht="121.95" customHeight="1">
      <c r="A13" s="110">
        <v>107</v>
      </c>
      <c r="B13" s="110"/>
      <c r="C13" s="106" t="s">
        <v>418</v>
      </c>
      <c r="D13" s="106" t="s">
        <v>389</v>
      </c>
      <c r="E13" s="122" t="s">
        <v>200</v>
      </c>
      <c r="F13" s="122" t="s">
        <v>362</v>
      </c>
      <c r="G13" s="122" t="s">
        <v>201</v>
      </c>
      <c r="H13" s="122">
        <v>5000</v>
      </c>
      <c r="I13" s="122" t="s">
        <v>368</v>
      </c>
      <c r="J13" s="122" t="s">
        <v>377</v>
      </c>
      <c r="K13" s="122" t="s">
        <v>202</v>
      </c>
      <c r="L13" s="167">
        <v>2500</v>
      </c>
      <c r="M13" s="167">
        <v>1000</v>
      </c>
      <c r="N13" s="167">
        <v>1000</v>
      </c>
      <c r="O13" s="167">
        <v>500</v>
      </c>
      <c r="P13" s="168" t="s">
        <v>347</v>
      </c>
      <c r="Q13" s="168" t="s">
        <v>203</v>
      </c>
      <c r="R13" s="123"/>
      <c r="S13" s="123"/>
      <c r="T13" s="123"/>
      <c r="U13" s="123"/>
      <c r="V13" s="123"/>
      <c r="W13" s="123"/>
      <c r="X13" s="166">
        <v>400</v>
      </c>
      <c r="Y13" s="169">
        <v>400</v>
      </c>
      <c r="Z13" s="169">
        <v>500</v>
      </c>
      <c r="AA13" s="169">
        <v>500</v>
      </c>
      <c r="AB13" s="169">
        <v>400</v>
      </c>
      <c r="AC13" s="169">
        <v>300</v>
      </c>
      <c r="AD13" s="172"/>
      <c r="AE13" s="123"/>
      <c r="AF13" s="123"/>
      <c r="AG13" s="123"/>
      <c r="AH13" s="123"/>
      <c r="AI13" s="123"/>
      <c r="AJ13" s="123">
        <v>457</v>
      </c>
      <c r="AK13" s="123">
        <v>1309</v>
      </c>
      <c r="AL13" s="123">
        <v>449</v>
      </c>
      <c r="AM13" s="123"/>
      <c r="AN13" s="123"/>
      <c r="AO13" s="123"/>
      <c r="AP13" s="123">
        <f t="shared" ref="AP13:AP25" si="0">IF(G13="suma",SUM(AD13:AO13),IF(G13="creciente",MAX(AD13:AO13),IF(G13="DECRECIENTE",O13-MIN(AD13:AO13),IF(G13="CONSTANTE",AVERAGE(AD13:AO13)," "))))</f>
        <v>2215</v>
      </c>
      <c r="AQ13" s="170">
        <f>IF(G13="suma",AP13/L13,IF(G13="creciente",AP13/(MAX(R13:AC13)),IF(G13="DECRECIENTE",AP13/(O13-(MIN(R13:AC13))),IF(G13="CONSTANTE",AP13/AVERAGE(R13:AC13)," "))))</f>
        <v>0.88600000000000001</v>
      </c>
      <c r="AR13" s="200" t="s">
        <v>452</v>
      </c>
      <c r="AS13" s="207" t="s">
        <v>503</v>
      </c>
      <c r="AT13" s="200" t="s">
        <v>467</v>
      </c>
      <c r="AU13" s="200" t="s">
        <v>437</v>
      </c>
      <c r="AV13" s="171"/>
      <c r="XFA13" s="15" t="s">
        <v>204</v>
      </c>
    </row>
    <row r="14" spans="1:48 16381:16381" ht="139.19999999999999" customHeight="1">
      <c r="A14" s="110">
        <v>107</v>
      </c>
      <c r="B14" s="110"/>
      <c r="C14" s="106" t="s">
        <v>419</v>
      </c>
      <c r="D14" s="106" t="s">
        <v>411</v>
      </c>
      <c r="E14" s="97" t="s">
        <v>358</v>
      </c>
      <c r="F14" s="97" t="s">
        <v>363</v>
      </c>
      <c r="G14" s="122" t="s">
        <v>201</v>
      </c>
      <c r="H14" s="110">
        <v>60</v>
      </c>
      <c r="I14" s="122" t="s">
        <v>369</v>
      </c>
      <c r="J14" s="97" t="s">
        <v>348</v>
      </c>
      <c r="K14" s="97" t="s">
        <v>202</v>
      </c>
      <c r="L14" s="161">
        <v>25</v>
      </c>
      <c r="M14" s="161">
        <v>20</v>
      </c>
      <c r="N14" s="161">
        <v>15</v>
      </c>
      <c r="O14" s="161"/>
      <c r="P14" s="168" t="s">
        <v>347</v>
      </c>
      <c r="Q14" s="110" t="s">
        <v>349</v>
      </c>
      <c r="R14" s="123"/>
      <c r="S14" s="123"/>
      <c r="T14" s="123"/>
      <c r="U14" s="123"/>
      <c r="V14" s="123"/>
      <c r="W14" s="123"/>
      <c r="X14" s="166">
        <v>2</v>
      </c>
      <c r="Y14" s="166">
        <v>2</v>
      </c>
      <c r="Z14" s="166">
        <v>5</v>
      </c>
      <c r="AA14" s="166">
        <v>7</v>
      </c>
      <c r="AB14" s="166">
        <v>9</v>
      </c>
      <c r="AC14" s="166"/>
      <c r="AD14" s="123"/>
      <c r="AE14" s="123"/>
      <c r="AF14" s="123"/>
      <c r="AG14" s="123"/>
      <c r="AH14" s="123"/>
      <c r="AI14" s="123"/>
      <c r="AJ14" s="123">
        <v>2</v>
      </c>
      <c r="AK14" s="123">
        <v>2</v>
      </c>
      <c r="AL14" s="123">
        <v>7</v>
      </c>
      <c r="AM14" s="123"/>
      <c r="AN14" s="123"/>
      <c r="AO14" s="123"/>
      <c r="AP14" s="123">
        <f t="shared" si="0"/>
        <v>11</v>
      </c>
      <c r="AQ14" s="170">
        <f t="shared" ref="AQ14:AQ25" si="1">IF(G14="suma",AP14/L14,IF(G14="creciente",AP14/(MAX(R14:AC14)),IF(G14="DECRECIENTE",AP14/(O14-(MIN(R14:AC14))),IF(G14="CONSTANTE",AP14/AVERAGE(R14:AC14)," "))))</f>
        <v>0.44</v>
      </c>
      <c r="AR14" s="201" t="s">
        <v>453</v>
      </c>
      <c r="AS14" s="208" t="s">
        <v>504</v>
      </c>
      <c r="AT14" s="201" t="s">
        <v>468</v>
      </c>
      <c r="AU14" s="200" t="s">
        <v>437</v>
      </c>
      <c r="AV14" s="97"/>
      <c r="XFA14" s="15" t="s">
        <v>205</v>
      </c>
    </row>
    <row r="15" spans="1:48 16381:16381" ht="202.2" customHeight="1">
      <c r="A15" s="110">
        <v>107</v>
      </c>
      <c r="B15" s="110"/>
      <c r="C15" s="106" t="s">
        <v>414</v>
      </c>
      <c r="D15" s="106" t="s">
        <v>421</v>
      </c>
      <c r="E15" s="97" t="s">
        <v>422</v>
      </c>
      <c r="F15" s="97" t="s">
        <v>423</v>
      </c>
      <c r="G15" s="122" t="s">
        <v>201</v>
      </c>
      <c r="H15" s="110">
        <v>60</v>
      </c>
      <c r="I15" s="122" t="s">
        <v>424</v>
      </c>
      <c r="J15" s="97" t="s">
        <v>348</v>
      </c>
      <c r="K15" s="97" t="s">
        <v>202</v>
      </c>
      <c r="L15" s="161">
        <v>30</v>
      </c>
      <c r="M15" s="161">
        <v>20</v>
      </c>
      <c r="N15" s="161">
        <v>10</v>
      </c>
      <c r="O15" s="161"/>
      <c r="P15" s="168" t="s">
        <v>347</v>
      </c>
      <c r="Q15" s="110" t="s">
        <v>349</v>
      </c>
      <c r="R15" s="123"/>
      <c r="S15" s="123"/>
      <c r="T15" s="123"/>
      <c r="U15" s="123"/>
      <c r="V15" s="123"/>
      <c r="W15" s="123"/>
      <c r="X15" s="166">
        <v>7</v>
      </c>
      <c r="Y15" s="166">
        <v>2</v>
      </c>
      <c r="Z15" s="166">
        <v>6</v>
      </c>
      <c r="AA15" s="166">
        <v>5</v>
      </c>
      <c r="AB15" s="166">
        <v>5</v>
      </c>
      <c r="AC15" s="166">
        <v>5</v>
      </c>
      <c r="AD15" s="123"/>
      <c r="AE15" s="123"/>
      <c r="AF15" s="123"/>
      <c r="AG15" s="123"/>
      <c r="AH15" s="123"/>
      <c r="AI15" s="123"/>
      <c r="AJ15" s="123">
        <v>7</v>
      </c>
      <c r="AK15" s="123">
        <v>2</v>
      </c>
      <c r="AL15" s="123">
        <v>6</v>
      </c>
      <c r="AM15" s="123"/>
      <c r="AN15" s="123"/>
      <c r="AO15" s="123"/>
      <c r="AP15" s="123">
        <f t="shared" si="0"/>
        <v>15</v>
      </c>
      <c r="AQ15" s="170">
        <f t="shared" si="1"/>
        <v>0.5</v>
      </c>
      <c r="AR15" s="201" t="s">
        <v>454</v>
      </c>
      <c r="AS15" s="211" t="s">
        <v>505</v>
      </c>
      <c r="AT15" s="201" t="s">
        <v>469</v>
      </c>
      <c r="AU15" s="200" t="s">
        <v>437</v>
      </c>
      <c r="AV15" s="97"/>
    </row>
    <row r="16" spans="1:48 16381:16381" ht="118.95" customHeight="1">
      <c r="A16" s="110">
        <v>107</v>
      </c>
      <c r="B16" s="110"/>
      <c r="C16" s="173" t="s">
        <v>414</v>
      </c>
      <c r="D16" s="106" t="s">
        <v>390</v>
      </c>
      <c r="E16" s="97" t="s">
        <v>359</v>
      </c>
      <c r="F16" s="97" t="s">
        <v>364</v>
      </c>
      <c r="G16" s="122" t="s">
        <v>201</v>
      </c>
      <c r="H16" s="110">
        <v>60</v>
      </c>
      <c r="I16" s="122" t="s">
        <v>370</v>
      </c>
      <c r="J16" s="97" t="s">
        <v>348</v>
      </c>
      <c r="K16" s="97" t="s">
        <v>202</v>
      </c>
      <c r="L16" s="161">
        <v>10</v>
      </c>
      <c r="M16" s="161">
        <v>20</v>
      </c>
      <c r="N16" s="161">
        <v>20</v>
      </c>
      <c r="O16" s="161">
        <v>10</v>
      </c>
      <c r="P16" s="168" t="s">
        <v>347</v>
      </c>
      <c r="Q16" s="110" t="s">
        <v>349</v>
      </c>
      <c r="R16" s="123"/>
      <c r="S16" s="123"/>
      <c r="T16" s="123"/>
      <c r="U16" s="123"/>
      <c r="V16" s="123"/>
      <c r="W16" s="123"/>
      <c r="X16" s="166">
        <v>0</v>
      </c>
      <c r="Y16" s="166">
        <v>0</v>
      </c>
      <c r="Z16" s="166">
        <v>3</v>
      </c>
      <c r="AA16" s="166">
        <v>4</v>
      </c>
      <c r="AB16" s="166">
        <v>3</v>
      </c>
      <c r="AC16" s="166">
        <v>0</v>
      </c>
      <c r="AD16" s="123"/>
      <c r="AE16" s="123"/>
      <c r="AF16" s="123"/>
      <c r="AG16" s="123"/>
      <c r="AH16" s="123"/>
      <c r="AI16" s="123"/>
      <c r="AJ16" s="123">
        <v>0</v>
      </c>
      <c r="AK16" s="123">
        <v>2</v>
      </c>
      <c r="AL16" s="123">
        <v>2</v>
      </c>
      <c r="AM16" s="123"/>
      <c r="AN16" s="123"/>
      <c r="AO16" s="123"/>
      <c r="AP16" s="123">
        <f t="shared" si="0"/>
        <v>4</v>
      </c>
      <c r="AQ16" s="170">
        <f t="shared" si="1"/>
        <v>0.4</v>
      </c>
      <c r="AR16" s="201" t="s">
        <v>455</v>
      </c>
      <c r="AS16" s="211" t="s">
        <v>505</v>
      </c>
      <c r="AT16" s="201" t="s">
        <v>488</v>
      </c>
      <c r="AU16" s="200" t="s">
        <v>437</v>
      </c>
      <c r="AV16" s="97"/>
      <c r="XFA16" s="15" t="s">
        <v>206</v>
      </c>
    </row>
    <row r="17" spans="1:50 16381:16381" s="42" customFormat="1" ht="114" customHeight="1">
      <c r="A17" s="174">
        <v>107</v>
      </c>
      <c r="B17" s="174"/>
      <c r="C17" s="175" t="s">
        <v>415</v>
      </c>
      <c r="D17" s="175" t="s">
        <v>399</v>
      </c>
      <c r="E17" s="176" t="s">
        <v>397</v>
      </c>
      <c r="F17" s="176" t="s">
        <v>398</v>
      </c>
      <c r="G17" s="177" t="s">
        <v>253</v>
      </c>
      <c r="H17" s="178">
        <v>1</v>
      </c>
      <c r="I17" s="177" t="s">
        <v>372</v>
      </c>
      <c r="J17" s="176" t="s">
        <v>395</v>
      </c>
      <c r="K17" s="176" t="s">
        <v>202</v>
      </c>
      <c r="L17" s="179">
        <v>1</v>
      </c>
      <c r="M17" s="179">
        <v>1</v>
      </c>
      <c r="N17" s="179">
        <v>1</v>
      </c>
      <c r="O17" s="179">
        <v>1</v>
      </c>
      <c r="P17" s="181" t="s">
        <v>347</v>
      </c>
      <c r="Q17" s="174" t="s">
        <v>396</v>
      </c>
      <c r="R17" s="182"/>
      <c r="S17" s="182"/>
      <c r="T17" s="182"/>
      <c r="U17" s="182"/>
      <c r="V17" s="182"/>
      <c r="W17" s="182"/>
      <c r="X17" s="183"/>
      <c r="Y17" s="183">
        <v>0.35</v>
      </c>
      <c r="Z17" s="183">
        <v>0.6</v>
      </c>
      <c r="AA17" s="183">
        <v>0.05</v>
      </c>
      <c r="AB17" s="183"/>
      <c r="AC17" s="183"/>
      <c r="AD17" s="182"/>
      <c r="AE17" s="182"/>
      <c r="AF17" s="182"/>
      <c r="AG17" s="182"/>
      <c r="AH17" s="182"/>
      <c r="AI17" s="182"/>
      <c r="AJ17" s="182">
        <v>0</v>
      </c>
      <c r="AK17" s="204">
        <v>0.54</v>
      </c>
      <c r="AL17" s="204">
        <v>0.44</v>
      </c>
      <c r="AM17" s="182"/>
      <c r="AN17" s="182"/>
      <c r="AO17" s="182"/>
      <c r="AP17" s="204">
        <v>0.98</v>
      </c>
      <c r="AQ17" s="170">
        <v>0.98</v>
      </c>
      <c r="AR17" s="202" t="s">
        <v>456</v>
      </c>
      <c r="AS17" s="209" t="s">
        <v>506</v>
      </c>
      <c r="AT17" s="202" t="s">
        <v>470</v>
      </c>
      <c r="AU17" s="219" t="s">
        <v>437</v>
      </c>
      <c r="AV17" s="176"/>
      <c r="AW17" s="184"/>
      <c r="AX17" s="184"/>
      <c r="XFA17" s="42" t="s">
        <v>207</v>
      </c>
    </row>
    <row r="18" spans="1:50 16381:16381" ht="162" customHeight="1">
      <c r="A18" s="110">
        <v>107</v>
      </c>
      <c r="B18" s="110"/>
      <c r="C18" s="106" t="s">
        <v>400</v>
      </c>
      <c r="D18" s="106" t="s">
        <v>425</v>
      </c>
      <c r="E18" s="97" t="s">
        <v>360</v>
      </c>
      <c r="F18" s="97" t="s">
        <v>365</v>
      </c>
      <c r="G18" s="122" t="s">
        <v>201</v>
      </c>
      <c r="H18" s="110">
        <v>25</v>
      </c>
      <c r="I18" s="122" t="s">
        <v>371</v>
      </c>
      <c r="J18" s="97" t="s">
        <v>350</v>
      </c>
      <c r="K18" s="97" t="s">
        <v>202</v>
      </c>
      <c r="L18" s="167">
        <v>5</v>
      </c>
      <c r="M18" s="167">
        <v>8</v>
      </c>
      <c r="N18" s="167">
        <v>8</v>
      </c>
      <c r="O18" s="167">
        <v>4</v>
      </c>
      <c r="P18" s="168" t="s">
        <v>347</v>
      </c>
      <c r="Q18" s="110" t="s">
        <v>349</v>
      </c>
      <c r="R18" s="123"/>
      <c r="S18" s="123"/>
      <c r="T18" s="123"/>
      <c r="U18" s="123"/>
      <c r="V18" s="123"/>
      <c r="W18" s="123"/>
      <c r="X18" s="144"/>
      <c r="Y18" s="166"/>
      <c r="Z18" s="169">
        <v>2</v>
      </c>
      <c r="AA18" s="169">
        <v>2</v>
      </c>
      <c r="AB18" s="169">
        <v>1</v>
      </c>
      <c r="AC18" s="166"/>
      <c r="AD18" s="123"/>
      <c r="AE18" s="123"/>
      <c r="AF18" s="123"/>
      <c r="AG18" s="123"/>
      <c r="AH18" s="123"/>
      <c r="AI18" s="123"/>
      <c r="AJ18" s="123">
        <v>0</v>
      </c>
      <c r="AK18" s="123">
        <v>0</v>
      </c>
      <c r="AL18" s="123">
        <v>3</v>
      </c>
      <c r="AM18" s="123"/>
      <c r="AN18" s="123"/>
      <c r="AO18" s="123"/>
      <c r="AP18" s="123">
        <f t="shared" si="0"/>
        <v>3</v>
      </c>
      <c r="AQ18" s="170">
        <f t="shared" si="1"/>
        <v>0.6</v>
      </c>
      <c r="AR18" s="201" t="s">
        <v>457</v>
      </c>
      <c r="AS18" s="208" t="s">
        <v>507</v>
      </c>
      <c r="AT18" s="201" t="s">
        <v>471</v>
      </c>
      <c r="AU18" s="200" t="s">
        <v>437</v>
      </c>
      <c r="AV18" s="97"/>
    </row>
    <row r="19" spans="1:50 16381:16381" s="42" customFormat="1" ht="187.05" customHeight="1">
      <c r="A19" s="174">
        <v>107</v>
      </c>
      <c r="B19" s="174"/>
      <c r="C19" s="175" t="s">
        <v>416</v>
      </c>
      <c r="D19" s="175" t="s">
        <v>431</v>
      </c>
      <c r="E19" s="176" t="s">
        <v>427</v>
      </c>
      <c r="F19" s="176" t="s">
        <v>428</v>
      </c>
      <c r="G19" s="177" t="s">
        <v>253</v>
      </c>
      <c r="H19" s="178">
        <v>1</v>
      </c>
      <c r="I19" s="177" t="s">
        <v>372</v>
      </c>
      <c r="J19" s="176" t="s">
        <v>429</v>
      </c>
      <c r="K19" s="176" t="s">
        <v>202</v>
      </c>
      <c r="L19" s="179">
        <v>1</v>
      </c>
      <c r="M19" s="180"/>
      <c r="N19" s="180"/>
      <c r="O19" s="180"/>
      <c r="P19" s="181" t="s">
        <v>347</v>
      </c>
      <c r="Q19" s="177" t="s">
        <v>430</v>
      </c>
      <c r="R19" s="182"/>
      <c r="S19" s="182"/>
      <c r="T19" s="182"/>
      <c r="U19" s="182"/>
      <c r="V19" s="182"/>
      <c r="W19" s="182"/>
      <c r="X19" s="145"/>
      <c r="Y19" s="183">
        <v>0.2</v>
      </c>
      <c r="Z19" s="183">
        <v>0.2</v>
      </c>
      <c r="AA19" s="183">
        <v>0.2</v>
      </c>
      <c r="AB19" s="183">
        <v>0.2</v>
      </c>
      <c r="AC19" s="183">
        <v>0.2</v>
      </c>
      <c r="AD19" s="182"/>
      <c r="AE19" s="182"/>
      <c r="AF19" s="182"/>
      <c r="AG19" s="182"/>
      <c r="AH19" s="182"/>
      <c r="AI19" s="182"/>
      <c r="AJ19" s="204">
        <v>0</v>
      </c>
      <c r="AK19" s="204">
        <v>0.2</v>
      </c>
      <c r="AL19" s="204">
        <v>0.2</v>
      </c>
      <c r="AM19" s="182"/>
      <c r="AN19" s="182"/>
      <c r="AO19" s="182"/>
      <c r="AP19" s="205">
        <v>0.4</v>
      </c>
      <c r="AQ19" s="170">
        <v>0.4</v>
      </c>
      <c r="AR19" s="202" t="s">
        <v>459</v>
      </c>
      <c r="AS19" s="211" t="s">
        <v>508</v>
      </c>
      <c r="AT19" s="201" t="s">
        <v>490</v>
      </c>
      <c r="AU19" s="200" t="s">
        <v>437</v>
      </c>
      <c r="AV19" s="176"/>
      <c r="AW19" s="184"/>
      <c r="AX19" s="184"/>
    </row>
    <row r="20" spans="1:50 16381:16381" s="42" customFormat="1" ht="277.2" customHeight="1">
      <c r="A20" s="174">
        <v>107</v>
      </c>
      <c r="B20" s="174"/>
      <c r="C20" s="175" t="s">
        <v>416</v>
      </c>
      <c r="D20" s="175" t="s">
        <v>426</v>
      </c>
      <c r="E20" s="176" t="s">
        <v>427</v>
      </c>
      <c r="F20" s="176" t="s">
        <v>428</v>
      </c>
      <c r="G20" s="177" t="s">
        <v>253</v>
      </c>
      <c r="H20" s="178">
        <v>1</v>
      </c>
      <c r="I20" s="177" t="s">
        <v>372</v>
      </c>
      <c r="J20" s="176" t="s">
        <v>429</v>
      </c>
      <c r="K20" s="176" t="s">
        <v>202</v>
      </c>
      <c r="L20" s="179">
        <v>1</v>
      </c>
      <c r="M20" s="157"/>
      <c r="N20" s="157"/>
      <c r="O20" s="157"/>
      <c r="P20" s="181" t="s">
        <v>347</v>
      </c>
      <c r="Q20" s="177" t="s">
        <v>430</v>
      </c>
      <c r="R20" s="182"/>
      <c r="S20" s="182"/>
      <c r="T20" s="182"/>
      <c r="U20" s="182"/>
      <c r="V20" s="182"/>
      <c r="W20" s="182"/>
      <c r="X20" s="145"/>
      <c r="Y20" s="183">
        <v>0.2</v>
      </c>
      <c r="Z20" s="183">
        <v>0.2</v>
      </c>
      <c r="AA20" s="183">
        <v>0.2</v>
      </c>
      <c r="AB20" s="183">
        <v>0.2</v>
      </c>
      <c r="AC20" s="183">
        <v>0.2</v>
      </c>
      <c r="AD20" s="182"/>
      <c r="AE20" s="182"/>
      <c r="AF20" s="182"/>
      <c r="AG20" s="182"/>
      <c r="AH20" s="182"/>
      <c r="AI20" s="182"/>
      <c r="AJ20" s="204">
        <v>0</v>
      </c>
      <c r="AK20" s="204">
        <v>0.2</v>
      </c>
      <c r="AL20" s="204">
        <v>0.2</v>
      </c>
      <c r="AM20" s="182"/>
      <c r="AN20" s="182"/>
      <c r="AO20" s="182"/>
      <c r="AP20" s="205">
        <v>0.4</v>
      </c>
      <c r="AQ20" s="170">
        <v>0.4</v>
      </c>
      <c r="AR20" s="202" t="s">
        <v>458</v>
      </c>
      <c r="AS20" s="211" t="s">
        <v>508</v>
      </c>
      <c r="AT20" s="201" t="s">
        <v>489</v>
      </c>
      <c r="AU20" s="200" t="s">
        <v>437</v>
      </c>
      <c r="AV20" s="176"/>
      <c r="AW20" s="184"/>
      <c r="AX20" s="184"/>
    </row>
    <row r="21" spans="1:50 16381:16381" s="42" customFormat="1" ht="244.95" customHeight="1">
      <c r="A21" s="174">
        <v>107</v>
      </c>
      <c r="B21" s="185"/>
      <c r="C21" s="186" t="s">
        <v>376</v>
      </c>
      <c r="D21" s="175" t="s">
        <v>357</v>
      </c>
      <c r="E21" s="176" t="s">
        <v>351</v>
      </c>
      <c r="F21" s="176" t="s">
        <v>208</v>
      </c>
      <c r="G21" s="177" t="s">
        <v>253</v>
      </c>
      <c r="H21" s="178">
        <v>1</v>
      </c>
      <c r="I21" s="177" t="s">
        <v>372</v>
      </c>
      <c r="J21" s="176" t="s">
        <v>352</v>
      </c>
      <c r="K21" s="176" t="s">
        <v>202</v>
      </c>
      <c r="L21" s="179">
        <v>1</v>
      </c>
      <c r="M21" s="179">
        <v>1</v>
      </c>
      <c r="N21" s="179">
        <v>1</v>
      </c>
      <c r="O21" s="179">
        <v>1</v>
      </c>
      <c r="P21" s="181" t="s">
        <v>347</v>
      </c>
      <c r="Q21" s="174" t="s">
        <v>349</v>
      </c>
      <c r="R21" s="182"/>
      <c r="S21" s="182"/>
      <c r="T21" s="182"/>
      <c r="U21" s="182"/>
      <c r="V21" s="182"/>
      <c r="W21" s="182"/>
      <c r="X21" s="183">
        <v>0.16</v>
      </c>
      <c r="Y21" s="183">
        <v>0.16</v>
      </c>
      <c r="Z21" s="183">
        <v>0.17</v>
      </c>
      <c r="AA21" s="183">
        <v>0.17</v>
      </c>
      <c r="AB21" s="183">
        <v>0.17</v>
      </c>
      <c r="AC21" s="183">
        <v>0.17</v>
      </c>
      <c r="AD21" s="182"/>
      <c r="AE21" s="182"/>
      <c r="AF21" s="182"/>
      <c r="AG21" s="182"/>
      <c r="AH21" s="182"/>
      <c r="AI21" s="182"/>
      <c r="AJ21" s="204">
        <v>0.16</v>
      </c>
      <c r="AK21" s="204">
        <v>0.16</v>
      </c>
      <c r="AL21" s="204">
        <v>0.17</v>
      </c>
      <c r="AM21" s="182"/>
      <c r="AN21" s="182"/>
      <c r="AO21" s="182"/>
      <c r="AP21" s="205">
        <f>SUM(AJ21:AL21)</f>
        <v>0.49</v>
      </c>
      <c r="AQ21" s="170">
        <v>0.49</v>
      </c>
      <c r="AR21" s="203" t="s">
        <v>460</v>
      </c>
      <c r="AS21" s="209" t="s">
        <v>509</v>
      </c>
      <c r="AT21" s="203" t="s">
        <v>448</v>
      </c>
      <c r="AU21" s="200" t="s">
        <v>437</v>
      </c>
      <c r="AV21" s="176"/>
      <c r="AW21" s="184"/>
      <c r="AX21" s="184"/>
    </row>
    <row r="22" spans="1:50 16381:16381" s="42" customFormat="1" ht="284.55" customHeight="1">
      <c r="A22" s="174">
        <v>107</v>
      </c>
      <c r="B22" s="185"/>
      <c r="C22" s="186" t="s">
        <v>386</v>
      </c>
      <c r="D22" s="175" t="s">
        <v>391</v>
      </c>
      <c r="E22" s="176" t="s">
        <v>361</v>
      </c>
      <c r="F22" s="176" t="s">
        <v>366</v>
      </c>
      <c r="G22" s="177" t="s">
        <v>201</v>
      </c>
      <c r="H22" s="174">
        <v>120</v>
      </c>
      <c r="I22" s="177" t="s">
        <v>373</v>
      </c>
      <c r="J22" s="176" t="s">
        <v>375</v>
      </c>
      <c r="K22" s="176" t="s">
        <v>202</v>
      </c>
      <c r="L22" s="157">
        <v>20</v>
      </c>
      <c r="M22" s="157">
        <v>40</v>
      </c>
      <c r="N22" s="157">
        <v>40</v>
      </c>
      <c r="O22" s="157">
        <v>20</v>
      </c>
      <c r="P22" s="181" t="s">
        <v>347</v>
      </c>
      <c r="Q22" s="174" t="s">
        <v>349</v>
      </c>
      <c r="R22" s="182"/>
      <c r="S22" s="182"/>
      <c r="T22" s="182"/>
      <c r="U22" s="182"/>
      <c r="V22" s="182"/>
      <c r="W22" s="182"/>
      <c r="X22" s="187">
        <v>7</v>
      </c>
      <c r="Y22" s="187">
        <v>1</v>
      </c>
      <c r="Z22" s="187">
        <v>3</v>
      </c>
      <c r="AA22" s="187">
        <v>4</v>
      </c>
      <c r="AB22" s="187">
        <v>4</v>
      </c>
      <c r="AC22" s="187">
        <v>1</v>
      </c>
      <c r="AD22" s="182"/>
      <c r="AE22" s="182"/>
      <c r="AF22" s="182"/>
      <c r="AG22" s="182"/>
      <c r="AH22" s="182"/>
      <c r="AI22" s="182"/>
      <c r="AJ22" s="182">
        <v>7</v>
      </c>
      <c r="AK22" s="182">
        <v>1</v>
      </c>
      <c r="AL22" s="182">
        <v>7</v>
      </c>
      <c r="AM22" s="182"/>
      <c r="AN22" s="182"/>
      <c r="AO22" s="182"/>
      <c r="AP22" s="123">
        <f t="shared" si="0"/>
        <v>15</v>
      </c>
      <c r="AQ22" s="170">
        <f t="shared" si="1"/>
        <v>0.75</v>
      </c>
      <c r="AR22" s="202" t="s">
        <v>461</v>
      </c>
      <c r="AS22" s="209" t="s">
        <v>510</v>
      </c>
      <c r="AT22" s="202" t="s">
        <v>448</v>
      </c>
      <c r="AU22" s="200" t="s">
        <v>437</v>
      </c>
      <c r="AV22" s="176"/>
      <c r="AW22" s="184"/>
      <c r="AX22" s="184"/>
    </row>
    <row r="23" spans="1:50 16381:16381" s="42" customFormat="1" ht="168.45" customHeight="1">
      <c r="A23" s="174">
        <v>103</v>
      </c>
      <c r="B23" s="185"/>
      <c r="C23" s="188" t="s">
        <v>420</v>
      </c>
      <c r="D23" s="175" t="s">
        <v>392</v>
      </c>
      <c r="E23" s="176" t="s">
        <v>427</v>
      </c>
      <c r="F23" s="176" t="s">
        <v>428</v>
      </c>
      <c r="G23" s="177" t="s">
        <v>253</v>
      </c>
      <c r="H23" s="178">
        <v>1</v>
      </c>
      <c r="I23" s="177" t="s">
        <v>372</v>
      </c>
      <c r="J23" s="176" t="s">
        <v>429</v>
      </c>
      <c r="K23" s="176" t="s">
        <v>202</v>
      </c>
      <c r="L23" s="179">
        <v>1</v>
      </c>
      <c r="M23" s="157"/>
      <c r="N23" s="157"/>
      <c r="O23" s="157"/>
      <c r="P23" s="181" t="s">
        <v>347</v>
      </c>
      <c r="Q23" s="177" t="s">
        <v>430</v>
      </c>
      <c r="R23" s="182"/>
      <c r="S23" s="182"/>
      <c r="T23" s="182"/>
      <c r="U23" s="182"/>
      <c r="V23" s="182"/>
      <c r="W23" s="182"/>
      <c r="X23" s="145"/>
      <c r="Y23" s="183">
        <v>0.2</v>
      </c>
      <c r="Z23" s="183">
        <v>0.2</v>
      </c>
      <c r="AA23" s="183">
        <v>0.2</v>
      </c>
      <c r="AB23" s="183">
        <v>0.2</v>
      </c>
      <c r="AC23" s="183">
        <v>0.2</v>
      </c>
      <c r="AD23" s="182"/>
      <c r="AE23" s="182"/>
      <c r="AF23" s="182"/>
      <c r="AG23" s="182"/>
      <c r="AH23" s="182"/>
      <c r="AI23" s="182"/>
      <c r="AJ23" s="182">
        <v>0</v>
      </c>
      <c r="AK23" s="204">
        <v>0.2</v>
      </c>
      <c r="AL23" s="204">
        <v>0.2</v>
      </c>
      <c r="AM23" s="182"/>
      <c r="AN23" s="182"/>
      <c r="AO23" s="182"/>
      <c r="AP23" s="205">
        <f>SUM(AJ23:AO23)</f>
        <v>0.4</v>
      </c>
      <c r="AQ23" s="170">
        <v>0.4</v>
      </c>
      <c r="AR23" s="202" t="s">
        <v>462</v>
      </c>
      <c r="AS23" s="209" t="s">
        <v>511</v>
      </c>
      <c r="AT23" s="202" t="s">
        <v>472</v>
      </c>
      <c r="AU23" s="200" t="s">
        <v>437</v>
      </c>
      <c r="AV23" s="176"/>
      <c r="AW23" s="184"/>
      <c r="AX23" s="184"/>
    </row>
    <row r="24" spans="1:50 16381:16381" s="42" customFormat="1" ht="408" customHeight="1">
      <c r="A24" s="174">
        <v>103</v>
      </c>
      <c r="B24" s="185"/>
      <c r="C24" s="188" t="s">
        <v>387</v>
      </c>
      <c r="D24" s="175" t="s">
        <v>393</v>
      </c>
      <c r="E24" s="176" t="s">
        <v>380</v>
      </c>
      <c r="F24" s="176" t="s">
        <v>381</v>
      </c>
      <c r="G24" s="177" t="s">
        <v>201</v>
      </c>
      <c r="H24" s="174">
        <v>12</v>
      </c>
      <c r="I24" s="177" t="s">
        <v>382</v>
      </c>
      <c r="J24" s="176" t="s">
        <v>384</v>
      </c>
      <c r="K24" s="176" t="s">
        <v>202</v>
      </c>
      <c r="L24" s="157">
        <v>12</v>
      </c>
      <c r="M24" s="157"/>
      <c r="N24" s="157"/>
      <c r="O24" s="157"/>
      <c r="P24" s="181" t="s">
        <v>347</v>
      </c>
      <c r="Q24" s="174" t="s">
        <v>353</v>
      </c>
      <c r="R24" s="182"/>
      <c r="S24" s="182"/>
      <c r="T24" s="182"/>
      <c r="U24" s="182"/>
      <c r="V24" s="182"/>
      <c r="W24" s="182"/>
      <c r="X24" s="187">
        <v>4</v>
      </c>
      <c r="Y24" s="187">
        <v>1</v>
      </c>
      <c r="Z24" s="187">
        <v>2</v>
      </c>
      <c r="AA24" s="187">
        <v>2</v>
      </c>
      <c r="AB24" s="187">
        <v>2</v>
      </c>
      <c r="AC24" s="187">
        <v>1</v>
      </c>
      <c r="AD24" s="182"/>
      <c r="AE24" s="182"/>
      <c r="AF24" s="182"/>
      <c r="AG24" s="182"/>
      <c r="AH24" s="182"/>
      <c r="AI24" s="182"/>
      <c r="AJ24" s="182">
        <v>4</v>
      </c>
      <c r="AK24" s="182">
        <v>5</v>
      </c>
      <c r="AL24" s="182">
        <v>3</v>
      </c>
      <c r="AM24" s="182"/>
      <c r="AN24" s="182"/>
      <c r="AO24" s="182"/>
      <c r="AP24" s="123">
        <f t="shared" si="0"/>
        <v>12</v>
      </c>
      <c r="AQ24" s="170">
        <f t="shared" si="1"/>
        <v>1</v>
      </c>
      <c r="AR24" s="202" t="s">
        <v>463</v>
      </c>
      <c r="AS24" s="209" t="s">
        <v>512</v>
      </c>
      <c r="AT24" s="202" t="s">
        <v>449</v>
      </c>
      <c r="AU24" s="202" t="s">
        <v>437</v>
      </c>
      <c r="AV24" s="176"/>
      <c r="AW24" s="184"/>
      <c r="AX24" s="184"/>
    </row>
    <row r="25" spans="1:50 16381:16381" s="42" customFormat="1" ht="180.45" customHeight="1">
      <c r="A25" s="174">
        <v>103</v>
      </c>
      <c r="B25" s="185"/>
      <c r="C25" s="188" t="s">
        <v>388</v>
      </c>
      <c r="D25" s="175" t="s">
        <v>394</v>
      </c>
      <c r="E25" s="176" t="s">
        <v>210</v>
      </c>
      <c r="F25" s="176" t="s">
        <v>367</v>
      </c>
      <c r="G25" s="177" t="s">
        <v>201</v>
      </c>
      <c r="H25" s="174">
        <v>54</v>
      </c>
      <c r="I25" s="177" t="s">
        <v>374</v>
      </c>
      <c r="J25" s="176" t="s">
        <v>383</v>
      </c>
      <c r="K25" s="176" t="s">
        <v>202</v>
      </c>
      <c r="L25" s="157">
        <v>12</v>
      </c>
      <c r="M25" s="157">
        <v>17</v>
      </c>
      <c r="N25" s="157">
        <v>17</v>
      </c>
      <c r="O25" s="157">
        <v>8</v>
      </c>
      <c r="P25" s="181" t="s">
        <v>347</v>
      </c>
      <c r="Q25" s="174" t="s">
        <v>353</v>
      </c>
      <c r="R25" s="182"/>
      <c r="S25" s="182"/>
      <c r="T25" s="182"/>
      <c r="U25" s="182"/>
      <c r="V25" s="182"/>
      <c r="W25" s="182"/>
      <c r="X25" s="187">
        <v>1</v>
      </c>
      <c r="Y25" s="187">
        <v>2</v>
      </c>
      <c r="Z25" s="187">
        <v>3</v>
      </c>
      <c r="AA25" s="187">
        <v>3</v>
      </c>
      <c r="AB25" s="187">
        <v>2</v>
      </c>
      <c r="AC25" s="187">
        <v>1</v>
      </c>
      <c r="AD25" s="182"/>
      <c r="AE25" s="189"/>
      <c r="AF25" s="182"/>
      <c r="AG25" s="182"/>
      <c r="AH25" s="182"/>
      <c r="AI25" s="182"/>
      <c r="AJ25" s="182">
        <v>1.5</v>
      </c>
      <c r="AK25" s="182">
        <v>1.5</v>
      </c>
      <c r="AL25" s="182">
        <v>3</v>
      </c>
      <c r="AM25" s="182"/>
      <c r="AN25" s="182"/>
      <c r="AO25" s="182"/>
      <c r="AP25" s="123">
        <f t="shared" si="0"/>
        <v>6</v>
      </c>
      <c r="AQ25" s="170">
        <f t="shared" si="1"/>
        <v>0.5</v>
      </c>
      <c r="AR25" s="202" t="s">
        <v>464</v>
      </c>
      <c r="AS25" s="209" t="s">
        <v>513</v>
      </c>
      <c r="AT25" s="202" t="s">
        <v>451</v>
      </c>
      <c r="AU25" s="202" t="s">
        <v>437</v>
      </c>
      <c r="AV25" s="176"/>
      <c r="AW25" s="184"/>
      <c r="AX25" s="184"/>
    </row>
    <row r="26" spans="1:50 16381:16381" s="42" customFormat="1" ht="155.69999999999999" customHeight="1">
      <c r="A26" s="174">
        <v>103</v>
      </c>
      <c r="B26" s="174"/>
      <c r="C26" s="175" t="s">
        <v>385</v>
      </c>
      <c r="D26" s="175" t="s">
        <v>356</v>
      </c>
      <c r="E26" s="176" t="s">
        <v>427</v>
      </c>
      <c r="F26" s="176" t="s">
        <v>428</v>
      </c>
      <c r="G26" s="177" t="s">
        <v>253</v>
      </c>
      <c r="H26" s="178">
        <v>1</v>
      </c>
      <c r="I26" s="177" t="s">
        <v>372</v>
      </c>
      <c r="J26" s="176" t="s">
        <v>432</v>
      </c>
      <c r="K26" s="176" t="s">
        <v>202</v>
      </c>
      <c r="L26" s="179">
        <v>1</v>
      </c>
      <c r="M26" s="157"/>
      <c r="N26" s="157"/>
      <c r="O26" s="157"/>
      <c r="P26" s="181" t="s">
        <v>347</v>
      </c>
      <c r="Q26" s="177" t="s">
        <v>430</v>
      </c>
      <c r="R26" s="182"/>
      <c r="S26" s="182"/>
      <c r="T26" s="182"/>
      <c r="U26" s="182"/>
      <c r="V26" s="182"/>
      <c r="W26" s="182"/>
      <c r="X26" s="145"/>
      <c r="Y26" s="145">
        <v>0.2</v>
      </c>
      <c r="Z26" s="145">
        <v>0.2</v>
      </c>
      <c r="AA26" s="145">
        <v>0.2</v>
      </c>
      <c r="AB26" s="145">
        <v>0.2</v>
      </c>
      <c r="AC26" s="145">
        <v>0.2</v>
      </c>
      <c r="AD26" s="182"/>
      <c r="AE26" s="182"/>
      <c r="AF26" s="182"/>
      <c r="AG26" s="182"/>
      <c r="AH26" s="182"/>
      <c r="AI26" s="182"/>
      <c r="AJ26" s="204">
        <v>0</v>
      </c>
      <c r="AK26" s="204">
        <v>0.2</v>
      </c>
      <c r="AL26" s="204">
        <v>0.2</v>
      </c>
      <c r="AM26" s="182"/>
      <c r="AN26" s="182"/>
      <c r="AO26" s="182"/>
      <c r="AP26" s="205">
        <v>0.4</v>
      </c>
      <c r="AQ26" s="170">
        <v>0.4</v>
      </c>
      <c r="AR26" s="202" t="s">
        <v>465</v>
      </c>
      <c r="AS26" s="209" t="s">
        <v>514</v>
      </c>
      <c r="AT26" s="202" t="s">
        <v>472</v>
      </c>
      <c r="AU26" s="202" t="s">
        <v>437</v>
      </c>
      <c r="AV26" s="176"/>
      <c r="AW26" s="184"/>
      <c r="AX26" s="184"/>
    </row>
    <row r="27" spans="1:50 16381:16381" s="42" customFormat="1" ht="340.2" customHeight="1">
      <c r="A27" s="174">
        <v>103</v>
      </c>
      <c r="B27" s="174"/>
      <c r="C27" s="107"/>
      <c r="D27" s="190" t="s">
        <v>401</v>
      </c>
      <c r="E27" s="191" t="s">
        <v>409</v>
      </c>
      <c r="F27" s="192" t="s">
        <v>403</v>
      </c>
      <c r="G27" s="177" t="s">
        <v>253</v>
      </c>
      <c r="H27" s="178">
        <v>1</v>
      </c>
      <c r="I27" s="177" t="s">
        <v>372</v>
      </c>
      <c r="J27" s="176" t="s">
        <v>383</v>
      </c>
      <c r="K27" s="176" t="s">
        <v>202</v>
      </c>
      <c r="L27" s="193">
        <v>0.1</v>
      </c>
      <c r="M27" s="193">
        <v>0.3</v>
      </c>
      <c r="N27" s="193">
        <v>0.35</v>
      </c>
      <c r="O27" s="193">
        <v>0.25</v>
      </c>
      <c r="P27" s="181" t="s">
        <v>347</v>
      </c>
      <c r="Q27" s="174" t="s">
        <v>353</v>
      </c>
      <c r="R27" s="182"/>
      <c r="S27" s="182"/>
      <c r="T27" s="182"/>
      <c r="U27" s="182"/>
      <c r="V27" s="182"/>
      <c r="W27" s="182"/>
      <c r="X27" s="145">
        <v>0.01</v>
      </c>
      <c r="Y27" s="194">
        <v>1.4999999999999999E-2</v>
      </c>
      <c r="Z27" s="194">
        <v>2.5000000000000001E-2</v>
      </c>
      <c r="AA27" s="194">
        <v>2.5000000000000001E-2</v>
      </c>
      <c r="AB27" s="194">
        <v>1.4999999999999999E-2</v>
      </c>
      <c r="AC27" s="145">
        <v>0.01</v>
      </c>
      <c r="AD27" s="182"/>
      <c r="AE27" s="182"/>
      <c r="AF27" s="182"/>
      <c r="AG27" s="182"/>
      <c r="AH27" s="182"/>
      <c r="AI27" s="182"/>
      <c r="AJ27" s="204">
        <v>0.01</v>
      </c>
      <c r="AK27" s="194">
        <v>1.4999999999999999E-2</v>
      </c>
      <c r="AL27" s="222">
        <v>2.5000000000000001E-2</v>
      </c>
      <c r="AM27" s="182"/>
      <c r="AN27" s="182"/>
      <c r="AO27" s="182"/>
      <c r="AP27" s="205">
        <f>SUM(AJ27:AL27)</f>
        <v>0.05</v>
      </c>
      <c r="AQ27" s="170">
        <v>0.05</v>
      </c>
      <c r="AR27" s="202" t="s">
        <v>450</v>
      </c>
      <c r="AS27" s="209" t="s">
        <v>515</v>
      </c>
      <c r="AT27" s="202" t="s">
        <v>451</v>
      </c>
      <c r="AU27" s="202" t="s">
        <v>437</v>
      </c>
      <c r="AV27" s="176"/>
      <c r="AW27" s="184"/>
      <c r="AX27" s="184"/>
    </row>
    <row r="28" spans="1:50 16381:16381" s="42" customFormat="1" ht="229.95" customHeight="1">
      <c r="A28" s="174">
        <v>107</v>
      </c>
      <c r="B28" s="174"/>
      <c r="C28" s="107"/>
      <c r="D28" s="195" t="s">
        <v>402</v>
      </c>
      <c r="E28" s="191" t="s">
        <v>410</v>
      </c>
      <c r="F28" s="192" t="s">
        <v>404</v>
      </c>
      <c r="G28" s="177" t="s">
        <v>209</v>
      </c>
      <c r="H28" s="196">
        <v>4</v>
      </c>
      <c r="I28" s="177" t="s">
        <v>406</v>
      </c>
      <c r="J28" s="176" t="s">
        <v>407</v>
      </c>
      <c r="K28" s="176" t="s">
        <v>202</v>
      </c>
      <c r="L28" s="157">
        <v>4</v>
      </c>
      <c r="M28" s="157">
        <v>4</v>
      </c>
      <c r="N28" s="157">
        <v>4</v>
      </c>
      <c r="O28" s="157">
        <v>4</v>
      </c>
      <c r="P28" s="181" t="s">
        <v>347</v>
      </c>
      <c r="Q28" s="174" t="s">
        <v>408</v>
      </c>
      <c r="R28" s="182"/>
      <c r="S28" s="182"/>
      <c r="T28" s="182"/>
      <c r="U28" s="182"/>
      <c r="V28" s="182"/>
      <c r="W28" s="182"/>
      <c r="X28" s="187">
        <v>4</v>
      </c>
      <c r="Y28" s="187">
        <v>4</v>
      </c>
      <c r="Z28" s="187">
        <v>4</v>
      </c>
      <c r="AA28" s="187">
        <v>4</v>
      </c>
      <c r="AB28" s="187">
        <v>4</v>
      </c>
      <c r="AC28" s="187">
        <v>4</v>
      </c>
      <c r="AD28" s="182"/>
      <c r="AE28" s="182"/>
      <c r="AF28" s="182"/>
      <c r="AG28" s="182"/>
      <c r="AH28" s="182"/>
      <c r="AI28" s="182"/>
      <c r="AJ28" s="182">
        <v>4</v>
      </c>
      <c r="AK28" s="182">
        <v>4</v>
      </c>
      <c r="AL28" s="182">
        <v>4</v>
      </c>
      <c r="AM28" s="182"/>
      <c r="AN28" s="182"/>
      <c r="AO28" s="182"/>
      <c r="AP28" s="123">
        <v>4</v>
      </c>
      <c r="AQ28" s="161">
        <v>4</v>
      </c>
      <c r="AR28" s="202" t="s">
        <v>466</v>
      </c>
      <c r="AS28" s="209" t="s">
        <v>516</v>
      </c>
      <c r="AT28" s="202" t="s">
        <v>473</v>
      </c>
      <c r="AU28" s="202" t="s">
        <v>437</v>
      </c>
      <c r="AV28" s="176"/>
      <c r="AW28" s="184"/>
      <c r="AX28" s="184"/>
    </row>
    <row r="29" spans="1:50 16381:16381">
      <c r="A29" s="415" t="s">
        <v>181</v>
      </c>
      <c r="B29" s="416"/>
      <c r="C29" s="416"/>
      <c r="D29" s="416"/>
      <c r="E29" s="416"/>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6"/>
      <c r="AI29" s="416"/>
      <c r="AJ29" s="416"/>
      <c r="AK29" s="416"/>
      <c r="AL29" s="416"/>
      <c r="AM29" s="416"/>
      <c r="AN29" s="416"/>
      <c r="AO29" s="416"/>
      <c r="AP29" s="416"/>
      <c r="AQ29" s="416"/>
      <c r="AR29" s="416"/>
      <c r="AS29" s="416"/>
      <c r="AT29" s="416"/>
      <c r="AU29" s="416"/>
      <c r="AV29" s="417"/>
    </row>
    <row r="30" spans="1:50 16381:16381" ht="49.2" customHeight="1">
      <c r="A30" s="392" t="s">
        <v>211</v>
      </c>
      <c r="B30" s="391" t="s">
        <v>212</v>
      </c>
      <c r="C30" s="391"/>
      <c r="D30" s="391"/>
      <c r="E30" s="393" t="s">
        <v>405</v>
      </c>
      <c r="F30" s="393"/>
      <c r="G30" s="393"/>
      <c r="H30" s="393"/>
      <c r="I30" s="393"/>
      <c r="J30" s="393"/>
      <c r="K30" s="393"/>
      <c r="L30" s="393"/>
      <c r="M30" s="391" t="s">
        <v>212</v>
      </c>
      <c r="N30" s="391"/>
      <c r="O30" s="391"/>
      <c r="P30" s="391"/>
      <c r="Q30" s="391"/>
      <c r="R30" s="391" t="s">
        <v>212</v>
      </c>
      <c r="S30" s="391"/>
      <c r="T30" s="391"/>
      <c r="U30" s="391"/>
      <c r="V30" s="391"/>
      <c r="W30" s="391"/>
      <c r="X30" s="391"/>
      <c r="Y30" s="391"/>
      <c r="Z30" s="391" t="s">
        <v>212</v>
      </c>
      <c r="AA30" s="391"/>
      <c r="AB30" s="391"/>
      <c r="AC30" s="391"/>
      <c r="AD30" s="391"/>
      <c r="AE30" s="391"/>
      <c r="AF30" s="391"/>
      <c r="AG30" s="391"/>
      <c r="AH30" s="391"/>
      <c r="AI30" s="391"/>
      <c r="AJ30" s="391"/>
      <c r="AK30" s="391"/>
      <c r="AL30" s="393" t="s">
        <v>213</v>
      </c>
      <c r="AM30" s="393"/>
      <c r="AN30" s="393"/>
      <c r="AO30" s="393"/>
      <c r="AP30" s="391" t="s">
        <v>214</v>
      </c>
      <c r="AQ30" s="391"/>
      <c r="AR30" s="391"/>
      <c r="AS30" s="391"/>
      <c r="AT30" s="391"/>
      <c r="AU30" s="391"/>
      <c r="AV30" s="391"/>
    </row>
    <row r="31" spans="1:50 16381:16381">
      <c r="A31" s="392"/>
      <c r="B31" s="391" t="s">
        <v>379</v>
      </c>
      <c r="C31" s="391"/>
      <c r="D31" s="391"/>
      <c r="E31" s="393"/>
      <c r="F31" s="393"/>
      <c r="G31" s="393"/>
      <c r="H31" s="393"/>
      <c r="I31" s="393"/>
      <c r="J31" s="393"/>
      <c r="K31" s="393"/>
      <c r="L31" s="393"/>
      <c r="M31" s="391" t="s">
        <v>354</v>
      </c>
      <c r="N31" s="391"/>
      <c r="O31" s="391"/>
      <c r="P31" s="391"/>
      <c r="Q31" s="391"/>
      <c r="R31" s="391" t="s">
        <v>378</v>
      </c>
      <c r="S31" s="391"/>
      <c r="T31" s="391"/>
      <c r="U31" s="391"/>
      <c r="V31" s="391"/>
      <c r="W31" s="391"/>
      <c r="X31" s="391"/>
      <c r="Y31" s="391"/>
      <c r="Z31" s="391" t="s">
        <v>215</v>
      </c>
      <c r="AA31" s="391"/>
      <c r="AB31" s="391"/>
      <c r="AC31" s="391"/>
      <c r="AD31" s="391"/>
      <c r="AE31" s="391"/>
      <c r="AF31" s="391"/>
      <c r="AG31" s="391"/>
      <c r="AH31" s="391"/>
      <c r="AI31" s="391"/>
      <c r="AJ31" s="391"/>
      <c r="AK31" s="391"/>
      <c r="AL31" s="393"/>
      <c r="AM31" s="393"/>
      <c r="AN31" s="393"/>
      <c r="AO31" s="393"/>
      <c r="AP31" s="391" t="s">
        <v>215</v>
      </c>
      <c r="AQ31" s="391"/>
      <c r="AR31" s="391"/>
      <c r="AS31" s="391"/>
      <c r="AT31" s="391"/>
      <c r="AU31" s="391"/>
      <c r="AV31" s="391"/>
    </row>
    <row r="32" spans="1:50 16381:16381" ht="16.2" customHeight="1">
      <c r="A32" s="392"/>
      <c r="B32" s="391" t="s">
        <v>440</v>
      </c>
      <c r="C32" s="391"/>
      <c r="D32" s="391"/>
      <c r="E32" s="393"/>
      <c r="F32" s="393"/>
      <c r="G32" s="393"/>
      <c r="H32" s="393"/>
      <c r="I32" s="393"/>
      <c r="J32" s="393"/>
      <c r="K32" s="393"/>
      <c r="L32" s="393"/>
      <c r="M32" s="391" t="s">
        <v>355</v>
      </c>
      <c r="N32" s="391"/>
      <c r="O32" s="391"/>
      <c r="P32" s="391"/>
      <c r="Q32" s="391"/>
      <c r="R32" s="391" t="s">
        <v>439</v>
      </c>
      <c r="S32" s="391"/>
      <c r="T32" s="391"/>
      <c r="U32" s="391"/>
      <c r="V32" s="391"/>
      <c r="W32" s="391"/>
      <c r="X32" s="391"/>
      <c r="Y32" s="391"/>
      <c r="Z32" s="391" t="s">
        <v>216</v>
      </c>
      <c r="AA32" s="391"/>
      <c r="AB32" s="391"/>
      <c r="AC32" s="391"/>
      <c r="AD32" s="391"/>
      <c r="AE32" s="391"/>
      <c r="AF32" s="391"/>
      <c r="AG32" s="391"/>
      <c r="AH32" s="391"/>
      <c r="AI32" s="391"/>
      <c r="AJ32" s="391"/>
      <c r="AK32" s="391"/>
      <c r="AL32" s="393"/>
      <c r="AM32" s="393"/>
      <c r="AN32" s="393"/>
      <c r="AO32" s="393"/>
      <c r="AP32" s="391" t="s">
        <v>217</v>
      </c>
      <c r="AQ32" s="391"/>
      <c r="AR32" s="391"/>
      <c r="AS32" s="391"/>
      <c r="AT32" s="391"/>
      <c r="AU32" s="391"/>
      <c r="AV32" s="391"/>
    </row>
  </sheetData>
  <mergeCells count="54">
    <mergeCell ref="R31:Y31"/>
    <mergeCell ref="R32:Y32"/>
    <mergeCell ref="A10:C10"/>
    <mergeCell ref="D9:AC9"/>
    <mergeCell ref="D10:AC10"/>
    <mergeCell ref="A11:C11"/>
    <mergeCell ref="H11:H12"/>
    <mergeCell ref="A29:AV29"/>
    <mergeCell ref="AP11:AQ11"/>
    <mergeCell ref="AS5:AS12"/>
    <mergeCell ref="AU5:AU12"/>
    <mergeCell ref="AV5:AV12"/>
    <mergeCell ref="AD11:AO11"/>
    <mergeCell ref="D11:D12"/>
    <mergeCell ref="E11:E12"/>
    <mergeCell ref="AT5:AT1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AP31:AV31"/>
    <mergeCell ref="AP30:AV30"/>
    <mergeCell ref="B31:D31"/>
    <mergeCell ref="A30:A32"/>
    <mergeCell ref="E30:L32"/>
    <mergeCell ref="Z30:AK30"/>
    <mergeCell ref="Z31:AK31"/>
    <mergeCell ref="Z32:AK32"/>
    <mergeCell ref="AP32:AV32"/>
    <mergeCell ref="AL30:AO32"/>
    <mergeCell ref="M30:Q30"/>
    <mergeCell ref="M31:Q31"/>
    <mergeCell ref="M32:Q32"/>
    <mergeCell ref="R30:Y30"/>
    <mergeCell ref="B30:D30"/>
    <mergeCell ref="B32:D32"/>
    <mergeCell ref="AU1:AV1"/>
    <mergeCell ref="AU2:AV2"/>
    <mergeCell ref="AU3:AV3"/>
    <mergeCell ref="AU4:AV4"/>
    <mergeCell ref="A1:AT1"/>
    <mergeCell ref="A2:AT2"/>
    <mergeCell ref="A3:AT4"/>
  </mergeCells>
  <conditionalFormatting sqref="D27:D28">
    <cfRule type="duplicateValues" dxfId="1" priority="2"/>
  </conditionalFormatting>
  <conditionalFormatting sqref="E27:E28">
    <cfRule type="expression" dxfId="0" priority="1">
      <formula>IF(#REF!,1,0)</formula>
    </cfRule>
  </conditionalFormatting>
  <hyperlinks>
    <hyperlink ref="AS13" r:id="rId1" xr:uid="{BFCDCE38-7807-DF4F-8CA5-F5CE49E3C8AF}"/>
    <hyperlink ref="AS14" r:id="rId2" xr:uid="{9BABC05A-AA94-E342-9871-15EFC168A64A}"/>
    <hyperlink ref="AS15" r:id="rId3" xr:uid="{ACF14A0D-8B4C-8842-88E2-D6BCB42074C7}"/>
    <hyperlink ref="AS16" r:id="rId4" xr:uid="{4F4C0AF9-B8ED-9249-8AC7-03E46E665067}"/>
    <hyperlink ref="AS17" r:id="rId5" xr:uid="{4E7D2DA8-F21D-9645-BD62-55BE0163F84E}"/>
    <hyperlink ref="AS18" r:id="rId6" xr:uid="{571B9790-E7E3-DC4D-ABE0-4CF7D9E714C4}"/>
    <hyperlink ref="AS19" r:id="rId7" xr:uid="{3E6EEECB-216D-6C46-884D-0ABF534BED97}"/>
    <hyperlink ref="AS20" r:id="rId8" xr:uid="{D512548D-09E4-954F-B834-6CDD7489A913}"/>
    <hyperlink ref="AS21" r:id="rId9" xr:uid="{AD6F1E14-2894-DF47-9E62-9C5EA115B092}"/>
    <hyperlink ref="AS22" r:id="rId10" xr:uid="{5CA38C42-2025-AD49-B91E-8517F77D5305}"/>
    <hyperlink ref="AS23" r:id="rId11" xr:uid="{C0CB7C5B-F63D-8449-80AF-2B5449955765}"/>
    <hyperlink ref="AS24" r:id="rId12" xr:uid="{43C2B075-9F3A-FE42-9C5E-2F8FDDD6C0DC}"/>
    <hyperlink ref="AS25" r:id="rId13" xr:uid="{357CFE81-D2C0-7241-B722-4F9840DF9B1A}"/>
    <hyperlink ref="AS26" r:id="rId14" xr:uid="{3700ED34-F567-6245-B0D2-A9374B9CD114}"/>
    <hyperlink ref="AS27" r:id="rId15" xr:uid="{DD82570B-46C9-FE4B-935D-00A068B3C6CC}"/>
    <hyperlink ref="AS28" r:id="rId16" xr:uid="{086891F2-6091-E242-8052-DE2278105BA9}"/>
  </hyperlinks>
  <pageMargins left="0.7" right="0.7" top="0.75" bottom="0.75" header="0.3" footer="0.3"/>
  <pageSetup scale="10" orientation="landscape" r:id="rId17"/>
  <legacyDrawing r:id="rId18"/>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G13:G28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5"/>
  <sheetViews>
    <sheetView zoomScaleNormal="100" workbookViewId="0">
      <selection activeCell="H13" sqref="H13"/>
    </sheetView>
  </sheetViews>
  <sheetFormatPr baseColWidth="10" defaultColWidth="11.44140625" defaultRowHeight="13.8"/>
  <cols>
    <col min="1" max="1" width="21" style="72" customWidth="1"/>
    <col min="2" max="4" width="20.44140625" style="72" customWidth="1"/>
    <col min="5" max="5" width="24.33203125" style="72" customWidth="1"/>
    <col min="6" max="16384" width="11.44140625" style="72"/>
  </cols>
  <sheetData>
    <row r="1" spans="1:5" s="15" customFormat="1" ht="16.5" customHeight="1">
      <c r="A1" s="430"/>
      <c r="B1" s="433" t="s">
        <v>121</v>
      </c>
      <c r="C1" s="433"/>
      <c r="D1" s="433"/>
      <c r="E1" s="125" t="s">
        <v>122</v>
      </c>
    </row>
    <row r="2" spans="1:5" s="15" customFormat="1" ht="20.25" customHeight="1">
      <c r="A2" s="431"/>
      <c r="B2" s="434" t="s">
        <v>123</v>
      </c>
      <c r="C2" s="434"/>
      <c r="D2" s="434"/>
      <c r="E2" s="126" t="s">
        <v>124</v>
      </c>
    </row>
    <row r="3" spans="1:5" s="15" customFormat="1" ht="30" customHeight="1">
      <c r="A3" s="431"/>
      <c r="B3" s="435" t="s">
        <v>125</v>
      </c>
      <c r="C3" s="435"/>
      <c r="D3" s="435"/>
      <c r="E3" s="126" t="s">
        <v>126</v>
      </c>
    </row>
    <row r="4" spans="1:5" s="15" customFormat="1" ht="16.5" customHeight="1" thickBot="1">
      <c r="A4" s="432"/>
      <c r="B4" s="333"/>
      <c r="C4" s="333"/>
      <c r="D4" s="333"/>
      <c r="E4" s="127" t="s">
        <v>241</v>
      </c>
    </row>
    <row r="5" spans="1:5" s="15" customFormat="1" ht="9" customHeight="1" thickBot="1">
      <c r="A5" s="72"/>
      <c r="B5" s="72"/>
      <c r="C5" s="72"/>
      <c r="D5" s="72"/>
      <c r="E5" s="72"/>
    </row>
    <row r="6" spans="1:5" ht="14.25" customHeight="1">
      <c r="A6" s="422" t="s">
        <v>242</v>
      </c>
      <c r="B6" s="266"/>
      <c r="C6" s="266"/>
      <c r="D6" s="266"/>
      <c r="E6" s="423"/>
    </row>
    <row r="7" spans="1:5" ht="15.75" customHeight="1" thickBot="1">
      <c r="A7" s="128" t="s">
        <v>243</v>
      </c>
      <c r="B7" s="129" t="s">
        <v>244</v>
      </c>
      <c r="C7" s="436" t="s">
        <v>245</v>
      </c>
      <c r="D7" s="436"/>
      <c r="E7" s="437"/>
    </row>
    <row r="8" spans="1:5">
      <c r="A8" s="130"/>
      <c r="B8" s="131"/>
      <c r="C8" s="427"/>
      <c r="D8" s="428"/>
      <c r="E8" s="429"/>
    </row>
    <row r="9" spans="1:5">
      <c r="A9" s="132"/>
      <c r="B9" s="133"/>
      <c r="C9" s="424"/>
      <c r="D9" s="425"/>
      <c r="E9" s="426"/>
    </row>
    <row r="10" spans="1:5">
      <c r="A10" s="132"/>
      <c r="B10" s="133"/>
      <c r="C10" s="424"/>
      <c r="D10" s="425"/>
      <c r="E10" s="426"/>
    </row>
    <row r="11" spans="1:5">
      <c r="A11" s="132"/>
      <c r="B11" s="133"/>
      <c r="C11" s="424"/>
      <c r="D11" s="425"/>
      <c r="E11" s="426"/>
    </row>
    <row r="12" spans="1:5">
      <c r="A12" s="132"/>
      <c r="B12" s="133"/>
      <c r="C12" s="424"/>
      <c r="D12" s="425"/>
      <c r="E12" s="426"/>
    </row>
    <row r="13" spans="1:5">
      <c r="A13" s="132"/>
      <c r="B13" s="133"/>
      <c r="C13" s="424"/>
      <c r="D13" s="425"/>
      <c r="E13" s="426"/>
    </row>
    <row r="14" spans="1:5">
      <c r="A14" s="132"/>
      <c r="B14" s="133"/>
      <c r="C14" s="424"/>
      <c r="D14" s="425"/>
      <c r="E14" s="426"/>
    </row>
    <row r="15" spans="1:5">
      <c r="A15" s="132"/>
      <c r="B15" s="133"/>
      <c r="C15" s="424"/>
      <c r="D15" s="425"/>
      <c r="E15" s="426"/>
    </row>
    <row r="16" spans="1:5">
      <c r="A16" s="132"/>
      <c r="B16" s="133"/>
      <c r="C16" s="424"/>
      <c r="D16" s="425"/>
      <c r="E16" s="426"/>
    </row>
    <row r="17" spans="1:5">
      <c r="A17" s="132"/>
      <c r="B17" s="133"/>
      <c r="C17" s="424"/>
      <c r="D17" s="425"/>
      <c r="E17" s="426"/>
    </row>
    <row r="18" spans="1:5">
      <c r="A18" s="132"/>
      <c r="B18" s="133"/>
      <c r="C18" s="424"/>
      <c r="D18" s="425"/>
      <c r="E18" s="426"/>
    </row>
    <row r="19" spans="1:5">
      <c r="A19" s="132"/>
      <c r="B19" s="133"/>
      <c r="C19" s="424"/>
      <c r="D19" s="425"/>
      <c r="E19" s="426"/>
    </row>
    <row r="20" spans="1:5">
      <c r="A20" s="132"/>
      <c r="B20" s="133"/>
      <c r="C20" s="424"/>
      <c r="D20" s="425"/>
      <c r="E20" s="426"/>
    </row>
    <row r="21" spans="1:5">
      <c r="A21" s="132"/>
      <c r="B21" s="133"/>
      <c r="C21" s="424"/>
      <c r="D21" s="425"/>
      <c r="E21" s="426"/>
    </row>
    <row r="22" spans="1:5">
      <c r="A22" s="132"/>
      <c r="B22" s="133"/>
      <c r="C22" s="424"/>
      <c r="D22" s="425"/>
      <c r="E22" s="426"/>
    </row>
    <row r="23" spans="1:5">
      <c r="A23" s="132"/>
      <c r="B23" s="133"/>
      <c r="C23" s="424"/>
      <c r="D23" s="425"/>
      <c r="E23" s="426"/>
    </row>
    <row r="24" spans="1:5">
      <c r="A24" s="132"/>
      <c r="B24" s="133"/>
      <c r="C24" s="424"/>
      <c r="D24" s="425"/>
      <c r="E24" s="426"/>
    </row>
    <row r="25" spans="1:5">
      <c r="A25" s="132"/>
      <c r="B25" s="133"/>
      <c r="C25" s="424"/>
      <c r="D25" s="425"/>
      <c r="E25" s="426"/>
    </row>
    <row r="26" spans="1:5">
      <c r="A26" s="132"/>
      <c r="B26" s="133"/>
      <c r="C26" s="424"/>
      <c r="D26" s="425"/>
      <c r="E26" s="426"/>
    </row>
    <row r="27" spans="1:5">
      <c r="A27" s="132"/>
      <c r="B27" s="133"/>
      <c r="C27" s="424"/>
      <c r="D27" s="425"/>
      <c r="E27" s="426"/>
    </row>
    <row r="28" spans="1:5">
      <c r="A28" s="132"/>
      <c r="B28" s="133"/>
      <c r="C28" s="424"/>
      <c r="D28" s="425"/>
      <c r="E28" s="426"/>
    </row>
    <row r="29" spans="1:5">
      <c r="A29" s="132"/>
      <c r="B29" s="133"/>
      <c r="C29" s="424"/>
      <c r="D29" s="425"/>
      <c r="E29" s="426"/>
    </row>
    <row r="30" spans="1:5">
      <c r="A30" s="132"/>
      <c r="B30" s="133"/>
      <c r="C30" s="424"/>
      <c r="D30" s="425"/>
      <c r="E30" s="426"/>
    </row>
    <row r="31" spans="1:5">
      <c r="A31" s="132"/>
      <c r="B31" s="133"/>
      <c r="C31" s="424"/>
      <c r="D31" s="425"/>
      <c r="E31" s="426"/>
    </row>
    <row r="32" spans="1:5">
      <c r="A32" s="132"/>
      <c r="B32" s="133"/>
      <c r="C32" s="424"/>
      <c r="D32" s="425"/>
      <c r="E32" s="426"/>
    </row>
    <row r="33" spans="1:5">
      <c r="A33" s="132"/>
      <c r="B33" s="133"/>
      <c r="C33" s="424"/>
      <c r="D33" s="425"/>
      <c r="E33" s="426"/>
    </row>
    <row r="34" spans="1:5">
      <c r="A34" s="132"/>
      <c r="B34" s="133"/>
      <c r="C34" s="424"/>
      <c r="D34" s="425"/>
      <c r="E34" s="426"/>
    </row>
    <row r="35" spans="1:5" ht="14.4" thickBot="1">
      <c r="A35" s="134"/>
      <c r="B35" s="135"/>
      <c r="C35" s="419"/>
      <c r="D35" s="420"/>
      <c r="E35" s="421"/>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ColWidth="11.44140625" defaultRowHeight="14.4"/>
  <sheetData>
    <row r="1" spans="1:2">
      <c r="A1" t="s">
        <v>218</v>
      </c>
      <c r="B1" t="s">
        <v>219</v>
      </c>
    </row>
    <row r="2" spans="1:2">
      <c r="A2" t="s">
        <v>220</v>
      </c>
      <c r="B2" t="s">
        <v>221</v>
      </c>
    </row>
    <row r="3" spans="1:2">
      <c r="A3" t="s">
        <v>222</v>
      </c>
      <c r="B3" t="s">
        <v>223</v>
      </c>
    </row>
    <row r="4" spans="1:2">
      <c r="A4" t="s">
        <v>224</v>
      </c>
    </row>
    <row r="5" spans="1:2">
      <c r="A5" t="s">
        <v>225</v>
      </c>
    </row>
    <row r="6" spans="1:2">
      <c r="A6" t="s">
        <v>226</v>
      </c>
    </row>
    <row r="7" spans="1:2">
      <c r="A7" t="s">
        <v>227</v>
      </c>
    </row>
    <row r="8" spans="1:2">
      <c r="A8" t="s">
        <v>228</v>
      </c>
    </row>
    <row r="9" spans="1:2">
      <c r="A9" t="s">
        <v>229</v>
      </c>
    </row>
    <row r="10" spans="1:2">
      <c r="A10" t="s">
        <v>230</v>
      </c>
    </row>
    <row r="11" spans="1:2">
      <c r="A11" t="s">
        <v>231</v>
      </c>
    </row>
    <row r="12" spans="1:2">
      <c r="A12" t="s">
        <v>232</v>
      </c>
    </row>
    <row r="13" spans="1:2">
      <c r="A13" t="s">
        <v>233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ColWidth="11.44140625" defaultRowHeight="14.4"/>
  <cols>
    <col min="1" max="1" width="15.6640625" customWidth="1"/>
    <col min="2" max="2" width="70.44140625" customWidth="1"/>
    <col min="3" max="3" width="45.6640625" customWidth="1"/>
    <col min="4" max="4" width="77.6640625" customWidth="1"/>
    <col min="5" max="5" width="15.44140625" customWidth="1"/>
    <col min="6" max="6" width="53.44140625" customWidth="1"/>
    <col min="7" max="7" width="32.6640625" style="7" customWidth="1"/>
    <col min="8" max="8" width="19" style="2" customWidth="1"/>
    <col min="9" max="9" width="29.44140625" style="2" customWidth="1"/>
    <col min="10" max="10" width="36.33203125" style="2" customWidth="1"/>
  </cols>
  <sheetData>
    <row r="1" spans="1:10" ht="26.4">
      <c r="A1" s="9" t="s">
        <v>246</v>
      </c>
      <c r="B1" s="9" t="s">
        <v>14</v>
      </c>
      <c r="C1" s="9" t="s">
        <v>247</v>
      </c>
      <c r="D1" s="9" t="s">
        <v>248</v>
      </c>
      <c r="E1" s="9" t="s">
        <v>249</v>
      </c>
      <c r="F1" s="10" t="s">
        <v>250</v>
      </c>
      <c r="G1" s="10" t="s">
        <v>86</v>
      </c>
      <c r="H1" s="10" t="s">
        <v>251</v>
      </c>
      <c r="I1" s="10" t="s">
        <v>251</v>
      </c>
      <c r="J1" s="10" t="s">
        <v>234</v>
      </c>
    </row>
    <row r="2" spans="1:10">
      <c r="A2" s="11"/>
      <c r="B2" s="11"/>
      <c r="C2" s="11"/>
      <c r="D2" s="11"/>
      <c r="E2" s="11"/>
      <c r="F2" s="12"/>
      <c r="G2" s="3" t="s">
        <v>252</v>
      </c>
      <c r="H2" s="8" t="s">
        <v>253</v>
      </c>
      <c r="I2" s="8" t="s">
        <v>254</v>
      </c>
      <c r="J2" s="8" t="s">
        <v>255</v>
      </c>
    </row>
    <row r="3" spans="1:10">
      <c r="A3" s="8" t="s">
        <v>256</v>
      </c>
      <c r="B3" s="14" t="s">
        <v>257</v>
      </c>
      <c r="C3" s="13" t="s">
        <v>258</v>
      </c>
      <c r="D3" s="8" t="s">
        <v>259</v>
      </c>
      <c r="E3" s="8" t="s">
        <v>260</v>
      </c>
      <c r="F3" s="8" t="s">
        <v>261</v>
      </c>
      <c r="G3" s="8" t="s">
        <v>262</v>
      </c>
      <c r="H3" s="8" t="s">
        <v>263</v>
      </c>
      <c r="I3" s="8" t="s">
        <v>264</v>
      </c>
      <c r="J3" s="8" t="s">
        <v>239</v>
      </c>
    </row>
    <row r="4" spans="1:10">
      <c r="A4" s="8" t="s">
        <v>134</v>
      </c>
      <c r="B4" s="14" t="s">
        <v>135</v>
      </c>
      <c r="C4" s="13" t="s">
        <v>265</v>
      </c>
      <c r="D4" s="8" t="s">
        <v>133</v>
      </c>
      <c r="E4" s="8" t="s">
        <v>266</v>
      </c>
      <c r="F4" s="8" t="s">
        <v>267</v>
      </c>
      <c r="G4" s="8" t="s">
        <v>268</v>
      </c>
      <c r="H4" s="8" t="s">
        <v>209</v>
      </c>
      <c r="I4" s="8" t="s">
        <v>269</v>
      </c>
      <c r="J4" s="8" t="s">
        <v>235</v>
      </c>
    </row>
    <row r="5" spans="1:10">
      <c r="A5" s="8" t="s">
        <v>270</v>
      </c>
      <c r="B5" s="14" t="s">
        <v>271</v>
      </c>
      <c r="C5" s="13" t="s">
        <v>272</v>
      </c>
      <c r="D5" s="8" t="s">
        <v>273</v>
      </c>
      <c r="E5" s="8" t="s">
        <v>274</v>
      </c>
      <c r="F5" s="8" t="s">
        <v>275</v>
      </c>
      <c r="G5" s="8" t="s">
        <v>276</v>
      </c>
      <c r="H5" s="8" t="s">
        <v>201</v>
      </c>
      <c r="I5" s="8" t="s">
        <v>277</v>
      </c>
      <c r="J5" s="8" t="s">
        <v>236</v>
      </c>
    </row>
    <row r="6" spans="1:10">
      <c r="A6" s="8" t="s">
        <v>278</v>
      </c>
      <c r="B6" s="14" t="s">
        <v>279</v>
      </c>
      <c r="C6" s="13" t="s">
        <v>280</v>
      </c>
      <c r="D6" s="8" t="s">
        <v>281</v>
      </c>
      <c r="E6" s="8" t="s">
        <v>282</v>
      </c>
      <c r="F6" s="8" t="s">
        <v>283</v>
      </c>
      <c r="G6" s="8" t="s">
        <v>284</v>
      </c>
      <c r="H6" s="8"/>
      <c r="I6" s="8" t="s">
        <v>285</v>
      </c>
      <c r="J6" s="8" t="s">
        <v>237</v>
      </c>
    </row>
    <row r="7" spans="1:10">
      <c r="A7" s="8"/>
      <c r="B7" s="14" t="s">
        <v>286</v>
      </c>
      <c r="C7" s="13" t="s">
        <v>287</v>
      </c>
      <c r="D7" s="8" t="s">
        <v>288</v>
      </c>
      <c r="E7" s="8" t="s">
        <v>289</v>
      </c>
      <c r="F7" s="8" t="s">
        <v>290</v>
      </c>
      <c r="G7" s="8" t="s">
        <v>291</v>
      </c>
      <c r="H7" s="8"/>
      <c r="I7" s="8" t="s">
        <v>240</v>
      </c>
      <c r="J7" s="8" t="s">
        <v>238</v>
      </c>
    </row>
    <row r="8" spans="1:10">
      <c r="A8" s="8"/>
      <c r="B8" s="14" t="s">
        <v>292</v>
      </c>
      <c r="C8" s="13" t="s">
        <v>293</v>
      </c>
      <c r="D8" s="8" t="s">
        <v>294</v>
      </c>
      <c r="E8" s="8" t="s">
        <v>295</v>
      </c>
      <c r="F8" s="8" t="s">
        <v>296</v>
      </c>
      <c r="G8" s="8" t="s">
        <v>297</v>
      </c>
      <c r="H8" s="8"/>
      <c r="I8" s="8"/>
      <c r="J8" s="8"/>
    </row>
    <row r="9" spans="1:10">
      <c r="C9" s="13" t="s">
        <v>185</v>
      </c>
      <c r="D9" s="8" t="s">
        <v>298</v>
      </c>
      <c r="E9" s="8"/>
      <c r="F9" s="8"/>
      <c r="G9" s="8" t="s">
        <v>299</v>
      </c>
    </row>
    <row r="10" spans="1:10">
      <c r="C10" s="13" t="s">
        <v>300</v>
      </c>
      <c r="D10" s="8" t="s">
        <v>301</v>
      </c>
      <c r="E10" s="8"/>
      <c r="F10" s="8"/>
      <c r="G10" s="8" t="s">
        <v>302</v>
      </c>
    </row>
    <row r="11" spans="1:10">
      <c r="C11" s="13" t="s">
        <v>303</v>
      </c>
      <c r="D11" s="8" t="s">
        <v>304</v>
      </c>
      <c r="E11" s="8"/>
      <c r="F11" s="8"/>
      <c r="G11" s="8" t="s">
        <v>305</v>
      </c>
    </row>
    <row r="12" spans="1:10">
      <c r="C12" s="13" t="s">
        <v>306</v>
      </c>
      <c r="D12" s="8" t="s">
        <v>307</v>
      </c>
      <c r="E12" s="8"/>
      <c r="F12" s="8"/>
      <c r="G12" s="8" t="s">
        <v>308</v>
      </c>
    </row>
    <row r="13" spans="1:10">
      <c r="C13" s="13" t="s">
        <v>136</v>
      </c>
      <c r="D13" s="8" t="s">
        <v>309</v>
      </c>
      <c r="E13" s="8"/>
      <c r="F13" s="8"/>
      <c r="G13" s="8" t="s">
        <v>310</v>
      </c>
    </row>
    <row r="14" spans="1:10">
      <c r="B14" s="1"/>
      <c r="C14" s="13" t="s">
        <v>311</v>
      </c>
      <c r="D14" s="8" t="s">
        <v>312</v>
      </c>
      <c r="E14" s="8"/>
      <c r="F14" s="8"/>
      <c r="G14" s="8" t="s">
        <v>313</v>
      </c>
    </row>
    <row r="15" spans="1:10">
      <c r="B15" s="1"/>
      <c r="C15" s="13" t="s">
        <v>314</v>
      </c>
      <c r="D15" s="8" t="s">
        <v>315</v>
      </c>
      <c r="E15" s="8"/>
      <c r="F15" s="8"/>
      <c r="G15" s="8" t="s">
        <v>316</v>
      </c>
    </row>
    <row r="16" spans="1:10">
      <c r="C16" s="13" t="s">
        <v>317</v>
      </c>
      <c r="D16" s="8"/>
      <c r="E16" s="1"/>
      <c r="G16" s="5"/>
    </row>
    <row r="17" spans="2:7">
      <c r="C17" s="13" t="s">
        <v>318</v>
      </c>
      <c r="D17" s="8"/>
      <c r="E17" s="1"/>
      <c r="G17" s="5"/>
    </row>
    <row r="18" spans="2:7">
      <c r="C18" s="13" t="s">
        <v>319</v>
      </c>
      <c r="D18" s="8"/>
      <c r="E18" s="1"/>
      <c r="G18" s="5"/>
    </row>
    <row r="19" spans="2:7">
      <c r="C19" s="13" t="s">
        <v>320</v>
      </c>
      <c r="D19" s="8"/>
      <c r="E19" s="1"/>
      <c r="G19" s="5"/>
    </row>
    <row r="20" spans="2:7">
      <c r="B20" s="1"/>
      <c r="C20" s="13" t="s">
        <v>321</v>
      </c>
      <c r="D20" s="8"/>
      <c r="E20" s="1"/>
      <c r="G20" s="5"/>
    </row>
    <row r="21" spans="2:7">
      <c r="E21" s="1"/>
      <c r="G21" s="5"/>
    </row>
    <row r="22" spans="2:7">
      <c r="E22" s="1"/>
      <c r="G22" s="5"/>
    </row>
    <row r="23" spans="2:7">
      <c r="G23" s="5"/>
    </row>
    <row r="24" spans="2:7">
      <c r="G24" s="6" t="s">
        <v>322</v>
      </c>
    </row>
    <row r="25" spans="2:7">
      <c r="G25" s="4" t="s">
        <v>323</v>
      </c>
    </row>
    <row r="26" spans="2:7">
      <c r="G26" s="4" t="s">
        <v>324</v>
      </c>
    </row>
    <row r="27" spans="2:7">
      <c r="G27" s="4" t="s">
        <v>325</v>
      </c>
    </row>
    <row r="28" spans="2:7">
      <c r="G28" s="4" t="s">
        <v>326</v>
      </c>
    </row>
    <row r="29" spans="2:7">
      <c r="G29" s="4" t="s">
        <v>327</v>
      </c>
    </row>
    <row r="30" spans="2:7">
      <c r="G30" s="4" t="s">
        <v>328</v>
      </c>
    </row>
    <row r="31" spans="2:7">
      <c r="G31" s="4" t="s">
        <v>329</v>
      </c>
    </row>
    <row r="32" spans="2:7">
      <c r="G32" s="4" t="s">
        <v>330</v>
      </c>
    </row>
    <row r="33" spans="7:7">
      <c r="G33" s="4" t="s">
        <v>331</v>
      </c>
    </row>
    <row r="34" spans="7:7">
      <c r="G34" s="4" t="s">
        <v>332</v>
      </c>
    </row>
    <row r="35" spans="7:7">
      <c r="G35" s="4" t="s">
        <v>333</v>
      </c>
    </row>
    <row r="36" spans="7:7">
      <c r="G36" s="4" t="s">
        <v>334</v>
      </c>
    </row>
    <row r="37" spans="7:7">
      <c r="G37" s="4" t="s">
        <v>335</v>
      </c>
    </row>
    <row r="38" spans="7:7">
      <c r="G38" s="4" t="s">
        <v>336</v>
      </c>
    </row>
    <row r="39" spans="7:7">
      <c r="G39" s="4" t="s">
        <v>337</v>
      </c>
    </row>
    <row r="40" spans="7:7">
      <c r="G40" s="4" t="s">
        <v>338</v>
      </c>
    </row>
    <row r="41" spans="7:7">
      <c r="G41" s="4" t="s">
        <v>339</v>
      </c>
    </row>
    <row r="42" spans="7:7">
      <c r="G42" s="4" t="s">
        <v>340</v>
      </c>
    </row>
    <row r="43" spans="7:7">
      <c r="G43" s="4" t="s">
        <v>341</v>
      </c>
    </row>
    <row r="44" spans="7:7">
      <c r="G44" s="4" t="s">
        <v>342</v>
      </c>
    </row>
    <row r="45" spans="7:7">
      <c r="G45" s="4" t="s">
        <v>343</v>
      </c>
    </row>
    <row r="46" spans="7:7">
      <c r="G46" s="4" t="s">
        <v>344</v>
      </c>
    </row>
    <row r="47" spans="7:7">
      <c r="G47" s="4" t="s">
        <v>345</v>
      </c>
    </row>
    <row r="48" spans="7:7">
      <c r="G48" s="4" t="s">
        <v>346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3E706E0-DEF4-4055-B997-FA06D62FB081}"/>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Instructivo</vt:lpstr>
      <vt:lpstr>META 1</vt:lpstr>
      <vt:lpstr>META 2</vt:lpstr>
      <vt:lpstr>META 3</vt:lpstr>
      <vt:lpstr>META 4</vt:lpstr>
      <vt:lpstr>Indicadores PA</vt:lpstr>
      <vt:lpstr>Control de Cambios</vt:lpstr>
      <vt:lpstr>Hoja1</vt:lpstr>
      <vt:lpstr>listas</vt:lpstr>
      <vt:lpstr>'META 1'!Área_de_impresión</vt:lpstr>
      <vt:lpstr>'META 2'!Área_de_impresión</vt:lpstr>
      <vt:lpstr>'META 3'!Área_de_impresión</vt:lpstr>
      <vt:lpstr>'META 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Adriana Avila Ospina</cp:lastModifiedBy>
  <cp:revision/>
  <cp:lastPrinted>2024-10-21T02:59:47Z</cp:lastPrinted>
  <dcterms:created xsi:type="dcterms:W3CDTF">2011-04-26T22:16:52Z</dcterms:created>
  <dcterms:modified xsi:type="dcterms:W3CDTF">2024-10-24T20:58:31Z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ies>
</file>