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LEGION 5\Downloads\"/>
    </mc:Choice>
  </mc:AlternateContent>
  <xr:revisionPtr revIDLastSave="0" documentId="13_ncr:1_{0BCA5DB3-AA45-4342-B45B-238D5564AD50}" xr6:coauthVersionLast="47" xr6:coauthVersionMax="47" xr10:uidLastSave="{00000000-0000-0000-0000-000000000000}"/>
  <bookViews>
    <workbookView xWindow="-108" yWindow="-108" windowWidth="23256" windowHeight="12456" activeTab="5" xr2:uid="{00000000-000D-0000-FFFF-FFFF00000000}"/>
  </bookViews>
  <sheets>
    <sheet name="Instructivo" sheetId="44" r:id="rId1"/>
    <sheet name="Meta.1" sheetId="46" r:id="rId2"/>
    <sheet name="Meta.2" sheetId="48" r:id="rId3"/>
    <sheet name="Meta.3" sheetId="49" r:id="rId4"/>
    <sheet name="Hoja1" sheetId="42" state="hidden" r:id="rId5"/>
    <sheet name="Indicadores PA" sheetId="36" r:id="rId6"/>
    <sheet name="Territorialización PA" sheetId="37" r:id="rId7"/>
    <sheet name="Control de Cambios" sheetId="41" r:id="rId8"/>
    <sheet name="Proyecto" sheetId="47" r:id="rId9"/>
    <sheet name="ago.8232.SCPI" sheetId="50" r:id="rId10"/>
    <sheet name="listas" sheetId="43" state="hidden" r:id="rId11"/>
  </sheets>
  <definedNames>
    <definedName name="_xlnm._FilterDatabase" localSheetId="5" hidden="1">'Indicadores PA'!$A$12:$AV$12</definedName>
    <definedName name="_xlnm.Print_Area" localSheetId="5">'Indicadores PA'!$A$1:$AV$22</definedName>
    <definedName name="_xlnm.Print_Area" localSheetId="1">Meta.1!$A$1:$AE$46</definedName>
    <definedName name="_xlnm.Print_Area" localSheetId="2">Meta.2!$A$1:$AE$44</definedName>
    <definedName name="_xlnm.Print_Area" localSheetId="3">Meta.3!$A$1:$AE$46</definedName>
    <definedName name="_xlnm.Print_Area" localSheetId="6">'Territorialización PA'!$A$1:$BK$33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45" i="50" l="1"/>
  <c r="BJ44" i="50"/>
  <c r="BJ42" i="50"/>
  <c r="BJ41" i="50"/>
  <c r="BJ39" i="50"/>
  <c r="BF44" i="50" l="1"/>
  <c r="BI40" i="50"/>
  <c r="BH40" i="50"/>
  <c r="BG40" i="50"/>
  <c r="BF40" i="50"/>
  <c r="BE40" i="50"/>
  <c r="BJ40" i="50" s="1"/>
  <c r="BC40" i="50"/>
  <c r="BB40" i="50"/>
  <c r="BA40" i="50"/>
  <c r="AZ40" i="50"/>
  <c r="AY40" i="50"/>
  <c r="AX40" i="50"/>
  <c r="AW40" i="50"/>
  <c r="AL40" i="50"/>
  <c r="AK40" i="50"/>
  <c r="AJ40" i="50"/>
  <c r="AI40" i="50"/>
  <c r="AH40" i="50"/>
  <c r="AG40" i="50"/>
  <c r="M11" i="37"/>
  <c r="Q11" i="37"/>
  <c r="H7" i="47" l="1"/>
  <c r="AQ16" i="36" l="1"/>
  <c r="AP16" i="36"/>
  <c r="AP13" i="36"/>
  <c r="AQ13" i="36"/>
  <c r="AP14" i="36"/>
  <c r="AD25" i="46"/>
  <c r="AD23" i="46"/>
  <c r="AD23" i="49"/>
  <c r="J3" i="47"/>
  <c r="J4" i="47"/>
  <c r="J2" i="47"/>
  <c r="L4" i="47"/>
  <c r="L3" i="47"/>
  <c r="L2" i="47"/>
  <c r="K4" i="47"/>
  <c r="K3" i="47"/>
  <c r="K2" i="47"/>
  <c r="H4" i="47"/>
  <c r="H3" i="47"/>
  <c r="H2" i="47"/>
  <c r="I4" i="47"/>
  <c r="I3" i="47"/>
  <c r="I2" i="47"/>
  <c r="AD25" i="48"/>
  <c r="AD23" i="48"/>
  <c r="AE14" i="36"/>
  <c r="AF14" i="36"/>
  <c r="AG14" i="36"/>
  <c r="AH14" i="36"/>
  <c r="AI14" i="36"/>
  <c r="AJ14" i="36"/>
  <c r="AM14" i="36"/>
  <c r="AN14" i="36"/>
  <c r="AO14" i="36"/>
  <c r="AD14" i="36"/>
  <c r="S14" i="36"/>
  <c r="T14" i="36"/>
  <c r="U14" i="36"/>
  <c r="V14" i="36"/>
  <c r="W14" i="36"/>
  <c r="X14" i="36"/>
  <c r="Y14" i="36"/>
  <c r="Z14" i="36"/>
  <c r="AA14" i="36"/>
  <c r="AB14" i="36"/>
  <c r="AC14" i="36"/>
  <c r="R14" i="36"/>
  <c r="A35" i="46"/>
  <c r="AO16" i="36"/>
  <c r="AN16" i="36"/>
  <c r="AM16" i="36"/>
  <c r="AL16" i="36"/>
  <c r="A35" i="49"/>
  <c r="R66" i="49"/>
  <c r="R65" i="49"/>
  <c r="R64" i="49"/>
  <c r="R63" i="49"/>
  <c r="R62" i="49"/>
  <c r="R61" i="49"/>
  <c r="B61" i="49"/>
  <c r="A61" i="49"/>
  <c r="B59" i="49"/>
  <c r="A59" i="49"/>
  <c r="B57" i="49"/>
  <c r="A57" i="49"/>
  <c r="B55" i="49"/>
  <c r="A55" i="49"/>
  <c r="R66" i="46"/>
  <c r="R65" i="46"/>
  <c r="R64" i="46"/>
  <c r="R63" i="46"/>
  <c r="B61" i="46"/>
  <c r="A61" i="46"/>
  <c r="B59" i="46"/>
  <c r="A59" i="46"/>
  <c r="B57" i="46"/>
  <c r="A57" i="46"/>
  <c r="B55" i="46"/>
  <c r="A55" i="46"/>
  <c r="AQ14" i="36" l="1"/>
  <c r="P41" i="48"/>
  <c r="P43" i="46"/>
  <c r="S11" i="37"/>
  <c r="P11" i="37"/>
  <c r="O11" i="37"/>
  <c r="N11" i="37"/>
  <c r="L11" i="37"/>
  <c r="K11" i="37"/>
  <c r="AO15" i="36"/>
  <c r="AN15" i="36"/>
  <c r="AM15" i="36"/>
  <c r="AL15" i="36"/>
  <c r="AK15" i="36"/>
  <c r="AC15" i="36"/>
  <c r="AB15" i="36"/>
  <c r="AA15" i="36"/>
  <c r="Z15" i="36"/>
  <c r="Y15" i="36"/>
  <c r="P35" i="48"/>
  <c r="AB24" i="49"/>
  <c r="AB24" i="48"/>
  <c r="AC24" i="48" s="1"/>
  <c r="AB24" i="46"/>
  <c r="B4" i="47"/>
  <c r="P46" i="49"/>
  <c r="P45" i="49"/>
  <c r="P44" i="49"/>
  <c r="P43" i="49"/>
  <c r="P42" i="49"/>
  <c r="P41" i="49"/>
  <c r="P30" i="49"/>
  <c r="AC25" i="49"/>
  <c r="N25" i="49"/>
  <c r="O25" i="49" s="1"/>
  <c r="AC24" i="49"/>
  <c r="N24" i="49"/>
  <c r="AC23" i="49"/>
  <c r="N23" i="49"/>
  <c r="O23" i="49" s="1"/>
  <c r="AC22" i="49"/>
  <c r="C4" i="47" s="1"/>
  <c r="N22" i="49"/>
  <c r="B2" i="47"/>
  <c r="B3" i="47"/>
  <c r="P44" i="48"/>
  <c r="P43" i="48"/>
  <c r="P42" i="48"/>
  <c r="P36" i="48"/>
  <c r="A35" i="48"/>
  <c r="P30" i="48"/>
  <c r="AC25" i="48"/>
  <c r="N25" i="48"/>
  <c r="O25" i="48" s="1"/>
  <c r="N24" i="48"/>
  <c r="AC23" i="48"/>
  <c r="N23" i="48"/>
  <c r="O23" i="48" s="1"/>
  <c r="AC22" i="48"/>
  <c r="C3" i="47" s="1"/>
  <c r="N22" i="48"/>
  <c r="AP15" i="36" l="1"/>
  <c r="AQ15" i="36" s="1"/>
  <c r="AE25" i="49"/>
  <c r="M56" i="49"/>
  <c r="G56" i="49"/>
  <c r="O55" i="49"/>
  <c r="K55" i="49"/>
  <c r="G55" i="49"/>
  <c r="N56" i="49"/>
  <c r="L56" i="49"/>
  <c r="J56" i="49"/>
  <c r="H56" i="49"/>
  <c r="F56" i="49"/>
  <c r="D56" i="49"/>
  <c r="N55" i="49"/>
  <c r="L55" i="49"/>
  <c r="J55" i="49"/>
  <c r="H55" i="49"/>
  <c r="F55" i="49"/>
  <c r="D55" i="49"/>
  <c r="O56" i="49"/>
  <c r="K56" i="49"/>
  <c r="I56" i="49"/>
  <c r="E56" i="49"/>
  <c r="M55" i="49"/>
  <c r="I55" i="49"/>
  <c r="E55" i="49"/>
  <c r="O58" i="49"/>
  <c r="M58" i="49"/>
  <c r="K58" i="49"/>
  <c r="I58" i="49"/>
  <c r="G58" i="49"/>
  <c r="E58" i="49"/>
  <c r="O57" i="49"/>
  <c r="M57" i="49"/>
  <c r="K57" i="49"/>
  <c r="G57" i="49"/>
  <c r="N58" i="49"/>
  <c r="L58" i="49"/>
  <c r="J58" i="49"/>
  <c r="H58" i="49"/>
  <c r="F58" i="49"/>
  <c r="D58" i="49"/>
  <c r="N57" i="49"/>
  <c r="L57" i="49"/>
  <c r="J57" i="49"/>
  <c r="H57" i="49"/>
  <c r="F57" i="49"/>
  <c r="D57" i="49"/>
  <c r="I57" i="49"/>
  <c r="E57" i="49"/>
  <c r="O60" i="49"/>
  <c r="M60" i="49"/>
  <c r="K60" i="49"/>
  <c r="I60" i="49"/>
  <c r="G60" i="49"/>
  <c r="E60" i="49"/>
  <c r="O59" i="49"/>
  <c r="M59" i="49"/>
  <c r="K59" i="49"/>
  <c r="I59" i="49"/>
  <c r="I72" i="49" s="1"/>
  <c r="I73" i="49" s="1"/>
  <c r="I35" i="49" s="1"/>
  <c r="G59" i="49"/>
  <c r="E59" i="49"/>
  <c r="N60" i="49"/>
  <c r="L60" i="49"/>
  <c r="J60" i="49"/>
  <c r="H60" i="49"/>
  <c r="F60" i="49"/>
  <c r="D60" i="49"/>
  <c r="N59" i="49"/>
  <c r="L59" i="49"/>
  <c r="J59" i="49"/>
  <c r="H59" i="49"/>
  <c r="H72" i="49" s="1"/>
  <c r="H73" i="49" s="1"/>
  <c r="H35" i="49" s="1"/>
  <c r="F59" i="49"/>
  <c r="D59" i="49"/>
  <c r="P59" i="49" s="1"/>
  <c r="R59" i="49" s="1"/>
  <c r="E58" i="46"/>
  <c r="E57" i="46"/>
  <c r="F58" i="46"/>
  <c r="F57" i="46"/>
  <c r="G58" i="46"/>
  <c r="G57" i="46"/>
  <c r="H58" i="46"/>
  <c r="H57" i="46"/>
  <c r="I58" i="46"/>
  <c r="I57" i="46"/>
  <c r="J58" i="46"/>
  <c r="J57" i="46"/>
  <c r="K58" i="46"/>
  <c r="K57" i="46"/>
  <c r="L58" i="46"/>
  <c r="L57" i="46"/>
  <c r="M58" i="46"/>
  <c r="D58" i="46"/>
  <c r="M57" i="46"/>
  <c r="N58" i="46"/>
  <c r="D57" i="46"/>
  <c r="N57" i="46"/>
  <c r="O58" i="46"/>
  <c r="O57" i="46"/>
  <c r="AD25" i="49"/>
  <c r="AE23" i="48"/>
  <c r="AE25" i="48"/>
  <c r="AE23" i="49"/>
  <c r="P60" i="49" l="1"/>
  <c r="Q60" i="49" s="1"/>
  <c r="R60" i="49" s="1"/>
  <c r="P58" i="49"/>
  <c r="Q58" i="49" s="1"/>
  <c r="R58" i="49" s="1"/>
  <c r="E69" i="49"/>
  <c r="E70" i="49" s="1"/>
  <c r="E36" i="49" s="1"/>
  <c r="K69" i="49"/>
  <c r="K70" i="49" s="1"/>
  <c r="K36" i="49" s="1"/>
  <c r="P55" i="49"/>
  <c r="D72" i="49"/>
  <c r="D73" i="49" s="1"/>
  <c r="L72" i="49"/>
  <c r="L73" i="49" s="1"/>
  <c r="L35" i="49" s="1"/>
  <c r="D69" i="49"/>
  <c r="D70" i="49" s="1"/>
  <c r="P56" i="49"/>
  <c r="H69" i="49"/>
  <c r="H70" i="49" s="1"/>
  <c r="H36" i="49" s="1"/>
  <c r="L69" i="49"/>
  <c r="L70" i="49" s="1"/>
  <c r="L36" i="49" s="1"/>
  <c r="G72" i="49"/>
  <c r="G73" i="49" s="1"/>
  <c r="G35" i="49" s="1"/>
  <c r="O72" i="49"/>
  <c r="O73" i="49" s="1"/>
  <c r="O35" i="49" s="1"/>
  <c r="M69" i="49"/>
  <c r="M70" i="49" s="1"/>
  <c r="M36" i="49" s="1"/>
  <c r="E72" i="49"/>
  <c r="E73" i="49" s="1"/>
  <c r="E35" i="49" s="1"/>
  <c r="P57" i="49"/>
  <c r="R57" i="49" s="1"/>
  <c r="M72" i="49"/>
  <c r="M73" i="49" s="1"/>
  <c r="M35" i="49" s="1"/>
  <c r="I69" i="49"/>
  <c r="I70" i="49" s="1"/>
  <c r="I36" i="49" s="1"/>
  <c r="O69" i="49"/>
  <c r="O70" i="49" s="1"/>
  <c r="O36" i="49" s="1"/>
  <c r="F72" i="49"/>
  <c r="F73" i="49" s="1"/>
  <c r="F35" i="49" s="1"/>
  <c r="J72" i="49"/>
  <c r="J73" i="49" s="1"/>
  <c r="J35" i="49" s="1"/>
  <c r="N72" i="49"/>
  <c r="N73" i="49" s="1"/>
  <c r="N35" i="49" s="1"/>
  <c r="F69" i="49"/>
  <c r="F70" i="49" s="1"/>
  <c r="F36" i="49" s="1"/>
  <c r="J69" i="49"/>
  <c r="J70" i="49" s="1"/>
  <c r="J36" i="49" s="1"/>
  <c r="N69" i="49"/>
  <c r="N70" i="49" s="1"/>
  <c r="N36" i="49" s="1"/>
  <c r="K72" i="49"/>
  <c r="K73" i="49" s="1"/>
  <c r="K35" i="49" s="1"/>
  <c r="G69" i="49"/>
  <c r="G70" i="49" s="1"/>
  <c r="G36" i="49" s="1"/>
  <c r="P57" i="46"/>
  <c r="R57" i="46" s="1"/>
  <c r="P58" i="46"/>
  <c r="Q58" i="46" s="1"/>
  <c r="R58" i="46" s="1"/>
  <c r="P46" i="46"/>
  <c r="P45" i="46"/>
  <c r="P44" i="46"/>
  <c r="P42" i="46"/>
  <c r="P41" i="46"/>
  <c r="P30" i="46"/>
  <c r="AC25" i="46"/>
  <c r="N25" i="46"/>
  <c r="O25" i="46" s="1"/>
  <c r="AC24" i="46"/>
  <c r="N24" i="46"/>
  <c r="AC23" i="46"/>
  <c r="N23" i="46"/>
  <c r="O23" i="46" s="1"/>
  <c r="AC22" i="46"/>
  <c r="C2" i="47" s="1"/>
  <c r="N22" i="46"/>
  <c r="AE25" i="46" l="1"/>
  <c r="D36" i="49"/>
  <c r="P36" i="49" s="1"/>
  <c r="P70" i="49"/>
  <c r="D35" i="49"/>
  <c r="P35" i="49" s="1"/>
  <c r="P73" i="49"/>
  <c r="P69" i="49"/>
  <c r="R69" i="49" s="1"/>
  <c r="Q56" i="49"/>
  <c r="R56" i="49" s="1"/>
  <c r="P72" i="49"/>
  <c r="R55" i="49"/>
  <c r="E55" i="46"/>
  <c r="G55" i="46"/>
  <c r="I55" i="46"/>
  <c r="K55" i="46"/>
  <c r="M55" i="46"/>
  <c r="O55" i="46"/>
  <c r="F56" i="46"/>
  <c r="H56" i="46"/>
  <c r="J56" i="46"/>
  <c r="L56" i="46"/>
  <c r="N56" i="46"/>
  <c r="D55" i="46"/>
  <c r="F55" i="46"/>
  <c r="H55" i="46"/>
  <c r="J55" i="46"/>
  <c r="L55" i="46"/>
  <c r="N55" i="46"/>
  <c r="E56" i="46"/>
  <c r="G56" i="46"/>
  <c r="I56" i="46"/>
  <c r="M56" i="46"/>
  <c r="O56" i="46"/>
  <c r="D56" i="46"/>
  <c r="P56" i="46" s="1"/>
  <c r="Q56" i="46" s="1"/>
  <c r="R56" i="46" s="1"/>
  <c r="K56" i="46"/>
  <c r="E59" i="46"/>
  <c r="E72" i="46" s="1"/>
  <c r="E73" i="46" s="1"/>
  <c r="E35" i="46" s="1"/>
  <c r="S13" i="36" s="1"/>
  <c r="F60" i="46"/>
  <c r="F69" i="46" s="1"/>
  <c r="F70" i="46" s="1"/>
  <c r="F36" i="46" s="1"/>
  <c r="AF13" i="36" s="1"/>
  <c r="F59" i="46"/>
  <c r="F72" i="46" s="1"/>
  <c r="F73" i="46" s="1"/>
  <c r="F35" i="46" s="1"/>
  <c r="T13" i="36" s="1"/>
  <c r="G60" i="46"/>
  <c r="G59" i="46"/>
  <c r="G72" i="46" s="1"/>
  <c r="G73" i="46" s="1"/>
  <c r="G35" i="46" s="1"/>
  <c r="U13" i="36" s="1"/>
  <c r="H60" i="46"/>
  <c r="H69" i="46" s="1"/>
  <c r="H70" i="46" s="1"/>
  <c r="H36" i="46" s="1"/>
  <c r="AH13" i="36" s="1"/>
  <c r="K59" i="46"/>
  <c r="K72" i="46" s="1"/>
  <c r="K73" i="46" s="1"/>
  <c r="K35" i="46" s="1"/>
  <c r="Y13" i="36" s="1"/>
  <c r="M60" i="46"/>
  <c r="M69" i="46" s="1"/>
  <c r="M70" i="46" s="1"/>
  <c r="M36" i="46" s="1"/>
  <c r="AM13" i="36" s="1"/>
  <c r="M59" i="46"/>
  <c r="M72" i="46" s="1"/>
  <c r="M73" i="46" s="1"/>
  <c r="M35" i="46" s="1"/>
  <c r="AA13" i="36" s="1"/>
  <c r="N59" i="46"/>
  <c r="N72" i="46" s="1"/>
  <c r="N73" i="46" s="1"/>
  <c r="N35" i="46" s="1"/>
  <c r="AB13" i="36" s="1"/>
  <c r="E60" i="46"/>
  <c r="E69" i="46" s="1"/>
  <c r="E70" i="46" s="1"/>
  <c r="E36" i="46" s="1"/>
  <c r="AE13" i="36" s="1"/>
  <c r="L60" i="46"/>
  <c r="L69" i="46" s="1"/>
  <c r="L70" i="46" s="1"/>
  <c r="L36" i="46" s="1"/>
  <c r="AL13" i="36" s="1"/>
  <c r="H59" i="46"/>
  <c r="H72" i="46" s="1"/>
  <c r="H73" i="46" s="1"/>
  <c r="H35" i="46" s="1"/>
  <c r="V13" i="36" s="1"/>
  <c r="I60" i="46"/>
  <c r="I69" i="46" s="1"/>
  <c r="I70" i="46" s="1"/>
  <c r="I36" i="46" s="1"/>
  <c r="AI13" i="36" s="1"/>
  <c r="I59" i="46"/>
  <c r="I72" i="46" s="1"/>
  <c r="I73" i="46" s="1"/>
  <c r="I35" i="46" s="1"/>
  <c r="W13" i="36" s="1"/>
  <c r="J60" i="46"/>
  <c r="J59" i="46"/>
  <c r="J72" i="46" s="1"/>
  <c r="J73" i="46" s="1"/>
  <c r="J35" i="46" s="1"/>
  <c r="X13" i="36" s="1"/>
  <c r="K60" i="46"/>
  <c r="K69" i="46" s="1"/>
  <c r="K70" i="46" s="1"/>
  <c r="K36" i="46" s="1"/>
  <c r="D60" i="46"/>
  <c r="D59" i="46"/>
  <c r="L59" i="46"/>
  <c r="L72" i="46" s="1"/>
  <c r="L73" i="46" s="1"/>
  <c r="L35" i="46" s="1"/>
  <c r="Z13" i="36" s="1"/>
  <c r="N60" i="46"/>
  <c r="N69" i="46" s="1"/>
  <c r="N70" i="46" s="1"/>
  <c r="N36" i="46" s="1"/>
  <c r="AN13" i="36" s="1"/>
  <c r="O60" i="46"/>
  <c r="O69" i="46" s="1"/>
  <c r="O70" i="46" s="1"/>
  <c r="O36" i="46" s="1"/>
  <c r="AO13" i="36" s="1"/>
  <c r="O59" i="46"/>
  <c r="O72" i="46" s="1"/>
  <c r="O73" i="46" s="1"/>
  <c r="O35" i="46" s="1"/>
  <c r="AC13" i="36" s="1"/>
  <c r="C6" i="47"/>
  <c r="AE23" i="46"/>
  <c r="AQ18" i="36"/>
  <c r="AQ17" i="36"/>
  <c r="AP18" i="36"/>
  <c r="AP17" i="36"/>
  <c r="BK32" i="37"/>
  <c r="BJ32" i="37"/>
  <c r="BI32" i="37"/>
  <c r="BH32" i="37"/>
  <c r="BG32" i="37"/>
  <c r="BF32" i="37"/>
  <c r="BE32" i="37"/>
  <c r="BD32" i="37"/>
  <c r="BC32" i="37"/>
  <c r="BB32" i="37"/>
  <c r="BA32" i="37"/>
  <c r="AZ32" i="37"/>
  <c r="AW32" i="37"/>
  <c r="AV32" i="37"/>
  <c r="AU32" i="37"/>
  <c r="AT32" i="37"/>
  <c r="AS32" i="37"/>
  <c r="AR32" i="37"/>
  <c r="AQ32" i="37"/>
  <c r="AP32" i="37"/>
  <c r="AO32" i="37"/>
  <c r="AN32" i="37"/>
  <c r="AM32" i="37"/>
  <c r="AL32" i="37"/>
  <c r="AK32" i="37"/>
  <c r="AJ32" i="37"/>
  <c r="AI32" i="37"/>
  <c r="AH32" i="37"/>
  <c r="AE32" i="37"/>
  <c r="AD32" i="37"/>
  <c r="AC32" i="37"/>
  <c r="AB32" i="37"/>
  <c r="AA32" i="37"/>
  <c r="Z32" i="37"/>
  <c r="Y32" i="37"/>
  <c r="X32" i="37"/>
  <c r="W32" i="37"/>
  <c r="V32" i="37"/>
  <c r="U32" i="37"/>
  <c r="T32" i="37"/>
  <c r="Q32" i="37"/>
  <c r="P32" i="37"/>
  <c r="O32" i="37"/>
  <c r="N32" i="37"/>
  <c r="M32" i="37"/>
  <c r="L32" i="37"/>
  <c r="K32" i="37"/>
  <c r="J32" i="37"/>
  <c r="I32" i="37"/>
  <c r="H32" i="37"/>
  <c r="G32" i="37"/>
  <c r="F32" i="37"/>
  <c r="E32" i="37"/>
  <c r="D32" i="37"/>
  <c r="C32" i="37"/>
  <c r="B32" i="37"/>
  <c r="AY31" i="37"/>
  <c r="AX31" i="37"/>
  <c r="S31" i="37"/>
  <c r="R31" i="37"/>
  <c r="AY30" i="37"/>
  <c r="AX30" i="37"/>
  <c r="S30" i="37"/>
  <c r="R30" i="37"/>
  <c r="AY29" i="37"/>
  <c r="AX29" i="37"/>
  <c r="S29" i="37"/>
  <c r="R29" i="37"/>
  <c r="AY28" i="37"/>
  <c r="AX28" i="37"/>
  <c r="S28" i="37"/>
  <c r="R28" i="37"/>
  <c r="AY27" i="37"/>
  <c r="AX27" i="37"/>
  <c r="S27" i="37"/>
  <c r="R27" i="37"/>
  <c r="AY26" i="37"/>
  <c r="AX26" i="37"/>
  <c r="S26" i="37"/>
  <c r="R26" i="37"/>
  <c r="AY25" i="37"/>
  <c r="AX25" i="37"/>
  <c r="S25" i="37"/>
  <c r="R25" i="37"/>
  <c r="AY24" i="37"/>
  <c r="AX24" i="37"/>
  <c r="S24" i="37"/>
  <c r="R24" i="37"/>
  <c r="AY23" i="37"/>
  <c r="AX23" i="37"/>
  <c r="S23" i="37"/>
  <c r="R23" i="37"/>
  <c r="AY22" i="37"/>
  <c r="AX22" i="37"/>
  <c r="S22" i="37"/>
  <c r="R22" i="37"/>
  <c r="AY21" i="37"/>
  <c r="AX21" i="37"/>
  <c r="S21" i="37"/>
  <c r="R21" i="37"/>
  <c r="AY20" i="37"/>
  <c r="AX20" i="37"/>
  <c r="S20" i="37"/>
  <c r="R20" i="37"/>
  <c r="AY19" i="37"/>
  <c r="AX19" i="37"/>
  <c r="S19" i="37"/>
  <c r="R19" i="37"/>
  <c r="AY18" i="37"/>
  <c r="AX18" i="37"/>
  <c r="S18" i="37"/>
  <c r="R18" i="37"/>
  <c r="AY17" i="37"/>
  <c r="AX17" i="37"/>
  <c r="S17" i="37"/>
  <c r="R17" i="37"/>
  <c r="AY16" i="37"/>
  <c r="AX16" i="37"/>
  <c r="S16" i="37"/>
  <c r="R16" i="37"/>
  <c r="AY15" i="37"/>
  <c r="AX15" i="37"/>
  <c r="S15" i="37"/>
  <c r="R15" i="37"/>
  <c r="AY14" i="37"/>
  <c r="AX14" i="37"/>
  <c r="S14" i="37"/>
  <c r="R14" i="37"/>
  <c r="AY13" i="37"/>
  <c r="AX13" i="37"/>
  <c r="S13" i="37"/>
  <c r="R13" i="37"/>
  <c r="AY12" i="37"/>
  <c r="AX12" i="37"/>
  <c r="S12" i="37"/>
  <c r="R12" i="37"/>
  <c r="AY11" i="37"/>
  <c r="AX11" i="37"/>
  <c r="R11" i="37"/>
  <c r="J69" i="46" l="1"/>
  <c r="J70" i="46" s="1"/>
  <c r="J36" i="46" s="1"/>
  <c r="AJ13" i="36" s="1"/>
  <c r="G69" i="46"/>
  <c r="G70" i="46" s="1"/>
  <c r="G36" i="46" s="1"/>
  <c r="AG13" i="36" s="1"/>
  <c r="P55" i="46"/>
  <c r="R55" i="46" s="1"/>
  <c r="AY32" i="37"/>
  <c r="AX32" i="37"/>
  <c r="S32" i="37"/>
  <c r="S41" i="37" s="1"/>
  <c r="P60" i="46"/>
  <c r="D69" i="46"/>
  <c r="D70" i="46" s="1"/>
  <c r="D36" i="46" s="1"/>
  <c r="AD13" i="36" s="1"/>
  <c r="P59" i="46"/>
  <c r="R59" i="46" s="1"/>
  <c r="D72" i="46"/>
  <c r="D73" i="46" s="1"/>
  <c r="D35" i="46" s="1"/>
  <c r="R13" i="36" s="1"/>
  <c r="R32" i="37"/>
  <c r="P70" i="46" l="1"/>
  <c r="Q60" i="46"/>
  <c r="R60" i="46" s="1"/>
  <c r="P73" i="46"/>
  <c r="P36" i="46"/>
  <c r="R62" i="46"/>
  <c r="P69" i="46"/>
  <c r="R69" i="46" s="1"/>
  <c r="R61" i="46"/>
  <c r="P72" i="46"/>
  <c r="P35" i="46"/>
  <c r="D6"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B694D103-E001-460B-A262-7194C1EC6C2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B059BC0-DE88-430E-B534-2D0D99043542}">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D7450AB4-E2C0-401D-83F8-057AC784B49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79647FB7-CB4E-45D8-B4FB-09644CE99FFC}">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92A8B243-8940-45A2-A0CB-BE7AB48D13EF}">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72B154C-8E62-4682-9B53-9EFD4E06E9E6}">
      <text>
        <r>
          <rPr>
            <sz val="9"/>
            <color indexed="81"/>
            <rFont val="Tahoma"/>
            <family val="2"/>
          </rPr>
          <t>En este campo se diligencia el nombre de la actividad del proyecto de inversión</t>
        </r>
      </text>
    </comment>
    <comment ref="A21" authorId="0" shapeId="0" xr:uid="{08A5D4DA-5843-4C67-91A9-815DB4E5D48C}">
      <text>
        <r>
          <rPr>
            <sz val="9"/>
            <color indexed="81"/>
            <rFont val="Tahoma"/>
            <family val="2"/>
          </rPr>
          <t>Valor de la reserva constituida al inicio de la vigencia</t>
        </r>
      </text>
    </comment>
    <comment ref="AD21" authorId="0" shapeId="0" xr:uid="{869DD82A-7B18-4C93-B8F8-C4CC7DC4BE4B}">
      <text>
        <r>
          <rPr>
            <sz val="9"/>
            <color indexed="81"/>
            <rFont val="Tahoma"/>
            <family val="2"/>
          </rPr>
          <t>Ajustar las sumatorias en las formulas de compromisos y giros según el periodo según corresponda</t>
        </r>
      </text>
    </comment>
    <comment ref="A22" authorId="0" shapeId="0" xr:uid="{C8CCBE70-EE65-4D91-A3C5-6AE86902BF15}">
      <text>
        <r>
          <rPr>
            <sz val="9"/>
            <color indexed="81"/>
            <rFont val="Tahoma"/>
            <family val="2"/>
          </rPr>
          <t>Programación de acuerdo de desempleño en la ejecución de giros para cada mes de la vigencia.</t>
        </r>
      </text>
    </comment>
    <comment ref="A23" authorId="0" shapeId="0" xr:uid="{912B8550-B188-420F-BB58-B6AB162D3D96}">
      <text>
        <r>
          <rPr>
            <sz val="9"/>
            <color indexed="81"/>
            <rFont val="Tahoma"/>
            <family val="2"/>
          </rPr>
          <t>Liberaciones de reservas realizadas en cada mes de la vigencia.</t>
        </r>
      </text>
    </comment>
    <comment ref="A24" authorId="0" shapeId="0" xr:uid="{9CF91CD5-75F3-40F3-8E74-3C7841E04A1F}">
      <text>
        <r>
          <rPr>
            <sz val="9"/>
            <color indexed="81"/>
            <rFont val="Tahoma"/>
            <family val="2"/>
          </rPr>
          <t>Reserva definitiva después de liberaciones.</t>
        </r>
      </text>
    </comment>
    <comment ref="A25" authorId="0" shapeId="0" xr:uid="{BA7DEDD5-0A99-42DF-80F9-66F723602399}">
      <text>
        <r>
          <rPr>
            <sz val="9"/>
            <color indexed="81"/>
            <rFont val="Tahoma"/>
            <family val="2"/>
          </rPr>
          <t>Ejecución de los giros de la reserva para mes</t>
        </r>
      </text>
    </comment>
    <comment ref="A28" authorId="2" shapeId="0" xr:uid="{79A34A99-3E65-4F93-A027-015887FA9F53}">
      <text>
        <r>
          <rPr>
            <sz val="9"/>
            <color indexed="81"/>
            <rFont val="Tahoma"/>
            <family val="2"/>
          </rPr>
          <t>En este campo se diligencia el nombre de la actividad del proyecto que se reportó con rezago en su cumplimiento físico en la vigencia anterior</t>
        </r>
      </text>
    </comment>
    <comment ref="B28" authorId="2" shapeId="0" xr:uid="{D328ACF8-60B7-45A9-9F03-90F93C545DEE}">
      <text>
        <r>
          <rPr>
            <sz val="9"/>
            <color indexed="81"/>
            <rFont val="Tahoma"/>
            <family val="2"/>
          </rPr>
          <t>Se diligencia el rezago reportado al corte de diciembre de la vigencia anterior</t>
        </r>
      </text>
    </comment>
    <comment ref="A33" authorId="2" shapeId="0" xr:uid="{6A87EF79-73E4-4247-9D9B-4D54E47478FA}">
      <text>
        <r>
          <rPr>
            <sz val="9"/>
            <color indexed="81"/>
            <rFont val="Tahoma"/>
            <family val="2"/>
          </rPr>
          <t>En este campo se diligencia el nombre de la actividad del proyecto de inversión</t>
        </r>
      </text>
    </comment>
    <comment ref="B33" authorId="2" shapeId="0" xr:uid="{BABF4E5D-7924-4A6D-A1CC-0D6BE06B44F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9BAAEE55-A671-4520-ADEC-F3EC7B5D6AA6}">
      <text>
        <r>
          <rPr>
            <sz val="9"/>
            <color indexed="81"/>
            <rFont val="Tahoma"/>
            <family val="2"/>
          </rPr>
          <t>Se diligencia la programación mensual de la actividad proyecto de inversión</t>
        </r>
      </text>
    </comment>
    <comment ref="A39" authorId="2" shapeId="0" xr:uid="{710BAB3E-7B91-40A0-8368-65EEC1D973F2}">
      <text>
        <r>
          <rPr>
            <sz val="9"/>
            <color indexed="81"/>
            <rFont val="Tahoma"/>
            <family val="2"/>
          </rPr>
          <t>En este campo se diligencia el nombre de la tarea definida para la gestión de cumplimiento de la actividad del proyecto de inversión</t>
        </r>
      </text>
    </comment>
    <comment ref="B39" authorId="2" shapeId="0" xr:uid="{84F7D7BB-95DE-4245-998D-342A78E56A27}">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28EABB5C-0D0C-430E-98C8-B7D9A444FBA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D4FF7FB3-6BFB-4FDD-A2CF-95D68203C44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E675EBE0-92A7-41CC-82BC-9F32C3ECABD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566C482-AAC0-4876-862D-F20265630E5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843B6338-81BC-4DF5-A9A8-E2ACCB72163D}">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EC11469-17E1-435D-9220-20B4E1244DEA}">
      <text>
        <r>
          <rPr>
            <sz val="9"/>
            <color indexed="81"/>
            <rFont val="Tahoma"/>
            <family val="2"/>
          </rPr>
          <t>En este campo se diligencia el nombre de la actividad del proyecto de inversión</t>
        </r>
      </text>
    </comment>
    <comment ref="A21" authorId="0" shapeId="0" xr:uid="{93C9BA95-1EEC-4BB1-85C5-10D2BDFD4035}">
      <text>
        <r>
          <rPr>
            <sz val="9"/>
            <color indexed="81"/>
            <rFont val="Tahoma"/>
            <family val="2"/>
          </rPr>
          <t>Valor de la reserva constituida al inicio de la vigencia</t>
        </r>
      </text>
    </comment>
    <comment ref="AD21" authorId="0" shapeId="0" xr:uid="{8ABAD1A1-1FBC-49BD-83A3-5BAF8090D1CB}">
      <text>
        <r>
          <rPr>
            <sz val="9"/>
            <color indexed="81"/>
            <rFont val="Tahoma"/>
            <family val="2"/>
          </rPr>
          <t>Ajustar las sumatorias en las formulas de compromisos y giros según el periodo según corresponda</t>
        </r>
      </text>
    </comment>
    <comment ref="A22" authorId="0" shapeId="0" xr:uid="{0C5704F2-4A43-4DC1-A774-32C55213E0F3}">
      <text>
        <r>
          <rPr>
            <sz val="9"/>
            <color indexed="81"/>
            <rFont val="Tahoma"/>
            <family val="2"/>
          </rPr>
          <t>Programación de acuerdo de desempleño en la ejecución de giros para cada mes de la vigencia.</t>
        </r>
      </text>
    </comment>
    <comment ref="A23" authorId="0" shapeId="0" xr:uid="{53DF9BE7-1685-415B-BBF3-2F00143EA5BC}">
      <text>
        <r>
          <rPr>
            <sz val="9"/>
            <color indexed="81"/>
            <rFont val="Tahoma"/>
            <family val="2"/>
          </rPr>
          <t>Liberaciones de reservas realizadas en cada mes de la vigencia.</t>
        </r>
      </text>
    </comment>
    <comment ref="A24" authorId="0" shapeId="0" xr:uid="{199BF852-3C79-4965-A2E4-0015806F0D16}">
      <text>
        <r>
          <rPr>
            <sz val="9"/>
            <color indexed="81"/>
            <rFont val="Tahoma"/>
            <family val="2"/>
          </rPr>
          <t>Reserva definitiva después de liberaciones.</t>
        </r>
      </text>
    </comment>
    <comment ref="A25" authorId="0" shapeId="0" xr:uid="{8AD994B1-FCB6-44C8-96C7-9E09FF6FB32A}">
      <text>
        <r>
          <rPr>
            <sz val="9"/>
            <color indexed="81"/>
            <rFont val="Tahoma"/>
            <family val="2"/>
          </rPr>
          <t>Ejecución de los giros de la reserva para mes</t>
        </r>
      </text>
    </comment>
    <comment ref="A28" authorId="2" shapeId="0" xr:uid="{D06CCD79-F8A1-4FCA-B978-B6939D4209D4}">
      <text>
        <r>
          <rPr>
            <sz val="9"/>
            <color indexed="81"/>
            <rFont val="Tahoma"/>
            <family val="2"/>
          </rPr>
          <t>En este campo se diligencia el nombre de la actividad del proyecto que se reportó con rezago en su cumplimiento físico en la vigencia anterior</t>
        </r>
      </text>
    </comment>
    <comment ref="B28" authorId="2" shapeId="0" xr:uid="{0763B085-92E9-4322-803D-E35C5B25A888}">
      <text>
        <r>
          <rPr>
            <sz val="9"/>
            <color indexed="81"/>
            <rFont val="Tahoma"/>
            <family val="2"/>
          </rPr>
          <t>Se diligencia el rezago reportado al corte de diciembre de la vigencia anterior</t>
        </r>
      </text>
    </comment>
    <comment ref="A33" authorId="2" shapeId="0" xr:uid="{34977238-7FD6-4173-A54C-C0D24172EB50}">
      <text>
        <r>
          <rPr>
            <sz val="9"/>
            <color indexed="81"/>
            <rFont val="Tahoma"/>
            <family val="2"/>
          </rPr>
          <t>En este campo se diligencia el nombre de la actividad del proyecto de inversión</t>
        </r>
      </text>
    </comment>
    <comment ref="B33" authorId="2" shapeId="0" xr:uid="{66D28EA2-3DB6-4425-945B-00FD2A8EA837}">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3A513836-A323-40C3-A64B-4F6A0D3460CC}">
      <text>
        <r>
          <rPr>
            <sz val="9"/>
            <color indexed="81"/>
            <rFont val="Tahoma"/>
            <family val="2"/>
          </rPr>
          <t>Se diligencia la programación mensual de la actividad proyecto de inversión</t>
        </r>
      </text>
    </comment>
    <comment ref="A39" authorId="2" shapeId="0" xr:uid="{760197C8-B33E-480F-810C-8C243A2F8443}">
      <text>
        <r>
          <rPr>
            <sz val="9"/>
            <color indexed="81"/>
            <rFont val="Tahoma"/>
            <family val="2"/>
          </rPr>
          <t>En este campo se diligencia el nombre de la tarea definida para la gestión de cumplimiento de la actividad del proyecto de inversión</t>
        </r>
      </text>
    </comment>
    <comment ref="B39" authorId="2" shapeId="0" xr:uid="{3097D16A-BC87-4235-B972-FB5E84AEA3C6}">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903A6B7D-B685-4072-9D61-FE6C50D82257}">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8B8AE4E0-DE50-4B01-BB67-5F850EB851E8}">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4D877822-CD71-41DA-8B81-A814B8CE005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CC91E678-7B91-4C7C-B828-3CD63F20B5E6}">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88614608-8DA5-4839-8E29-B377754F48F8}">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7FCBB948-67F6-44E0-8981-6AFBE9F8FE72}">
      <text>
        <r>
          <rPr>
            <sz val="9"/>
            <color indexed="81"/>
            <rFont val="Tahoma"/>
            <family val="2"/>
          </rPr>
          <t>En este campo se diligencia el nombre de la actividad del proyecto de inversión</t>
        </r>
      </text>
    </comment>
    <comment ref="A21" authorId="0" shapeId="0" xr:uid="{AD43516D-5266-4E34-A163-5128D30A15DB}">
      <text>
        <r>
          <rPr>
            <sz val="9"/>
            <color indexed="81"/>
            <rFont val="Tahoma"/>
            <family val="2"/>
          </rPr>
          <t>Valor de la reserva constituida al inicio de la vigencia</t>
        </r>
      </text>
    </comment>
    <comment ref="AD21" authorId="0" shapeId="0" xr:uid="{50778144-7B77-4114-A73A-94E7BE8D4F0A}">
      <text>
        <r>
          <rPr>
            <sz val="9"/>
            <color indexed="81"/>
            <rFont val="Tahoma"/>
            <family val="2"/>
          </rPr>
          <t>Ajustar las sumatorias en las formulas de compromisos y giros según el periodo según corresponda</t>
        </r>
      </text>
    </comment>
    <comment ref="A22" authorId="0" shapeId="0" xr:uid="{A471D223-977B-4128-9195-3CDA66E6D6A5}">
      <text>
        <r>
          <rPr>
            <sz val="9"/>
            <color indexed="81"/>
            <rFont val="Tahoma"/>
            <family val="2"/>
          </rPr>
          <t>Programación de acuerdo de desempleño en la ejecución de giros para cada mes de la vigencia.</t>
        </r>
      </text>
    </comment>
    <comment ref="A23" authorId="0" shapeId="0" xr:uid="{C60AF0B2-7965-4213-847D-C24DD452BF54}">
      <text>
        <r>
          <rPr>
            <sz val="9"/>
            <color indexed="81"/>
            <rFont val="Tahoma"/>
            <family val="2"/>
          </rPr>
          <t>Liberaciones de reservas realizadas en cada mes de la vigencia.</t>
        </r>
      </text>
    </comment>
    <comment ref="A24" authorId="0" shapeId="0" xr:uid="{1659BD45-3E21-4DAE-96E8-0DEB0D9DF0A1}">
      <text>
        <r>
          <rPr>
            <sz val="9"/>
            <color indexed="81"/>
            <rFont val="Tahoma"/>
            <family val="2"/>
          </rPr>
          <t>Reserva definitiva después de liberaciones.</t>
        </r>
      </text>
    </comment>
    <comment ref="A25" authorId="0" shapeId="0" xr:uid="{44DACDCE-9D23-4EE7-90DB-212A48451356}">
      <text>
        <r>
          <rPr>
            <sz val="9"/>
            <color indexed="81"/>
            <rFont val="Tahoma"/>
            <family val="2"/>
          </rPr>
          <t>Ejecución de los giros de la reserva para mes</t>
        </r>
      </text>
    </comment>
    <comment ref="A28" authorId="2" shapeId="0" xr:uid="{8794B53C-33B3-4E97-8DDB-9A8D74DC0B44}">
      <text>
        <r>
          <rPr>
            <sz val="9"/>
            <color indexed="81"/>
            <rFont val="Tahoma"/>
            <family val="2"/>
          </rPr>
          <t>En este campo se diligencia el nombre de la actividad del proyecto que se reportó con rezago en su cumplimiento físico en la vigencia anterior</t>
        </r>
      </text>
    </comment>
    <comment ref="B28" authorId="2" shapeId="0" xr:uid="{F30E8708-2C94-4901-B9C5-A579652CC74E}">
      <text>
        <r>
          <rPr>
            <sz val="9"/>
            <color indexed="81"/>
            <rFont val="Tahoma"/>
            <family val="2"/>
          </rPr>
          <t>Se diligencia el rezago reportado al corte de diciembre de la vigencia anterior</t>
        </r>
      </text>
    </comment>
    <comment ref="A33" authorId="2" shapeId="0" xr:uid="{98730821-21BE-4376-A536-B03B55B5A287}">
      <text>
        <r>
          <rPr>
            <sz val="9"/>
            <color indexed="81"/>
            <rFont val="Tahoma"/>
            <family val="2"/>
          </rPr>
          <t>En este campo se diligencia el nombre de la actividad del proyecto de inversión</t>
        </r>
      </text>
    </comment>
    <comment ref="B33" authorId="2" shapeId="0" xr:uid="{9E663E58-221C-4984-B293-0F3BD2329A8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70F60D95-103C-4412-8E6D-39F4B25142D4}">
      <text>
        <r>
          <rPr>
            <sz val="9"/>
            <color indexed="81"/>
            <rFont val="Tahoma"/>
            <family val="2"/>
          </rPr>
          <t>Se diligencia la programación mensual de la actividad proyecto de inversión</t>
        </r>
      </text>
    </comment>
    <comment ref="A39" authorId="2" shapeId="0" xr:uid="{BFDA6CE7-DAF5-461F-A1CE-8595F3B89F0A}">
      <text>
        <r>
          <rPr>
            <sz val="9"/>
            <color indexed="81"/>
            <rFont val="Tahoma"/>
            <family val="2"/>
          </rPr>
          <t>En este campo se diligencia el nombre de la tarea definida para la gestión de cumplimiento de la actividad del proyecto de inversión</t>
        </r>
      </text>
    </comment>
    <comment ref="B39" authorId="2" shapeId="0" xr:uid="{B13853F3-4263-45FC-9B1C-3998E7F789F6}">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según: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medición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3B8D2089-2414-44EB-B29A-17CB300F08AD}">
      <text>
        <r>
          <rPr>
            <sz val="9"/>
            <color indexed="81"/>
            <rFont val="Tahoma"/>
            <family val="2"/>
          </rPr>
          <t>Se diligencia el nombre del indicador o actividad a territorializar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<sst xmlns="http://schemas.openxmlformats.org/spreadsheetml/2006/main" count="2022" uniqueCount="623">
  <si>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</si>
  <si>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</si>
  <si>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</si>
  <si>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</si>
  <si>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</si>
  <si>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</si>
  <si>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</si>
  <si>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</si>
  <si>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</si>
  <si>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</si>
  <si>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</si>
  <si>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</si>
  <si>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</si>
  <si>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</si>
  <si>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</si>
  <si>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</si>
  <si>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</si>
  <si>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</si>
  <si>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</si>
  <si>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</si>
  <si>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</si>
  <si>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</si>
  <si>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</si>
  <si>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</si>
  <si>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</si>
  <si>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</si>
  <si>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</si>
  <si>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</si>
  <si>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</si>
  <si>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</si>
  <si>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</si>
  <si>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</si>
  <si>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</si>
  <si>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</si>
  <si>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</si>
  <si>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</si>
  <si>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</si>
  <si>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</si>
  <si>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</si>
  <si>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</si>
  <si>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</si>
  <si>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</si>
  <si>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</si>
  <si>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</si>
  <si>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</si>
  <si>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</si>
  <si>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</si>
  <si>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</si>
  <si>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</si>
  <si>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</si>
  <si>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</si>
  <si>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</si>
  <si>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</si>
  <si>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</si>
  <si>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</si>
  <si>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</si>
  <si>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</si>
  <si>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</si>
  <si>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</si>
  <si>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</si>
  <si>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</si>
  <si>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</si>
  <si>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</si>
  <si>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</si>
  <si>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</si>
  <si>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</si>
  <si>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</si>
  <si>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</si>
  <si>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</si>
  <si>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</si>
  <si>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</si>
  <si>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</si>
  <si>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</si>
  <si>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</si>
  <si>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</si>
  <si>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</si>
  <si>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</si>
  <si>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</si>
  <si>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</si>
  <si>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</si>
  <si>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</si>
  <si>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</si>
  <si>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</si>
  <si>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</si>
  <si>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</si>
  <si>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</si>
  <si>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</si>
  <si>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</si>
  <si>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</si>
  <si>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</si>
  <si>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</si>
  <si>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</si>
  <si>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</si>
  <si>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</si>
  <si>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</si>
  <si>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</si>
  <si>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</si>
  <si>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</si>
  <si>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</si>
  <si>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</si>
  <si>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</si>
  <si>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</si>
  <si>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</si>
  <si>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</si>
  <si>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</si>
  <si>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</si>
  <si>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</si>
  <si>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</si>
  <si>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</si>
  <si>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</si>
  <si>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</si>
  <si>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</si>
  <si>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</si>
  <si>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</si>
  <si>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</si>
  <si>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</si>
  <si>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</si>
  <si>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</si>
  <si>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</si>
  <si>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</si>
  <si>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</si>
  <si>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</si>
  <si>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</si>
  <si>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</si>
  <si>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</si>
  <si>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</si>
  <si>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</si>
  <si>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</si>
  <si>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FORMULACION</t>
  </si>
  <si>
    <t>X</t>
  </si>
  <si>
    <t>ACTUALIZACION</t>
  </si>
  <si>
    <t>SEGUIMIENTO</t>
  </si>
  <si>
    <t>8232 - Implementación de estrategias para el empoderamiento económico de las mujeres en toda su diversidad en Bogotá D.C.</t>
  </si>
  <si>
    <t>3. Bogotá confia en su potencial</t>
  </si>
  <si>
    <t>3.20. Promoción del emprendimiento formal, equitativo e incluyente</t>
  </si>
  <si>
    <t>192. Cualificar 9000 mujeres, en sus diferencias y diversidades, en herramientas para la autonomía económica.</t>
  </si>
  <si>
    <t>Desarrollar 1 estrategia para potenciar las habilidades y capacidades de las mujeres en sus diversidades que aporten a su empoderamiento y autonomía económica. (Producto MGA - Servicio de educación informal)</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</si>
  <si>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</si>
  <si>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</si>
  <si>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</si>
  <si>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</si>
  <si>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</si>
  <si>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</si>
  <si>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</si>
  <si>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</si>
  <si>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</si>
  <si>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</si>
  <si>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</si>
  <si>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</si>
  <si>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</si>
  <si>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</si>
  <si>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</si>
  <si>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</si>
  <si>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</si>
  <si>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</si>
  <si>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</si>
  <si>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</si>
  <si>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</si>
  <si>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</si>
  <si>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</si>
  <si>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</si>
  <si>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</si>
  <si>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</si>
  <si>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</si>
  <si>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</si>
  <si>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</si>
  <si>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</si>
  <si>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</si>
  <si>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</si>
  <si>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</si>
  <si>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</si>
  <si>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</si>
  <si>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</si>
  <si>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</si>
  <si>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</si>
  <si>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</si>
  <si>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</si>
  <si>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</si>
  <si>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</si>
  <si>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</si>
  <si>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</si>
  <si>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2. Elaborar un documento de diseño de la ruta de acompañamiento para las mujeres en sus diversidades en el marco la estrategia para el empoderamiento económico</t>
  </si>
  <si>
    <t>3. Elaborar el informe consolidado de los reportes enviados por las entidades y organismos Distritales en cumplimiento del Decreto 332 de 2020.</t>
  </si>
  <si>
    <t>*Incluir tantas filas sean necesarias</t>
  </si>
  <si>
    <t>Cualificar 9000 mujeres en sus diferencias y diversidades en herramientas para la autonomía económica. (Producto MGA - Servicio de educación informal)</t>
  </si>
  <si>
    <t>4. Implementar la ruta de formación y acompañamiento en autonomía económica para las mujeres en sus diferencias y diversidades.</t>
  </si>
  <si>
    <t>Gestionar 1 portafolio de oportunidades a través de aliados públicos y privados para el empoderamiento y autonomía económica de las mujeres de Bogotá. (Producto MGA - Documento de lineamientos técnicos)</t>
  </si>
  <si>
    <t>6. Promover acciones y alianzas que contribuyan al empleo, la  generación de ingresos y la formación de las mujeres en sus diferencias y diversidades.</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</si>
  <si>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</si>
  <si>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</si>
  <si>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</si>
  <si>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</si>
  <si>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</si>
  <si>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</si>
  <si>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</si>
  <si>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</si>
  <si>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</si>
  <si>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</si>
  <si>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</si>
  <si>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</si>
  <si>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</si>
  <si>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</si>
  <si>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</si>
  <si>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</si>
  <si>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</si>
  <si>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</si>
  <si>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</si>
  <si>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</si>
  <si>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PROGRAMACIÓN </t>
  </si>
  <si>
    <t xml:space="preserve">SEGUIMIENTO </t>
  </si>
  <si>
    <t>FECHA DE REPORTE:</t>
  </si>
  <si>
    <t>INDICADOR / ACTIVIDAD:</t>
  </si>
  <si>
    <t>M2. Cualificar 9000 mujeres en sus diferencias y diversidades en herramientas para la autonomía económica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</si>
  <si>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</si>
  <si>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</si>
  <si>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</si>
  <si>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</si>
  <si>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</si>
  <si>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</si>
  <si>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</si>
  <si>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</si>
  <si>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</si>
  <si>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</si>
  <si>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</si>
  <si>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</si>
  <si>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</si>
  <si>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</si>
  <si>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</si>
  <si>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</si>
  <si>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</si>
  <si>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</si>
  <si>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</si>
  <si>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2. Chapinero</t>
  </si>
  <si>
    <t>5. Usme</t>
  </si>
  <si>
    <t>6. Tunjuelito</t>
  </si>
  <si>
    <t>7. Bosa</t>
  </si>
  <si>
    <t>8. Kennedy</t>
  </si>
  <si>
    <t>11. Suba</t>
  </si>
  <si>
    <t>12. Barrios Unidos</t>
  </si>
  <si>
    <t>13. Teusaquillo</t>
  </si>
  <si>
    <t>15. Antonio Nariño</t>
  </si>
  <si>
    <t>16. Puente Aranda</t>
  </si>
  <si>
    <t>17. La Candelaria</t>
  </si>
  <si>
    <t>18. Rafael Uribe Uribe</t>
  </si>
  <si>
    <t>20. Sumapaz</t>
  </si>
  <si>
    <t>TOTAL POR MES</t>
  </si>
  <si>
    <t>Territorialización Gestoras M1</t>
  </si>
  <si>
    <t>Territorialización Gestoras M2</t>
  </si>
  <si>
    <t>Página 2 de 4</t>
  </si>
  <si>
    <t>SOLUCIONES PROPUESTAS PARA RESOLVER LOS RETRASOS Y FACTORES LIMITANTES PARA EL CUMPLIMIENTO</t>
  </si>
  <si>
    <t>PRODUCTO INSTITUCIONAL (PMR):</t>
  </si>
  <si>
    <t>Servicios de educación informal</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</si>
  <si>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</si>
  <si>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</si>
  <si>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</si>
  <si>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</si>
  <si>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</si>
  <si>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</si>
  <si>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</si>
  <si>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</si>
  <si>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Cualificar 9.000 mujeres, en sus diferencias y diversidades, en herramientas para la autonomía económica.</t>
  </si>
  <si>
    <t>Desarrollar 1 estrategia para potenciar las habilidades y capacidades de las mujeres en sus diversidades que aporten a su empoderamiento y autonomía económica</t>
  </si>
  <si>
    <t xml:space="preserve">Documento de la estrategia para potenciar las habilidades y capacidades de las mujeres en sus diversidades </t>
  </si>
  <si>
    <t xml:space="preserve">Un documento orientador </t>
  </si>
  <si>
    <t xml:space="preserve">Constante </t>
  </si>
  <si>
    <t>número</t>
  </si>
  <si>
    <t>Documento anual actualizado</t>
  </si>
  <si>
    <t>Subsecretaría del Cuidado y Políticas de Igualdad</t>
  </si>
  <si>
    <t>anual</t>
  </si>
  <si>
    <t>Plan de acción del proyecto</t>
  </si>
  <si>
    <t>decreciente</t>
  </si>
  <si>
    <t>Informes consolidados, elaborados a partir de los reportes enviados por las entidades y organismos distritales en cumplimiento del Decreto 332/2020.</t>
  </si>
  <si>
    <t>Número de informes consolidados, elaborados a partir de los reportes enviados por las entidades y organismos distritales en cumplimiento del Decreto 332/2020.</t>
  </si>
  <si>
    <t>Suma</t>
  </si>
  <si>
    <t>Informes semestral consolidado.</t>
  </si>
  <si>
    <t xml:space="preserve">semestral </t>
  </si>
  <si>
    <t>Cualificar 9.000 mujeres en sus diferencias y diversidades en herramientas para la autonomía económica.</t>
  </si>
  <si>
    <t>Mujeres cualificadas</t>
  </si>
  <si>
    <t>Número de mujeres cualificadas</t>
  </si>
  <si>
    <t>Se  suma el número de mujeres formadas por vigencia</t>
  </si>
  <si>
    <t>mensual</t>
  </si>
  <si>
    <t>Plan de acción del proyecto - SIMISIONAL</t>
  </si>
  <si>
    <t>suma</t>
  </si>
  <si>
    <t>Alianzas que contribuyan al empleo, la  generación de ingresos y la formación de las mujeres en sus diferencias y diversidades</t>
  </si>
  <si>
    <t>Número de alianzas que contribuyan al empleo, la  generación de ingresos y la formación de las mujeres en sus diferencias y diversidades</t>
  </si>
  <si>
    <t>El portafolio de alianzas es constante, como mínimo se deben mantener 50 alianzas mensuales</t>
  </si>
  <si>
    <t>creciente</t>
  </si>
  <si>
    <t>ELABORÓ</t>
  </si>
  <si>
    <t>Firma:</t>
  </si>
  <si>
    <t>REVISÓ OFICINA ASESORA DE PLANEACIÓN</t>
  </si>
  <si>
    <t xml:space="preserve">VoBo. </t>
  </si>
  <si>
    <t>Nombre: Liza Yomara García Reyes</t>
  </si>
  <si>
    <t>Nombre:</t>
  </si>
  <si>
    <t>Cargo: Contratistas SCPI</t>
  </si>
  <si>
    <t xml:space="preserve">Cargo: </t>
  </si>
  <si>
    <t>Cargo: Jefe Oficina Asesora de Planeación</t>
  </si>
  <si>
    <t>Meta</t>
  </si>
  <si>
    <t>Recursos 2024</t>
  </si>
  <si>
    <t>Porcentaje</t>
  </si>
  <si>
    <t>Producto MGA</t>
  </si>
  <si>
    <t>Programación 2024</t>
  </si>
  <si>
    <t>Servicio de educación informal</t>
  </si>
  <si>
    <t>Documentos de lineamientos técnicos</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</si>
  <si>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</si>
  <si>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</si>
  <si>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</si>
  <si>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</si>
  <si>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</si>
  <si>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</si>
  <si>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</si>
  <si>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</si>
  <si>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</si>
  <si>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</si>
  <si>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</si>
  <si>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</si>
  <si>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</si>
  <si>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</si>
  <si>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</si>
  <si>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</si>
  <si>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</si>
  <si>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</si>
  <si>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</si>
  <si>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</si>
  <si>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</si>
  <si>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</si>
  <si>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</si>
  <si>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</si>
  <si>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</si>
  <si>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</si>
  <si>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</si>
  <si>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</si>
  <si>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</si>
  <si>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</si>
  <si>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</si>
  <si>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</si>
  <si>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</si>
  <si>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</si>
  <si>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</si>
  <si>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</si>
  <si>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</si>
  <si>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</si>
  <si>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</si>
  <si>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Casas</t>
  </si>
  <si>
    <t>Mayores (Igual o superior a 60 años)</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</si>
  <si>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</si>
  <si>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</si>
  <si>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</si>
  <si>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</si>
  <si>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</si>
  <si>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</si>
  <si>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</si>
  <si>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</si>
  <si>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</si>
  <si>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</si>
  <si>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</si>
  <si>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</si>
  <si>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</si>
  <si>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</si>
  <si>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</si>
  <si>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</si>
  <si>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</si>
  <si>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</si>
  <si>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</si>
  <si>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</si>
  <si>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</si>
  <si>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</si>
  <si>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</si>
  <si>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</si>
  <si>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</si>
  <si>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</si>
  <si>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</si>
  <si>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</si>
  <si>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</si>
  <si>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</si>
  <si>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</si>
  <si>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</si>
  <si>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</si>
  <si>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</si>
  <si>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</si>
  <si>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</si>
  <si>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</si>
  <si>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</si>
  <si>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</si>
  <si>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</si>
  <si>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</si>
  <si>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</si>
  <si>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</si>
  <si>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</si>
  <si>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</si>
  <si>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</si>
  <si>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</si>
  <si>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</si>
  <si>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</si>
  <si>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</si>
  <si>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</si>
  <si>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</si>
  <si>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</si>
  <si>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</si>
  <si>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</si>
  <si>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</si>
  <si>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</si>
  <si>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</si>
  <si>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</si>
  <si>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Página 4 de 4</t>
  </si>
  <si>
    <t>CONTROL DE CAMBIOS EN EL PLAN DE ACCIÓN</t>
  </si>
  <si>
    <t>Fecha de aprobación</t>
  </si>
  <si>
    <t>Cambio</t>
  </si>
  <si>
    <t>Justificación del cambio</t>
  </si>
  <si>
    <t>Debido a la  gestión de la Estrategia para la Autonomía Económica, actualmente se cuenta con 63 aliados del sector privado permitiendo fortalecer cada vez más la pertinencia del portafolio, brindando de manera constante la oferta de programas del distrito, oportunidades de empleo, emprendimiento, generación de ingresos y oferta de formación,  que benefician significativamente  a las mujeres de la ciudad facilitando el acceso a la oferta con oportunidad, contribuyendo así a su autonomía económica.</t>
  </si>
  <si>
    <t xml:space="preserve">Para realizar el seguimiento a las alianzas y verificar el acceso y permanencia de las mujeres a dichas oportunidades, en el mes de agosto se realizaron cinco (5) reuniones:
1.	Movistar
2.	Minuto de Dios
3.	Securitas
4.	Teleperformance
5.	Zenú 
Adicionalmente, se construyeron 2 matrices de seguimiento en las cuales periódicamente se relaciona el estado, las gestiones, compromisos y mujeres beneficiarias de cada una de las alianzas.  </t>
  </si>
  <si>
    <t>https://secretariadistritald.sharepoint.com/:f:/s/BogotCaminaSegura/EiV42jpF0WhLra2SFmmgC84BFZOqim-_BujckG8YF5MGDw?e=5CuhvN</t>
  </si>
  <si>
    <t>https://secretariadistritald.sharepoint.com/:f:/s/BogotCaminaSegura/EiV42jpF0WhLra2SFmmgC84BFZOqim-_BujckG8YF5MGDw?e=FKKvIN</t>
  </si>
  <si>
    <t>https://secretariadistritald.sharepoint.com/:f:/s/BogotCaminaSegura/EiV42jpF0WhLra2SFmmgC84BFZOqim-_BujckG8YF5MGDw?e=l0y5Zv</t>
  </si>
  <si>
    <t>A través de la implementación de la Estrategia para la Autonomía Económica de las Mujeres - EAE, se busca generar estrategias y herramientas de cualificación con enfoque de género que aporten al empoderamiento y autonomía económica de las mujeres en toda su diversidad, mediante el desarrollo y fortalecimiento de capacidades para el empleo, emprendimiento y generación de ingresos propios.
Por otra parte mediante la consolidación de los reportes de cumplimiento del Decreto 332 de 2020 se pudo conocer la vinculación de mujeres en la ejecución de los contratos y convenios suscritos por las entidades y organismos distritales durante el I semestre del 2024.</t>
  </si>
  <si>
    <t>En el mes de agosto se avanza en el diseño del documento orientador de la Estrategia para la Autonomía Económica de las Mujeres en sus diversidades, el cual contiene los elementos técnicos y conceptuales que dirigirán las acciones que contribuyen a la materialización de los derechos humanos de las mujeres.</t>
  </si>
  <si>
    <t xml:space="preserve">En el mes de agosto se registra un avance en el diseño preliminar de la ruta de cualificación para mujeres en sus diversidades, esta ruta contemplará tres (3) fases: -Fortalecimiento de capacidades. -Direccionamiento a oportunidades y Seguimiento individual; actualmente la Dirección de Derechos y Diseño de Política se encuentra trabajando en los contenidos del módulo de derechos humanos para las mujeres y desde el equipo territorial están trabajando en la actualización y creación de las fichas metodológicas de los contenidos de habilidades socioemocionales. De igual forma, ya se cuenta con los formatos de caracterización y hoja de ruta para aplicar con las mujeres que sean parte de la estrategia. </t>
  </si>
  <si>
    <t>Actividad no programada para el mes de reporte, se centran las acciones en la etapa precontractual.</t>
  </si>
  <si>
    <t>Actividad no programada para el mes de reporte.</t>
  </si>
  <si>
    <t>N/A</t>
  </si>
  <si>
    <t>Recursos comprometidos agosto</t>
  </si>
  <si>
    <t>Recursos programados agosto</t>
  </si>
  <si>
    <t>Giros programados agosto</t>
  </si>
  <si>
    <t>Giros comprometidos agosto</t>
  </si>
  <si>
    <t>%</t>
  </si>
  <si>
    <t>Actividad no programada por el mes de reporte</t>
  </si>
  <si>
    <t>Nombre: Carlos Alfonso Gaitán Sánchez</t>
  </si>
  <si>
    <t>3. Bogotá confía en su potencial</t>
  </si>
  <si>
    <r>
      <t xml:space="preserve">En relación al a los avances de las actividades enmarcadas en la meta 1 se puede decir:
</t>
    </r>
    <r>
      <rPr>
        <b/>
        <sz val="11"/>
        <color theme="1" tint="4.9989318521683403E-2"/>
        <rFont val="Arial"/>
        <family val="2"/>
      </rPr>
      <t>Actividad 1</t>
    </r>
    <r>
      <rPr>
        <b/>
        <i/>
        <sz val="11"/>
        <rFont val="Arial"/>
        <family val="2"/>
      </rPr>
      <t>:</t>
    </r>
    <r>
      <rPr>
        <i/>
        <sz val="11"/>
        <rFont val="Arial"/>
        <family val="2"/>
      </rPr>
      <t>Diseñar un documento orientador</t>
    </r>
    <r>
      <rPr>
        <sz val="11"/>
        <rFont val="Arial"/>
        <family val="2"/>
      </rPr>
      <t>..... Se avanza con el diseño del documento orientador de la Estrategia para la Autonomía Económica de las Mujeres en sus diversidades, el cual contiene los elementos técnicos y conceptuales que dirigirán las acciones que contribuyen a la materialización de los derechos humanos de las mujeres.</t>
    </r>
    <r>
      <rPr>
        <sz val="11"/>
        <color theme="1" tint="4.9989318521683403E-2"/>
        <rFont val="Arial"/>
        <family val="2"/>
      </rPr>
      <t xml:space="preserve">
</t>
    </r>
    <r>
      <rPr>
        <b/>
        <sz val="11"/>
        <color theme="1" tint="4.9989318521683403E-2"/>
        <rFont val="Arial"/>
        <family val="2"/>
      </rPr>
      <t>Actividad 2:</t>
    </r>
    <r>
      <rPr>
        <sz val="11"/>
        <color theme="1" tint="4.9989318521683403E-2"/>
        <rFont val="Arial"/>
        <family val="2"/>
      </rPr>
      <t xml:space="preserve">  </t>
    </r>
    <r>
      <rPr>
        <i/>
        <sz val="11"/>
        <color theme="1" tint="4.9989318521683403E-2"/>
        <rFont val="Arial"/>
        <family val="2"/>
      </rPr>
      <t>Elaborar un documento de diseño de la ruta de acompañamiento</t>
    </r>
    <r>
      <rPr>
        <sz val="11"/>
        <color theme="1" tint="4.9989318521683403E-2"/>
        <rFont val="Arial"/>
        <family val="2"/>
      </rPr>
      <t xml:space="preserve">.....Se avanza en el diseño de la ruta de cualificación para mujeres en sus diversidades en borrador, esta ruta contemplará 3 fases: fortalecimiento de capacidades, direccionamiento a oportunidades y seguimiento individual, actualmente la Dirección de Derechos y Diseño de Política se encuentra trabajando en los contenidos del módulo de derechos humanos para las mujeres y desde el equipo territorial están trabajando en la actualización y creación de las fichas metodológicas de los contenidos de habilidades socioemocionales. De igual forma, ya se cuenta con los formatos de caracterización y hoja de ruta para aplicar con las mujeres que ingresen a la ruta. 
</t>
    </r>
    <r>
      <rPr>
        <b/>
        <sz val="11"/>
        <color theme="1" tint="4.9989318521683403E-2"/>
        <rFont val="Arial"/>
        <family val="2"/>
      </rPr>
      <t xml:space="preserve">Actividad 3: </t>
    </r>
    <r>
      <rPr>
        <i/>
        <sz val="11"/>
        <color theme="1" tint="4.9989318521683403E-2"/>
        <rFont val="Arial"/>
        <family val="2"/>
      </rPr>
      <t>Elaborar el informe consolidado de los reportes enviados por las entidades y organismos</t>
    </r>
    <r>
      <rPr>
        <sz val="11"/>
        <color theme="1" tint="4.9989318521683403E-2"/>
        <rFont val="Arial"/>
        <family val="2"/>
      </rPr>
      <t>...Esta actividad quedo programada para septiembre por que el equipo se encontraba en proceso de contratación en el mes de agosto, sin embrago es importante mencionar que entre los meses de julio y agosto, en este último a partir del inicio de los contratos, se logro avanzar en la solicitud y recolección de los insumos para la elaboración del informe del</t>
    </r>
    <r>
      <rPr>
        <b/>
        <sz val="11"/>
        <color theme="1" tint="4.9989318521683403E-2"/>
        <rFont val="Arial"/>
        <family val="2"/>
      </rPr>
      <t xml:space="preserve"> I semestre del 2024 del Decreto 332 del 2020</t>
    </r>
    <r>
      <rPr>
        <sz val="11"/>
        <color theme="1" tint="4.9989318521683403E-2"/>
        <rFont val="Arial"/>
        <family val="2"/>
      </rPr>
      <t>, se procedió a consolidar los reportes enviados por 37 entidades y organismos distritales, se hizo el procesamiento de la información enviada, el análisis y  posteriormente el informe se envió oficialmente a la Secretaría Jurídica Distrital mediante oficio 1-2024-015338 del 16 de agosto de 2024 junto con los anexos.</t>
    </r>
  </si>
  <si>
    <t>En relación al a los avances de las actividades enmarcadas en la meta 1 se puede decir:
Actividad 1:Diseñar un documento orientador...... Se avanza con el diseño del documento orientador de la Estrategia para la Autonomía Económica de las Mujeres en sus diversidades, el cual contiene los elementos técnicos y conceptuales que dirigirán las acciones que contribuyen a la materialización de los derechos humanos de las mujeres.
Actividad 2:  Elaborar un documento de diseño de la ruta de acompañamiento....A la fecha se registra un avance en el diseño de la ruta de cualificación para mujeres en sus diversidades en borrador, esta ruta contemplará 3 fases: fortalecimiento de capacidades, direccionamiento a oportunidades y seguimiento individual, actualmente la Dirección de Derechos y Diseño de Política se encuentra trabajando en los contenidos del módulo de derechos humanos para las mujeres y desde el equipo territorial están trabajando en la actualización y creación de las fichas metodológicas de los contenidos de habilidades socioemocionales. De igual forma, ya se cuenta con los formatos de caracterización y hoja de ruta para aplicar con las mujeres que ingresen a la ruta. 
Actividad 3: Elaborar el informe consolidado de los reportes enviados por las entidades y organismos Distritales. Esta actividad quedo programada para septiembre por que el equipo se encontraba en proceso de contratación en el mes de agosto, sin embrago es importante mencionar que entre los meses de julio y agosto, en este último a partir del inicio de los contratos, se logro avanzar en la solicitud y recolección de los insumos para la elaboración del informe del I semestre del 2024 del Decreto 332 del 2020, se procedió a consolidar los reportes enviados por 37 entidades y organismos distritales, se hizo el procesamiento de la información enviada, el análisis y  posteriormente el informe se envió oficialmente a la Secretaría Jurídica Distrital mediante oficio 1-2024-015338 del 16 de agosto de 2024 junto con los anexos.</t>
  </si>
  <si>
    <t>1. Diseñar un documento orientador de la Estrategia de Empoderamiento y autonomía económica para las mujeres en sus diversidades.</t>
  </si>
  <si>
    <r>
      <t xml:space="preserve">Esta actividad inicialmente se programó para septiembre previendo la etapa precontractual, sin embargo es importante mencionar que durante el mes de agosto se contrató la mayoría del equipo. Dado lo anterior, se avanzó en la solicitud y recolección de los insumos para la elaboración del informe del </t>
    </r>
    <r>
      <rPr>
        <b/>
        <sz val="11"/>
        <color theme="1" tint="4.9989318521683403E-2"/>
        <rFont val="Arial"/>
        <family val="2"/>
      </rPr>
      <t>I semestre del 2024 del Decreto 332 del 2020</t>
    </r>
    <r>
      <rPr>
        <sz val="11"/>
        <color theme="1" tint="4.9989318521683403E-2"/>
        <rFont val="Arial"/>
        <family val="2"/>
      </rPr>
      <t>, se procedió a consolidar los reportes enviados por 37 entidades y organismos distritales, se realizó el procesamiento y análisis de la información enviada y posteriormente se envió oficialmente el informe a la Secretaría Jurídica Distrital mediante oficio 1-2024-015338 del 16 de agosto de 2024 junto con los anexos.</t>
    </r>
  </si>
  <si>
    <t>Esta actividad quedo programada para septiembre por que el equipo se encontraba en proceso de contratación en el mes de agosto, sin embrago es importante mencionar que entre los meses de julio y agosto, en este último a partir del inicio de los contratos, se logro avanzar en la solicitud y recolección de los insumos para la elaboración del informe del I semestre del 2024 del Decreto 332 del 2020, se procedió a consolidar los reportes enviados por 37 entidades y organismos distritales, se hizo el procesamiento de la información enviada, el análisis y  posteriormente el informe se envió oficialmente a la Secretaría Jurídica Distrital mediante oficio 1-2024-015338 del 16 de agosto de 2024 junto con los anexos.</t>
  </si>
  <si>
    <t>Durante el  mes de agosto se  mantuvieron y gestionaron 63 alianzas de empleo, generación de ingresos y formación para las mujeres de Bogotá, contribuyendo así con su autonomía económica distribuidas así:
Empleo: 40 empresas
Generación de ingresos: 9 empresas
Formación: 8 empresas
Gremios: 6 gremios.</t>
  </si>
  <si>
    <t>APROBÓ (Según aplique Gerenta de proyecto, Líder técnica y responsable de proceso)</t>
  </si>
  <si>
    <t>Indígenas</t>
  </si>
  <si>
    <t>1. Usaquén</t>
  </si>
  <si>
    <t>3. Santafé</t>
  </si>
  <si>
    <t>4. San Cristóbal</t>
  </si>
  <si>
    <t>9. Fontibón</t>
  </si>
  <si>
    <t>10. Engativá</t>
  </si>
  <si>
    <t>14. Los Mártires</t>
  </si>
  <si>
    <t>19. Ciudad Bolívar</t>
  </si>
  <si>
    <r>
      <t xml:space="preserve">Durante el mes de agosto se reportan los siguientes avances en el marco dela meta 3.
</t>
    </r>
    <r>
      <rPr>
        <b/>
        <sz val="11"/>
        <color theme="1" tint="4.9989318521683403E-2"/>
        <rFont val="Arial"/>
        <family val="2"/>
      </rPr>
      <t>Actividad 6:</t>
    </r>
    <r>
      <rPr>
        <sz val="11"/>
        <color theme="1" tint="4.9989318521683403E-2"/>
        <rFont val="Arial"/>
        <family val="2"/>
      </rPr>
      <t xml:space="preserve"> Promover acciones y alianzas que contribuyan al empleo, la generación de ingresos y la formación de las mujeres en sus diferencias y diversidades. Durante este mes se  mantuvieron y gestionaron 63 alianzas de empleo, generación de ingresos y formación para las mujeres de Bogotá, contribuyendo así con su autonomía económica distribuidas así:
Empleo: 40 empresas
Generación de ingresos: 9 empresas
Formación: 8 empresas
Gremios: 6 gremios.
</t>
    </r>
    <r>
      <rPr>
        <b/>
        <sz val="11"/>
        <color theme="1" tint="4.9989318521683403E-2"/>
        <rFont val="Arial"/>
        <family val="2"/>
      </rPr>
      <t xml:space="preserve">Actividad 7 : </t>
    </r>
    <r>
      <rPr>
        <sz val="11"/>
        <color theme="1" tint="4.9989318521683403E-2"/>
        <rFont val="Arial"/>
        <family val="2"/>
      </rPr>
      <t xml:space="preserve">Realizar un reporte de seguimiento a los aliados que integran el portafolio de oportunidades para el empoderamiento y autonomía económica de las mujeres en sus diversidades. Para realizar el seguimiento a las alianzas y verificar el acceso y permanencia de las mujeres a dichas oportunidades, en el mes de agosto se realizaron cinco (5) reuniones:
1.	Movistar
2.	Minuto de Dios
3.	Securitas
4.	Teleperformance
5.	Zenú 
Adicionalmente, se construyeron 2 matrices de seguimiento en las cuales periódicamente se relaciona el estado, las gestiones, compromisos y mujeres beneficiarias de cada una de las alianzas.  </t>
    </r>
  </si>
  <si>
    <r>
      <t xml:space="preserve">A la fecha se reportan los siguientes avances en el marco dela meta 3.
</t>
    </r>
    <r>
      <rPr>
        <b/>
        <sz val="11"/>
        <color theme="1" tint="4.9989318521683403E-2"/>
        <rFont val="Arial"/>
        <family val="2"/>
      </rPr>
      <t>Actividad 6:</t>
    </r>
    <r>
      <rPr>
        <sz val="11"/>
        <color theme="1" tint="4.9989318521683403E-2"/>
        <rFont val="Arial"/>
        <family val="2"/>
      </rPr>
      <t xml:space="preserve"> Promover acciones y alianzas que contribuyan al empleo, la generación de ingresos y la formación de las mujeres en sus diferencias y diversidades. Durante este mes se  mantuvieron y gestionaron 63 alianzas de empleo, generación de ingresos y formación para las mujeres de Bogotá, contribuyendo así con su autonomía económica distribuidas así:
Empleo: 40 empresas
Generación de ingresos: 9 empresas
Formación: 8 empresas
Gremios: 6 gremios.
</t>
    </r>
    <r>
      <rPr>
        <b/>
        <sz val="11"/>
        <color theme="1" tint="4.9989318521683403E-2"/>
        <rFont val="Arial"/>
        <family val="2"/>
      </rPr>
      <t xml:space="preserve">Actividad 7 </t>
    </r>
    <r>
      <rPr>
        <sz val="11"/>
        <color theme="1" tint="4.9989318521683403E-2"/>
        <rFont val="Arial"/>
        <family val="2"/>
      </rPr>
      <t xml:space="preserve">: Realizar un reporte de seguimiento a los aliados que integran el portafolio de oportunidades para el empoderamiento y autonomía económica de las mujeres en sus diversidades. Para realizar el seguimiento a las alianzas y verificar el acceso y permanencia de las mujeres a dichas oportunidades, en el mes de agosto se realizaron cinco (5) reuniones:
1.	Movistar
2.	Minuto de Dios
3.	Securitas
4.	Teleperformance
5.	Zenú 
Adicionalmente, se construyeron 2 matrices de seguimiento en las cuales periódicamente se relaciona el estado, las gestiones, compromisos y mujeres beneficiarias de cada una de las alianzas.  </t>
    </r>
  </si>
  <si>
    <t>Durante este mes se  mantuvieron y gestionaron 63 alianzas de empleo, generación de ingresos y formación para las mujeres de Bogotá, contribuyendo así con su autonomía económica distribuidas así:
Empleo: 40 empresas
Generación de ingresos: 9 empresas
Formación: 8 empresas
Gremios: 6 gremios.</t>
  </si>
  <si>
    <t>7. Realizar un reporte de seguimiento a los aliados   que integran el portafolio de oportunidades para el empoderamiento y autonomía económica para las mujeres en sus diversidades.</t>
  </si>
  <si>
    <t>8. Realizar un informe de las alianzas que integran el portafolio de oportunidades para el empoderamiento y autonomía económica para las mujeres en sus diversidades</t>
  </si>
  <si>
    <t>5. Realizar un informe  del proceso de cualificación territorial en herramientas para la autonomía económica.</t>
  </si>
  <si>
    <t>Nombre: Ana Daniela Pineda 
Sandra Milena Díaz
Ángela Adriana Ávila Ospina</t>
  </si>
  <si>
    <t>Cargo: Subsecretaria del Cuidado y Políticas de Igualdad
               Líder Técnica Proyecto de Inversión 8232</t>
  </si>
  <si>
    <t>ago</t>
  </si>
  <si>
    <t>sep</t>
  </si>
  <si>
    <t>oct</t>
  </si>
  <si>
    <t>nov</t>
  </si>
  <si>
    <t>dic</t>
  </si>
  <si>
    <t>Techo presupuestal 2024</t>
  </si>
  <si>
    <t>Ejecución 31-ago-2024</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</si>
  <si>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</si>
  <si>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</si>
  <si>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</si>
  <si>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</si>
  <si>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</si>
  <si>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</si>
  <si>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</si>
  <si>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</si>
  <si>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</si>
  <si>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</si>
  <si>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</si>
  <si>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</si>
  <si>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</si>
  <si>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</si>
  <si>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</si>
  <si>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</si>
  <si>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</si>
  <si>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</si>
  <si>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</si>
  <si>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</si>
  <si>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</si>
  <si>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</si>
  <si>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</si>
  <si>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</si>
  <si>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</si>
  <si>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</si>
  <si>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</si>
  <si>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</si>
  <si>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</si>
  <si>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Nombre BP Beneficiario</t>
  </si>
  <si>
    <t>Valor CRP</t>
  </si>
  <si>
    <t>Anulaciones</t>
  </si>
  <si>
    <t>Reintegros</t>
  </si>
  <si>
    <t>Valor Neto</t>
  </si>
  <si>
    <t>Autorizacion giro</t>
  </si>
  <si>
    <t>Com.Sin.Aut.Giro</t>
  </si>
  <si>
    <t>N° Interno CRP</t>
  </si>
  <si>
    <t>N° Posición CRP</t>
  </si>
  <si>
    <t>N° Interno CDP</t>
  </si>
  <si>
    <t>N° Posición CDP</t>
  </si>
  <si>
    <t>Fecha de entrada</t>
  </si>
  <si>
    <t>Proyecto</t>
  </si>
  <si>
    <t>Honorarios</t>
  </si>
  <si>
    <t>Fecha inicio cto</t>
  </si>
  <si>
    <t>Fecha final cto</t>
  </si>
  <si>
    <t>Dependencia</t>
  </si>
  <si>
    <t>ago (giro sep)</t>
  </si>
  <si>
    <t>sep (giro oct)</t>
  </si>
  <si>
    <t>oct (giro nov)</t>
  </si>
  <si>
    <t>nov (giro dic)</t>
  </si>
  <si>
    <t>dic (giro ene)</t>
  </si>
  <si>
    <t>saldo a liberar (2do pago / liberación)</t>
  </si>
  <si>
    <t>Total Giros</t>
  </si>
  <si>
    <t>META 1</t>
  </si>
  <si>
    <t>META 2</t>
  </si>
  <si>
    <t>META 3</t>
  </si>
  <si>
    <t>META 4</t>
  </si>
  <si>
    <t>META 5</t>
  </si>
  <si>
    <t>0121-01</t>
  </si>
  <si>
    <t>145</t>
  </si>
  <si>
    <t>CONTRATO DE PRESTACION DE SERVICIOS PROFESIONALES</t>
  </si>
  <si>
    <t>1276</t>
  </si>
  <si>
    <t>151</t>
  </si>
  <si>
    <t>02</t>
  </si>
  <si>
    <t>ORDENES DE PAGO</t>
  </si>
  <si>
    <t>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t>
  </si>
  <si>
    <t>O23011745022024031809034</t>
  </si>
  <si>
    <t>1-100-F001</t>
  </si>
  <si>
    <t>VA-Recursos distrito</t>
  </si>
  <si>
    <t>O232020200991114</t>
  </si>
  <si>
    <t>Servicios de planificación económica, social y estadística de la administración publica</t>
  </si>
  <si>
    <t>PM/0121/0109/45020340318</t>
  </si>
  <si>
    <t/>
  </si>
  <si>
    <t>CONTRATACIÓN DIRECTA</t>
  </si>
  <si>
    <t>1004525765</t>
  </si>
  <si>
    <t>CC</t>
  </si>
  <si>
    <t>1020740687</t>
  </si>
  <si>
    <t>GINA PATRICIA MONTEALEGRE PAEZ</t>
  </si>
  <si>
    <t>1329</t>
  </si>
  <si>
    <t>148</t>
  </si>
  <si>
    <t>Prestar servicios profesionales para apoyar la Subsecretaría del Cuidado y Políticas de Igualdad en el componente de alianzas de la estrategia de autonomía económica para las mujeres en sus diversidades.</t>
  </si>
  <si>
    <t>1007757724</t>
  </si>
  <si>
    <t>52968743</t>
  </si>
  <si>
    <t>MARIA ALEJANDRA MILLAN</t>
  </si>
  <si>
    <t>1330</t>
  </si>
  <si>
    <t>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t>
  </si>
  <si>
    <t>1008913804</t>
  </si>
  <si>
    <t>53911723</t>
  </si>
  <si>
    <t>ANA MARIA OSPINA PEDRAZA</t>
  </si>
  <si>
    <t>1453</t>
  </si>
  <si>
    <t>Prestar servicios profesionales para apoyar las acciones técnicas y territoriales que se deriven de la implementaciónde los proyectos de inversión a cargo de la Subsecretaría del Cuidado y Políticas de Igualdad.</t>
  </si>
  <si>
    <t>1000317171</t>
  </si>
  <si>
    <t>52253908</t>
  </si>
  <si>
    <t>SANDRA MILENA DIAZ AREVALO</t>
  </si>
  <si>
    <t>1469</t>
  </si>
  <si>
    <t>144</t>
  </si>
  <si>
    <t>Prestar servicios profesionales para apoyar la coordinación de la estrategia distrital para la autonomía económica de las mujeres en sus diversidades a cargo de la Subsecretaría del Cuidado y Políticas de Igualdad, así como, la elaboración de conceptos y/o lineamientos relacionados con los enfoques de derechos humanos de las mujeres género, diferencial e interseccional.</t>
  </si>
  <si>
    <t>1012068886</t>
  </si>
  <si>
    <t>1098729713</t>
  </si>
  <si>
    <t>ANA DANIELA PINEDA TOBASIA</t>
  </si>
  <si>
    <t>1578</t>
  </si>
  <si>
    <t>135</t>
  </si>
  <si>
    <t>Prestar servicios profesionales para apoyar a la Subsecretaría del Cuidado y Políticas de Igualdad en la coordinación, seguimiento y monitoreo del equipo territorial de la estrategia de autonomía económica para las mujeres.</t>
  </si>
  <si>
    <t>1000278132</t>
  </si>
  <si>
    <t>1026269732</t>
  </si>
  <si>
    <t>LINDA KATHERINE QUIROGA NIETO</t>
  </si>
  <si>
    <t>1635</t>
  </si>
  <si>
    <t>137</t>
  </si>
  <si>
    <t>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t>
  </si>
  <si>
    <t>1002161261</t>
  </si>
  <si>
    <t>1117492089</t>
  </si>
  <si>
    <t>ANA MARIA OCHOA TRUJILLO</t>
  </si>
  <si>
    <t>1720</t>
  </si>
  <si>
    <t>131</t>
  </si>
  <si>
    <t>Prestar servicios profesionales la Subsecretaría del Cuidado y Políticas de Igualdad para apoyar la implementación territorial de la estrategia de autonomía económica para las mujeres&lt;(&gt;,&lt;)&gt;​ en las localidades que le sean asignadas.</t>
  </si>
  <si>
    <t>O232020200992913</t>
  </si>
  <si>
    <t>Servicios de educación para la formación y el trabajo</t>
  </si>
  <si>
    <t>1000475708</t>
  </si>
  <si>
    <t>1014269721</t>
  </si>
  <si>
    <t>ANGELA MARIA BELTRAN ISAZA</t>
  </si>
  <si>
    <t>1719</t>
  </si>
  <si>
    <t>1000238245</t>
  </si>
  <si>
    <t>1015441119</t>
  </si>
  <si>
    <t>YENIFER CATERIN CONTRERAS CAIPA</t>
  </si>
  <si>
    <t>1721</t>
  </si>
  <si>
    <t>Prestar servicios profesionales la Subsecretaría del Cuidado y Políticas de Igualdad para apoyar la implementación territorial de la estrategia de autonomía económica para las mujeres, en las localidades que le sean asignadas.</t>
  </si>
  <si>
    <t>1012483485</t>
  </si>
  <si>
    <t>1032503576</t>
  </si>
  <si>
    <t>DANIEL EDUARDO LOPEZ RONCANCIO</t>
  </si>
  <si>
    <t>1736</t>
  </si>
  <si>
    <t>125</t>
  </si>
  <si>
    <t>1000728434</t>
  </si>
  <si>
    <t>1121829610</t>
  </si>
  <si>
    <t>DIANA CAROLINA BAQUERO MARTINEZ</t>
  </si>
  <si>
    <t>1735</t>
  </si>
  <si>
    <t>1000185522</t>
  </si>
  <si>
    <t>52815152</t>
  </si>
  <si>
    <t>DIANA CAROLINA GALEANO PABON</t>
  </si>
  <si>
    <t>1757</t>
  </si>
  <si>
    <t>1000176008</t>
  </si>
  <si>
    <t>52810740</t>
  </si>
  <si>
    <t>IVONE ROCIO PEÑA CASTAÑEDA</t>
  </si>
  <si>
    <t>1740</t>
  </si>
  <si>
    <t>1000316106</t>
  </si>
  <si>
    <t>1014244390</t>
  </si>
  <si>
    <t>KAREN JULIETH GONGORA ARIAS</t>
  </si>
  <si>
    <t>1758</t>
  </si>
  <si>
    <t>Prestar servicios profesionales la Subsecretaría del Cuidado y Políticas de Igualdad para apoyar la implementación territorial de la estrategia de autonomía económica para las mujeres&lt;(&gt;,&lt;)&gt;​ en las localidades que le sean asignadas</t>
  </si>
  <si>
    <t>1010805133</t>
  </si>
  <si>
    <t>1015404486</t>
  </si>
  <si>
    <t>LAURA ANDREA SALGADO MARTINEZ</t>
  </si>
  <si>
    <t>1759</t>
  </si>
  <si>
    <t>1013639936</t>
  </si>
  <si>
    <t>1152218940</t>
  </si>
  <si>
    <t>NATALIA  GOMEZ MEZA</t>
  </si>
  <si>
    <t>1739</t>
  </si>
  <si>
    <t>123</t>
  </si>
  <si>
    <t>1000284886</t>
  </si>
  <si>
    <t>1015430439</t>
  </si>
  <si>
    <t>GLORIA LORENA CALDERON NIÑO</t>
  </si>
  <si>
    <t xml:space="preserve">Proyección </t>
  </si>
  <si>
    <t>Territorialización</t>
  </si>
  <si>
    <t>Techo</t>
  </si>
  <si>
    <t>ejecución 31-ago-2024</t>
  </si>
  <si>
    <t>por comprometer</t>
  </si>
  <si>
    <t>proyección liberaciones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</si>
</sst>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0.000000%"/>
    <numFmt numFmtId="178" formatCode="0.000"/>
    <numFmt numFmtId="179" formatCode="0.00000"/>
    <numFmt numFmtId="180" formatCode="0.0000"/>
    <numFmt numFmtId="181" formatCode="#,##0.0"/>
    <numFmt numFmtId="182" formatCode="#,##0_ ;\-#,##0\ "/>
    <numFmt numFmtId="183" formatCode="&quot;$&quot;\ #,##0"/>
  </numFmts>
  <fonts count="65"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theme="1"/>
      <name val="Arial"/>
      <family val="2"/>
    </font>
    <font>
      <b/>
      <sz val="11"/>
      <color theme="0"/>
      <name val="Arial"/>
      <family val="2"/>
    </font>
    <font>
      <b/>
      <sz val="11"/>
      <color indexed="8"/>
      <name val="Arial"/>
      <family val="2"/>
    </font>
    <font>
      <sz val="11"/>
      <color indexed="8"/>
      <name val="Arial"/>
      <family val="2"/>
    </font>
    <font>
      <b/>
      <sz val="8"/>
      <color theme="1"/>
      <name val="Calibri"/>
      <family val="2"/>
      <scheme val="minor"/>
    </font>
    <font>
      <sz val="8"/>
      <color theme="1"/>
      <name val="Calibri"/>
      <family val="2"/>
      <scheme val="minor"/>
    </font>
    <font>
      <sz val="11"/>
      <color theme="1" tint="4.9989318521683403E-2"/>
      <name val="Arial"/>
      <family val="2"/>
    </font>
    <font>
      <b/>
      <sz val="11"/>
      <color theme="1" tint="4.9989318521683403E-2"/>
      <name val="Arial"/>
      <family val="2"/>
    </font>
    <font>
      <b/>
      <sz val="12"/>
      <color theme="1" tint="4.9989318521683403E-2"/>
      <name val="Arial"/>
      <family val="2"/>
    </font>
    <font>
      <b/>
      <sz val="18"/>
      <color theme="1" tint="4.9989318521683403E-2"/>
      <name val="Arial"/>
      <family val="2"/>
    </font>
    <font>
      <b/>
      <i/>
      <sz val="11"/>
      <color theme="1" tint="4.9989318521683403E-2"/>
      <name val="Arial"/>
      <family val="2"/>
    </font>
    <font>
      <sz val="11"/>
      <color theme="1" tint="4.9989318521683403E-2"/>
      <name val="Calibri"/>
      <family val="2"/>
      <scheme val="minor"/>
    </font>
    <font>
      <b/>
      <sz val="8"/>
      <color theme="1" tint="4.9989318521683403E-2"/>
      <name val="Times New Roman"/>
      <family val="1"/>
    </font>
    <font>
      <sz val="11"/>
      <color theme="1" tint="4.9989318521683403E-2"/>
      <name val="Times New Roman"/>
      <family val="1"/>
    </font>
    <font>
      <sz val="8"/>
      <color theme="1" tint="4.9989318521683403E-2"/>
      <name val="Times New Roman"/>
      <family val="1"/>
    </font>
    <font>
      <sz val="7"/>
      <color theme="1" tint="4.9989318521683403E-2"/>
      <name val="Times New Roman"/>
      <family val="1"/>
    </font>
    <font>
      <sz val="10"/>
      <color theme="1" tint="4.9989318521683403E-2"/>
      <name val="Times New Roman"/>
      <family val="1"/>
    </font>
    <font>
      <b/>
      <sz val="10"/>
      <color theme="1" tint="4.9989318521683403E-2"/>
      <name val="Arial"/>
      <family val="2"/>
    </font>
    <font>
      <u/>
      <sz val="11"/>
      <color theme="10"/>
      <name val="Calibri"/>
      <family val="2"/>
      <scheme val="minor"/>
    </font>
    <font>
      <i/>
      <sz val="11"/>
      <color theme="1" tint="4.9989318521683403E-2"/>
      <name val="Arial"/>
      <family val="2"/>
    </font>
    <font>
      <b/>
      <i/>
      <sz val="11"/>
      <name val="Arial"/>
      <family val="2"/>
    </font>
    <font>
      <i/>
      <sz val="11"/>
      <name val="Arial"/>
      <family val="2"/>
    </font>
    <font>
      <b/>
      <sz val="9"/>
      <name val="Arial"/>
      <family val="2"/>
    </font>
    <font>
      <b/>
      <sz val="9"/>
      <color theme="0"/>
      <name val="Arial"/>
      <family val="2"/>
    </font>
    <font>
      <b/>
      <sz val="9"/>
      <color theme="0"/>
      <name val="Calibri"/>
      <family val="2"/>
      <scheme val="minor"/>
    </font>
    <font>
      <sz val="9"/>
      <name val="Arial"/>
      <family val="2"/>
    </font>
    <font>
      <sz val="9"/>
      <name val="Calibri"/>
      <family val="2"/>
    </font>
    <font>
      <sz val="9"/>
      <color theme="5"/>
      <name val="Arial"/>
      <family val="2"/>
    </font>
    <font>
      <sz val="9"/>
      <color rgb="FF0070C0"/>
      <name val="Arial"/>
      <family val="2"/>
    </font>
    <font>
      <sz val="9"/>
      <color rgb="FF0070C0"/>
      <name val="Calibri"/>
      <family val="2"/>
    </font>
    <font>
      <b/>
      <sz val="9"/>
      <color rgb="FF0070C0"/>
      <name val="Arial"/>
      <family val="2"/>
    </font>
    <font>
      <sz val="10"/>
      <name val="Calibri"/>
      <family val="2"/>
    </font>
    <font>
      <sz val="8"/>
      <name val="Arial"/>
      <family val="2"/>
    </font>
    <font>
      <b/>
      <sz val="9"/>
      <color rgb="FF7030A0"/>
      <name val="Arial"/>
      <family val="2"/>
    </font>
    <font>
      <sz val="10"/>
      <color rgb="FF7030A0"/>
      <name val="Arial"/>
      <family val="2"/>
    </font>
  </fonts>
  <fills count="3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CC"/>
        <bgColor rgb="FFFFFFCC"/>
      </patternFill>
    </fill>
    <fill>
      <patternFill patternType="solid">
        <fgColor theme="9" tint="0.59999389629810485"/>
        <bgColor indexed="64"/>
      </patternFill>
    </fill>
    <fill>
      <patternFill patternType="solid">
        <fgColor rgb="FF66FF99"/>
        <bgColor indexed="64"/>
      </patternFill>
    </fill>
    <fill>
      <patternFill patternType="solid">
        <fgColor indexed="22"/>
        <bgColor indexed="64"/>
      </patternFill>
    </fill>
    <fill>
      <patternFill patternType="solid">
        <fgColor theme="5" tint="0.59999389629810485"/>
        <bgColor indexed="64"/>
      </patternFill>
    </fill>
    <fill>
      <patternFill patternType="solid">
        <fgColor rgb="FF0070C0"/>
        <bgColor indexed="64"/>
      </patternFill>
    </fill>
    <fill>
      <patternFill patternType="solid">
        <fgColor rgb="FF66FF66"/>
        <bgColor indexed="64"/>
      </patternFill>
    </fill>
    <fill>
      <patternFill patternType="solid">
        <fgColor theme="9" tint="0.79998168889431442"/>
        <bgColor indexed="64"/>
      </patternFill>
    </fill>
  </fills>
  <borders count="84">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auto="1"/>
      </bottom>
      <diagonal/>
    </border>
    <border>
      <left style="medium">
        <color indexed="64"/>
      </left>
      <right style="medium">
        <color indexed="64"/>
      </right>
      <top style="medium">
        <color indexed="64"/>
      </top>
      <bottom style="medium">
        <color indexed="64"/>
      </bottom>
      <diagonal/>
    </border>
  </borders>
  <cellStyleXfs count="35">
    <xf numFmtId="0" fontId="0" fillId="0" borderId="0"/>
    <xf numFmtId="0" fontId="7" fillId="3" borderId="62" applyNumberFormat="0" applyAlignment="0" applyProtection="0"/>
    <xf numFmtId="49" fontId="9" fillId="0" borderId="0" applyFill="0" applyBorder="0" applyProtection="0">
      <alignment horizontal="left" vertical="center"/>
    </xf>
    <xf numFmtId="0" fontId="10" fillId="4" borderId="63" applyNumberFormat="0" applyFont="0" applyFill="0" applyAlignment="0"/>
    <xf numFmtId="0" fontId="10" fillId="4" borderId="64" applyNumberFormat="0" applyFont="0" applyFill="0" applyAlignment="0"/>
    <xf numFmtId="0" fontId="12" fillId="5" borderId="0" applyNumberFormat="0" applyProtection="0">
      <alignment horizontal="left" wrapText="1" indent="4"/>
    </xf>
    <xf numFmtId="0" fontId="13" fillId="5" borderId="0" applyNumberFormat="0" applyProtection="0">
      <alignment horizontal="left" wrapText="1" indent="4"/>
    </xf>
    <xf numFmtId="0" fontId="11" fillId="6" borderId="0" applyNumberFormat="0" applyBorder="0" applyAlignment="0" applyProtection="0"/>
    <xf numFmtId="16" fontId="14" fillId="0" borderId="0" applyFont="0" applyFill="0" applyBorder="0" applyAlignment="0">
      <alignment horizontal="left"/>
    </xf>
    <xf numFmtId="0" fontId="15" fillId="7" borderId="0" applyNumberFormat="0" applyBorder="0" applyProtection="0">
      <alignment horizontal="center" vertical="center"/>
    </xf>
    <xf numFmtId="169" fontId="7" fillId="0" borderId="0" applyFont="0" applyFill="0" applyBorder="0" applyAlignment="0" applyProtection="0"/>
    <xf numFmtId="168" fontId="7" fillId="0" borderId="0" applyFont="0" applyFill="0" applyBorder="0" applyAlignment="0" applyProtection="0"/>
    <xf numFmtId="41" fontId="7"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171" fontId="2" fillId="0" borderId="0" applyFont="0" applyFill="0" applyBorder="0" applyAlignment="0" applyProtection="0"/>
    <xf numFmtId="170" fontId="7" fillId="0" borderId="0" applyFont="0" applyFill="0" applyBorder="0" applyAlignment="0" applyProtection="0"/>
    <xf numFmtId="167" fontId="1" fillId="0" borderId="0" applyFont="0" applyFill="0" applyBorder="0" applyAlignment="0" applyProtection="0"/>
    <xf numFmtId="164" fontId="10" fillId="0" borderId="0" applyFont="0" applyFill="0" applyBorder="0" applyAlignment="0" applyProtection="0"/>
    <xf numFmtId="0" fontId="16" fillId="8" borderId="0" applyNumberFormat="0" applyBorder="0" applyAlignment="0" applyProtection="0"/>
    <xf numFmtId="0" fontId="2" fillId="0" borderId="0"/>
    <xf numFmtId="0" fontId="2" fillId="0" borderId="0"/>
    <xf numFmtId="0" fontId="10" fillId="0" borderId="0"/>
    <xf numFmtId="0" fontId="4" fillId="0" borderId="0"/>
    <xf numFmtId="0" fontId="3"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0" borderId="0" applyFill="0" applyBorder="0">
      <alignment wrapText="1"/>
    </xf>
    <xf numFmtId="0" fontId="8" fillId="0" borderId="0"/>
    <xf numFmtId="0" fontId="17" fillId="5" borderId="0" applyNumberFormat="0" applyBorder="0" applyProtection="0">
      <alignment horizontal="left" indent="1"/>
    </xf>
    <xf numFmtId="0" fontId="48" fillId="0" borderId="0" applyNumberFormat="0" applyFill="0" applyBorder="0" applyAlignment="0" applyProtection="0"/>
  </cellStyleXfs>
  <cellXfs count="541">
    <xf numFmtId="0" fontId="0" fillId="0" borderId="0" xfId="0"/>
    <xf numFmtId="0" fontId="0" fillId="0" borderId="0" xfId="0" applyAlignment="1">
      <alignment vertical="center"/>
    </xf>
    <xf numFmtId="0" fontId="18" fillId="0" borderId="0" xfId="0" applyFont="1" applyAlignment="1">
      <alignment vertical="center"/>
    </xf>
    <xf numFmtId="0" fontId="20" fillId="0" borderId="6" xfId="0" applyFont="1" applyBorder="1" applyAlignment="1">
      <alignment vertical="center"/>
    </xf>
    <xf numFmtId="0" fontId="18" fillId="0" borderId="6" xfId="0" applyFont="1" applyBorder="1" applyAlignment="1">
      <alignment horizontal="left" vertical="center"/>
    </xf>
    <xf numFmtId="0" fontId="19" fillId="0" borderId="0" xfId="0" applyFont="1" applyAlignment="1">
      <alignment horizontal="left" vertical="center"/>
    </xf>
    <xf numFmtId="0" fontId="19" fillId="10" borderId="6" xfId="0" applyFont="1" applyFill="1" applyBorder="1" applyAlignment="1">
      <alignment vertical="center"/>
    </xf>
    <xf numFmtId="0" fontId="18" fillId="0" borderId="0" xfId="0" applyFont="1" applyAlignment="1">
      <alignment horizontal="left" vertical="center"/>
    </xf>
    <xf numFmtId="0" fontId="0" fillId="0" borderId="6" xfId="0" applyBorder="1"/>
    <xf numFmtId="0" fontId="22" fillId="18" borderId="58" xfId="0" applyFont="1" applyFill="1" applyBorder="1" applyAlignment="1">
      <alignment horizontal="center" vertical="center"/>
    </xf>
    <xf numFmtId="0" fontId="22" fillId="18" borderId="69"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0" fontId="23" fillId="0" borderId="6" xfId="0" applyFont="1" applyBorder="1"/>
    <xf numFmtId="0" fontId="0" fillId="0" borderId="12" xfId="0" applyBorder="1" applyAlignment="1">
      <alignment vertical="center"/>
    </xf>
    <xf numFmtId="0" fontId="28" fillId="0" borderId="0" xfId="0" applyFont="1" applyAlignment="1">
      <alignment vertical="center"/>
    </xf>
    <xf numFmtId="0" fontId="28" fillId="0" borderId="0" xfId="0" applyFont="1"/>
    <xf numFmtId="0" fontId="28" fillId="0" borderId="0" xfId="0" applyFont="1" applyAlignment="1">
      <alignment horizontal="left" vertical="center"/>
    </xf>
    <xf numFmtId="0" fontId="30" fillId="14" borderId="6" xfId="0" applyFont="1" applyFill="1" applyBorder="1" applyAlignment="1">
      <alignment horizontal="left" vertical="center"/>
    </xf>
    <xf numFmtId="0" fontId="30" fillId="14" borderId="6" xfId="0" applyFont="1" applyFill="1" applyBorder="1" applyAlignment="1">
      <alignment horizontal="center" vertical="center"/>
    </xf>
    <xf numFmtId="0" fontId="30" fillId="0" borderId="6" xfId="0" applyFont="1" applyBorder="1" applyAlignment="1">
      <alignment horizontal="left" vertical="center"/>
    </xf>
    <xf numFmtId="0" fontId="28" fillId="0" borderId="3" xfId="0" applyFont="1" applyBorder="1" applyAlignment="1">
      <alignment horizontal="left" vertical="center"/>
    </xf>
    <xf numFmtId="0" fontId="32" fillId="0" borderId="3" xfId="0" applyFont="1" applyBorder="1" applyAlignment="1">
      <alignment horizontal="left" vertical="center" wrapText="1"/>
    </xf>
    <xf numFmtId="0" fontId="28" fillId="0" borderId="6" xfId="0" applyFont="1" applyBorder="1" applyAlignment="1">
      <alignment vertical="center" wrapText="1"/>
    </xf>
    <xf numFmtId="0" fontId="28" fillId="0" borderId="4" xfId="0" applyFont="1" applyBorder="1" applyAlignment="1">
      <alignment vertical="center" wrapText="1"/>
    </xf>
    <xf numFmtId="0" fontId="30" fillId="16" borderId="6" xfId="0" applyFont="1" applyFill="1" applyBorder="1" applyAlignment="1">
      <alignment horizontal="left" vertical="center"/>
    </xf>
    <xf numFmtId="0" fontId="28" fillId="16" borderId="4" xfId="0" applyFont="1" applyFill="1" applyBorder="1" applyAlignment="1">
      <alignment vertical="center" wrapText="1"/>
    </xf>
    <xf numFmtId="0" fontId="28" fillId="0" borderId="4" xfId="0" applyFont="1" applyBorder="1" applyAlignment="1">
      <alignment horizontal="left" vertical="center" wrapText="1"/>
    </xf>
    <xf numFmtId="0" fontId="28" fillId="16" borderId="4" xfId="0" applyFont="1" applyFill="1" applyBorder="1" applyAlignment="1">
      <alignment horizontal="left" vertical="center" wrapText="1"/>
    </xf>
    <xf numFmtId="0" fontId="30" fillId="0" borderId="6" xfId="0" applyFont="1" applyBorder="1" applyAlignment="1">
      <alignment horizontal="left" vertical="center" wrapText="1"/>
    </xf>
    <xf numFmtId="0" fontId="30" fillId="16" borderId="6" xfId="0" applyFont="1" applyFill="1" applyBorder="1" applyAlignment="1">
      <alignment horizontal="left" vertical="center" wrapText="1"/>
    </xf>
    <xf numFmtId="0" fontId="30" fillId="0" borderId="6" xfId="0" applyFont="1" applyBorder="1" applyAlignment="1">
      <alignment vertical="center" wrapText="1"/>
    </xf>
    <xf numFmtId="0" fontId="28" fillId="0" borderId="6" xfId="0" applyFont="1" applyBorder="1" applyAlignment="1">
      <alignment horizontal="left" vertical="center" wrapText="1"/>
    </xf>
    <xf numFmtId="0" fontId="25" fillId="9" borderId="6" xfId="0" applyFont="1" applyFill="1" applyBorder="1" applyAlignment="1">
      <alignment horizontal="left" vertical="center" wrapText="1"/>
    </xf>
    <xf numFmtId="0" fontId="27" fillId="0" borderId="22" xfId="0" applyFont="1" applyBorder="1" applyAlignment="1">
      <alignment horizontal="left" vertical="center" wrapText="1"/>
    </xf>
    <xf numFmtId="0" fontId="27" fillId="0" borderId="16" xfId="0" applyFont="1" applyBorder="1" applyAlignment="1">
      <alignment horizontal="left" vertical="center" wrapText="1"/>
    </xf>
    <xf numFmtId="0" fontId="29" fillId="0" borderId="28" xfId="0" applyFont="1" applyBorder="1" applyAlignment="1">
      <alignment horizontal="left" vertical="center" wrapText="1"/>
    </xf>
    <xf numFmtId="0" fontId="26" fillId="13" borderId="23" xfId="22" applyFont="1" applyFill="1" applyBorder="1" applyAlignment="1">
      <alignment horizontal="center" vertical="center" wrapText="1"/>
    </xf>
    <xf numFmtId="0" fontId="26" fillId="13" borderId="5" xfId="22" applyFont="1" applyFill="1" applyBorder="1" applyAlignment="1">
      <alignment horizontal="center" vertical="center" wrapText="1"/>
    </xf>
    <xf numFmtId="0" fontId="28" fillId="0" borderId="14" xfId="0" applyFont="1" applyBorder="1"/>
    <xf numFmtId="0" fontId="28" fillId="0" borderId="4" xfId="0" applyFont="1" applyBorder="1"/>
    <xf numFmtId="0" fontId="28" fillId="0" borderId="13" xfId="0" applyFont="1" applyBorder="1"/>
    <xf numFmtId="0" fontId="28" fillId="0" borderId="6" xfId="0" applyFont="1" applyBorder="1"/>
    <xf numFmtId="0" fontId="28" fillId="0" borderId="23" xfId="0" applyFont="1" applyBorder="1"/>
    <xf numFmtId="0" fontId="28" fillId="0" borderId="5" xfId="0" applyFont="1" applyBorder="1"/>
    <xf numFmtId="0" fontId="34" fillId="19" borderId="0" xfId="0" applyFont="1" applyFill="1" applyAlignment="1">
      <alignment horizontal="center" vertical="center" wrapText="1"/>
    </xf>
    <xf numFmtId="176" fontId="34" fillId="19" borderId="0" xfId="0" applyNumberFormat="1" applyFont="1" applyFill="1" applyAlignment="1">
      <alignment horizontal="center" vertical="center" wrapText="1"/>
    </xf>
    <xf numFmtId="3" fontId="34" fillId="19" borderId="0" xfId="0" applyNumberFormat="1" applyFont="1" applyFill="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176" fontId="35" fillId="0" borderId="0" xfId="0" applyNumberFormat="1" applyFont="1" applyAlignment="1">
      <alignment horizontal="justify" vertical="center" wrapText="1"/>
    </xf>
    <xf numFmtId="176" fontId="35" fillId="0" borderId="0" xfId="0" applyNumberFormat="1" applyFont="1" applyAlignment="1">
      <alignment vertical="center" wrapText="1"/>
    </xf>
    <xf numFmtId="3" fontId="35" fillId="0" borderId="0" xfId="0" applyNumberFormat="1" applyFont="1" applyAlignment="1">
      <alignment horizontal="center" vertical="center" wrapText="1"/>
    </xf>
    <xf numFmtId="0" fontId="35" fillId="0" borderId="0" xfId="0" applyFont="1" applyAlignment="1">
      <alignment vertical="center" wrapText="1"/>
    </xf>
    <xf numFmtId="0" fontId="35" fillId="0" borderId="0" xfId="0" applyFont="1" applyAlignment="1">
      <alignment vertical="center"/>
    </xf>
    <xf numFmtId="176" fontId="35" fillId="0" borderId="0" xfId="0" applyNumberFormat="1" applyFont="1" applyAlignment="1">
      <alignment horizontal="justify" vertical="center"/>
    </xf>
    <xf numFmtId="176" fontId="35" fillId="0" borderId="0" xfId="0" applyNumberFormat="1" applyFont="1" applyAlignment="1">
      <alignment vertical="center"/>
    </xf>
    <xf numFmtId="3" fontId="35" fillId="0" borderId="0" xfId="0" applyNumberFormat="1" applyFont="1" applyAlignment="1">
      <alignment horizontal="center" vertical="center"/>
    </xf>
    <xf numFmtId="173" fontId="35" fillId="0" borderId="0" xfId="28" applyNumberFormat="1" applyFont="1" applyAlignment="1">
      <alignment horizontal="center" vertical="center"/>
    </xf>
    <xf numFmtId="177" fontId="35" fillId="0" borderId="0" xfId="28" applyNumberFormat="1" applyFont="1" applyAlignment="1">
      <alignment vertical="center"/>
    </xf>
    <xf numFmtId="173" fontId="35" fillId="0" borderId="0" xfId="28" applyNumberFormat="1" applyFont="1" applyAlignment="1">
      <alignment horizontal="center" vertical="center" wrapText="1"/>
    </xf>
    <xf numFmtId="173" fontId="34" fillId="19" borderId="0" xfId="28" applyNumberFormat="1" applyFont="1" applyFill="1" applyAlignment="1">
      <alignment horizontal="center" vertical="center" wrapText="1"/>
    </xf>
    <xf numFmtId="0" fontId="36" fillId="0" borderId="0" xfId="0" applyFont="1" applyAlignment="1">
      <alignment vertical="center"/>
    </xf>
    <xf numFmtId="0" fontId="37" fillId="0" borderId="5" xfId="22" applyFont="1" applyBorder="1" applyAlignment="1">
      <alignment horizontal="center" vertical="center" wrapText="1"/>
    </xf>
    <xf numFmtId="0" fontId="37" fillId="9" borderId="65" xfId="22" applyFont="1" applyFill="1" applyBorder="1" applyAlignment="1">
      <alignment vertical="center" wrapText="1"/>
    </xf>
    <xf numFmtId="0" fontId="37" fillId="9" borderId="67" xfId="22" applyFont="1" applyFill="1" applyBorder="1" applyAlignment="1">
      <alignment vertical="center" wrapText="1"/>
    </xf>
    <xf numFmtId="0" fontId="37" fillId="9" borderId="68" xfId="22" applyFont="1" applyFill="1" applyBorder="1" applyAlignment="1">
      <alignment vertical="center" wrapText="1"/>
    </xf>
    <xf numFmtId="0" fontId="37" fillId="9" borderId="0" xfId="22" applyFont="1" applyFill="1" applyAlignment="1">
      <alignment vertical="center" wrapText="1"/>
    </xf>
    <xf numFmtId="0" fontId="36" fillId="9" borderId="0" xfId="22" applyFont="1" applyFill="1" applyAlignment="1">
      <alignment vertical="center" wrapText="1"/>
    </xf>
    <xf numFmtId="0" fontId="36" fillId="9" borderId="2" xfId="22" applyFont="1" applyFill="1" applyBorder="1" applyAlignment="1">
      <alignment vertical="center" wrapText="1"/>
    </xf>
    <xf numFmtId="0" fontId="37" fillId="9" borderId="1" xfId="22" applyFont="1" applyFill="1" applyBorder="1" applyAlignment="1">
      <alignment vertical="center" wrapText="1"/>
    </xf>
    <xf numFmtId="0" fontId="37" fillId="0" borderId="1" xfId="22" applyFont="1" applyBorder="1" applyAlignment="1">
      <alignment vertical="center" wrapText="1"/>
    </xf>
    <xf numFmtId="0" fontId="37" fillId="0" borderId="0" xfId="22" applyFont="1" applyAlignment="1">
      <alignment vertical="center" wrapText="1"/>
    </xf>
    <xf numFmtId="0" fontId="37" fillId="0" borderId="0" xfId="22"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center" vertical="center" wrapText="1"/>
    </xf>
    <xf numFmtId="0" fontId="36" fillId="0" borderId="0" xfId="0" applyFont="1" applyAlignment="1">
      <alignment horizontal="center" vertical="center"/>
    </xf>
    <xf numFmtId="0" fontId="36" fillId="0" borderId="0" xfId="22" applyFont="1" applyAlignment="1">
      <alignment vertical="center" wrapText="1"/>
    </xf>
    <xf numFmtId="0" fontId="36" fillId="0" borderId="2" xfId="22" applyFont="1" applyBorder="1" applyAlignment="1">
      <alignment vertical="center" wrapText="1"/>
    </xf>
    <xf numFmtId="0" fontId="37" fillId="0" borderId="2" xfId="22" applyFont="1" applyBorder="1" applyAlignment="1">
      <alignment horizontal="center" vertical="center" wrapText="1"/>
    </xf>
    <xf numFmtId="0" fontId="37" fillId="9" borderId="1" xfId="22" applyFont="1" applyFill="1" applyBorder="1" applyAlignment="1">
      <alignment horizontal="center" vertical="center" wrapText="1"/>
    </xf>
    <xf numFmtId="0" fontId="37" fillId="9" borderId="66" xfId="22" applyFont="1" applyFill="1" applyBorder="1" applyAlignment="1">
      <alignment horizontal="center" vertical="center" wrapText="1"/>
    </xf>
    <xf numFmtId="0" fontId="40" fillId="9" borderId="0" xfId="22" applyFont="1" applyFill="1" applyAlignment="1">
      <alignment horizontal="center" vertical="center" wrapText="1"/>
    </xf>
    <xf numFmtId="0" fontId="37" fillId="9" borderId="0" xfId="22" applyFont="1" applyFill="1" applyAlignment="1">
      <alignment horizontal="center" vertical="center" wrapText="1"/>
    </xf>
    <xf numFmtId="0" fontId="40" fillId="0" borderId="0" xfId="22" applyFont="1" applyAlignment="1">
      <alignment horizontal="center" vertical="center" wrapText="1"/>
    </xf>
    <xf numFmtId="0" fontId="37" fillId="2" borderId="0" xfId="22" applyFont="1" applyFill="1" applyAlignment="1">
      <alignment vertical="center" wrapText="1"/>
    </xf>
    <xf numFmtId="0" fontId="36" fillId="9" borderId="1" xfId="0" applyFont="1" applyFill="1" applyBorder="1" applyAlignment="1">
      <alignment vertical="center"/>
    </xf>
    <xf numFmtId="0" fontId="36" fillId="9" borderId="0" xfId="0" applyFont="1" applyFill="1" applyAlignment="1">
      <alignment vertical="center"/>
    </xf>
    <xf numFmtId="0" fontId="36" fillId="9" borderId="2" xfId="0" applyFont="1" applyFill="1" applyBorder="1" applyAlignment="1">
      <alignment vertical="center"/>
    </xf>
    <xf numFmtId="174" fontId="36" fillId="0" borderId="0" xfId="0" applyNumberFormat="1" applyFont="1" applyAlignment="1">
      <alignment vertical="center"/>
    </xf>
    <xf numFmtId="0" fontId="37" fillId="13" borderId="18" xfId="22" applyFont="1" applyFill="1" applyBorder="1" applyAlignment="1">
      <alignment horizontal="center" vertical="center" wrapText="1"/>
    </xf>
    <xf numFmtId="0" fontId="37" fillId="13" borderId="24" xfId="22" applyFont="1" applyFill="1" applyBorder="1" applyAlignment="1">
      <alignment horizontal="center" vertical="center" wrapText="1"/>
    </xf>
    <xf numFmtId="0" fontId="37" fillId="13" borderId="25" xfId="22" applyFont="1" applyFill="1" applyBorder="1" applyAlignment="1">
      <alignment horizontal="center" vertical="center" wrapText="1"/>
    </xf>
    <xf numFmtId="0" fontId="37" fillId="13" borderId="26" xfId="22" applyFont="1" applyFill="1" applyBorder="1" applyAlignment="1">
      <alignment horizontal="center" vertical="center" wrapText="1"/>
    </xf>
    <xf numFmtId="0" fontId="37" fillId="12" borderId="0" xfId="22" applyFont="1" applyFill="1" applyAlignment="1">
      <alignment vertical="center" wrapText="1"/>
    </xf>
    <xf numFmtId="0" fontId="37" fillId="13" borderId="19" xfId="22" applyFont="1" applyFill="1" applyBorder="1" applyAlignment="1">
      <alignment horizontal="center" vertical="center" wrapText="1"/>
    </xf>
    <xf numFmtId="0" fontId="37" fillId="13" borderId="31" xfId="22" applyFont="1" applyFill="1" applyBorder="1" applyAlignment="1">
      <alignment horizontal="center" vertical="center" wrapText="1"/>
    </xf>
    <xf numFmtId="174" fontId="36" fillId="0" borderId="0" xfId="14" applyNumberFormat="1" applyFont="1" applyBorder="1" applyAlignment="1">
      <alignment vertical="center"/>
    </xf>
    <xf numFmtId="0" fontId="37" fillId="13" borderId="20" xfId="22" applyFont="1" applyFill="1" applyBorder="1" applyAlignment="1">
      <alignment vertical="center" wrapText="1"/>
    </xf>
    <xf numFmtId="172" fontId="36" fillId="0" borderId="14" xfId="10" applyNumberFormat="1" applyFont="1" applyBorder="1" applyAlignment="1">
      <alignment vertical="center"/>
    </xf>
    <xf numFmtId="172" fontId="36" fillId="0" borderId="4" xfId="10" applyNumberFormat="1" applyFont="1" applyBorder="1" applyAlignment="1">
      <alignment vertical="center"/>
    </xf>
    <xf numFmtId="172" fontId="36" fillId="0" borderId="15" xfId="10" applyNumberFormat="1" applyFont="1" applyBorder="1" applyAlignment="1">
      <alignment vertical="center"/>
    </xf>
    <xf numFmtId="172" fontId="36" fillId="0" borderId="20" xfId="10" applyNumberFormat="1" applyFont="1" applyBorder="1" applyAlignment="1">
      <alignment vertical="center"/>
    </xf>
    <xf numFmtId="172" fontId="36" fillId="0" borderId="21" xfId="10" applyNumberFormat="1" applyFont="1" applyBorder="1" applyAlignment="1">
      <alignment vertical="center"/>
    </xf>
    <xf numFmtId="172" fontId="36" fillId="0" borderId="22" xfId="10" applyNumberFormat="1" applyFont="1" applyBorder="1" applyAlignment="1">
      <alignment vertical="center"/>
    </xf>
    <xf numFmtId="0" fontId="37" fillId="13" borderId="13" xfId="22" applyFont="1" applyFill="1" applyBorder="1" applyAlignment="1">
      <alignment vertical="center" wrapText="1"/>
    </xf>
    <xf numFmtId="172" fontId="36" fillId="0" borderId="13" xfId="10" applyNumberFormat="1" applyFont="1" applyBorder="1" applyAlignment="1">
      <alignment vertical="center"/>
    </xf>
    <xf numFmtId="172" fontId="36" fillId="0" borderId="6" xfId="10" applyNumberFormat="1" applyFont="1" applyBorder="1" applyAlignment="1">
      <alignment vertical="center"/>
    </xf>
    <xf numFmtId="9" fontId="36" fillId="0" borderId="12" xfId="28" applyFont="1" applyBorder="1" applyAlignment="1">
      <alignment vertical="center"/>
    </xf>
    <xf numFmtId="9" fontId="36" fillId="0" borderId="16" xfId="28" applyFont="1" applyBorder="1" applyAlignment="1">
      <alignment vertical="center"/>
    </xf>
    <xf numFmtId="172" fontId="36" fillId="0" borderId="12" xfId="10" applyNumberFormat="1" applyFont="1" applyBorder="1" applyAlignment="1">
      <alignment vertical="center"/>
    </xf>
    <xf numFmtId="172" fontId="36" fillId="0" borderId="16" xfId="10" applyNumberFormat="1" applyFont="1" applyBorder="1" applyAlignment="1">
      <alignment vertical="center"/>
    </xf>
    <xf numFmtId="0" fontId="37" fillId="13" borderId="23" xfId="22" applyFont="1" applyFill="1" applyBorder="1" applyAlignment="1">
      <alignment vertical="center" wrapText="1"/>
    </xf>
    <xf numFmtId="172" fontId="36" fillId="0" borderId="23" xfId="10" applyNumberFormat="1" applyFont="1" applyBorder="1" applyAlignment="1">
      <alignment vertical="center"/>
    </xf>
    <xf numFmtId="172" fontId="36" fillId="0" borderId="5" xfId="10" applyNumberFormat="1" applyFont="1" applyBorder="1" applyAlignment="1">
      <alignment vertical="center"/>
    </xf>
    <xf numFmtId="172" fontId="36" fillId="0" borderId="27" xfId="10" applyNumberFormat="1" applyFont="1" applyBorder="1" applyAlignment="1">
      <alignment vertical="center"/>
    </xf>
    <xf numFmtId="9" fontId="36" fillId="0" borderId="28" xfId="28" applyFont="1" applyBorder="1" applyAlignment="1">
      <alignment vertical="center"/>
    </xf>
    <xf numFmtId="0" fontId="36" fillId="0" borderId="0" xfId="0" applyFont="1"/>
    <xf numFmtId="0" fontId="37" fillId="13" borderId="6" xfId="22" applyFont="1" applyFill="1" applyBorder="1" applyAlignment="1">
      <alignment horizontal="center" vertical="center" wrapText="1"/>
    </xf>
    <xf numFmtId="0" fontId="36" fillId="0" borderId="23" xfId="22" applyFont="1" applyBorder="1" applyAlignment="1">
      <alignment horizontal="left" vertical="center" wrapText="1"/>
    </xf>
    <xf numFmtId="168" fontId="37" fillId="0" borderId="5" xfId="11" applyFont="1" applyFill="1" applyBorder="1" applyAlignment="1" applyProtection="1">
      <alignment horizontal="center" vertical="center" wrapText="1"/>
    </xf>
    <xf numFmtId="0" fontId="36" fillId="0" borderId="1" xfId="22" applyFont="1" applyBorder="1" applyAlignment="1">
      <alignment horizontal="left" vertical="center" wrapText="1"/>
    </xf>
    <xf numFmtId="3" fontId="37" fillId="0" borderId="0" xfId="22" applyNumberFormat="1" applyFont="1" applyAlignment="1">
      <alignment horizontal="center" vertical="center" wrapText="1"/>
    </xf>
    <xf numFmtId="168" fontId="37" fillId="0" borderId="0" xfId="11" applyFont="1" applyFill="1" applyBorder="1" applyAlignment="1" applyProtection="1">
      <alignment horizontal="center" vertical="center" wrapText="1"/>
    </xf>
    <xf numFmtId="0" fontId="36" fillId="0" borderId="0" xfId="22" applyFont="1" applyAlignment="1">
      <alignment horizontal="center" vertical="center" wrapText="1"/>
    </xf>
    <xf numFmtId="0" fontId="36" fillId="0" borderId="2" xfId="22" applyFont="1" applyBorder="1" applyAlignment="1">
      <alignment horizontal="center" vertical="center" wrapText="1"/>
    </xf>
    <xf numFmtId="165" fontId="36" fillId="0" borderId="0" xfId="15" applyFont="1" applyAlignment="1">
      <alignment vertical="center"/>
    </xf>
    <xf numFmtId="0" fontId="37" fillId="0" borderId="4" xfId="22" applyFont="1" applyBorder="1" applyAlignment="1">
      <alignment horizontal="left" vertical="center" wrapText="1"/>
    </xf>
    <xf numFmtId="4" fontId="37" fillId="0" borderId="3" xfId="22" applyNumberFormat="1" applyFont="1" applyBorder="1" applyAlignment="1">
      <alignment horizontal="center" vertical="center" wrapText="1"/>
    </xf>
    <xf numFmtId="3" fontId="37" fillId="9" borderId="3" xfId="10" applyNumberFormat="1" applyFont="1" applyFill="1" applyBorder="1" applyAlignment="1" applyProtection="1">
      <alignment horizontal="center" vertical="center" wrapText="1"/>
    </xf>
    <xf numFmtId="0" fontId="37" fillId="10" borderId="5" xfId="22" applyFont="1" applyFill="1" applyBorder="1" applyAlignment="1">
      <alignment horizontal="left" vertical="center" wrapText="1"/>
    </xf>
    <xf numFmtId="4" fontId="36" fillId="10" borderId="5" xfId="30" applyNumberFormat="1" applyFont="1" applyFill="1" applyBorder="1" applyAlignment="1" applyProtection="1">
      <alignment horizontal="center" vertical="center" wrapText="1"/>
    </xf>
    <xf numFmtId="3" fontId="37" fillId="10" borderId="5" xfId="28" applyNumberFormat="1" applyFont="1" applyFill="1" applyBorder="1" applyAlignment="1" applyProtection="1">
      <alignment horizontal="center" vertical="center" wrapText="1"/>
    </xf>
    <xf numFmtId="165" fontId="37" fillId="0" borderId="0" xfId="15" applyFont="1" applyAlignment="1">
      <alignment vertical="center"/>
    </xf>
    <xf numFmtId="173" fontId="37" fillId="0" borderId="6" xfId="22" applyNumberFormat="1" applyFont="1" applyBorder="1" applyAlignment="1">
      <alignment horizontal="center" vertical="center" wrapText="1"/>
    </xf>
    <xf numFmtId="0" fontId="37" fillId="0" borderId="6" xfId="22" applyFont="1" applyBorder="1" applyAlignment="1">
      <alignment horizontal="left" vertical="center" wrapText="1"/>
    </xf>
    <xf numFmtId="9" fontId="36" fillId="0" borderId="6" xfId="29" applyFont="1" applyFill="1" applyBorder="1" applyAlignment="1" applyProtection="1">
      <alignment horizontal="center" vertical="center" wrapText="1"/>
      <protection locked="0"/>
    </xf>
    <xf numFmtId="9" fontId="37" fillId="0" borderId="6" xfId="22" applyNumberFormat="1" applyFont="1" applyBorder="1" applyAlignment="1">
      <alignment horizontal="center" vertical="center" wrapText="1"/>
    </xf>
    <xf numFmtId="0" fontId="37" fillId="0" borderId="0" xfId="0" applyFont="1" applyAlignment="1">
      <alignment vertical="center"/>
    </xf>
    <xf numFmtId="0" fontId="37" fillId="10" borderId="6" xfId="22" applyFont="1" applyFill="1" applyBorder="1" applyAlignment="1">
      <alignment horizontal="left" vertical="center" wrapText="1"/>
    </xf>
    <xf numFmtId="9" fontId="36" fillId="10" borderId="6" xfId="28" applyFont="1" applyFill="1" applyBorder="1" applyAlignment="1" applyProtection="1">
      <alignment horizontal="center" vertical="center" wrapText="1"/>
      <protection locked="0"/>
    </xf>
    <xf numFmtId="173" fontId="36" fillId="0" borderId="6" xfId="29" applyNumberFormat="1" applyFont="1" applyFill="1" applyBorder="1" applyAlignment="1" applyProtection="1">
      <alignment horizontal="center" vertical="center" wrapText="1"/>
      <protection locked="0"/>
    </xf>
    <xf numFmtId="0" fontId="36" fillId="0" borderId="6" xfId="0" applyFont="1" applyBorder="1" applyAlignment="1">
      <alignment horizontal="justify" vertical="center" wrapText="1"/>
    </xf>
    <xf numFmtId="0" fontId="41" fillId="0" borderId="0" xfId="0" applyFont="1" applyAlignment="1">
      <alignment horizontal="justify" vertical="center"/>
    </xf>
    <xf numFmtId="0" fontId="41" fillId="0" borderId="0" xfId="0" applyFont="1" applyAlignment="1">
      <alignment vertical="center"/>
    </xf>
    <xf numFmtId="0" fontId="44" fillId="0" borderId="0" xfId="0" applyFont="1" applyAlignment="1">
      <alignment horizontal="justify" vertical="center" wrapText="1"/>
    </xf>
    <xf numFmtId="0" fontId="41" fillId="0" borderId="0" xfId="0" applyFont="1" applyAlignment="1">
      <alignment horizontal="justify" vertical="center" wrapText="1"/>
    </xf>
    <xf numFmtId="0" fontId="42" fillId="24" borderId="78" xfId="0" applyFont="1" applyFill="1" applyBorder="1" applyAlignment="1">
      <alignment horizontal="center" vertical="center" wrapText="1"/>
    </xf>
    <xf numFmtId="0" fontId="42" fillId="24" borderId="79" xfId="0" applyFont="1" applyFill="1" applyBorder="1" applyAlignment="1">
      <alignment horizontal="center" vertical="center" wrapText="1"/>
    </xf>
    <xf numFmtId="0" fontId="42" fillId="0" borderId="78" xfId="0" applyFont="1" applyBorder="1" applyAlignment="1">
      <alignment horizontal="center" vertical="center" wrapText="1"/>
    </xf>
    <xf numFmtId="9" fontId="44" fillId="0" borderId="0" xfId="0" applyNumberFormat="1" applyFont="1" applyAlignment="1">
      <alignment horizontal="center" vertical="center"/>
    </xf>
    <xf numFmtId="178" fontId="42" fillId="20" borderId="2" xfId="0" applyNumberFormat="1" applyFont="1" applyFill="1" applyBorder="1" applyAlignment="1">
      <alignment horizontal="center" vertical="center"/>
    </xf>
    <xf numFmtId="0" fontId="43" fillId="0" borderId="0" xfId="0" applyFont="1" applyAlignment="1">
      <alignment horizontal="justify" vertical="center" wrapText="1"/>
    </xf>
    <xf numFmtId="178" fontId="44" fillId="0" borderId="0" xfId="0" applyNumberFormat="1" applyFont="1" applyAlignment="1">
      <alignment horizontal="justify" vertical="center" wrapText="1"/>
    </xf>
    <xf numFmtId="0" fontId="42" fillId="21" borderId="78" xfId="0" applyFont="1" applyFill="1" applyBorder="1" applyAlignment="1">
      <alignment horizontal="center" vertical="center" wrapText="1"/>
    </xf>
    <xf numFmtId="178" fontId="44" fillId="21" borderId="0" xfId="0" applyNumberFormat="1" applyFont="1" applyFill="1" applyAlignment="1">
      <alignment horizontal="center" vertical="center"/>
    </xf>
    <xf numFmtId="178" fontId="42" fillId="21" borderId="2" xfId="0" applyNumberFormat="1" applyFont="1" applyFill="1" applyBorder="1" applyAlignment="1">
      <alignment horizontal="center" vertical="center"/>
    </xf>
    <xf numFmtId="178" fontId="43" fillId="0" borderId="0" xfId="0" applyNumberFormat="1" applyFont="1" applyAlignment="1">
      <alignment horizontal="justify" vertical="center" wrapText="1"/>
    </xf>
    <xf numFmtId="10" fontId="44" fillId="21" borderId="0" xfId="0" applyNumberFormat="1" applyFont="1" applyFill="1" applyAlignment="1">
      <alignment horizontal="center" vertical="center"/>
    </xf>
    <xf numFmtId="0" fontId="42" fillId="21" borderId="82" xfId="0" applyFont="1" applyFill="1" applyBorder="1" applyAlignment="1">
      <alignment horizontal="center" vertical="center" wrapText="1"/>
    </xf>
    <xf numFmtId="178" fontId="44" fillId="21" borderId="45" xfId="0" applyNumberFormat="1" applyFont="1" applyFill="1" applyBorder="1" applyAlignment="1">
      <alignment horizontal="center" vertical="center"/>
    </xf>
    <xf numFmtId="178" fontId="42" fillId="21" borderId="48" xfId="0" applyNumberFormat="1" applyFont="1" applyFill="1" applyBorder="1" applyAlignment="1">
      <alignment horizontal="center" vertical="center"/>
    </xf>
    <xf numFmtId="0" fontId="42" fillId="0" borderId="0" xfId="0" applyFont="1" applyAlignment="1">
      <alignment horizontal="center" vertical="center" wrapText="1"/>
    </xf>
    <xf numFmtId="178" fontId="42" fillId="0" borderId="0" xfId="0" applyNumberFormat="1" applyFont="1" applyAlignment="1">
      <alignment horizontal="center" vertical="center"/>
    </xf>
    <xf numFmtId="178" fontId="44" fillId="0" borderId="0" xfId="0" applyNumberFormat="1" applyFont="1" applyAlignment="1">
      <alignment horizontal="center" vertical="center"/>
    </xf>
    <xf numFmtId="0" fontId="44" fillId="0" borderId="0" xfId="0" applyFont="1" applyAlignment="1">
      <alignment horizontal="center" vertical="center"/>
    </xf>
    <xf numFmtId="0" fontId="44" fillId="22" borderId="0" xfId="0" applyFont="1" applyFill="1" applyAlignment="1">
      <alignment horizontal="center" vertical="center"/>
    </xf>
    <xf numFmtId="179" fontId="42" fillId="22" borderId="0" xfId="0" applyNumberFormat="1" applyFont="1" applyFill="1" applyAlignment="1">
      <alignment horizontal="center" vertical="center"/>
    </xf>
    <xf numFmtId="0" fontId="44" fillId="0" borderId="0" xfId="0" applyFont="1" applyAlignment="1">
      <alignment vertical="center"/>
    </xf>
    <xf numFmtId="0" fontId="42" fillId="23" borderId="0" xfId="0" applyFont="1" applyFill="1" applyAlignment="1">
      <alignment vertical="center"/>
    </xf>
    <xf numFmtId="180" fontId="44" fillId="23" borderId="0" xfId="0" applyNumberFormat="1" applyFont="1" applyFill="1" applyAlignment="1">
      <alignment horizontal="center" vertical="center"/>
    </xf>
    <xf numFmtId="178" fontId="44" fillId="23" borderId="0" xfId="0" applyNumberFormat="1" applyFont="1" applyFill="1" applyAlignment="1">
      <alignment horizontal="center" vertical="center"/>
    </xf>
    <xf numFmtId="0" fontId="46" fillId="0" borderId="0" xfId="0" applyFont="1" applyAlignment="1">
      <alignment horizontal="justify" vertical="center" wrapText="1"/>
    </xf>
    <xf numFmtId="0" fontId="46" fillId="0" borderId="0" xfId="0" applyFont="1" applyAlignment="1">
      <alignment vertical="center"/>
    </xf>
    <xf numFmtId="0" fontId="43" fillId="0" borderId="0" xfId="0" applyFont="1" applyAlignment="1">
      <alignment vertical="center"/>
    </xf>
    <xf numFmtId="0" fontId="37" fillId="10" borderId="7" xfId="0" applyFont="1" applyFill="1" applyBorder="1" applyAlignment="1">
      <alignment horizontal="center" vertical="center"/>
    </xf>
    <xf numFmtId="0" fontId="37" fillId="10" borderId="3" xfId="0" applyFont="1" applyFill="1" applyBorder="1" applyAlignment="1">
      <alignment horizontal="center" vertical="center" wrapText="1"/>
    </xf>
    <xf numFmtId="0" fontId="37" fillId="10" borderId="6" xfId="0" applyFont="1" applyFill="1" applyBorder="1" applyAlignment="1">
      <alignment horizontal="justify" vertical="center" wrapText="1"/>
    </xf>
    <xf numFmtId="0" fontId="37" fillId="0" borderId="6" xfId="0" applyFont="1" applyBorder="1" applyAlignment="1">
      <alignment horizontal="center" vertical="center" wrapText="1"/>
    </xf>
    <xf numFmtId="0" fontId="36" fillId="0" borderId="6" xfId="0" applyFont="1" applyBorder="1" applyAlignment="1">
      <alignment horizontal="center" vertical="center"/>
    </xf>
    <xf numFmtId="0" fontId="36" fillId="0" borderId="29" xfId="0" applyFont="1" applyBorder="1" applyAlignment="1">
      <alignment horizontal="center" vertical="center"/>
    </xf>
    <xf numFmtId="0" fontId="37" fillId="10" borderId="29" xfId="0" applyFont="1" applyFill="1" applyBorder="1" applyAlignment="1">
      <alignment vertical="center"/>
    </xf>
    <xf numFmtId="0" fontId="37" fillId="10" borderId="7" xfId="0" applyFont="1" applyFill="1" applyBorder="1" applyAlignment="1">
      <alignment vertical="center"/>
    </xf>
    <xf numFmtId="0" fontId="37" fillId="10" borderId="8" xfId="0" applyFont="1" applyFill="1" applyBorder="1" applyAlignment="1">
      <alignment vertical="center"/>
    </xf>
    <xf numFmtId="0" fontId="37" fillId="10" borderId="0" xfId="0" applyFont="1" applyFill="1" applyAlignment="1">
      <alignment horizontal="center" vertical="center"/>
    </xf>
    <xf numFmtId="0" fontId="36" fillId="0" borderId="30" xfId="0" applyFont="1" applyBorder="1" applyAlignment="1">
      <alignment horizontal="center" vertical="center"/>
    </xf>
    <xf numFmtId="0" fontId="37" fillId="10" borderId="30" xfId="0" applyFont="1" applyFill="1" applyBorder="1" applyAlignment="1">
      <alignment vertical="center"/>
    </xf>
    <xf numFmtId="0" fontId="37" fillId="10" borderId="0" xfId="0" applyFont="1" applyFill="1" applyAlignment="1">
      <alignment vertical="center"/>
    </xf>
    <xf numFmtId="0" fontId="37" fillId="10" borderId="9" xfId="0" applyFont="1" applyFill="1" applyBorder="1" applyAlignment="1">
      <alignment vertical="center"/>
    </xf>
    <xf numFmtId="0" fontId="36" fillId="0" borderId="15" xfId="0" applyFont="1" applyBorder="1" applyAlignment="1">
      <alignment horizontal="center" vertical="center"/>
    </xf>
    <xf numFmtId="0" fontId="37" fillId="10" borderId="15" xfId="0" applyFont="1" applyFill="1" applyBorder="1" applyAlignment="1">
      <alignment vertical="center"/>
    </xf>
    <xf numFmtId="0" fontId="37" fillId="10" borderId="10" xfId="0" applyFont="1" applyFill="1" applyBorder="1" applyAlignment="1">
      <alignment horizontal="center" vertical="center"/>
    </xf>
    <xf numFmtId="0" fontId="37" fillId="10" borderId="10" xfId="0" applyFont="1" applyFill="1" applyBorder="1" applyAlignment="1">
      <alignment vertical="center"/>
    </xf>
    <xf numFmtId="0" fontId="37" fillId="10" borderId="11" xfId="0" applyFont="1" applyFill="1" applyBorder="1" applyAlignment="1">
      <alignment vertical="center"/>
    </xf>
    <xf numFmtId="0" fontId="37" fillId="10" borderId="12" xfId="0" applyFont="1" applyFill="1" applyBorder="1" applyAlignment="1">
      <alignment horizontal="center" vertical="center" wrapText="1"/>
    </xf>
    <xf numFmtId="0" fontId="37" fillId="10" borderId="6" xfId="0" applyFont="1" applyFill="1" applyBorder="1" applyAlignment="1">
      <alignment horizontal="center" vertical="center" wrapText="1"/>
    </xf>
    <xf numFmtId="9" fontId="37" fillId="10" borderId="6" xfId="28" applyFont="1" applyFill="1" applyBorder="1" applyAlignment="1">
      <alignment horizontal="center" vertical="center" wrapText="1"/>
    </xf>
    <xf numFmtId="0" fontId="36" fillId="0" borderId="6" xfId="0" applyFont="1" applyBorder="1" applyAlignment="1">
      <alignment horizontal="center" vertical="center" wrapText="1"/>
    </xf>
    <xf numFmtId="182" fontId="36" fillId="0" borderId="6" xfId="11" applyNumberFormat="1" applyFont="1" applyBorder="1" applyAlignment="1">
      <alignment horizontal="center" vertical="center" wrapText="1"/>
    </xf>
    <xf numFmtId="168" fontId="36" fillId="0" borderId="6" xfId="11" applyFont="1" applyBorder="1" applyAlignment="1">
      <alignment horizontal="center" vertical="center" wrapText="1"/>
    </xf>
    <xf numFmtId="181" fontId="36" fillId="0" borderId="6" xfId="0" applyNumberFormat="1" applyFont="1" applyBorder="1" applyAlignment="1">
      <alignment horizontal="center" vertical="center"/>
    </xf>
    <xf numFmtId="4" fontId="36" fillId="0" borderId="6" xfId="0" applyNumberFormat="1" applyFont="1" applyBorder="1" applyAlignment="1">
      <alignment horizontal="center" vertical="center"/>
    </xf>
    <xf numFmtId="182" fontId="36" fillId="0" borderId="6" xfId="11" applyNumberFormat="1" applyFont="1" applyFill="1" applyBorder="1" applyAlignment="1">
      <alignment horizontal="center" vertical="center" wrapText="1"/>
    </xf>
    <xf numFmtId="3" fontId="36" fillId="0" borderId="6" xfId="0" applyNumberFormat="1" applyFont="1" applyBorder="1" applyAlignment="1">
      <alignment horizontal="center" vertical="center"/>
    </xf>
    <xf numFmtId="0" fontId="36" fillId="0" borderId="6" xfId="0" applyFont="1" applyBorder="1" applyAlignment="1">
      <alignment horizontal="justify" vertical="center"/>
    </xf>
    <xf numFmtId="0" fontId="36" fillId="0" borderId="6" xfId="0" applyFont="1" applyBorder="1" applyAlignment="1">
      <alignment vertical="center"/>
    </xf>
    <xf numFmtId="9" fontId="36" fillId="0" borderId="6" xfId="28" applyFont="1" applyBorder="1" applyAlignment="1">
      <alignment vertical="center"/>
    </xf>
    <xf numFmtId="0" fontId="36" fillId="0" borderId="0" xfId="0" applyFont="1" applyAlignment="1">
      <alignment horizontal="justify" vertical="center"/>
    </xf>
    <xf numFmtId="9" fontId="36" fillId="0" borderId="0" xfId="28" applyFont="1" applyAlignment="1">
      <alignment vertical="center"/>
    </xf>
    <xf numFmtId="0" fontId="37" fillId="0" borderId="6" xfId="0" applyFont="1" applyBorder="1" applyAlignment="1">
      <alignment vertical="center" wrapText="1"/>
    </xf>
    <xf numFmtId="0" fontId="37" fillId="13" borderId="6" xfId="0" applyFont="1" applyFill="1" applyBorder="1" applyAlignment="1">
      <alignment horizontal="left" vertical="center" wrapText="1"/>
    </xf>
    <xf numFmtId="0" fontId="37" fillId="13" borderId="6" xfId="0" applyFont="1" applyFill="1" applyBorder="1" applyAlignment="1">
      <alignment vertical="center" wrapText="1"/>
    </xf>
    <xf numFmtId="0" fontId="36" fillId="9" borderId="0" xfId="0" applyFont="1" applyFill="1" applyAlignment="1">
      <alignment horizontal="center" vertical="center"/>
    </xf>
    <xf numFmtId="0" fontId="47" fillId="10" borderId="17" xfId="0" applyFont="1" applyFill="1" applyBorder="1" applyAlignment="1">
      <alignment horizontal="center" vertical="center" wrapText="1"/>
    </xf>
    <xf numFmtId="0" fontId="47" fillId="10" borderId="4" xfId="0" applyFont="1" applyFill="1" applyBorder="1" applyAlignment="1">
      <alignment horizontal="center" vertical="center" wrapText="1"/>
    </xf>
    <xf numFmtId="49" fontId="37" fillId="10" borderId="3" xfId="0" applyNumberFormat="1" applyFont="1" applyFill="1" applyBorder="1" applyAlignment="1">
      <alignment horizontal="center" vertical="center" wrapText="1"/>
    </xf>
    <xf numFmtId="0" fontId="47" fillId="10" borderId="3" xfId="0" applyFont="1" applyFill="1" applyBorder="1" applyAlignment="1">
      <alignment horizontal="center" vertical="center" wrapText="1"/>
    </xf>
    <xf numFmtId="49" fontId="47" fillId="10" borderId="3" xfId="0" applyNumberFormat="1" applyFont="1" applyFill="1" applyBorder="1" applyAlignment="1">
      <alignment horizontal="center" vertical="center" wrapText="1"/>
    </xf>
    <xf numFmtId="176" fontId="36" fillId="0" borderId="6" xfId="14" applyNumberFormat="1" applyFont="1" applyBorder="1" applyAlignment="1">
      <alignment vertical="center"/>
    </xf>
    <xf numFmtId="176" fontId="36" fillId="0" borderId="6" xfId="14" applyNumberFormat="1" applyFont="1" applyBorder="1" applyAlignment="1">
      <alignment horizontal="center" vertical="center"/>
    </xf>
    <xf numFmtId="0" fontId="36"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175" fontId="36" fillId="0" borderId="0" xfId="0" applyNumberFormat="1" applyFont="1" applyAlignment="1">
      <alignment vertical="center"/>
    </xf>
    <xf numFmtId="4" fontId="37" fillId="0" borderId="3" xfId="10" applyNumberFormat="1" applyFont="1" applyFill="1" applyBorder="1" applyAlignment="1" applyProtection="1">
      <alignment horizontal="center" vertical="center" wrapText="1"/>
    </xf>
    <xf numFmtId="4" fontId="37" fillId="10" borderId="5" xfId="28" applyNumberFormat="1" applyFont="1" applyFill="1" applyBorder="1" applyAlignment="1" applyProtection="1">
      <alignment horizontal="center" vertical="center" wrapText="1"/>
    </xf>
    <xf numFmtId="3" fontId="37" fillId="0" borderId="3" xfId="22" applyNumberFormat="1" applyFont="1" applyBorder="1" applyAlignment="1">
      <alignment horizontal="center" vertical="center" wrapText="1"/>
    </xf>
    <xf numFmtId="3" fontId="37" fillId="0" borderId="3" xfId="10" applyNumberFormat="1" applyFont="1" applyFill="1" applyBorder="1" applyAlignment="1" applyProtection="1">
      <alignment horizontal="center" vertical="center" wrapText="1"/>
    </xf>
    <xf numFmtId="3" fontId="36" fillId="10" borderId="5" xfId="30" applyNumberFormat="1" applyFont="1" applyFill="1" applyBorder="1" applyAlignment="1" applyProtection="1">
      <alignment horizontal="center" vertical="center" wrapText="1"/>
    </xf>
    <xf numFmtId="9" fontId="36" fillId="0" borderId="5" xfId="28" applyFont="1" applyBorder="1" applyAlignment="1">
      <alignment vertical="center"/>
    </xf>
    <xf numFmtId="9" fontId="37" fillId="10" borderId="6" xfId="28" applyFont="1" applyFill="1" applyBorder="1" applyAlignment="1" applyProtection="1">
      <alignment horizontal="center" vertical="center" wrapText="1"/>
      <protection locked="0"/>
    </xf>
    <xf numFmtId="176" fontId="34" fillId="10" borderId="0" xfId="0" applyNumberFormat="1" applyFont="1" applyFill="1" applyAlignment="1">
      <alignment horizontal="center" vertical="center" wrapText="1"/>
    </xf>
    <xf numFmtId="0" fontId="35" fillId="25" borderId="0" xfId="0" applyFont="1" applyFill="1" applyAlignment="1">
      <alignment horizontal="center" vertical="center" wrapText="1"/>
    </xf>
    <xf numFmtId="10" fontId="35" fillId="0" borderId="0" xfId="28" applyNumberFormat="1" applyFont="1" applyAlignment="1">
      <alignment vertical="center" wrapText="1"/>
    </xf>
    <xf numFmtId="10" fontId="36" fillId="0" borderId="6" xfId="28" applyNumberFormat="1" applyFont="1" applyBorder="1" applyAlignment="1">
      <alignment vertical="center"/>
    </xf>
    <xf numFmtId="0" fontId="36" fillId="0" borderId="6" xfId="28" applyNumberFormat="1" applyFont="1" applyBorder="1" applyAlignment="1">
      <alignment horizontal="justify" vertical="center" wrapText="1"/>
    </xf>
    <xf numFmtId="0" fontId="48" fillId="0" borderId="6" xfId="34" applyBorder="1" applyAlignment="1">
      <alignment horizontal="justify" vertical="center" wrapText="1"/>
    </xf>
    <xf numFmtId="0" fontId="36" fillId="0" borderId="6" xfId="28" applyNumberFormat="1" applyFont="1" applyBorder="1" applyAlignment="1">
      <alignment horizontal="justify" vertical="center"/>
    </xf>
    <xf numFmtId="0" fontId="36" fillId="0" borderId="4" xfId="28" applyNumberFormat="1" applyFont="1" applyBorder="1" applyAlignment="1">
      <alignment horizontal="justify" vertical="center" wrapText="1"/>
    </xf>
    <xf numFmtId="0" fontId="48" fillId="0" borderId="0" xfId="34" applyAlignment="1">
      <alignment horizontal="justify" vertical="center" wrapText="1"/>
    </xf>
    <xf numFmtId="9" fontId="36" fillId="0" borderId="6" xfId="28" applyFont="1" applyBorder="1" applyAlignment="1">
      <alignment horizontal="justify" vertical="center"/>
    </xf>
    <xf numFmtId="4" fontId="25" fillId="0" borderId="6" xfId="0" applyNumberFormat="1" applyFont="1" applyBorder="1" applyAlignment="1">
      <alignment horizontal="center" vertical="center"/>
    </xf>
    <xf numFmtId="9" fontId="25" fillId="0" borderId="6" xfId="28" applyFont="1" applyBorder="1" applyAlignment="1">
      <alignment horizontal="center" vertical="center"/>
    </xf>
    <xf numFmtId="0" fontId="34" fillId="0" borderId="0" xfId="0" applyFont="1" applyAlignment="1">
      <alignment horizontal="right" vertical="center" wrapText="1"/>
    </xf>
    <xf numFmtId="177" fontId="34" fillId="0" borderId="0" xfId="0" applyNumberFormat="1" applyFont="1" applyAlignment="1">
      <alignment horizontal="center" vertical="center" wrapText="1"/>
    </xf>
    <xf numFmtId="176" fontId="34" fillId="0" borderId="0" xfId="0" applyNumberFormat="1" applyFont="1" applyAlignment="1">
      <alignment horizontal="right" vertical="center" wrapText="1"/>
    </xf>
    <xf numFmtId="173" fontId="34" fillId="0" borderId="0" xfId="28" applyNumberFormat="1" applyFont="1" applyAlignment="1">
      <alignment horizontal="right" vertical="center" wrapText="1"/>
    </xf>
    <xf numFmtId="3" fontId="34" fillId="0" borderId="0" xfId="0" applyNumberFormat="1" applyFont="1" applyAlignment="1">
      <alignment horizontal="right" vertical="center" wrapText="1"/>
    </xf>
    <xf numFmtId="176" fontId="34" fillId="26" borderId="0" xfId="0" applyNumberFormat="1" applyFont="1" applyFill="1" applyAlignment="1">
      <alignment horizontal="right" vertical="center" wrapText="1"/>
    </xf>
    <xf numFmtId="0" fontId="52" fillId="27" borderId="6" xfId="22" applyFont="1" applyFill="1" applyBorder="1" applyAlignment="1">
      <alignment vertical="center" wrapText="1"/>
    </xf>
    <xf numFmtId="0" fontId="53" fillId="29" borderId="70" xfId="22" applyFont="1" applyFill="1" applyBorder="1" applyAlignment="1">
      <alignment horizontal="center" vertical="center" wrapText="1"/>
    </xf>
    <xf numFmtId="0" fontId="54" fillId="29" borderId="25" xfId="22" applyFont="1" applyFill="1" applyBorder="1" applyAlignment="1">
      <alignment horizontal="center" vertical="center" wrapText="1"/>
    </xf>
    <xf numFmtId="0" fontId="54" fillId="29" borderId="25" xfId="22" applyFont="1" applyFill="1" applyBorder="1" applyAlignment="1">
      <alignment horizontal="right" vertical="center" wrapText="1"/>
    </xf>
    <xf numFmtId="0" fontId="54" fillId="29" borderId="26" xfId="22" applyFont="1" applyFill="1" applyBorder="1" applyAlignment="1">
      <alignment horizontal="center" vertical="center" wrapText="1"/>
    </xf>
    <xf numFmtId="0" fontId="54" fillId="29" borderId="83" xfId="22" applyFont="1" applyFill="1" applyBorder="1" applyAlignment="1">
      <alignment horizontal="center" vertical="center" wrapText="1"/>
    </xf>
    <xf numFmtId="0" fontId="55" fillId="31" borderId="0" xfId="22" applyFont="1" applyFill="1" applyAlignment="1">
      <alignment vertical="top"/>
    </xf>
    <xf numFmtId="0" fontId="55" fillId="0" borderId="0" xfId="22" applyFont="1" applyAlignment="1">
      <alignment vertical="top"/>
    </xf>
    <xf numFmtId="14" fontId="55" fillId="0" borderId="0" xfId="22" applyNumberFormat="1" applyFont="1" applyAlignment="1">
      <alignment horizontal="right" vertical="top"/>
    </xf>
    <xf numFmtId="3" fontId="55" fillId="31" borderId="0" xfId="22" applyNumberFormat="1" applyFont="1" applyFill="1" applyAlignment="1">
      <alignment horizontal="right" vertical="top"/>
    </xf>
    <xf numFmtId="3" fontId="55" fillId="31" borderId="0" xfId="22" applyNumberFormat="1" applyFont="1" applyFill="1" applyAlignment="1">
      <alignment vertical="top"/>
    </xf>
    <xf numFmtId="0" fontId="58" fillId="31" borderId="0" xfId="22" applyFont="1" applyFill="1" applyAlignment="1">
      <alignment vertical="top"/>
    </xf>
    <xf numFmtId="3" fontId="58" fillId="31" borderId="0" xfId="22" applyNumberFormat="1" applyFont="1" applyFill="1" applyAlignment="1">
      <alignment horizontal="right" vertical="top"/>
    </xf>
    <xf numFmtId="0" fontId="58" fillId="0" borderId="0" xfId="22" applyFont="1" applyAlignment="1">
      <alignment vertical="top"/>
    </xf>
    <xf numFmtId="3" fontId="52" fillId="31" borderId="0" xfId="22" applyNumberFormat="1" applyFont="1" applyFill="1" applyAlignment="1">
      <alignment vertical="top"/>
    </xf>
    <xf numFmtId="0" fontId="55" fillId="31" borderId="0" xfId="22" applyFont="1" applyFill="1" applyAlignment="1">
      <alignment horizontal="center" vertical="center"/>
    </xf>
    <xf numFmtId="183" fontId="55" fillId="31" borderId="0" xfId="22" applyNumberFormat="1" applyFont="1" applyFill="1" applyAlignment="1">
      <alignment horizontal="center" vertical="center"/>
    </xf>
    <xf numFmtId="0" fontId="55" fillId="31" borderId="0" xfId="22" applyFont="1" applyFill="1" applyAlignment="1">
      <alignment horizontal="center" vertical="center" wrapText="1"/>
    </xf>
    <xf numFmtId="3" fontId="52" fillId="0" borderId="0" xfId="22" applyNumberFormat="1" applyFont="1" applyAlignment="1">
      <alignment vertical="top"/>
    </xf>
    <xf numFmtId="0" fontId="2" fillId="0" borderId="0" xfId="22" applyAlignment="1">
      <alignment vertical="top"/>
    </xf>
    <xf numFmtId="3" fontId="2" fillId="0" borderId="0" xfId="22" applyNumberFormat="1" applyAlignment="1">
      <alignment vertical="top"/>
    </xf>
    <xf numFmtId="0" fontId="52" fillId="28" borderId="6" xfId="22" applyFont="1" applyFill="1" applyBorder="1" applyAlignment="1">
      <alignment vertical="center" wrapText="1"/>
    </xf>
    <xf numFmtId="0" fontId="52" fillId="27" borderId="12" xfId="22" applyFont="1" applyFill="1" applyBorder="1" applyAlignment="1">
      <alignment vertical="center" wrapText="1"/>
    </xf>
    <xf numFmtId="0" fontId="53" fillId="29" borderId="24" xfId="22" applyFont="1" applyFill="1" applyBorder="1" applyAlignment="1">
      <alignment horizontal="center" vertical="center" wrapText="1"/>
    </xf>
    <xf numFmtId="183" fontId="53" fillId="29" borderId="70" xfId="22" applyNumberFormat="1" applyFont="1" applyFill="1" applyBorder="1" applyAlignment="1">
      <alignment horizontal="center" vertical="center" wrapText="1"/>
    </xf>
    <xf numFmtId="0" fontId="53" fillId="29" borderId="25" xfId="22" applyFont="1" applyFill="1" applyBorder="1" applyAlignment="1">
      <alignment horizontal="center" vertical="center" wrapText="1"/>
    </xf>
    <xf numFmtId="0" fontId="52" fillId="0" borderId="0" xfId="22" applyFont="1" applyAlignment="1">
      <alignment vertical="center" wrapText="1"/>
    </xf>
    <xf numFmtId="0" fontId="52" fillId="30" borderId="0" xfId="22" applyFont="1" applyFill="1" applyAlignment="1">
      <alignment vertical="center" wrapText="1"/>
    </xf>
    <xf numFmtId="3" fontId="55" fillId="0" borderId="0" xfId="22" applyNumberFormat="1" applyFont="1" applyAlignment="1">
      <alignment horizontal="right" vertical="top"/>
    </xf>
    <xf numFmtId="0" fontId="55" fillId="0" borderId="13" xfId="22" applyFont="1" applyBorder="1" applyAlignment="1">
      <alignment horizontal="center" vertical="center"/>
    </xf>
    <xf numFmtId="3" fontId="55" fillId="0" borderId="6" xfId="22" applyNumberFormat="1" applyFont="1" applyBorder="1" applyAlignment="1">
      <alignment horizontal="center" vertical="top"/>
    </xf>
    <xf numFmtId="15" fontId="56" fillId="0" borderId="6" xfId="22" applyNumberFormat="1" applyFont="1" applyBorder="1" applyAlignment="1">
      <alignment horizontal="center" vertical="center" wrapText="1"/>
    </xf>
    <xf numFmtId="0" fontId="55" fillId="0" borderId="6" xfId="22" applyFont="1" applyBorder="1" applyAlignment="1">
      <alignment vertical="top"/>
    </xf>
    <xf numFmtId="3" fontId="55" fillId="0" borderId="6" xfId="22" applyNumberFormat="1" applyFont="1" applyBorder="1" applyAlignment="1">
      <alignment horizontal="right" vertical="top"/>
    </xf>
    <xf numFmtId="3" fontId="57" fillId="0" borderId="16" xfId="22" applyNumberFormat="1" applyFont="1" applyBorder="1" applyAlignment="1">
      <alignment horizontal="right" vertical="top"/>
    </xf>
    <xf numFmtId="3" fontId="52" fillId="0" borderId="52" xfId="22" applyNumberFormat="1" applyFont="1" applyBorder="1" applyAlignment="1">
      <alignment horizontal="right" vertical="top"/>
    </xf>
    <xf numFmtId="3" fontId="58" fillId="0" borderId="0" xfId="22" applyNumberFormat="1" applyFont="1" applyAlignment="1">
      <alignment horizontal="right" vertical="top"/>
    </xf>
    <xf numFmtId="0" fontId="58" fillId="0" borderId="13" xfId="22" applyFont="1" applyBorder="1" applyAlignment="1">
      <alignment horizontal="center" vertical="center"/>
    </xf>
    <xf numFmtId="3" fontId="58" fillId="0" borderId="6" xfId="22" applyNumberFormat="1" applyFont="1" applyBorder="1" applyAlignment="1">
      <alignment horizontal="center" vertical="top"/>
    </xf>
    <xf numFmtId="15" fontId="59" fillId="0" borderId="6" xfId="22" applyNumberFormat="1" applyFont="1" applyBorder="1" applyAlignment="1">
      <alignment horizontal="center" vertical="center" wrapText="1"/>
    </xf>
    <xf numFmtId="0" fontId="58" fillId="0" borderId="6" xfId="22" applyFont="1" applyBorder="1" applyAlignment="1">
      <alignment vertical="top"/>
    </xf>
    <xf numFmtId="3" fontId="58" fillId="0" borderId="6" xfId="22" applyNumberFormat="1" applyFont="1" applyBorder="1" applyAlignment="1">
      <alignment horizontal="right" vertical="top"/>
    </xf>
    <xf numFmtId="3" fontId="60" fillId="0" borderId="52" xfId="22" applyNumberFormat="1" applyFont="1" applyBorder="1" applyAlignment="1">
      <alignment horizontal="right" vertical="top"/>
    </xf>
    <xf numFmtId="15" fontId="61" fillId="0" borderId="6" xfId="22" applyNumberFormat="1" applyFont="1" applyBorder="1" applyAlignment="1">
      <alignment horizontal="center" vertical="center" wrapText="1"/>
    </xf>
    <xf numFmtId="3" fontId="55" fillId="0" borderId="16" xfId="22" applyNumberFormat="1" applyFont="1" applyBorder="1" applyAlignment="1">
      <alignment horizontal="right" vertical="top"/>
    </xf>
    <xf numFmtId="0" fontId="52" fillId="27" borderId="6" xfId="22" applyFont="1" applyFill="1" applyBorder="1" applyAlignment="1">
      <alignment horizontal="center" vertical="center" wrapText="1"/>
    </xf>
    <xf numFmtId="0" fontId="55" fillId="0" borderId="0" xfId="22" applyFont="1" applyAlignment="1">
      <alignment horizontal="center" vertical="top"/>
    </xf>
    <xf numFmtId="0" fontId="2" fillId="0" borderId="0" xfId="22" applyAlignment="1">
      <alignment horizontal="center" vertical="top"/>
    </xf>
    <xf numFmtId="3" fontId="62" fillId="0" borderId="0" xfId="22" applyNumberFormat="1" applyFont="1" applyAlignment="1">
      <alignment vertical="top"/>
    </xf>
    <xf numFmtId="3" fontId="63" fillId="0" borderId="0" xfId="22" applyNumberFormat="1" applyFont="1" applyAlignment="1">
      <alignment vertical="top"/>
    </xf>
    <xf numFmtId="0" fontId="64" fillId="0" borderId="0" xfId="22" applyFont="1" applyAlignment="1">
      <alignment vertical="top"/>
    </xf>
    <xf numFmtId="10" fontId="2" fillId="0" borderId="0" xfId="28" applyNumberFormat="1" applyFont="1" applyAlignment="1">
      <alignment vertical="top"/>
    </xf>
    <xf numFmtId="0" fontId="25" fillId="9" borderId="12" xfId="0" applyFont="1" applyFill="1" applyBorder="1" applyAlignment="1">
      <alignment horizontal="left" vertical="center" wrapText="1"/>
    </xf>
    <xf numFmtId="0" fontId="25" fillId="9" borderId="39" xfId="0" applyFont="1" applyFill="1" applyBorder="1" applyAlignment="1">
      <alignment horizontal="left" vertical="center" wrapText="1"/>
    </xf>
    <xf numFmtId="0" fontId="31" fillId="17" borderId="12" xfId="0" applyFont="1" applyFill="1" applyBorder="1" applyAlignment="1">
      <alignment horizontal="center" vertical="center"/>
    </xf>
    <xf numFmtId="0" fontId="31" fillId="17" borderId="39" xfId="0" applyFont="1" applyFill="1" applyBorder="1" applyAlignment="1">
      <alignment horizontal="center" vertical="center"/>
    </xf>
    <xf numFmtId="0" fontId="30" fillId="15" borderId="12" xfId="0" applyFont="1" applyFill="1" applyBorder="1" applyAlignment="1">
      <alignment horizontal="left" vertical="center" wrapText="1"/>
    </xf>
    <xf numFmtId="0" fontId="30" fillId="15" borderId="39" xfId="0" applyFont="1" applyFill="1" applyBorder="1" applyAlignment="1">
      <alignment horizontal="left" vertical="center" wrapText="1"/>
    </xf>
    <xf numFmtId="0" fontId="30" fillId="19" borderId="12" xfId="0" applyFont="1" applyFill="1" applyBorder="1" applyAlignment="1">
      <alignment horizontal="center" vertical="center"/>
    </xf>
    <xf numFmtId="0" fontId="30" fillId="19" borderId="39" xfId="0" applyFont="1" applyFill="1" applyBorder="1" applyAlignment="1">
      <alignment horizontal="center" vertical="center"/>
    </xf>
    <xf numFmtId="9" fontId="45" fillId="0" borderId="0" xfId="0" applyNumberFormat="1" applyFont="1" applyAlignment="1">
      <alignment horizontal="justify" vertical="center" wrapText="1"/>
    </xf>
    <xf numFmtId="0" fontId="45" fillId="0" borderId="0" xfId="0" applyFont="1" applyAlignment="1">
      <alignment horizontal="justify" vertical="center" wrapText="1"/>
    </xf>
    <xf numFmtId="173" fontId="44" fillId="0" borderId="0" xfId="0" applyNumberFormat="1" applyFont="1" applyAlignment="1">
      <alignment horizontal="center" vertical="center" wrapText="1"/>
    </xf>
    <xf numFmtId="173" fontId="43" fillId="0" borderId="0" xfId="0" applyNumberFormat="1" applyFont="1" applyAlignment="1">
      <alignment vertical="center"/>
    </xf>
    <xf numFmtId="9" fontId="45" fillId="0" borderId="80" xfId="0" applyNumberFormat="1" applyFont="1" applyBorder="1" applyAlignment="1">
      <alignment horizontal="justify" vertical="center" wrapText="1"/>
    </xf>
    <xf numFmtId="9" fontId="45" fillId="0" borderId="76" xfId="0" applyNumberFormat="1" applyFont="1" applyBorder="1" applyAlignment="1">
      <alignment horizontal="justify" vertical="center" wrapText="1"/>
    </xf>
    <xf numFmtId="9" fontId="44" fillId="0" borderId="81" xfId="0" applyNumberFormat="1" applyFont="1" applyBorder="1" applyAlignment="1">
      <alignment horizontal="center" vertical="center" wrapText="1"/>
    </xf>
    <xf numFmtId="9" fontId="43" fillId="0" borderId="77" xfId="0" applyNumberFormat="1" applyFont="1" applyBorder="1" applyAlignment="1">
      <alignment vertical="center"/>
    </xf>
    <xf numFmtId="0" fontId="42" fillId="24" borderId="73" xfId="0" applyFont="1" applyFill="1" applyBorder="1" applyAlignment="1">
      <alignment horizontal="center" vertical="center" wrapText="1"/>
    </xf>
    <xf numFmtId="0" fontId="43" fillId="0" borderId="74" xfId="0" applyFont="1" applyBorder="1" applyAlignment="1">
      <alignment vertical="center"/>
    </xf>
    <xf numFmtId="0" fontId="43" fillId="0" borderId="75" xfId="0" applyFont="1" applyBorder="1" applyAlignment="1">
      <alignment vertical="center"/>
    </xf>
    <xf numFmtId="2" fontId="36" fillId="0" borderId="6" xfId="22" applyNumberFormat="1" applyFont="1" applyBorder="1" applyAlignment="1">
      <alignment horizontal="justify" vertical="center" wrapText="1"/>
    </xf>
    <xf numFmtId="173" fontId="37" fillId="0" borderId="6" xfId="22" applyNumberFormat="1" applyFont="1" applyBorder="1" applyAlignment="1">
      <alignment horizontal="center" vertical="center" wrapText="1"/>
    </xf>
    <xf numFmtId="9" fontId="36" fillId="0" borderId="29" xfId="22" applyNumberFormat="1" applyFont="1" applyBorder="1" applyAlignment="1">
      <alignment horizontal="justify" vertical="center" wrapText="1"/>
    </xf>
    <xf numFmtId="9" fontId="36" fillId="0" borderId="7" xfId="22" applyNumberFormat="1" applyFont="1" applyBorder="1" applyAlignment="1">
      <alignment horizontal="justify" vertical="center" wrapText="1"/>
    </xf>
    <xf numFmtId="9" fontId="36" fillId="0" borderId="8" xfId="22" applyNumberFormat="1" applyFont="1" applyBorder="1" applyAlignment="1">
      <alignment horizontal="justify" vertical="center" wrapText="1"/>
    </xf>
    <xf numFmtId="9" fontId="36" fillId="0" borderId="15" xfId="22" applyNumberFormat="1" applyFont="1" applyBorder="1" applyAlignment="1">
      <alignment horizontal="justify" vertical="center" wrapText="1"/>
    </xf>
    <xf numFmtId="9" fontId="36" fillId="0" borderId="10" xfId="22" applyNumberFormat="1" applyFont="1" applyBorder="1" applyAlignment="1">
      <alignment horizontal="justify" vertical="center" wrapText="1"/>
    </xf>
    <xf numFmtId="9" fontId="36" fillId="0" borderId="11" xfId="22" applyNumberFormat="1" applyFont="1" applyBorder="1" applyAlignment="1">
      <alignment horizontal="justify" vertical="center" wrapText="1"/>
    </xf>
    <xf numFmtId="9" fontId="48" fillId="0" borderId="29" xfId="34" applyNumberFormat="1" applyBorder="1" applyAlignment="1">
      <alignment horizontal="center" vertical="center" wrapText="1"/>
    </xf>
    <xf numFmtId="9" fontId="36" fillId="0" borderId="7" xfId="22" applyNumberFormat="1" applyFont="1" applyBorder="1" applyAlignment="1">
      <alignment horizontal="center" vertical="center" wrapText="1"/>
    </xf>
    <xf numFmtId="9" fontId="36" fillId="0" borderId="59" xfId="22" applyNumberFormat="1" applyFont="1" applyBorder="1" applyAlignment="1">
      <alignment horizontal="center" vertical="center" wrapText="1"/>
    </xf>
    <xf numFmtId="9" fontId="36" fillId="0" borderId="15" xfId="22" applyNumberFormat="1" applyFont="1" applyBorder="1" applyAlignment="1">
      <alignment horizontal="center" vertical="center" wrapText="1"/>
    </xf>
    <xf numFmtId="9" fontId="36" fillId="0" borderId="10" xfId="22" applyNumberFormat="1" applyFont="1" applyBorder="1" applyAlignment="1">
      <alignment horizontal="center" vertical="center" wrapText="1"/>
    </xf>
    <xf numFmtId="9" fontId="36" fillId="0" borderId="60" xfId="22" applyNumberFormat="1" applyFont="1" applyBorder="1" applyAlignment="1">
      <alignment horizontal="center" vertical="center" wrapText="1"/>
    </xf>
    <xf numFmtId="0" fontId="42" fillId="24" borderId="71" xfId="0" applyFont="1" applyFill="1" applyBorder="1" applyAlignment="1">
      <alignment horizontal="justify" vertical="center" wrapText="1"/>
    </xf>
    <xf numFmtId="0" fontId="43" fillId="0" borderId="76" xfId="0" applyFont="1" applyBorder="1" applyAlignment="1">
      <alignment horizontal="justify" vertical="center" wrapText="1"/>
    </xf>
    <xf numFmtId="0" fontId="42" fillId="24" borderId="72" xfId="0" applyFont="1" applyFill="1" applyBorder="1" applyAlignment="1">
      <alignment horizontal="center" vertical="center" wrapText="1"/>
    </xf>
    <xf numFmtId="0" fontId="43" fillId="0" borderId="77" xfId="0" applyFont="1" applyBorder="1" applyAlignment="1">
      <alignment vertical="center"/>
    </xf>
    <xf numFmtId="9" fontId="28" fillId="0" borderId="6" xfId="30" applyFont="1" applyFill="1" applyBorder="1" applyAlignment="1" applyProtection="1">
      <alignment horizontal="justify" vertical="center" wrapText="1"/>
    </xf>
    <xf numFmtId="9" fontId="36" fillId="0" borderId="6" xfId="30" applyFont="1" applyFill="1" applyBorder="1" applyAlignment="1" applyProtection="1">
      <alignment horizontal="justify" vertical="center" wrapText="1"/>
    </xf>
    <xf numFmtId="9" fontId="36" fillId="0" borderId="16" xfId="30" applyFont="1" applyFill="1" applyBorder="1" applyAlignment="1" applyProtection="1">
      <alignment horizontal="justify" vertical="center" wrapText="1"/>
    </xf>
    <xf numFmtId="9" fontId="36" fillId="0" borderId="5" xfId="30" applyFont="1" applyFill="1" applyBorder="1" applyAlignment="1" applyProtection="1">
      <alignment horizontal="justify" vertical="center" wrapText="1"/>
    </xf>
    <xf numFmtId="9" fontId="36" fillId="0" borderId="28" xfId="30" applyFont="1" applyFill="1" applyBorder="1" applyAlignment="1" applyProtection="1">
      <alignment horizontal="justify" vertical="center" wrapText="1"/>
    </xf>
    <xf numFmtId="0" fontId="37" fillId="0" borderId="35" xfId="22" applyFont="1" applyBorder="1" applyAlignment="1">
      <alignment horizontal="center" vertical="center" wrapText="1"/>
    </xf>
    <xf numFmtId="0" fontId="37" fillId="0" borderId="36" xfId="22" applyFont="1" applyBorder="1" applyAlignment="1">
      <alignment horizontal="center" vertical="center" wrapText="1"/>
    </xf>
    <xf numFmtId="0" fontId="37" fillId="0" borderId="37" xfId="22" applyFont="1" applyBorder="1" applyAlignment="1">
      <alignment horizontal="center" vertical="center" wrapText="1"/>
    </xf>
    <xf numFmtId="0" fontId="37" fillId="13" borderId="20" xfId="22" applyFont="1" applyFill="1" applyBorder="1" applyAlignment="1">
      <alignment horizontal="center" vertical="center" wrapText="1"/>
    </xf>
    <xf numFmtId="0" fontId="37" fillId="13" borderId="13" xfId="22" applyFont="1" applyFill="1" applyBorder="1" applyAlignment="1">
      <alignment horizontal="center" vertical="center" wrapText="1"/>
    </xf>
    <xf numFmtId="0" fontId="37" fillId="13" borderId="21" xfId="22" applyFont="1" applyFill="1" applyBorder="1" applyAlignment="1">
      <alignment horizontal="center" vertical="center" wrapText="1"/>
    </xf>
    <xf numFmtId="0" fontId="37" fillId="13" borderId="6" xfId="22" applyFont="1" applyFill="1" applyBorder="1" applyAlignment="1">
      <alignment horizontal="center" vertical="center" wrapText="1"/>
    </xf>
    <xf numFmtId="0" fontId="37" fillId="13" borderId="40" xfId="22" applyFont="1" applyFill="1" applyBorder="1" applyAlignment="1">
      <alignment horizontal="center" vertical="center" wrapText="1"/>
    </xf>
    <xf numFmtId="0" fontId="37" fillId="13" borderId="4" xfId="22" applyFont="1" applyFill="1" applyBorder="1" applyAlignment="1">
      <alignment horizontal="center" vertical="center" wrapText="1"/>
    </xf>
    <xf numFmtId="0" fontId="37" fillId="13" borderId="41" xfId="22" applyFont="1" applyFill="1" applyBorder="1" applyAlignment="1">
      <alignment horizontal="center" vertical="center" wrapText="1"/>
    </xf>
    <xf numFmtId="0" fontId="37" fillId="13" borderId="42" xfId="22" applyFont="1" applyFill="1" applyBorder="1" applyAlignment="1">
      <alignment horizontal="center" vertical="center" wrapText="1"/>
    </xf>
    <xf numFmtId="0" fontId="37" fillId="13" borderId="43" xfId="22" applyFont="1" applyFill="1" applyBorder="1" applyAlignment="1">
      <alignment horizontal="center" vertical="center" wrapText="1"/>
    </xf>
    <xf numFmtId="0" fontId="37" fillId="13" borderId="22" xfId="22" applyFont="1" applyFill="1" applyBorder="1" applyAlignment="1">
      <alignment horizontal="center" vertical="center" wrapText="1"/>
    </xf>
    <xf numFmtId="0" fontId="37" fillId="13" borderId="12" xfId="22" applyFont="1" applyFill="1" applyBorder="1" applyAlignment="1">
      <alignment horizontal="center" vertical="center" wrapText="1"/>
    </xf>
    <xf numFmtId="0" fontId="37" fillId="13" borderId="38" xfId="22" applyFont="1" applyFill="1" applyBorder="1" applyAlignment="1">
      <alignment horizontal="center" vertical="center" wrapText="1"/>
    </xf>
    <xf numFmtId="0" fontId="37" fillId="13" borderId="39" xfId="22" applyFont="1" applyFill="1" applyBorder="1" applyAlignment="1">
      <alignment horizontal="center" vertical="center" wrapText="1"/>
    </xf>
    <xf numFmtId="0" fontId="37" fillId="13" borderId="52" xfId="22" applyFont="1" applyFill="1" applyBorder="1" applyAlignment="1">
      <alignment horizontal="center" vertical="center" wrapText="1"/>
    </xf>
    <xf numFmtId="0" fontId="37" fillId="0" borderId="58" xfId="22" applyFont="1" applyBorder="1" applyAlignment="1">
      <alignment horizontal="justify" vertical="center" wrapText="1"/>
    </xf>
    <xf numFmtId="0" fontId="37" fillId="0" borderId="18" xfId="22" applyFont="1" applyBorder="1" applyAlignment="1">
      <alignment horizontal="justify" vertical="center" wrapText="1"/>
    </xf>
    <xf numFmtId="173" fontId="37" fillId="0" borderId="3" xfId="22" applyNumberFormat="1" applyFont="1" applyBorder="1" applyAlignment="1">
      <alignment horizontal="center" vertical="center" wrapText="1"/>
    </xf>
    <xf numFmtId="173" fontId="37" fillId="0" borderId="19" xfId="22" applyNumberFormat="1" applyFont="1" applyBorder="1" applyAlignment="1">
      <alignment horizontal="center" vertical="center" wrapText="1"/>
    </xf>
    <xf numFmtId="9" fontId="36" fillId="0" borderId="29" xfId="30" applyFont="1" applyFill="1" applyBorder="1" applyAlignment="1" applyProtection="1">
      <alignment horizontal="justify" vertical="center" wrapText="1"/>
    </xf>
    <xf numFmtId="9" fontId="36" fillId="0" borderId="7" xfId="30" applyFont="1" applyFill="1" applyBorder="1" applyAlignment="1" applyProtection="1">
      <alignment horizontal="justify" vertical="center" wrapText="1"/>
    </xf>
    <xf numFmtId="9" fontId="36" fillId="0" borderId="8" xfId="30" applyFont="1" applyFill="1" applyBorder="1" applyAlignment="1" applyProtection="1">
      <alignment horizontal="justify" vertical="center" wrapText="1"/>
    </xf>
    <xf numFmtId="9" fontId="36" fillId="0" borderId="44" xfId="30" applyFont="1" applyFill="1" applyBorder="1" applyAlignment="1" applyProtection="1">
      <alignment horizontal="justify" vertical="center" wrapText="1"/>
    </xf>
    <xf numFmtId="9" fontId="36" fillId="0" borderId="45" xfId="30" applyFont="1" applyFill="1" applyBorder="1" applyAlignment="1" applyProtection="1">
      <alignment horizontal="justify" vertical="center" wrapText="1"/>
    </xf>
    <xf numFmtId="9" fontId="36" fillId="0" borderId="46" xfId="30" applyFont="1" applyFill="1" applyBorder="1" applyAlignment="1" applyProtection="1">
      <alignment horizontal="justify" vertical="center" wrapText="1"/>
    </xf>
    <xf numFmtId="3" fontId="37" fillId="0" borderId="5" xfId="22" applyNumberFormat="1" applyFont="1" applyBorder="1" applyAlignment="1">
      <alignment horizontal="center" vertical="center" wrapText="1"/>
    </xf>
    <xf numFmtId="0" fontId="36" fillId="0" borderId="5" xfId="22" applyFont="1" applyBorder="1" applyAlignment="1">
      <alignment horizontal="center" vertical="center" wrapText="1"/>
    </xf>
    <xf numFmtId="0" fontId="36" fillId="0" borderId="28" xfId="22" applyFont="1" applyBorder="1" applyAlignment="1">
      <alignment horizontal="center" vertical="center" wrapText="1"/>
    </xf>
    <xf numFmtId="0" fontId="36" fillId="13" borderId="6" xfId="22" applyFont="1" applyFill="1" applyBorder="1" applyAlignment="1">
      <alignment horizontal="center" vertical="center" wrapText="1"/>
    </xf>
    <xf numFmtId="0" fontId="37" fillId="13" borderId="16" xfId="22" applyFont="1" applyFill="1" applyBorder="1" applyAlignment="1">
      <alignment horizontal="center" vertical="center" wrapText="1"/>
    </xf>
    <xf numFmtId="0" fontId="37" fillId="9" borderId="20" xfId="22" applyFont="1" applyFill="1" applyBorder="1" applyAlignment="1">
      <alignment horizontal="center" vertical="center" wrapText="1"/>
    </xf>
    <xf numFmtId="0" fontId="37" fillId="9" borderId="21" xfId="22" applyFont="1" applyFill="1" applyBorder="1" applyAlignment="1">
      <alignment horizontal="center" vertical="center" wrapText="1"/>
    </xf>
    <xf numFmtId="0" fontId="37" fillId="9" borderId="22" xfId="22" applyFont="1" applyFill="1" applyBorder="1" applyAlignment="1">
      <alignment horizontal="center" vertical="center" wrapText="1"/>
    </xf>
    <xf numFmtId="0" fontId="37" fillId="9" borderId="45" xfId="22" applyFont="1" applyFill="1" applyBorder="1" applyAlignment="1">
      <alignment horizontal="left" vertical="center" wrapText="1"/>
    </xf>
    <xf numFmtId="0" fontId="37" fillId="13" borderId="32" xfId="22" applyFont="1" applyFill="1" applyBorder="1" applyAlignment="1">
      <alignment horizontal="left" vertical="center" wrapText="1"/>
    </xf>
    <xf numFmtId="0" fontId="37" fillId="13" borderId="34" xfId="22" applyFont="1" applyFill="1" applyBorder="1" applyAlignment="1">
      <alignment horizontal="left" vertical="center" wrapText="1"/>
    </xf>
    <xf numFmtId="0" fontId="37" fillId="0" borderId="32" xfId="22" applyFont="1" applyBorder="1" applyAlignment="1">
      <alignment horizontal="center" vertical="center" wrapText="1"/>
    </xf>
    <xf numFmtId="0" fontId="37" fillId="0" borderId="33" xfId="22" applyFont="1" applyBorder="1" applyAlignment="1">
      <alignment horizontal="center" vertical="center" wrapText="1"/>
    </xf>
    <xf numFmtId="0" fontId="37" fillId="0" borderId="34" xfId="22" applyFont="1" applyBorder="1" applyAlignment="1">
      <alignment horizontal="center" vertical="center" wrapText="1"/>
    </xf>
    <xf numFmtId="0" fontId="37" fillId="13" borderId="32" xfId="22" applyFont="1" applyFill="1" applyBorder="1" applyAlignment="1">
      <alignment horizontal="center" vertical="center" wrapText="1"/>
    </xf>
    <xf numFmtId="0" fontId="37" fillId="13" borderId="33" xfId="22" applyFont="1" applyFill="1" applyBorder="1" applyAlignment="1">
      <alignment horizontal="center" vertical="center" wrapText="1"/>
    </xf>
    <xf numFmtId="0" fontId="37" fillId="13" borderId="34" xfId="22" applyFont="1" applyFill="1" applyBorder="1" applyAlignment="1">
      <alignment horizontal="center" vertical="center" wrapText="1"/>
    </xf>
    <xf numFmtId="0" fontId="37" fillId="13" borderId="47" xfId="22" applyFont="1" applyFill="1" applyBorder="1" applyAlignment="1">
      <alignment horizontal="center" vertical="center" wrapText="1"/>
    </xf>
    <xf numFmtId="0" fontId="37" fillId="13" borderId="45" xfId="22" applyFont="1" applyFill="1" applyBorder="1" applyAlignment="1">
      <alignment horizontal="center" vertical="center" wrapText="1"/>
    </xf>
    <xf numFmtId="0" fontId="37" fillId="13" borderId="48" xfId="22" applyFont="1" applyFill="1" applyBorder="1" applyAlignment="1">
      <alignment horizontal="center" vertical="center" wrapText="1"/>
    </xf>
    <xf numFmtId="0" fontId="40" fillId="0" borderId="32" xfId="22" applyFont="1" applyBorder="1" applyAlignment="1">
      <alignment horizontal="center" vertical="center" wrapText="1"/>
    </xf>
    <xf numFmtId="0" fontId="40" fillId="0" borderId="33" xfId="22" applyFont="1" applyBorder="1" applyAlignment="1">
      <alignment horizontal="center" vertical="center" wrapText="1"/>
    </xf>
    <xf numFmtId="0" fontId="40" fillId="0" borderId="34" xfId="22" applyFont="1" applyBorder="1" applyAlignment="1">
      <alignment horizontal="center" vertical="center" wrapText="1"/>
    </xf>
    <xf numFmtId="0" fontId="37" fillId="0" borderId="24" xfId="22" applyFont="1" applyBorder="1" applyAlignment="1">
      <alignment horizontal="center" vertical="center" wrapText="1"/>
    </xf>
    <xf numFmtId="0" fontId="37" fillId="0" borderId="25" xfId="22" applyFont="1" applyBorder="1" applyAlignment="1">
      <alignment horizontal="center" vertical="center" wrapText="1"/>
    </xf>
    <xf numFmtId="0" fontId="37" fillId="0" borderId="26" xfId="22" applyFont="1" applyBorder="1" applyAlignment="1">
      <alignment horizontal="center" vertical="center" wrapText="1"/>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37" fillId="0" borderId="51" xfId="0" applyFont="1" applyBorder="1" applyAlignment="1">
      <alignment horizontal="center" vertical="center" wrapText="1"/>
    </xf>
    <xf numFmtId="0" fontId="37" fillId="0" borderId="52" xfId="0" applyFont="1" applyBorder="1" applyAlignment="1">
      <alignment horizontal="center" vertical="center" wrapText="1"/>
    </xf>
    <xf numFmtId="0" fontId="36" fillId="0" borderId="51" xfId="0" applyFont="1" applyBorder="1" applyAlignment="1">
      <alignment horizontal="center" vertical="center"/>
    </xf>
    <xf numFmtId="0" fontId="36" fillId="0" borderId="52" xfId="0" applyFont="1" applyBorder="1" applyAlignment="1">
      <alignment horizontal="center" vertical="center"/>
    </xf>
    <xf numFmtId="0" fontId="37" fillId="0" borderId="53" xfId="0" applyFont="1" applyBorder="1" applyAlignment="1">
      <alignment horizontal="center" vertical="center" wrapText="1"/>
    </xf>
    <xf numFmtId="0" fontId="37" fillId="0" borderId="54" xfId="0" applyFont="1" applyBorder="1" applyAlignment="1">
      <alignment horizontal="center" vertical="center" wrapText="1"/>
    </xf>
    <xf numFmtId="0" fontId="36" fillId="0" borderId="53" xfId="0" applyFont="1" applyBorder="1" applyAlignment="1">
      <alignment horizontal="center" vertical="center"/>
    </xf>
    <xf numFmtId="0" fontId="36" fillId="0" borderId="54" xfId="0" applyFont="1" applyBorder="1" applyAlignment="1">
      <alignment horizontal="center" vertical="center"/>
    </xf>
    <xf numFmtId="0" fontId="37" fillId="13" borderId="35" xfId="22" applyFont="1" applyFill="1" applyBorder="1" applyAlignment="1">
      <alignment horizontal="left" vertical="center" wrapText="1"/>
    </xf>
    <xf numFmtId="0" fontId="37" fillId="13" borderId="37" xfId="22" applyFont="1" applyFill="1" applyBorder="1" applyAlignment="1">
      <alignment horizontal="left" vertical="center" wrapText="1"/>
    </xf>
    <xf numFmtId="0" fontId="37" fillId="13" borderId="1" xfId="22" applyFont="1" applyFill="1" applyBorder="1" applyAlignment="1">
      <alignment horizontal="left" vertical="center" wrapText="1"/>
    </xf>
    <xf numFmtId="0" fontId="37" fillId="13" borderId="2" xfId="22" applyFont="1" applyFill="1" applyBorder="1" applyAlignment="1">
      <alignment horizontal="left" vertical="center" wrapText="1"/>
    </xf>
    <xf numFmtId="0" fontId="37" fillId="13" borderId="47" xfId="22" applyFont="1" applyFill="1" applyBorder="1" applyAlignment="1">
      <alignment horizontal="left" vertical="center" wrapText="1"/>
    </xf>
    <xf numFmtId="0" fontId="37" fillId="13" borderId="48" xfId="22" applyFont="1" applyFill="1" applyBorder="1" applyAlignment="1">
      <alignment horizontal="left" vertical="center" wrapText="1"/>
    </xf>
    <xf numFmtId="0" fontId="37" fillId="0" borderId="1" xfId="22" applyFont="1" applyBorder="1" applyAlignment="1">
      <alignment horizontal="center" vertical="center" wrapText="1"/>
    </xf>
    <xf numFmtId="0" fontId="37" fillId="0" borderId="0" xfId="22" applyFont="1" applyAlignment="1">
      <alignment horizontal="center" vertical="center" wrapText="1"/>
    </xf>
    <xf numFmtId="0" fontId="37" fillId="0" borderId="2" xfId="22" applyFont="1" applyBorder="1" applyAlignment="1">
      <alignment horizontal="center" vertical="center" wrapText="1"/>
    </xf>
    <xf numFmtId="0" fontId="37" fillId="0" borderId="47" xfId="22" applyFont="1" applyBorder="1" applyAlignment="1">
      <alignment horizontal="center" vertical="center" wrapText="1"/>
    </xf>
    <xf numFmtId="0" fontId="37" fillId="0" borderId="45" xfId="22" applyFont="1" applyBorder="1" applyAlignment="1">
      <alignment horizontal="center" vertical="center" wrapText="1"/>
    </xf>
    <xf numFmtId="0" fontId="37" fillId="0" borderId="48" xfId="22" applyFont="1" applyBorder="1" applyAlignment="1">
      <alignment horizontal="center" vertical="center" wrapText="1"/>
    </xf>
    <xf numFmtId="0" fontId="39" fillId="0" borderId="55" xfId="0" applyFont="1" applyBorder="1" applyAlignment="1">
      <alignment horizontal="center" vertical="center"/>
    </xf>
    <xf numFmtId="0" fontId="39" fillId="0" borderId="56" xfId="0" applyFont="1" applyBorder="1" applyAlignment="1">
      <alignment horizontal="center" vertical="center"/>
    </xf>
    <xf numFmtId="0" fontId="39" fillId="0" borderId="57" xfId="0" applyFont="1" applyBorder="1" applyAlignment="1">
      <alignment horizontal="center" vertical="center"/>
    </xf>
    <xf numFmtId="0" fontId="37" fillId="13" borderId="36" xfId="22" applyFont="1" applyFill="1" applyBorder="1" applyAlignment="1">
      <alignment horizontal="left" vertical="center" wrapText="1"/>
    </xf>
    <xf numFmtId="0" fontId="37" fillId="13" borderId="0" xfId="22" applyFont="1" applyFill="1" applyAlignment="1">
      <alignment horizontal="left" vertical="center" wrapText="1"/>
    </xf>
    <xf numFmtId="0" fontId="37" fillId="13" borderId="45" xfId="22" applyFont="1" applyFill="1" applyBorder="1" applyAlignment="1">
      <alignment horizontal="left" vertical="center" wrapText="1"/>
    </xf>
    <xf numFmtId="15" fontId="37" fillId="0" borderId="35" xfId="0" applyNumberFormat="1" applyFont="1" applyBorder="1" applyAlignment="1">
      <alignment horizontal="center" vertical="center"/>
    </xf>
    <xf numFmtId="0" fontId="37" fillId="0" borderId="37" xfId="0" applyFont="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37" fillId="0" borderId="49" xfId="0" applyFont="1" applyBorder="1" applyAlignment="1">
      <alignment horizontal="center" vertical="center" wrapText="1"/>
    </xf>
    <xf numFmtId="0" fontId="37" fillId="0" borderId="50" xfId="0" applyFont="1" applyBorder="1" applyAlignment="1">
      <alignment horizontal="center" vertical="center" wrapText="1"/>
    </xf>
    <xf numFmtId="0" fontId="36" fillId="0" borderId="35" xfId="22" applyFont="1" applyBorder="1" applyAlignment="1">
      <alignment horizontal="center" vertical="center" wrapText="1"/>
    </xf>
    <xf numFmtId="0" fontId="36" fillId="0" borderId="1" xfId="22" applyFont="1" applyBorder="1" applyAlignment="1">
      <alignment horizontal="center" vertical="center" wrapText="1"/>
    </xf>
    <xf numFmtId="0" fontId="36" fillId="0" borderId="47" xfId="22" applyFont="1" applyBorder="1" applyAlignment="1">
      <alignment horizontal="center" vertical="center" wrapText="1"/>
    </xf>
    <xf numFmtId="0" fontId="37" fillId="0" borderId="24" xfId="22" applyFont="1" applyBorder="1" applyAlignment="1">
      <alignment horizontal="center" vertical="center"/>
    </xf>
    <xf numFmtId="0" fontId="37" fillId="0" borderId="25" xfId="22" applyFont="1" applyBorder="1" applyAlignment="1">
      <alignment horizontal="center" vertical="center"/>
    </xf>
    <xf numFmtId="0" fontId="37" fillId="0" borderId="26" xfId="22" applyFont="1" applyBorder="1" applyAlignment="1">
      <alignment horizontal="center" vertical="center"/>
    </xf>
    <xf numFmtId="0" fontId="38" fillId="0" borderId="32" xfId="0" applyFont="1" applyBorder="1" applyAlignment="1">
      <alignment horizontal="left" vertical="center" wrapText="1"/>
    </xf>
    <xf numFmtId="0" fontId="38" fillId="0" borderId="33" xfId="0" applyFont="1" applyBorder="1" applyAlignment="1">
      <alignment horizontal="left" vertical="center" wrapText="1"/>
    </xf>
    <xf numFmtId="0" fontId="38" fillId="0" borderId="34" xfId="0" applyFont="1" applyBorder="1" applyAlignment="1">
      <alignment horizontal="left" vertical="center" wrapText="1"/>
    </xf>
    <xf numFmtId="0" fontId="37" fillId="0" borderId="20" xfId="22" applyFont="1" applyBorder="1" applyAlignment="1">
      <alignment horizontal="center" vertical="center" wrapText="1"/>
    </xf>
    <xf numFmtId="0" fontId="37" fillId="0" borderId="21" xfId="22" applyFont="1" applyBorder="1" applyAlignment="1">
      <alignment horizontal="center" vertical="center" wrapText="1"/>
    </xf>
    <xf numFmtId="0" fontId="37" fillId="0" borderId="22" xfId="22" applyFont="1" applyBorder="1" applyAlignment="1">
      <alignment horizontal="center" vertical="center" wrapText="1"/>
    </xf>
    <xf numFmtId="0" fontId="37" fillId="0" borderId="23" xfId="22" applyFont="1" applyBorder="1" applyAlignment="1">
      <alignment horizontal="center" vertical="center" wrapText="1"/>
    </xf>
    <xf numFmtId="0" fontId="37" fillId="0" borderId="5" xfId="22" applyFont="1" applyBorder="1" applyAlignment="1">
      <alignment horizontal="center" vertical="center" wrapText="1"/>
    </xf>
    <xf numFmtId="0" fontId="37" fillId="0" borderId="28" xfId="22" applyFont="1" applyBorder="1" applyAlignment="1">
      <alignment horizontal="center" vertical="center" wrapText="1"/>
    </xf>
    <xf numFmtId="9" fontId="36" fillId="0" borderId="29" xfId="22" applyNumberFormat="1" applyFont="1" applyBorder="1" applyAlignment="1">
      <alignment horizontal="center" vertical="center" wrapText="1"/>
    </xf>
    <xf numFmtId="9" fontId="37" fillId="0" borderId="6" xfId="22" applyNumberFormat="1" applyFont="1" applyBorder="1" applyAlignment="1">
      <alignment horizontal="center" vertical="center" wrapText="1"/>
    </xf>
    <xf numFmtId="0" fontId="37" fillId="0" borderId="6" xfId="22" applyFont="1" applyBorder="1" applyAlignment="1">
      <alignment horizontal="center" vertical="center" wrapText="1"/>
    </xf>
    <xf numFmtId="9" fontId="36" fillId="0" borderId="29" xfId="22" applyNumberFormat="1" applyFont="1" applyBorder="1" applyAlignment="1">
      <alignment horizontal="left" vertical="center" wrapText="1"/>
    </xf>
    <xf numFmtId="9" fontId="36" fillId="0" borderId="7" xfId="22" applyNumberFormat="1" applyFont="1" applyBorder="1" applyAlignment="1">
      <alignment horizontal="left" vertical="center" wrapText="1"/>
    </xf>
    <xf numFmtId="9" fontId="36" fillId="0" borderId="8" xfId="22" applyNumberFormat="1" applyFont="1" applyBorder="1" applyAlignment="1">
      <alignment horizontal="left" vertical="center" wrapText="1"/>
    </xf>
    <xf numFmtId="9" fontId="36" fillId="0" borderId="15" xfId="22" applyNumberFormat="1" applyFont="1" applyBorder="1" applyAlignment="1">
      <alignment horizontal="left" vertical="center" wrapText="1"/>
    </xf>
    <xf numFmtId="9" fontId="36" fillId="0" borderId="10" xfId="22" applyNumberFormat="1" applyFont="1" applyBorder="1" applyAlignment="1">
      <alignment horizontal="left" vertical="center" wrapText="1"/>
    </xf>
    <xf numFmtId="9" fontId="36" fillId="0" borderId="11" xfId="22" applyNumberFormat="1" applyFont="1" applyBorder="1" applyAlignment="1">
      <alignment horizontal="left" vertical="center" wrapText="1"/>
    </xf>
    <xf numFmtId="9" fontId="37" fillId="0" borderId="3" xfId="22" applyNumberFormat="1" applyFont="1" applyBorder="1" applyAlignment="1">
      <alignment horizontal="center" vertical="center" wrapText="1"/>
    </xf>
    <xf numFmtId="0" fontId="37" fillId="0" borderId="19" xfId="22" applyFont="1" applyBorder="1" applyAlignment="1">
      <alignment horizontal="center" vertical="center" wrapText="1"/>
    </xf>
    <xf numFmtId="0" fontId="37" fillId="0" borderId="43" xfId="0" applyFont="1" applyBorder="1" applyAlignment="1">
      <alignment horizontal="justify" vertical="center" wrapText="1"/>
    </xf>
    <xf numFmtId="0" fontId="37" fillId="0" borderId="21" xfId="0" applyFont="1" applyBorder="1" applyAlignment="1">
      <alignment horizontal="justify" vertical="center" wrapText="1"/>
    </xf>
    <xf numFmtId="0" fontId="38" fillId="0" borderId="32" xfId="0" applyFont="1" applyBorder="1" applyAlignment="1">
      <alignment horizontal="justify" vertical="center" wrapText="1"/>
    </xf>
    <xf numFmtId="0" fontId="38" fillId="0" borderId="70" xfId="0" applyFont="1" applyBorder="1" applyAlignment="1">
      <alignment horizontal="justify" vertical="center" wrapText="1"/>
    </xf>
    <xf numFmtId="0" fontId="37" fillId="0" borderId="6" xfId="0" applyFont="1" applyBorder="1" applyAlignment="1">
      <alignment horizontal="justify" vertical="center" wrapText="1"/>
    </xf>
    <xf numFmtId="0" fontId="37" fillId="0" borderId="15"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37" fillId="0" borderId="29"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9" borderId="6" xfId="22" applyFont="1" applyFill="1" applyBorder="1" applyAlignment="1">
      <alignment horizontal="left" vertical="center" wrapText="1"/>
    </xf>
    <xf numFmtId="0" fontId="37" fillId="12" borderId="6" xfId="22" applyFont="1" applyFill="1" applyBorder="1" applyAlignment="1">
      <alignment horizontal="justify" vertical="center" wrapText="1"/>
    </xf>
    <xf numFmtId="0" fontId="37" fillId="12" borderId="6" xfId="22" applyFont="1" applyFill="1" applyBorder="1" applyAlignment="1">
      <alignment horizontal="center" vertical="center" wrapText="1"/>
    </xf>
    <xf numFmtId="0" fontId="37" fillId="10" borderId="29" xfId="0" applyFont="1" applyFill="1" applyBorder="1" applyAlignment="1">
      <alignment horizontal="center" vertical="center"/>
    </xf>
    <xf numFmtId="0" fontId="37" fillId="10" borderId="7" xfId="0" applyFont="1" applyFill="1" applyBorder="1" applyAlignment="1">
      <alignment horizontal="center" vertical="center"/>
    </xf>
    <xf numFmtId="0" fontId="37" fillId="10" borderId="8" xfId="0" applyFont="1" applyFill="1" applyBorder="1" applyAlignment="1">
      <alignment horizontal="center" vertical="center"/>
    </xf>
    <xf numFmtId="0" fontId="37" fillId="10" borderId="30" xfId="0" applyFont="1" applyFill="1" applyBorder="1" applyAlignment="1">
      <alignment horizontal="center" vertical="center"/>
    </xf>
    <xf numFmtId="0" fontId="37" fillId="10" borderId="0" xfId="0" applyFont="1" applyFill="1" applyAlignment="1">
      <alignment horizontal="center" vertical="center"/>
    </xf>
    <xf numFmtId="0" fontId="37" fillId="10" borderId="9" xfId="0" applyFont="1" applyFill="1" applyBorder="1" applyAlignment="1">
      <alignment horizontal="center" vertical="center"/>
    </xf>
    <xf numFmtId="0" fontId="37" fillId="10" borderId="15" xfId="0" applyFont="1" applyFill="1" applyBorder="1" applyAlignment="1">
      <alignment horizontal="center" vertical="center"/>
    </xf>
    <xf numFmtId="0" fontId="37" fillId="10" borderId="10" xfId="0" applyFont="1" applyFill="1" applyBorder="1" applyAlignment="1">
      <alignment horizontal="center" vertical="center"/>
    </xf>
    <xf numFmtId="0" fontId="37" fillId="10" borderId="11" xfId="0" applyFont="1" applyFill="1" applyBorder="1" applyAlignment="1">
      <alignment horizontal="center" vertical="center"/>
    </xf>
    <xf numFmtId="0" fontId="37" fillId="10" borderId="3" xfId="0" applyFont="1" applyFill="1" applyBorder="1" applyAlignment="1">
      <alignment horizontal="justify" vertical="center" wrapText="1"/>
    </xf>
    <xf numFmtId="0" fontId="37" fillId="10" borderId="17" xfId="0" applyFont="1" applyFill="1" applyBorder="1" applyAlignment="1">
      <alignment horizontal="justify" vertical="center" wrapText="1"/>
    </xf>
    <xf numFmtId="0" fontId="37" fillId="10" borderId="4" xfId="0" applyFont="1" applyFill="1" applyBorder="1" applyAlignment="1">
      <alignment horizontal="justify" vertical="center" wrapText="1"/>
    </xf>
    <xf numFmtId="0" fontId="37" fillId="10" borderId="12" xfId="0" applyFont="1" applyFill="1" applyBorder="1" applyAlignment="1">
      <alignment horizontal="center" vertical="center"/>
    </xf>
    <xf numFmtId="0" fontId="37" fillId="10" borderId="38" xfId="0" applyFont="1" applyFill="1" applyBorder="1" applyAlignment="1">
      <alignment horizontal="center" vertical="center"/>
    </xf>
    <xf numFmtId="0" fontId="37" fillId="10" borderId="39" xfId="0" applyFont="1" applyFill="1" applyBorder="1" applyAlignment="1">
      <alignment horizontal="center" vertical="center"/>
    </xf>
    <xf numFmtId="0" fontId="37" fillId="10" borderId="6" xfId="0" applyFont="1" applyFill="1" applyBorder="1" applyAlignment="1">
      <alignment horizontal="justify" vertical="center" wrapText="1"/>
    </xf>
    <xf numFmtId="15" fontId="37" fillId="0" borderId="6" xfId="0" applyNumberFormat="1" applyFont="1" applyBorder="1" applyAlignment="1">
      <alignment horizontal="center" vertical="center"/>
    </xf>
    <xf numFmtId="0" fontId="37" fillId="0" borderId="6" xfId="0" applyFont="1" applyBorder="1" applyAlignment="1">
      <alignment horizontal="center" vertical="center"/>
    </xf>
    <xf numFmtId="0" fontId="37" fillId="10" borderId="3" xfId="0" applyFont="1" applyFill="1" applyBorder="1" applyAlignment="1">
      <alignment horizontal="center" vertical="center" wrapText="1"/>
    </xf>
    <xf numFmtId="0" fontId="37" fillId="10" borderId="4" xfId="0" applyFont="1" applyFill="1" applyBorder="1" applyAlignment="1">
      <alignment horizontal="center" vertical="center" wrapText="1"/>
    </xf>
    <xf numFmtId="0" fontId="37" fillId="10" borderId="12" xfId="0" applyFont="1" applyFill="1" applyBorder="1" applyAlignment="1">
      <alignment horizontal="center" vertical="center" wrapText="1"/>
    </xf>
    <xf numFmtId="0" fontId="37" fillId="10" borderId="38" xfId="0" applyFont="1" applyFill="1" applyBorder="1" applyAlignment="1">
      <alignment horizontal="center" vertical="center" wrapText="1"/>
    </xf>
    <xf numFmtId="0" fontId="36" fillId="0" borderId="6" xfId="0" applyFont="1" applyBorder="1" applyAlignment="1">
      <alignment horizontal="left" vertical="center"/>
    </xf>
    <xf numFmtId="0" fontId="36" fillId="0" borderId="12" xfId="0" applyFont="1" applyBorder="1" applyAlignment="1">
      <alignment horizontal="left" vertical="center"/>
    </xf>
    <xf numFmtId="0" fontId="36" fillId="0" borderId="38" xfId="0" applyFont="1" applyBorder="1" applyAlignment="1">
      <alignment horizontal="left" vertical="center"/>
    </xf>
    <xf numFmtId="0" fontId="36" fillId="0" borderId="39" xfId="0" applyFont="1" applyBorder="1" applyAlignment="1">
      <alignment horizontal="left" vertical="center"/>
    </xf>
    <xf numFmtId="0" fontId="37" fillId="10" borderId="39" xfId="0" applyFont="1" applyFill="1" applyBorder="1" applyAlignment="1">
      <alignment horizontal="center" vertical="center" wrapText="1"/>
    </xf>
    <xf numFmtId="0" fontId="37" fillId="0" borderId="6" xfId="0" applyFont="1" applyBorder="1" applyAlignment="1">
      <alignment vertical="center" wrapText="1"/>
    </xf>
    <xf numFmtId="0" fontId="37" fillId="0" borderId="29" xfId="0" applyFont="1" applyBorder="1" applyAlignment="1">
      <alignment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15" fontId="37" fillId="0" borderId="6" xfId="0" applyNumberFormat="1" applyFont="1" applyBorder="1" applyAlignment="1">
      <alignment horizontal="left" vertical="center"/>
    </xf>
    <xf numFmtId="0" fontId="37" fillId="0" borderId="6" xfId="0" applyFont="1" applyBorder="1" applyAlignment="1">
      <alignment horizontal="left" vertical="center"/>
    </xf>
    <xf numFmtId="0" fontId="37" fillId="0" borderId="12" xfId="0" applyFont="1" applyBorder="1" applyAlignment="1">
      <alignment horizontal="left" vertical="center" wrapText="1"/>
    </xf>
    <xf numFmtId="0" fontId="37" fillId="0" borderId="38" xfId="0" applyFont="1" applyBorder="1" applyAlignment="1">
      <alignment horizontal="left" vertical="center" wrapText="1"/>
    </xf>
    <xf numFmtId="0" fontId="37" fillId="0" borderId="39" xfId="0" applyFont="1" applyBorder="1" applyAlignment="1">
      <alignment horizontal="left" vertical="center" wrapText="1"/>
    </xf>
    <xf numFmtId="0" fontId="28" fillId="0" borderId="27" xfId="0" applyFont="1" applyBorder="1" applyAlignment="1">
      <alignment horizontal="center"/>
    </xf>
    <xf numFmtId="0" fontId="28" fillId="0" borderId="61" xfId="0" applyFont="1" applyBorder="1" applyAlignment="1">
      <alignment horizontal="center"/>
    </xf>
    <xf numFmtId="0" fontId="28" fillId="0" borderId="54" xfId="0" applyFont="1" applyBorder="1" applyAlignment="1">
      <alignment horizontal="center"/>
    </xf>
    <xf numFmtId="0" fontId="26" fillId="13" borderId="49" xfId="22" applyFont="1" applyFill="1" applyBorder="1" applyAlignment="1">
      <alignment horizontal="center" vertical="center" wrapText="1"/>
    </xf>
    <xf numFmtId="0" fontId="26" fillId="13" borderId="42" xfId="22" applyFont="1" applyFill="1" applyBorder="1" applyAlignment="1">
      <alignment horizontal="center" vertical="center" wrapText="1"/>
    </xf>
    <xf numFmtId="0" fontId="26" fillId="13" borderId="50" xfId="22" applyFont="1" applyFill="1" applyBorder="1" applyAlignment="1">
      <alignment horizontal="center" vertical="center" wrapText="1"/>
    </xf>
    <xf numFmtId="0" fontId="28" fillId="0" borderId="12" xfId="0" applyFont="1" applyBorder="1" applyAlignment="1">
      <alignment horizontal="center"/>
    </xf>
    <xf numFmtId="0" fontId="28" fillId="0" borderId="38" xfId="0" applyFont="1" applyBorder="1" applyAlignment="1">
      <alignment horizontal="center"/>
    </xf>
    <xf numFmtId="0" fontId="28" fillId="0" borderId="52" xfId="0" applyFont="1" applyBorder="1" applyAlignment="1">
      <alignment horizontal="center"/>
    </xf>
    <xf numFmtId="0" fontId="28" fillId="0" borderId="15" xfId="0" applyFont="1" applyBorder="1" applyAlignment="1">
      <alignment horizontal="center"/>
    </xf>
    <xf numFmtId="0" fontId="28" fillId="0" borderId="10" xfId="0" applyFont="1" applyBorder="1" applyAlignment="1">
      <alignment horizontal="center"/>
    </xf>
    <xf numFmtId="0" fontId="28" fillId="0" borderId="60" xfId="0" applyFont="1" applyBorder="1" applyAlignment="1">
      <alignment horizontal="center"/>
    </xf>
    <xf numFmtId="0" fontId="25" fillId="0" borderId="20" xfId="22" applyFont="1" applyBorder="1" applyAlignment="1">
      <alignment horizontal="center" vertical="center" wrapText="1"/>
    </xf>
    <xf numFmtId="0" fontId="25" fillId="0" borderId="13" xfId="22" applyFont="1" applyBorder="1" applyAlignment="1">
      <alignment horizontal="center" vertical="center" wrapText="1"/>
    </xf>
    <xf numFmtId="0" fontId="25" fillId="0" borderId="23" xfId="22" applyFont="1" applyBorder="1" applyAlignment="1">
      <alignment horizontal="center" vertical="center" wrapText="1"/>
    </xf>
    <xf numFmtId="0" fontId="26" fillId="0" borderId="21" xfId="22" applyFont="1" applyBorder="1" applyAlignment="1">
      <alignment horizontal="center" vertical="center"/>
    </xf>
    <xf numFmtId="0" fontId="26" fillId="0" borderId="6" xfId="22" applyFont="1" applyBorder="1" applyAlignment="1">
      <alignment horizontal="center" vertical="center"/>
    </xf>
    <xf numFmtId="0" fontId="26" fillId="0" borderId="6" xfId="22" applyFont="1" applyBorder="1" applyAlignment="1">
      <alignment horizontal="center" vertical="center" wrapText="1"/>
    </xf>
    <xf numFmtId="0" fontId="26" fillId="0" borderId="5" xfId="22" applyFont="1" applyBorder="1" applyAlignment="1">
      <alignment horizontal="center" vertical="center" wrapText="1"/>
    </xf>
    <xf numFmtId="0" fontId="26" fillId="13" borderId="5" xfId="22" applyFont="1" applyFill="1" applyBorder="1" applyAlignment="1">
      <alignment horizontal="center" vertical="center" wrapText="1"/>
    </xf>
    <xf numFmtId="0" fontId="26" fillId="13" borderId="28" xfId="22" applyFont="1" applyFill="1" applyBorder="1" applyAlignment="1">
      <alignment horizontal="center" vertical="center" wrapText="1"/>
    </xf>
    <xf numFmtId="0" fontId="34" fillId="19" borderId="0" xfId="0" applyFont="1" applyFill="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8C0A199-4C2B-4D89-8637-ED110C3AE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2D9E4B-9A7C-47C4-8FD3-10857CA00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8698237-8A68-4983-89DC-EFF35DE03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f:/s/BogotCaminaSegura/EiV42jpF0WhLra2SFmmgC84BFZOqim-_BujckG8YF5MGDw" TargetMode="External"/><Relationship Id="rId7" Type="http://schemas.openxmlformats.org/officeDocument/2006/relationships/comments" Target="../comments1.xml"/><Relationship Id="rId2" Type="http://schemas.openxmlformats.org/officeDocument/2006/relationships/hyperlink" Target="../../../:f:/s/BogotCaminaSegura/EiV42jpF0WhLra2SFmmgC84BFZOqim-_BujckG8YF5MGDw" TargetMode="External"/><Relationship Id="rId1" Type="http://schemas.openxmlformats.org/officeDocument/2006/relationships/hyperlink" Target="../../../:f:/s/BogotCaminaSegura/EiV42jpF0WhLra2SFmmgC84BFZOqim-_BujckG8YF5MGDw"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f:/s/BogotCaminaSegura/EiV42jpF0WhLra2SFmmgC84BFZOqim-_BujckG8YF5MGDw" TargetMode="External"/><Relationship Id="rId1" Type="http://schemas.openxmlformats.org/officeDocument/2006/relationships/hyperlink" Target="../../../:f:/s/BogotCaminaSegura/EiV42jpF0WhLra2SFmmgC84BFZOqim-_BujckG8YF5MGDw"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f:/s/BogotCaminaSegura/EiV42jpF0WhLra2SFmmgC84BFZOqim-_BujckG8YF5MGDw" TargetMode="External"/><Relationship Id="rId1" Type="http://schemas.openxmlformats.org/officeDocument/2006/relationships/hyperlink" Target="../../../:f:/s/BogotCaminaSegura/EiV42jpF0WhLra2SFmmgC84BFZOqim-_BujckG8YF5MGDw"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40" zoomScale="90" zoomScaleNormal="90" workbookViewId="0">
      <selection activeCell="A54" sqref="A1:XFD1048576"/>
    </sheetView>
  </sheetViews>
  <sheetFormatPr baseColWidth="10" defaultColWidth="10.88671875" defaultRowHeight="13.8" x14ac:dyDescent="0.3"/>
  <cols>
    <col min="1" max="1" width="72" style="17" bestFit="1" customWidth="1"/>
    <col min="2" max="2" width="78.5546875" style="17" customWidth="1"/>
    <col min="3" max="3" width="10.88671875" style="17"/>
    <col min="4" max="4" width="31.109375" style="17" customWidth="1"/>
    <col min="5" max="5" width="70.109375" style="17" customWidth="1"/>
    <col min="6" max="6" width="17.44140625" style="17" customWidth="1"/>
    <col min="7" max="8" width="21.88671875" style="17" customWidth="1"/>
    <col min="9" max="9" width="19.44140625" style="17" customWidth="1"/>
    <col min="10" max="10" width="42" style="17" customWidth="1"/>
    <col min="11" max="256" width="10.88671875" style="17"/>
    <col min="257" max="257" width="72" style="17" bestFit="1" customWidth="1"/>
    <col min="258" max="258" width="78.5546875" style="17" customWidth="1"/>
    <col min="259" max="259" width="10.88671875" style="17"/>
    <col min="260" max="260" width="31.109375" style="17" customWidth="1"/>
    <col min="261" max="261" width="70.109375" style="17" customWidth="1"/>
    <col min="262" max="262" width="17.44140625" style="17" customWidth="1"/>
    <col min="263" max="264" width="21.88671875" style="17" customWidth="1"/>
    <col min="265" max="265" width="19.44140625" style="17" customWidth="1"/>
    <col min="266" max="266" width="42" style="17" customWidth="1"/>
    <col min="267" max="512" width="10.88671875" style="17"/>
    <col min="513" max="513" width="72" style="17" bestFit="1" customWidth="1"/>
    <col min="514" max="514" width="78.5546875" style="17" customWidth="1"/>
    <col min="515" max="515" width="10.88671875" style="17"/>
    <col min="516" max="516" width="31.109375" style="17" customWidth="1"/>
    <col min="517" max="517" width="70.109375" style="17" customWidth="1"/>
    <col min="518" max="518" width="17.44140625" style="17" customWidth="1"/>
    <col min="519" max="520" width="21.88671875" style="17" customWidth="1"/>
    <col min="521" max="521" width="19.44140625" style="17" customWidth="1"/>
    <col min="522" max="522" width="42" style="17" customWidth="1"/>
    <col min="523" max="768" width="10.88671875" style="17"/>
    <col min="769" max="769" width="72" style="17" bestFit="1" customWidth="1"/>
    <col min="770" max="770" width="78.5546875" style="17" customWidth="1"/>
    <col min="771" max="771" width="10.88671875" style="17"/>
    <col min="772" max="772" width="31.109375" style="17" customWidth="1"/>
    <col min="773" max="773" width="70.109375" style="17" customWidth="1"/>
    <col min="774" max="774" width="17.44140625" style="17" customWidth="1"/>
    <col min="775" max="776" width="21.88671875" style="17" customWidth="1"/>
    <col min="777" max="777" width="19.44140625" style="17" customWidth="1"/>
    <col min="778" max="778" width="42" style="17" customWidth="1"/>
    <col min="779" max="1024" width="10.88671875" style="17"/>
    <col min="1025" max="1025" width="72" style="17" bestFit="1" customWidth="1"/>
    <col min="1026" max="1026" width="78.5546875" style="17" customWidth="1"/>
    <col min="1027" max="1027" width="10.88671875" style="17"/>
    <col min="1028" max="1028" width="31.109375" style="17" customWidth="1"/>
    <col min="1029" max="1029" width="70.109375" style="17" customWidth="1"/>
    <col min="1030" max="1030" width="17.44140625" style="17" customWidth="1"/>
    <col min="1031" max="1032" width="21.88671875" style="17" customWidth="1"/>
    <col min="1033" max="1033" width="19.44140625" style="17" customWidth="1"/>
    <col min="1034" max="1034" width="42" style="17" customWidth="1"/>
    <col min="1035" max="1280" width="10.88671875" style="17"/>
    <col min="1281" max="1281" width="72" style="17" bestFit="1" customWidth="1"/>
    <col min="1282" max="1282" width="78.5546875" style="17" customWidth="1"/>
    <col min="1283" max="1283" width="10.88671875" style="17"/>
    <col min="1284" max="1284" width="31.109375" style="17" customWidth="1"/>
    <col min="1285" max="1285" width="70.109375" style="17" customWidth="1"/>
    <col min="1286" max="1286" width="17.44140625" style="17" customWidth="1"/>
    <col min="1287" max="1288" width="21.88671875" style="17" customWidth="1"/>
    <col min="1289" max="1289" width="19.44140625" style="17" customWidth="1"/>
    <col min="1290" max="1290" width="42" style="17" customWidth="1"/>
    <col min="1291" max="1536" width="10.88671875" style="17"/>
    <col min="1537" max="1537" width="72" style="17" bestFit="1" customWidth="1"/>
    <col min="1538" max="1538" width="78.5546875" style="17" customWidth="1"/>
    <col min="1539" max="1539" width="10.88671875" style="17"/>
    <col min="1540" max="1540" width="31.109375" style="17" customWidth="1"/>
    <col min="1541" max="1541" width="70.109375" style="17" customWidth="1"/>
    <col min="1542" max="1542" width="17.44140625" style="17" customWidth="1"/>
    <col min="1543" max="1544" width="21.88671875" style="17" customWidth="1"/>
    <col min="1545" max="1545" width="19.44140625" style="17" customWidth="1"/>
    <col min="1546" max="1546" width="42" style="17" customWidth="1"/>
    <col min="1547" max="1792" width="10.88671875" style="17"/>
    <col min="1793" max="1793" width="72" style="17" bestFit="1" customWidth="1"/>
    <col min="1794" max="1794" width="78.5546875" style="17" customWidth="1"/>
    <col min="1795" max="1795" width="10.88671875" style="17"/>
    <col min="1796" max="1796" width="31.109375" style="17" customWidth="1"/>
    <col min="1797" max="1797" width="70.109375" style="17" customWidth="1"/>
    <col min="1798" max="1798" width="17.44140625" style="17" customWidth="1"/>
    <col min="1799" max="1800" width="21.88671875" style="17" customWidth="1"/>
    <col min="1801" max="1801" width="19.44140625" style="17" customWidth="1"/>
    <col min="1802" max="1802" width="42" style="17" customWidth="1"/>
    <col min="1803" max="2048" width="10.88671875" style="17"/>
    <col min="2049" max="2049" width="72" style="17" bestFit="1" customWidth="1"/>
    <col min="2050" max="2050" width="78.5546875" style="17" customWidth="1"/>
    <col min="2051" max="2051" width="10.88671875" style="17"/>
    <col min="2052" max="2052" width="31.109375" style="17" customWidth="1"/>
    <col min="2053" max="2053" width="70.109375" style="17" customWidth="1"/>
    <col min="2054" max="2054" width="17.44140625" style="17" customWidth="1"/>
    <col min="2055" max="2056" width="21.88671875" style="17" customWidth="1"/>
    <col min="2057" max="2057" width="19.44140625" style="17" customWidth="1"/>
    <col min="2058" max="2058" width="42" style="17" customWidth="1"/>
    <col min="2059" max="2304" width="10.88671875" style="17"/>
    <col min="2305" max="2305" width="72" style="17" bestFit="1" customWidth="1"/>
    <col min="2306" max="2306" width="78.5546875" style="17" customWidth="1"/>
    <col min="2307" max="2307" width="10.88671875" style="17"/>
    <col min="2308" max="2308" width="31.109375" style="17" customWidth="1"/>
    <col min="2309" max="2309" width="70.109375" style="17" customWidth="1"/>
    <col min="2310" max="2310" width="17.44140625" style="17" customWidth="1"/>
    <col min="2311" max="2312" width="21.88671875" style="17" customWidth="1"/>
    <col min="2313" max="2313" width="19.44140625" style="17" customWidth="1"/>
    <col min="2314" max="2314" width="42" style="17" customWidth="1"/>
    <col min="2315" max="2560" width="10.88671875" style="17"/>
    <col min="2561" max="2561" width="72" style="17" bestFit="1" customWidth="1"/>
    <col min="2562" max="2562" width="78.5546875" style="17" customWidth="1"/>
    <col min="2563" max="2563" width="10.88671875" style="17"/>
    <col min="2564" max="2564" width="31.109375" style="17" customWidth="1"/>
    <col min="2565" max="2565" width="70.109375" style="17" customWidth="1"/>
    <col min="2566" max="2566" width="17.44140625" style="17" customWidth="1"/>
    <col min="2567" max="2568" width="21.88671875" style="17" customWidth="1"/>
    <col min="2569" max="2569" width="19.44140625" style="17" customWidth="1"/>
    <col min="2570" max="2570" width="42" style="17" customWidth="1"/>
    <col min="2571" max="2816" width="10.88671875" style="17"/>
    <col min="2817" max="2817" width="72" style="17" bestFit="1" customWidth="1"/>
    <col min="2818" max="2818" width="78.5546875" style="17" customWidth="1"/>
    <col min="2819" max="2819" width="10.88671875" style="17"/>
    <col min="2820" max="2820" width="31.109375" style="17" customWidth="1"/>
    <col min="2821" max="2821" width="70.109375" style="17" customWidth="1"/>
    <col min="2822" max="2822" width="17.44140625" style="17" customWidth="1"/>
    <col min="2823" max="2824" width="21.88671875" style="17" customWidth="1"/>
    <col min="2825" max="2825" width="19.44140625" style="17" customWidth="1"/>
    <col min="2826" max="2826" width="42" style="17" customWidth="1"/>
    <col min="2827" max="3072" width="10.88671875" style="17"/>
    <col min="3073" max="3073" width="72" style="17" bestFit="1" customWidth="1"/>
    <col min="3074" max="3074" width="78.5546875" style="17" customWidth="1"/>
    <col min="3075" max="3075" width="10.88671875" style="17"/>
    <col min="3076" max="3076" width="31.109375" style="17" customWidth="1"/>
    <col min="3077" max="3077" width="70.109375" style="17" customWidth="1"/>
    <col min="3078" max="3078" width="17.44140625" style="17" customWidth="1"/>
    <col min="3079" max="3080" width="21.88671875" style="17" customWidth="1"/>
    <col min="3081" max="3081" width="19.44140625" style="17" customWidth="1"/>
    <col min="3082" max="3082" width="42" style="17" customWidth="1"/>
    <col min="3083" max="3328" width="10.88671875" style="17"/>
    <col min="3329" max="3329" width="72" style="17" bestFit="1" customWidth="1"/>
    <col min="3330" max="3330" width="78.5546875" style="17" customWidth="1"/>
    <col min="3331" max="3331" width="10.88671875" style="17"/>
    <col min="3332" max="3332" width="31.109375" style="17" customWidth="1"/>
    <col min="3333" max="3333" width="70.109375" style="17" customWidth="1"/>
    <col min="3334" max="3334" width="17.44140625" style="17" customWidth="1"/>
    <col min="3335" max="3336" width="21.88671875" style="17" customWidth="1"/>
    <col min="3337" max="3337" width="19.44140625" style="17" customWidth="1"/>
    <col min="3338" max="3338" width="42" style="17" customWidth="1"/>
    <col min="3339" max="3584" width="10.88671875" style="17"/>
    <col min="3585" max="3585" width="72" style="17" bestFit="1" customWidth="1"/>
    <col min="3586" max="3586" width="78.5546875" style="17" customWidth="1"/>
    <col min="3587" max="3587" width="10.88671875" style="17"/>
    <col min="3588" max="3588" width="31.109375" style="17" customWidth="1"/>
    <col min="3589" max="3589" width="70.109375" style="17" customWidth="1"/>
    <col min="3590" max="3590" width="17.44140625" style="17" customWidth="1"/>
    <col min="3591" max="3592" width="21.88671875" style="17" customWidth="1"/>
    <col min="3593" max="3593" width="19.44140625" style="17" customWidth="1"/>
    <col min="3594" max="3594" width="42" style="17" customWidth="1"/>
    <col min="3595" max="3840" width="10.88671875" style="17"/>
    <col min="3841" max="3841" width="72" style="17" bestFit="1" customWidth="1"/>
    <col min="3842" max="3842" width="78.5546875" style="17" customWidth="1"/>
    <col min="3843" max="3843" width="10.88671875" style="17"/>
    <col min="3844" max="3844" width="31.109375" style="17" customWidth="1"/>
    <col min="3845" max="3845" width="70.109375" style="17" customWidth="1"/>
    <col min="3846" max="3846" width="17.44140625" style="17" customWidth="1"/>
    <col min="3847" max="3848" width="21.88671875" style="17" customWidth="1"/>
    <col min="3849" max="3849" width="19.44140625" style="17" customWidth="1"/>
    <col min="3850" max="3850" width="42" style="17" customWidth="1"/>
    <col min="3851" max="4096" width="10.88671875" style="17"/>
    <col min="4097" max="4097" width="72" style="17" bestFit="1" customWidth="1"/>
    <col min="4098" max="4098" width="78.5546875" style="17" customWidth="1"/>
    <col min="4099" max="4099" width="10.88671875" style="17"/>
    <col min="4100" max="4100" width="31.109375" style="17" customWidth="1"/>
    <col min="4101" max="4101" width="70.109375" style="17" customWidth="1"/>
    <col min="4102" max="4102" width="17.44140625" style="17" customWidth="1"/>
    <col min="4103" max="4104" width="21.88671875" style="17" customWidth="1"/>
    <col min="4105" max="4105" width="19.44140625" style="17" customWidth="1"/>
    <col min="4106" max="4106" width="42" style="17" customWidth="1"/>
    <col min="4107" max="4352" width="10.88671875" style="17"/>
    <col min="4353" max="4353" width="72" style="17" bestFit="1" customWidth="1"/>
    <col min="4354" max="4354" width="78.5546875" style="17" customWidth="1"/>
    <col min="4355" max="4355" width="10.88671875" style="17"/>
    <col min="4356" max="4356" width="31.109375" style="17" customWidth="1"/>
    <col min="4357" max="4357" width="70.109375" style="17" customWidth="1"/>
    <col min="4358" max="4358" width="17.44140625" style="17" customWidth="1"/>
    <col min="4359" max="4360" width="21.88671875" style="17" customWidth="1"/>
    <col min="4361" max="4361" width="19.44140625" style="17" customWidth="1"/>
    <col min="4362" max="4362" width="42" style="17" customWidth="1"/>
    <col min="4363" max="4608" width="10.88671875" style="17"/>
    <col min="4609" max="4609" width="72" style="17" bestFit="1" customWidth="1"/>
    <col min="4610" max="4610" width="78.5546875" style="17" customWidth="1"/>
    <col min="4611" max="4611" width="10.88671875" style="17"/>
    <col min="4612" max="4612" width="31.109375" style="17" customWidth="1"/>
    <col min="4613" max="4613" width="70.109375" style="17" customWidth="1"/>
    <col min="4614" max="4614" width="17.44140625" style="17" customWidth="1"/>
    <col min="4615" max="4616" width="21.88671875" style="17" customWidth="1"/>
    <col min="4617" max="4617" width="19.44140625" style="17" customWidth="1"/>
    <col min="4618" max="4618" width="42" style="17" customWidth="1"/>
    <col min="4619" max="4864" width="10.88671875" style="17"/>
    <col min="4865" max="4865" width="72" style="17" bestFit="1" customWidth="1"/>
    <col min="4866" max="4866" width="78.5546875" style="17" customWidth="1"/>
    <col min="4867" max="4867" width="10.88671875" style="17"/>
    <col min="4868" max="4868" width="31.109375" style="17" customWidth="1"/>
    <col min="4869" max="4869" width="70.109375" style="17" customWidth="1"/>
    <col min="4870" max="4870" width="17.44140625" style="17" customWidth="1"/>
    <col min="4871" max="4872" width="21.88671875" style="17" customWidth="1"/>
    <col min="4873" max="4873" width="19.44140625" style="17" customWidth="1"/>
    <col min="4874" max="4874" width="42" style="17" customWidth="1"/>
    <col min="4875" max="5120" width="10.88671875" style="17"/>
    <col min="5121" max="5121" width="72" style="17" bestFit="1" customWidth="1"/>
    <col min="5122" max="5122" width="78.5546875" style="17" customWidth="1"/>
    <col min="5123" max="5123" width="10.88671875" style="17"/>
    <col min="5124" max="5124" width="31.109375" style="17" customWidth="1"/>
    <col min="5125" max="5125" width="70.109375" style="17" customWidth="1"/>
    <col min="5126" max="5126" width="17.44140625" style="17" customWidth="1"/>
    <col min="5127" max="5128" width="21.88671875" style="17" customWidth="1"/>
    <col min="5129" max="5129" width="19.44140625" style="17" customWidth="1"/>
    <col min="5130" max="5130" width="42" style="17" customWidth="1"/>
    <col min="5131" max="5376" width="10.88671875" style="17"/>
    <col min="5377" max="5377" width="72" style="17" bestFit="1" customWidth="1"/>
    <col min="5378" max="5378" width="78.5546875" style="17" customWidth="1"/>
    <col min="5379" max="5379" width="10.88671875" style="17"/>
    <col min="5380" max="5380" width="31.109375" style="17" customWidth="1"/>
    <col min="5381" max="5381" width="70.109375" style="17" customWidth="1"/>
    <col min="5382" max="5382" width="17.44140625" style="17" customWidth="1"/>
    <col min="5383" max="5384" width="21.88671875" style="17" customWidth="1"/>
    <col min="5385" max="5385" width="19.44140625" style="17" customWidth="1"/>
    <col min="5386" max="5386" width="42" style="17" customWidth="1"/>
    <col min="5387" max="5632" width="10.88671875" style="17"/>
    <col min="5633" max="5633" width="72" style="17" bestFit="1" customWidth="1"/>
    <col min="5634" max="5634" width="78.5546875" style="17" customWidth="1"/>
    <col min="5635" max="5635" width="10.88671875" style="17"/>
    <col min="5636" max="5636" width="31.109375" style="17" customWidth="1"/>
    <col min="5637" max="5637" width="70.109375" style="17" customWidth="1"/>
    <col min="5638" max="5638" width="17.44140625" style="17" customWidth="1"/>
    <col min="5639" max="5640" width="21.88671875" style="17" customWidth="1"/>
    <col min="5641" max="5641" width="19.44140625" style="17" customWidth="1"/>
    <col min="5642" max="5642" width="42" style="17" customWidth="1"/>
    <col min="5643" max="5888" width="10.88671875" style="17"/>
    <col min="5889" max="5889" width="72" style="17" bestFit="1" customWidth="1"/>
    <col min="5890" max="5890" width="78.5546875" style="17" customWidth="1"/>
    <col min="5891" max="5891" width="10.88671875" style="17"/>
    <col min="5892" max="5892" width="31.109375" style="17" customWidth="1"/>
    <col min="5893" max="5893" width="70.109375" style="17" customWidth="1"/>
    <col min="5894" max="5894" width="17.44140625" style="17" customWidth="1"/>
    <col min="5895" max="5896" width="21.88671875" style="17" customWidth="1"/>
    <col min="5897" max="5897" width="19.44140625" style="17" customWidth="1"/>
    <col min="5898" max="5898" width="42" style="17" customWidth="1"/>
    <col min="5899" max="6144" width="10.88671875" style="17"/>
    <col min="6145" max="6145" width="72" style="17" bestFit="1" customWidth="1"/>
    <col min="6146" max="6146" width="78.5546875" style="17" customWidth="1"/>
    <col min="6147" max="6147" width="10.88671875" style="17"/>
    <col min="6148" max="6148" width="31.109375" style="17" customWidth="1"/>
    <col min="6149" max="6149" width="70.109375" style="17" customWidth="1"/>
    <col min="6150" max="6150" width="17.44140625" style="17" customWidth="1"/>
    <col min="6151" max="6152" width="21.88671875" style="17" customWidth="1"/>
    <col min="6153" max="6153" width="19.44140625" style="17" customWidth="1"/>
    <col min="6154" max="6154" width="42" style="17" customWidth="1"/>
    <col min="6155" max="6400" width="10.88671875" style="17"/>
    <col min="6401" max="6401" width="72" style="17" bestFit="1" customWidth="1"/>
    <col min="6402" max="6402" width="78.5546875" style="17" customWidth="1"/>
    <col min="6403" max="6403" width="10.88671875" style="17"/>
    <col min="6404" max="6404" width="31.109375" style="17" customWidth="1"/>
    <col min="6405" max="6405" width="70.109375" style="17" customWidth="1"/>
    <col min="6406" max="6406" width="17.44140625" style="17" customWidth="1"/>
    <col min="6407" max="6408" width="21.88671875" style="17" customWidth="1"/>
    <col min="6409" max="6409" width="19.44140625" style="17" customWidth="1"/>
    <col min="6410" max="6410" width="42" style="17" customWidth="1"/>
    <col min="6411" max="6656" width="10.88671875" style="17"/>
    <col min="6657" max="6657" width="72" style="17" bestFit="1" customWidth="1"/>
    <col min="6658" max="6658" width="78.5546875" style="17" customWidth="1"/>
    <col min="6659" max="6659" width="10.88671875" style="17"/>
    <col min="6660" max="6660" width="31.109375" style="17" customWidth="1"/>
    <col min="6661" max="6661" width="70.109375" style="17" customWidth="1"/>
    <col min="6662" max="6662" width="17.44140625" style="17" customWidth="1"/>
    <col min="6663" max="6664" width="21.88671875" style="17" customWidth="1"/>
    <col min="6665" max="6665" width="19.44140625" style="17" customWidth="1"/>
    <col min="6666" max="6666" width="42" style="17" customWidth="1"/>
    <col min="6667" max="6912" width="10.88671875" style="17"/>
    <col min="6913" max="6913" width="72" style="17" bestFit="1" customWidth="1"/>
    <col min="6914" max="6914" width="78.5546875" style="17" customWidth="1"/>
    <col min="6915" max="6915" width="10.88671875" style="17"/>
    <col min="6916" max="6916" width="31.109375" style="17" customWidth="1"/>
    <col min="6917" max="6917" width="70.109375" style="17" customWidth="1"/>
    <col min="6918" max="6918" width="17.44140625" style="17" customWidth="1"/>
    <col min="6919" max="6920" width="21.88671875" style="17" customWidth="1"/>
    <col min="6921" max="6921" width="19.44140625" style="17" customWidth="1"/>
    <col min="6922" max="6922" width="42" style="17" customWidth="1"/>
    <col min="6923" max="7168" width="10.88671875" style="17"/>
    <col min="7169" max="7169" width="72" style="17" bestFit="1" customWidth="1"/>
    <col min="7170" max="7170" width="78.5546875" style="17" customWidth="1"/>
    <col min="7171" max="7171" width="10.88671875" style="17"/>
    <col min="7172" max="7172" width="31.109375" style="17" customWidth="1"/>
    <col min="7173" max="7173" width="70.109375" style="17" customWidth="1"/>
    <col min="7174" max="7174" width="17.44140625" style="17" customWidth="1"/>
    <col min="7175" max="7176" width="21.88671875" style="17" customWidth="1"/>
    <col min="7177" max="7177" width="19.44140625" style="17" customWidth="1"/>
    <col min="7178" max="7178" width="42" style="17" customWidth="1"/>
    <col min="7179" max="7424" width="10.88671875" style="17"/>
    <col min="7425" max="7425" width="72" style="17" bestFit="1" customWidth="1"/>
    <col min="7426" max="7426" width="78.5546875" style="17" customWidth="1"/>
    <col min="7427" max="7427" width="10.88671875" style="17"/>
    <col min="7428" max="7428" width="31.109375" style="17" customWidth="1"/>
    <col min="7429" max="7429" width="70.109375" style="17" customWidth="1"/>
    <col min="7430" max="7430" width="17.44140625" style="17" customWidth="1"/>
    <col min="7431" max="7432" width="21.88671875" style="17" customWidth="1"/>
    <col min="7433" max="7433" width="19.44140625" style="17" customWidth="1"/>
    <col min="7434" max="7434" width="42" style="17" customWidth="1"/>
    <col min="7435" max="7680" width="10.88671875" style="17"/>
    <col min="7681" max="7681" width="72" style="17" bestFit="1" customWidth="1"/>
    <col min="7682" max="7682" width="78.5546875" style="17" customWidth="1"/>
    <col min="7683" max="7683" width="10.88671875" style="17"/>
    <col min="7684" max="7684" width="31.109375" style="17" customWidth="1"/>
    <col min="7685" max="7685" width="70.109375" style="17" customWidth="1"/>
    <col min="7686" max="7686" width="17.44140625" style="17" customWidth="1"/>
    <col min="7687" max="7688" width="21.88671875" style="17" customWidth="1"/>
    <col min="7689" max="7689" width="19.44140625" style="17" customWidth="1"/>
    <col min="7690" max="7690" width="42" style="17" customWidth="1"/>
    <col min="7691" max="7936" width="10.88671875" style="17"/>
    <col min="7937" max="7937" width="72" style="17" bestFit="1" customWidth="1"/>
    <col min="7938" max="7938" width="78.5546875" style="17" customWidth="1"/>
    <col min="7939" max="7939" width="10.88671875" style="17"/>
    <col min="7940" max="7940" width="31.109375" style="17" customWidth="1"/>
    <col min="7941" max="7941" width="70.109375" style="17" customWidth="1"/>
    <col min="7942" max="7942" width="17.44140625" style="17" customWidth="1"/>
    <col min="7943" max="7944" width="21.88671875" style="17" customWidth="1"/>
    <col min="7945" max="7945" width="19.44140625" style="17" customWidth="1"/>
    <col min="7946" max="7946" width="42" style="17" customWidth="1"/>
    <col min="7947" max="8192" width="10.88671875" style="17"/>
    <col min="8193" max="8193" width="72" style="17" bestFit="1" customWidth="1"/>
    <col min="8194" max="8194" width="78.5546875" style="17" customWidth="1"/>
    <col min="8195" max="8195" width="10.88671875" style="17"/>
    <col min="8196" max="8196" width="31.109375" style="17" customWidth="1"/>
    <col min="8197" max="8197" width="70.109375" style="17" customWidth="1"/>
    <col min="8198" max="8198" width="17.44140625" style="17" customWidth="1"/>
    <col min="8199" max="8200" width="21.88671875" style="17" customWidth="1"/>
    <col min="8201" max="8201" width="19.44140625" style="17" customWidth="1"/>
    <col min="8202" max="8202" width="42" style="17" customWidth="1"/>
    <col min="8203" max="8448" width="10.88671875" style="17"/>
    <col min="8449" max="8449" width="72" style="17" bestFit="1" customWidth="1"/>
    <col min="8450" max="8450" width="78.5546875" style="17" customWidth="1"/>
    <col min="8451" max="8451" width="10.88671875" style="17"/>
    <col min="8452" max="8452" width="31.109375" style="17" customWidth="1"/>
    <col min="8453" max="8453" width="70.109375" style="17" customWidth="1"/>
    <col min="8454" max="8454" width="17.44140625" style="17" customWidth="1"/>
    <col min="8455" max="8456" width="21.88671875" style="17" customWidth="1"/>
    <col min="8457" max="8457" width="19.44140625" style="17" customWidth="1"/>
    <col min="8458" max="8458" width="42" style="17" customWidth="1"/>
    <col min="8459" max="8704" width="10.88671875" style="17"/>
    <col min="8705" max="8705" width="72" style="17" bestFit="1" customWidth="1"/>
    <col min="8706" max="8706" width="78.5546875" style="17" customWidth="1"/>
    <col min="8707" max="8707" width="10.88671875" style="17"/>
    <col min="8708" max="8708" width="31.109375" style="17" customWidth="1"/>
    <col min="8709" max="8709" width="70.109375" style="17" customWidth="1"/>
    <col min="8710" max="8710" width="17.44140625" style="17" customWidth="1"/>
    <col min="8711" max="8712" width="21.88671875" style="17" customWidth="1"/>
    <col min="8713" max="8713" width="19.44140625" style="17" customWidth="1"/>
    <col min="8714" max="8714" width="42" style="17" customWidth="1"/>
    <col min="8715" max="8960" width="10.88671875" style="17"/>
    <col min="8961" max="8961" width="72" style="17" bestFit="1" customWidth="1"/>
    <col min="8962" max="8962" width="78.5546875" style="17" customWidth="1"/>
    <col min="8963" max="8963" width="10.88671875" style="17"/>
    <col min="8964" max="8964" width="31.109375" style="17" customWidth="1"/>
    <col min="8965" max="8965" width="70.109375" style="17" customWidth="1"/>
    <col min="8966" max="8966" width="17.44140625" style="17" customWidth="1"/>
    <col min="8967" max="8968" width="21.88671875" style="17" customWidth="1"/>
    <col min="8969" max="8969" width="19.44140625" style="17" customWidth="1"/>
    <col min="8970" max="8970" width="42" style="17" customWidth="1"/>
    <col min="8971" max="9216" width="10.88671875" style="17"/>
    <col min="9217" max="9217" width="72" style="17" bestFit="1" customWidth="1"/>
    <col min="9218" max="9218" width="78.5546875" style="17" customWidth="1"/>
    <col min="9219" max="9219" width="10.88671875" style="17"/>
    <col min="9220" max="9220" width="31.109375" style="17" customWidth="1"/>
    <col min="9221" max="9221" width="70.109375" style="17" customWidth="1"/>
    <col min="9222" max="9222" width="17.44140625" style="17" customWidth="1"/>
    <col min="9223" max="9224" width="21.88671875" style="17" customWidth="1"/>
    <col min="9225" max="9225" width="19.44140625" style="17" customWidth="1"/>
    <col min="9226" max="9226" width="42" style="17" customWidth="1"/>
    <col min="9227" max="9472" width="10.88671875" style="17"/>
    <col min="9473" max="9473" width="72" style="17" bestFit="1" customWidth="1"/>
    <col min="9474" max="9474" width="78.5546875" style="17" customWidth="1"/>
    <col min="9475" max="9475" width="10.88671875" style="17"/>
    <col min="9476" max="9476" width="31.109375" style="17" customWidth="1"/>
    <col min="9477" max="9477" width="70.109375" style="17" customWidth="1"/>
    <col min="9478" max="9478" width="17.44140625" style="17" customWidth="1"/>
    <col min="9479" max="9480" width="21.88671875" style="17" customWidth="1"/>
    <col min="9481" max="9481" width="19.44140625" style="17" customWidth="1"/>
    <col min="9482" max="9482" width="42" style="17" customWidth="1"/>
    <col min="9483" max="9728" width="10.88671875" style="17"/>
    <col min="9729" max="9729" width="72" style="17" bestFit="1" customWidth="1"/>
    <col min="9730" max="9730" width="78.5546875" style="17" customWidth="1"/>
    <col min="9731" max="9731" width="10.88671875" style="17"/>
    <col min="9732" max="9732" width="31.109375" style="17" customWidth="1"/>
    <col min="9733" max="9733" width="70.109375" style="17" customWidth="1"/>
    <col min="9734" max="9734" width="17.44140625" style="17" customWidth="1"/>
    <col min="9735" max="9736" width="21.88671875" style="17" customWidth="1"/>
    <col min="9737" max="9737" width="19.44140625" style="17" customWidth="1"/>
    <col min="9738" max="9738" width="42" style="17" customWidth="1"/>
    <col min="9739" max="9984" width="10.88671875" style="17"/>
    <col min="9985" max="9985" width="72" style="17" bestFit="1" customWidth="1"/>
    <col min="9986" max="9986" width="78.5546875" style="17" customWidth="1"/>
    <col min="9987" max="9987" width="10.88671875" style="17"/>
    <col min="9988" max="9988" width="31.109375" style="17" customWidth="1"/>
    <col min="9989" max="9989" width="70.109375" style="17" customWidth="1"/>
    <col min="9990" max="9990" width="17.44140625" style="17" customWidth="1"/>
    <col min="9991" max="9992" width="21.88671875" style="17" customWidth="1"/>
    <col min="9993" max="9993" width="19.44140625" style="17" customWidth="1"/>
    <col min="9994" max="9994" width="42" style="17" customWidth="1"/>
    <col min="9995" max="10240" width="10.88671875" style="17"/>
    <col min="10241" max="10241" width="72" style="17" bestFit="1" customWidth="1"/>
    <col min="10242" max="10242" width="78.5546875" style="17" customWidth="1"/>
    <col min="10243" max="10243" width="10.88671875" style="17"/>
    <col min="10244" max="10244" width="31.109375" style="17" customWidth="1"/>
    <col min="10245" max="10245" width="70.109375" style="17" customWidth="1"/>
    <col min="10246" max="10246" width="17.44140625" style="17" customWidth="1"/>
    <col min="10247" max="10248" width="21.88671875" style="17" customWidth="1"/>
    <col min="10249" max="10249" width="19.44140625" style="17" customWidth="1"/>
    <col min="10250" max="10250" width="42" style="17" customWidth="1"/>
    <col min="10251" max="10496" width="10.88671875" style="17"/>
    <col min="10497" max="10497" width="72" style="17" bestFit="1" customWidth="1"/>
    <col min="10498" max="10498" width="78.5546875" style="17" customWidth="1"/>
    <col min="10499" max="10499" width="10.88671875" style="17"/>
    <col min="10500" max="10500" width="31.109375" style="17" customWidth="1"/>
    <col min="10501" max="10501" width="70.109375" style="17" customWidth="1"/>
    <col min="10502" max="10502" width="17.44140625" style="17" customWidth="1"/>
    <col min="10503" max="10504" width="21.88671875" style="17" customWidth="1"/>
    <col min="10505" max="10505" width="19.44140625" style="17" customWidth="1"/>
    <col min="10506" max="10506" width="42" style="17" customWidth="1"/>
    <col min="10507" max="10752" width="10.88671875" style="17"/>
    <col min="10753" max="10753" width="72" style="17" bestFit="1" customWidth="1"/>
    <col min="10754" max="10754" width="78.5546875" style="17" customWidth="1"/>
    <col min="10755" max="10755" width="10.88671875" style="17"/>
    <col min="10756" max="10756" width="31.109375" style="17" customWidth="1"/>
    <col min="10757" max="10757" width="70.109375" style="17" customWidth="1"/>
    <col min="10758" max="10758" width="17.44140625" style="17" customWidth="1"/>
    <col min="10759" max="10760" width="21.88671875" style="17" customWidth="1"/>
    <col min="10761" max="10761" width="19.44140625" style="17" customWidth="1"/>
    <col min="10762" max="10762" width="42" style="17" customWidth="1"/>
    <col min="10763" max="11008" width="10.88671875" style="17"/>
    <col min="11009" max="11009" width="72" style="17" bestFit="1" customWidth="1"/>
    <col min="11010" max="11010" width="78.5546875" style="17" customWidth="1"/>
    <col min="11011" max="11011" width="10.88671875" style="17"/>
    <col min="11012" max="11012" width="31.109375" style="17" customWidth="1"/>
    <col min="11013" max="11013" width="70.109375" style="17" customWidth="1"/>
    <col min="11014" max="11014" width="17.44140625" style="17" customWidth="1"/>
    <col min="11015" max="11016" width="21.88671875" style="17" customWidth="1"/>
    <col min="11017" max="11017" width="19.44140625" style="17" customWidth="1"/>
    <col min="11018" max="11018" width="42" style="17" customWidth="1"/>
    <col min="11019" max="11264" width="10.88671875" style="17"/>
    <col min="11265" max="11265" width="72" style="17" bestFit="1" customWidth="1"/>
    <col min="11266" max="11266" width="78.5546875" style="17" customWidth="1"/>
    <col min="11267" max="11267" width="10.88671875" style="17"/>
    <col min="11268" max="11268" width="31.109375" style="17" customWidth="1"/>
    <col min="11269" max="11269" width="70.109375" style="17" customWidth="1"/>
    <col min="11270" max="11270" width="17.44140625" style="17" customWidth="1"/>
    <col min="11271" max="11272" width="21.88671875" style="17" customWidth="1"/>
    <col min="11273" max="11273" width="19.44140625" style="17" customWidth="1"/>
    <col min="11274" max="11274" width="42" style="17" customWidth="1"/>
    <col min="11275" max="11520" width="10.88671875" style="17"/>
    <col min="11521" max="11521" width="72" style="17" bestFit="1" customWidth="1"/>
    <col min="11522" max="11522" width="78.5546875" style="17" customWidth="1"/>
    <col min="11523" max="11523" width="10.88671875" style="17"/>
    <col min="11524" max="11524" width="31.109375" style="17" customWidth="1"/>
    <col min="11525" max="11525" width="70.109375" style="17" customWidth="1"/>
    <col min="11526" max="11526" width="17.44140625" style="17" customWidth="1"/>
    <col min="11527" max="11528" width="21.88671875" style="17" customWidth="1"/>
    <col min="11529" max="11529" width="19.44140625" style="17" customWidth="1"/>
    <col min="11530" max="11530" width="42" style="17" customWidth="1"/>
    <col min="11531" max="11776" width="10.88671875" style="17"/>
    <col min="11777" max="11777" width="72" style="17" bestFit="1" customWidth="1"/>
    <col min="11778" max="11778" width="78.5546875" style="17" customWidth="1"/>
    <col min="11779" max="11779" width="10.88671875" style="17"/>
    <col min="11780" max="11780" width="31.109375" style="17" customWidth="1"/>
    <col min="11781" max="11781" width="70.109375" style="17" customWidth="1"/>
    <col min="11782" max="11782" width="17.44140625" style="17" customWidth="1"/>
    <col min="11783" max="11784" width="21.88671875" style="17" customWidth="1"/>
    <col min="11785" max="11785" width="19.44140625" style="17" customWidth="1"/>
    <col min="11786" max="11786" width="42" style="17" customWidth="1"/>
    <col min="11787" max="12032" width="10.88671875" style="17"/>
    <col min="12033" max="12033" width="72" style="17" bestFit="1" customWidth="1"/>
    <col min="12034" max="12034" width="78.5546875" style="17" customWidth="1"/>
    <col min="12035" max="12035" width="10.88671875" style="17"/>
    <col min="12036" max="12036" width="31.109375" style="17" customWidth="1"/>
    <col min="12037" max="12037" width="70.109375" style="17" customWidth="1"/>
    <col min="12038" max="12038" width="17.44140625" style="17" customWidth="1"/>
    <col min="12039" max="12040" width="21.88671875" style="17" customWidth="1"/>
    <col min="12041" max="12041" width="19.44140625" style="17" customWidth="1"/>
    <col min="12042" max="12042" width="42" style="17" customWidth="1"/>
    <col min="12043" max="12288" width="10.88671875" style="17"/>
    <col min="12289" max="12289" width="72" style="17" bestFit="1" customWidth="1"/>
    <col min="12290" max="12290" width="78.5546875" style="17" customWidth="1"/>
    <col min="12291" max="12291" width="10.88671875" style="17"/>
    <col min="12292" max="12292" width="31.109375" style="17" customWidth="1"/>
    <col min="12293" max="12293" width="70.109375" style="17" customWidth="1"/>
    <col min="12294" max="12294" width="17.44140625" style="17" customWidth="1"/>
    <col min="12295" max="12296" width="21.88671875" style="17" customWidth="1"/>
    <col min="12297" max="12297" width="19.44140625" style="17" customWidth="1"/>
    <col min="12298" max="12298" width="42" style="17" customWidth="1"/>
    <col min="12299" max="12544" width="10.88671875" style="17"/>
    <col min="12545" max="12545" width="72" style="17" bestFit="1" customWidth="1"/>
    <col min="12546" max="12546" width="78.5546875" style="17" customWidth="1"/>
    <col min="12547" max="12547" width="10.88671875" style="17"/>
    <col min="12548" max="12548" width="31.109375" style="17" customWidth="1"/>
    <col min="12549" max="12549" width="70.109375" style="17" customWidth="1"/>
    <col min="12550" max="12550" width="17.44140625" style="17" customWidth="1"/>
    <col min="12551" max="12552" width="21.88671875" style="17" customWidth="1"/>
    <col min="12553" max="12553" width="19.44140625" style="17" customWidth="1"/>
    <col min="12554" max="12554" width="42" style="17" customWidth="1"/>
    <col min="12555" max="12800" width="10.88671875" style="17"/>
    <col min="12801" max="12801" width="72" style="17" bestFit="1" customWidth="1"/>
    <col min="12802" max="12802" width="78.5546875" style="17" customWidth="1"/>
    <col min="12803" max="12803" width="10.88671875" style="17"/>
    <col min="12804" max="12804" width="31.109375" style="17" customWidth="1"/>
    <col min="12805" max="12805" width="70.109375" style="17" customWidth="1"/>
    <col min="12806" max="12806" width="17.44140625" style="17" customWidth="1"/>
    <col min="12807" max="12808" width="21.88671875" style="17" customWidth="1"/>
    <col min="12809" max="12809" width="19.44140625" style="17" customWidth="1"/>
    <col min="12810" max="12810" width="42" style="17" customWidth="1"/>
    <col min="12811" max="13056" width="10.88671875" style="17"/>
    <col min="13057" max="13057" width="72" style="17" bestFit="1" customWidth="1"/>
    <col min="13058" max="13058" width="78.5546875" style="17" customWidth="1"/>
    <col min="13059" max="13059" width="10.88671875" style="17"/>
    <col min="13060" max="13060" width="31.109375" style="17" customWidth="1"/>
    <col min="13061" max="13061" width="70.109375" style="17" customWidth="1"/>
    <col min="13062" max="13062" width="17.44140625" style="17" customWidth="1"/>
    <col min="13063" max="13064" width="21.88671875" style="17" customWidth="1"/>
    <col min="13065" max="13065" width="19.44140625" style="17" customWidth="1"/>
    <col min="13066" max="13066" width="42" style="17" customWidth="1"/>
    <col min="13067" max="13312" width="10.88671875" style="17"/>
    <col min="13313" max="13313" width="72" style="17" bestFit="1" customWidth="1"/>
    <col min="13314" max="13314" width="78.5546875" style="17" customWidth="1"/>
    <col min="13315" max="13315" width="10.88671875" style="17"/>
    <col min="13316" max="13316" width="31.109375" style="17" customWidth="1"/>
    <col min="13317" max="13317" width="70.109375" style="17" customWidth="1"/>
    <col min="13318" max="13318" width="17.44140625" style="17" customWidth="1"/>
    <col min="13319" max="13320" width="21.88671875" style="17" customWidth="1"/>
    <col min="13321" max="13321" width="19.44140625" style="17" customWidth="1"/>
    <col min="13322" max="13322" width="42" style="17" customWidth="1"/>
    <col min="13323" max="13568" width="10.88671875" style="17"/>
    <col min="13569" max="13569" width="72" style="17" bestFit="1" customWidth="1"/>
    <col min="13570" max="13570" width="78.5546875" style="17" customWidth="1"/>
    <col min="13571" max="13571" width="10.88671875" style="17"/>
    <col min="13572" max="13572" width="31.109375" style="17" customWidth="1"/>
    <col min="13573" max="13573" width="70.109375" style="17" customWidth="1"/>
    <col min="13574" max="13574" width="17.44140625" style="17" customWidth="1"/>
    <col min="13575" max="13576" width="21.88671875" style="17" customWidth="1"/>
    <col min="13577" max="13577" width="19.44140625" style="17" customWidth="1"/>
    <col min="13578" max="13578" width="42" style="17" customWidth="1"/>
    <col min="13579" max="13824" width="10.88671875" style="17"/>
    <col min="13825" max="13825" width="72" style="17" bestFit="1" customWidth="1"/>
    <col min="13826" max="13826" width="78.5546875" style="17" customWidth="1"/>
    <col min="13827" max="13827" width="10.88671875" style="17"/>
    <col min="13828" max="13828" width="31.109375" style="17" customWidth="1"/>
    <col min="13829" max="13829" width="70.109375" style="17" customWidth="1"/>
    <col min="13830" max="13830" width="17.44140625" style="17" customWidth="1"/>
    <col min="13831" max="13832" width="21.88671875" style="17" customWidth="1"/>
    <col min="13833" max="13833" width="19.44140625" style="17" customWidth="1"/>
    <col min="13834" max="13834" width="42" style="17" customWidth="1"/>
    <col min="13835" max="14080" width="10.88671875" style="17"/>
    <col min="14081" max="14081" width="72" style="17" bestFit="1" customWidth="1"/>
    <col min="14082" max="14082" width="78.5546875" style="17" customWidth="1"/>
    <col min="14083" max="14083" width="10.88671875" style="17"/>
    <col min="14084" max="14084" width="31.109375" style="17" customWidth="1"/>
    <col min="14085" max="14085" width="70.109375" style="17" customWidth="1"/>
    <col min="14086" max="14086" width="17.44140625" style="17" customWidth="1"/>
    <col min="14087" max="14088" width="21.88671875" style="17" customWidth="1"/>
    <col min="14089" max="14089" width="19.44140625" style="17" customWidth="1"/>
    <col min="14090" max="14090" width="42" style="17" customWidth="1"/>
    <col min="14091" max="14336" width="10.88671875" style="17"/>
    <col min="14337" max="14337" width="72" style="17" bestFit="1" customWidth="1"/>
    <col min="14338" max="14338" width="78.5546875" style="17" customWidth="1"/>
    <col min="14339" max="14339" width="10.88671875" style="17"/>
    <col min="14340" max="14340" width="31.109375" style="17" customWidth="1"/>
    <col min="14341" max="14341" width="70.109375" style="17" customWidth="1"/>
    <col min="14342" max="14342" width="17.44140625" style="17" customWidth="1"/>
    <col min="14343" max="14344" width="21.88671875" style="17" customWidth="1"/>
    <col min="14345" max="14345" width="19.44140625" style="17" customWidth="1"/>
    <col min="14346" max="14346" width="42" style="17" customWidth="1"/>
    <col min="14347" max="14592" width="10.88671875" style="17"/>
    <col min="14593" max="14593" width="72" style="17" bestFit="1" customWidth="1"/>
    <col min="14594" max="14594" width="78.5546875" style="17" customWidth="1"/>
    <col min="14595" max="14595" width="10.88671875" style="17"/>
    <col min="14596" max="14596" width="31.109375" style="17" customWidth="1"/>
    <col min="14597" max="14597" width="70.109375" style="17" customWidth="1"/>
    <col min="14598" max="14598" width="17.44140625" style="17" customWidth="1"/>
    <col min="14599" max="14600" width="21.88671875" style="17" customWidth="1"/>
    <col min="14601" max="14601" width="19.44140625" style="17" customWidth="1"/>
    <col min="14602" max="14602" width="42" style="17" customWidth="1"/>
    <col min="14603" max="14848" width="10.88671875" style="17"/>
    <col min="14849" max="14849" width="72" style="17" bestFit="1" customWidth="1"/>
    <col min="14850" max="14850" width="78.5546875" style="17" customWidth="1"/>
    <col min="14851" max="14851" width="10.88671875" style="17"/>
    <col min="14852" max="14852" width="31.109375" style="17" customWidth="1"/>
    <col min="14853" max="14853" width="70.109375" style="17" customWidth="1"/>
    <col min="14854" max="14854" width="17.44140625" style="17" customWidth="1"/>
    <col min="14855" max="14856" width="21.88671875" style="17" customWidth="1"/>
    <col min="14857" max="14857" width="19.44140625" style="17" customWidth="1"/>
    <col min="14858" max="14858" width="42" style="17" customWidth="1"/>
    <col min="14859" max="15104" width="10.88671875" style="17"/>
    <col min="15105" max="15105" width="72" style="17" bestFit="1" customWidth="1"/>
    <col min="15106" max="15106" width="78.5546875" style="17" customWidth="1"/>
    <col min="15107" max="15107" width="10.88671875" style="17"/>
    <col min="15108" max="15108" width="31.109375" style="17" customWidth="1"/>
    <col min="15109" max="15109" width="70.109375" style="17" customWidth="1"/>
    <col min="15110" max="15110" width="17.44140625" style="17" customWidth="1"/>
    <col min="15111" max="15112" width="21.88671875" style="17" customWidth="1"/>
    <col min="15113" max="15113" width="19.44140625" style="17" customWidth="1"/>
    <col min="15114" max="15114" width="42" style="17" customWidth="1"/>
    <col min="15115" max="15360" width="10.88671875" style="17"/>
    <col min="15361" max="15361" width="72" style="17" bestFit="1" customWidth="1"/>
    <col min="15362" max="15362" width="78.5546875" style="17" customWidth="1"/>
    <col min="15363" max="15363" width="10.88671875" style="17"/>
    <col min="15364" max="15364" width="31.109375" style="17" customWidth="1"/>
    <col min="15365" max="15365" width="70.109375" style="17" customWidth="1"/>
    <col min="15366" max="15366" width="17.44140625" style="17" customWidth="1"/>
    <col min="15367" max="15368" width="21.88671875" style="17" customWidth="1"/>
    <col min="15369" max="15369" width="19.44140625" style="17" customWidth="1"/>
    <col min="15370" max="15370" width="42" style="17" customWidth="1"/>
    <col min="15371" max="15616" width="10.88671875" style="17"/>
    <col min="15617" max="15617" width="72" style="17" bestFit="1" customWidth="1"/>
    <col min="15618" max="15618" width="78.5546875" style="17" customWidth="1"/>
    <col min="15619" max="15619" width="10.88671875" style="17"/>
    <col min="15620" max="15620" width="31.109375" style="17" customWidth="1"/>
    <col min="15621" max="15621" width="70.109375" style="17" customWidth="1"/>
    <col min="15622" max="15622" width="17.44140625" style="17" customWidth="1"/>
    <col min="15623" max="15624" width="21.88671875" style="17" customWidth="1"/>
    <col min="15625" max="15625" width="19.44140625" style="17" customWidth="1"/>
    <col min="15626" max="15626" width="42" style="17" customWidth="1"/>
    <col min="15627" max="15872" width="10.88671875" style="17"/>
    <col min="15873" max="15873" width="72" style="17" bestFit="1" customWidth="1"/>
    <col min="15874" max="15874" width="78.5546875" style="17" customWidth="1"/>
    <col min="15875" max="15875" width="10.88671875" style="17"/>
    <col min="15876" max="15876" width="31.109375" style="17" customWidth="1"/>
    <col min="15877" max="15877" width="70.109375" style="17" customWidth="1"/>
    <col min="15878" max="15878" width="17.44140625" style="17" customWidth="1"/>
    <col min="15879" max="15880" width="21.88671875" style="17" customWidth="1"/>
    <col min="15881" max="15881" width="19.44140625" style="17" customWidth="1"/>
    <col min="15882" max="15882" width="42" style="17" customWidth="1"/>
    <col min="15883" max="16128" width="10.88671875" style="17"/>
    <col min="16129" max="16129" width="72" style="17" bestFit="1" customWidth="1"/>
    <col min="16130" max="16130" width="78.5546875" style="17" customWidth="1"/>
    <col min="16131" max="16131" width="10.88671875" style="17"/>
    <col min="16132" max="16132" width="31.109375" style="17" customWidth="1"/>
    <col min="16133" max="16133" width="70.109375" style="17" customWidth="1"/>
    <col min="16134" max="16134" width="17.44140625" style="17" customWidth="1"/>
    <col min="16135" max="16136" width="21.88671875" style="17" customWidth="1"/>
    <col min="16137" max="16137" width="19.44140625" style="17" customWidth="1"/>
    <col min="16138" max="16138" width="42" style="17" customWidth="1"/>
    <col min="16139" max="16384" width="10.88671875" style="17"/>
  </cols>
  <sheetData>
    <row r="1" spans="1:2" ht="25.5" customHeight="1" x14ac:dyDescent="0.3">
      <c r="A1" s="309" t="s">
        <v>0</v>
      </c>
      <c r="B1" s="310"/>
    </row>
    <row r="2" spans="1:2" ht="25.5" customHeight="1" x14ac:dyDescent="0.3">
      <c r="A2" s="311" t="s">
        <v>1</v>
      </c>
      <c r="B2" s="312"/>
    </row>
    <row r="3" spans="1:2" x14ac:dyDescent="0.3">
      <c r="A3" s="18" t="s">
        <v>2</v>
      </c>
      <c r="B3" s="19" t="s">
        <v>3</v>
      </c>
    </row>
    <row r="4" spans="1:2" x14ac:dyDescent="0.3">
      <c r="A4" s="20" t="s">
        <v>4</v>
      </c>
      <c r="B4" s="21" t="s">
        <v>5</v>
      </c>
    </row>
    <row r="5" spans="1:2" x14ac:dyDescent="0.3">
      <c r="A5" s="20" t="s">
        <v>6</v>
      </c>
      <c r="B5" s="21" t="s">
        <v>7</v>
      </c>
    </row>
    <row r="6" spans="1:2" ht="96.6" x14ac:dyDescent="0.3">
      <c r="A6" s="20" t="s">
        <v>8</v>
      </c>
      <c r="B6" s="22" t="s">
        <v>9</v>
      </c>
    </row>
    <row r="7" spans="1:2" ht="40.5" customHeight="1" x14ac:dyDescent="0.3">
      <c r="A7" s="20" t="s">
        <v>10</v>
      </c>
      <c r="B7" s="23" t="s">
        <v>11</v>
      </c>
    </row>
    <row r="8" spans="1:2" ht="29.25" customHeight="1" x14ac:dyDescent="0.3">
      <c r="A8" s="20" t="s">
        <v>12</v>
      </c>
      <c r="B8" s="23" t="s">
        <v>13</v>
      </c>
    </row>
    <row r="9" spans="1:2" ht="38.25" customHeight="1" x14ac:dyDescent="0.3">
      <c r="A9" s="20" t="s">
        <v>14</v>
      </c>
      <c r="B9" s="23" t="s">
        <v>13</v>
      </c>
    </row>
    <row r="10" spans="1:2" ht="27.6" x14ac:dyDescent="0.3">
      <c r="A10" s="20" t="s">
        <v>15</v>
      </c>
      <c r="B10" s="24" t="s">
        <v>16</v>
      </c>
    </row>
    <row r="11" spans="1:2" x14ac:dyDescent="0.3">
      <c r="A11" s="20" t="s">
        <v>17</v>
      </c>
      <c r="B11" s="24" t="s">
        <v>18</v>
      </c>
    </row>
    <row r="12" spans="1:2" ht="8.25" customHeight="1" x14ac:dyDescent="0.3">
      <c r="A12" s="25"/>
      <c r="B12" s="26"/>
    </row>
    <row r="13" spans="1:2" x14ac:dyDescent="0.3">
      <c r="A13" s="20" t="s">
        <v>19</v>
      </c>
      <c r="B13" s="27" t="s">
        <v>20</v>
      </c>
    </row>
    <row r="14" spans="1:2" x14ac:dyDescent="0.3">
      <c r="A14" s="20" t="s">
        <v>21</v>
      </c>
      <c r="B14" s="27" t="s">
        <v>22</v>
      </c>
    </row>
    <row r="15" spans="1:2" ht="27.6" x14ac:dyDescent="0.3">
      <c r="A15" s="20" t="s">
        <v>23</v>
      </c>
      <c r="B15" s="27" t="s">
        <v>24</v>
      </c>
    </row>
    <row r="16" spans="1:2" x14ac:dyDescent="0.3">
      <c r="A16" s="20" t="s">
        <v>25</v>
      </c>
      <c r="B16" s="27" t="s">
        <v>26</v>
      </c>
    </row>
    <row r="17" spans="1:2" ht="8.25" customHeight="1" x14ac:dyDescent="0.3">
      <c r="A17" s="25"/>
      <c r="B17" s="28"/>
    </row>
    <row r="18" spans="1:2" ht="41.4" x14ac:dyDescent="0.3">
      <c r="A18" s="20" t="s">
        <v>27</v>
      </c>
      <c r="B18" s="27" t="s">
        <v>28</v>
      </c>
    </row>
    <row r="19" spans="1:2" ht="27.6" x14ac:dyDescent="0.3">
      <c r="A19" s="20" t="s">
        <v>29</v>
      </c>
      <c r="B19" s="27" t="s">
        <v>30</v>
      </c>
    </row>
    <row r="20" spans="1:2" ht="27.6" x14ac:dyDescent="0.3">
      <c r="A20" s="20" t="s">
        <v>31</v>
      </c>
      <c r="B20" s="27" t="s">
        <v>32</v>
      </c>
    </row>
    <row r="21" spans="1:2" ht="27.6" x14ac:dyDescent="0.3">
      <c r="A21" s="20" t="s">
        <v>25</v>
      </c>
      <c r="B21" s="27" t="s">
        <v>33</v>
      </c>
    </row>
    <row r="22" spans="1:2" ht="8.25" customHeight="1" x14ac:dyDescent="0.3">
      <c r="A22" s="25"/>
      <c r="B22" s="28"/>
    </row>
    <row r="23" spans="1:2" ht="31.5" customHeight="1" x14ac:dyDescent="0.3">
      <c r="A23" s="20" t="s">
        <v>34</v>
      </c>
      <c r="B23" s="27" t="s">
        <v>35</v>
      </c>
    </row>
    <row r="24" spans="1:2" x14ac:dyDescent="0.3">
      <c r="A24" s="20" t="s">
        <v>36</v>
      </c>
      <c r="B24" s="27" t="s">
        <v>37</v>
      </c>
    </row>
    <row r="25" spans="1:2" ht="19.95" customHeight="1" x14ac:dyDescent="0.3">
      <c r="A25" s="20" t="s">
        <v>38</v>
      </c>
      <c r="B25" s="27" t="s">
        <v>39</v>
      </c>
    </row>
    <row r="26" spans="1:2" ht="28.95" customHeight="1" x14ac:dyDescent="0.3">
      <c r="A26" s="20" t="s">
        <v>40</v>
      </c>
      <c r="B26" s="27" t="s">
        <v>41</v>
      </c>
    </row>
    <row r="27" spans="1:2" ht="20.399999999999999" customHeight="1" x14ac:dyDescent="0.3">
      <c r="A27" s="20" t="s">
        <v>42</v>
      </c>
      <c r="B27" s="27" t="s">
        <v>43</v>
      </c>
    </row>
    <row r="28" spans="1:2" ht="8.25" customHeight="1" x14ac:dyDescent="0.3">
      <c r="A28" s="25"/>
      <c r="B28" s="28"/>
    </row>
    <row r="29" spans="1:2" ht="27.6" x14ac:dyDescent="0.3">
      <c r="A29" s="20" t="s">
        <v>44</v>
      </c>
      <c r="B29" s="27" t="s">
        <v>45</v>
      </c>
    </row>
    <row r="30" spans="1:2" ht="41.4" x14ac:dyDescent="0.3">
      <c r="A30" s="20" t="s">
        <v>46</v>
      </c>
      <c r="B30" s="27" t="s">
        <v>47</v>
      </c>
    </row>
    <row r="31" spans="1:2" ht="41.4" x14ac:dyDescent="0.3">
      <c r="A31" s="20" t="s">
        <v>48</v>
      </c>
      <c r="B31" s="27" t="s">
        <v>49</v>
      </c>
    </row>
    <row r="32" spans="1:2" ht="27.6" x14ac:dyDescent="0.3">
      <c r="A32" s="20" t="s">
        <v>50</v>
      </c>
      <c r="B32" s="27" t="s">
        <v>51</v>
      </c>
    </row>
    <row r="33" spans="1:2" ht="55.2" x14ac:dyDescent="0.3">
      <c r="A33" s="20" t="s">
        <v>52</v>
      </c>
      <c r="B33" s="27" t="s">
        <v>53</v>
      </c>
    </row>
    <row r="34" spans="1:2" ht="85.2" customHeight="1" x14ac:dyDescent="0.3">
      <c r="A34" s="29" t="s">
        <v>54</v>
      </c>
      <c r="B34" s="27" t="s">
        <v>55</v>
      </c>
    </row>
    <row r="35" spans="1:2" ht="81.599999999999994" customHeight="1" x14ac:dyDescent="0.3">
      <c r="A35" s="29" t="s">
        <v>56</v>
      </c>
      <c r="B35" s="27" t="s">
        <v>57</v>
      </c>
    </row>
    <row r="36" spans="1:2" ht="54" customHeight="1" x14ac:dyDescent="0.3">
      <c r="A36" s="29" t="s">
        <v>58</v>
      </c>
      <c r="B36" s="27" t="s">
        <v>59</v>
      </c>
    </row>
    <row r="37" spans="1:2" ht="8.25" customHeight="1" x14ac:dyDescent="0.3">
      <c r="A37" s="30"/>
      <c r="B37" s="28"/>
    </row>
    <row r="38" spans="1:2" ht="69" x14ac:dyDescent="0.3">
      <c r="A38" s="29" t="s">
        <v>60</v>
      </c>
      <c r="B38" s="27" t="s">
        <v>61</v>
      </c>
    </row>
    <row r="39" spans="1:2" ht="41.4" x14ac:dyDescent="0.3">
      <c r="A39" s="29" t="s">
        <v>62</v>
      </c>
      <c r="B39" s="27" t="s">
        <v>63</v>
      </c>
    </row>
    <row r="40" spans="1:2" ht="27.6" x14ac:dyDescent="0.3">
      <c r="A40" s="29" t="s">
        <v>64</v>
      </c>
      <c r="B40" s="27" t="s">
        <v>65</v>
      </c>
    </row>
    <row r="41" spans="1:2" ht="69" x14ac:dyDescent="0.3">
      <c r="A41" s="29" t="s">
        <v>66</v>
      </c>
      <c r="B41" s="27" t="s">
        <v>67</v>
      </c>
    </row>
    <row r="42" spans="1:2" ht="27.6" x14ac:dyDescent="0.3">
      <c r="A42" s="20" t="s">
        <v>68</v>
      </c>
      <c r="B42" s="27" t="s">
        <v>69</v>
      </c>
    </row>
    <row r="43" spans="1:2" x14ac:dyDescent="0.3">
      <c r="A43" s="29"/>
      <c r="B43" s="31"/>
    </row>
    <row r="44" spans="1:2" ht="25.5" customHeight="1" x14ac:dyDescent="0.3">
      <c r="A44" s="311" t="s">
        <v>70</v>
      </c>
      <c r="B44" s="312"/>
    </row>
    <row r="45" spans="1:2" x14ac:dyDescent="0.3">
      <c r="A45" s="18" t="s">
        <v>2</v>
      </c>
      <c r="B45" s="19" t="s">
        <v>3</v>
      </c>
    </row>
    <row r="46" spans="1:2" x14ac:dyDescent="0.3">
      <c r="A46" s="20" t="s">
        <v>6</v>
      </c>
      <c r="B46" s="21" t="s">
        <v>7</v>
      </c>
    </row>
    <row r="47" spans="1:2" ht="96.6" x14ac:dyDescent="0.3">
      <c r="A47" s="20" t="s">
        <v>8</v>
      </c>
      <c r="B47" s="22" t="s">
        <v>9</v>
      </c>
    </row>
    <row r="48" spans="1:2" x14ac:dyDescent="0.3">
      <c r="A48" s="20" t="s">
        <v>71</v>
      </c>
      <c r="B48" s="32" t="s">
        <v>72</v>
      </c>
    </row>
    <row r="49" spans="1:2" ht="37.5" customHeight="1" x14ac:dyDescent="0.3">
      <c r="A49" s="20" t="s">
        <v>73</v>
      </c>
      <c r="B49" s="32" t="s">
        <v>13</v>
      </c>
    </row>
    <row r="50" spans="1:2" ht="27.6" x14ac:dyDescent="0.3">
      <c r="A50" s="20" t="s">
        <v>74</v>
      </c>
      <c r="B50" s="32" t="s">
        <v>75</v>
      </c>
    </row>
    <row r="51" spans="1:2" ht="41.4" x14ac:dyDescent="0.3">
      <c r="A51" s="20" t="s">
        <v>76</v>
      </c>
      <c r="B51" s="33" t="s">
        <v>77</v>
      </c>
    </row>
    <row r="52" spans="1:2" ht="41.4" x14ac:dyDescent="0.3">
      <c r="A52" s="20" t="s">
        <v>78</v>
      </c>
      <c r="B52" s="33" t="s">
        <v>79</v>
      </c>
    </row>
    <row r="53" spans="1:2" x14ac:dyDescent="0.3">
      <c r="A53" s="20" t="s">
        <v>80</v>
      </c>
      <c r="B53" s="33" t="s">
        <v>81</v>
      </c>
    </row>
    <row r="54" spans="1:2" ht="69" x14ac:dyDescent="0.3">
      <c r="A54" s="20" t="s">
        <v>82</v>
      </c>
      <c r="B54" s="33" t="s">
        <v>83</v>
      </c>
    </row>
    <row r="55" spans="1:2" ht="55.2" x14ac:dyDescent="0.3">
      <c r="A55" s="29" t="s">
        <v>84</v>
      </c>
      <c r="B55" s="33" t="s">
        <v>85</v>
      </c>
    </row>
    <row r="56" spans="1:2" ht="27.6" x14ac:dyDescent="0.3">
      <c r="A56" s="20" t="s">
        <v>86</v>
      </c>
      <c r="B56" s="33" t="s">
        <v>87</v>
      </c>
    </row>
    <row r="57" spans="1:2" ht="96.6" x14ac:dyDescent="0.3">
      <c r="A57" s="20" t="s">
        <v>88</v>
      </c>
      <c r="B57" s="33" t="s">
        <v>89</v>
      </c>
    </row>
    <row r="58" spans="1:2" x14ac:dyDescent="0.3">
      <c r="A58" s="20" t="s">
        <v>90</v>
      </c>
      <c r="B58" s="33" t="s">
        <v>91</v>
      </c>
    </row>
    <row r="59" spans="1:2" ht="27.6" x14ac:dyDescent="0.3">
      <c r="A59" s="20" t="s">
        <v>92</v>
      </c>
      <c r="B59" s="33" t="s">
        <v>93</v>
      </c>
    </row>
    <row r="60" spans="1:2" ht="27.6" x14ac:dyDescent="0.3">
      <c r="A60" s="20" t="s">
        <v>94</v>
      </c>
      <c r="B60" s="33" t="s">
        <v>95</v>
      </c>
    </row>
    <row r="61" spans="1:2" ht="27.6" x14ac:dyDescent="0.3">
      <c r="A61" s="20" t="s">
        <v>96</v>
      </c>
      <c r="B61" s="33" t="s">
        <v>97</v>
      </c>
    </row>
    <row r="62" spans="1:2" ht="27.6" x14ac:dyDescent="0.3">
      <c r="A62" s="20" t="s">
        <v>98</v>
      </c>
      <c r="B62" s="33" t="s">
        <v>99</v>
      </c>
    </row>
    <row r="63" spans="1:2" ht="41.4" x14ac:dyDescent="0.3">
      <c r="A63" s="20" t="s">
        <v>100</v>
      </c>
      <c r="B63" s="33" t="s">
        <v>101</v>
      </c>
    </row>
    <row r="64" spans="1:2" ht="79.5" customHeight="1" x14ac:dyDescent="0.3">
      <c r="A64" s="20" t="s">
        <v>102</v>
      </c>
      <c r="B64" s="33" t="s">
        <v>103</v>
      </c>
    </row>
    <row r="65" spans="1:2" ht="110.4" x14ac:dyDescent="0.3">
      <c r="A65" s="20" t="s">
        <v>104</v>
      </c>
      <c r="B65" s="33" t="s">
        <v>105</v>
      </c>
    </row>
    <row r="66" spans="1:2" ht="27.6" x14ac:dyDescent="0.3">
      <c r="A66" s="20" t="s">
        <v>106</v>
      </c>
      <c r="B66" s="33" t="s">
        <v>107</v>
      </c>
    </row>
    <row r="67" spans="1:2" ht="151.80000000000001" x14ac:dyDescent="0.3">
      <c r="A67" s="20" t="s">
        <v>108</v>
      </c>
      <c r="B67" s="33" t="s">
        <v>109</v>
      </c>
    </row>
    <row r="68" spans="1:2" ht="27.6" x14ac:dyDescent="0.3">
      <c r="A68" s="20" t="s">
        <v>110</v>
      </c>
      <c r="B68" s="33" t="s">
        <v>111</v>
      </c>
    </row>
    <row r="69" spans="1:2" ht="27.6" x14ac:dyDescent="0.3">
      <c r="A69" s="29" t="s">
        <v>112</v>
      </c>
      <c r="B69" s="33" t="s">
        <v>113</v>
      </c>
    </row>
    <row r="70" spans="1:2" ht="25.5" customHeight="1" x14ac:dyDescent="0.3">
      <c r="A70" s="311" t="s">
        <v>114</v>
      </c>
      <c r="B70" s="312"/>
    </row>
    <row r="71" spans="1:2" x14ac:dyDescent="0.3">
      <c r="A71" s="313" t="s">
        <v>115</v>
      </c>
      <c r="B71" s="314"/>
    </row>
    <row r="72" spans="1:2" ht="72" customHeight="1" x14ac:dyDescent="0.3">
      <c r="A72" s="307" t="s">
        <v>116</v>
      </c>
      <c r="B72" s="308"/>
    </row>
    <row r="73" spans="1:2" ht="27.6" x14ac:dyDescent="0.3">
      <c r="A73" s="20" t="s">
        <v>117</v>
      </c>
      <c r="B73" s="33" t="s">
        <v>118</v>
      </c>
    </row>
    <row r="74" spans="1:2" ht="27.6" x14ac:dyDescent="0.3">
      <c r="A74" s="29" t="s">
        <v>119</v>
      </c>
      <c r="B74" s="33"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2087-E9D2-46F3-B75B-59A9701836C1}">
  <sheetPr>
    <tabColor theme="5"/>
    <pageSetUpPr fitToPage="1"/>
  </sheetPr>
  <dimension ref="A1:AO76"/>
  <sheetViews>
    <sheetView showGridLines="0" view="pageBreakPreview" topLeftCell="Q15" zoomScale="70" zoomScaleNormal="50" zoomScaleSheetLayoutView="70" workbookViewId="0">
      <selection activeCell="E48" sqref="E48"/>
    </sheetView>
  </sheetViews>
  <sheetFormatPr baseColWidth="10" defaultColWidth="10.88671875" defaultRowHeight="13.8" x14ac:dyDescent="0.3"/>
  <cols>
    <col min="1" max="1" width="38.44140625" style="62" customWidth="1"/>
    <col min="2" max="2" width="20.5546875" style="62" customWidth="1"/>
    <col min="3" max="14" width="20.6640625" style="62" customWidth="1"/>
    <col min="15" max="15" width="20.5546875" style="62" customWidth="1"/>
    <col min="16" max="16" width="32.44140625" style="62" customWidth="1"/>
    <col min="17" max="27" width="18.109375" style="62" customWidth="1"/>
    <col min="28" max="28" width="22.6640625" style="62" customWidth="1"/>
    <col min="29" max="29" width="19" style="62" customWidth="1"/>
    <col min="30" max="30" width="19.44140625" style="62" customWidth="1"/>
    <col min="31" max="31" width="20.5546875" style="62" customWidth="1"/>
    <col min="32" max="32" width="22.88671875" style="62" customWidth="1"/>
    <col min="33" max="33" width="18.44140625" style="62" bestFit="1" customWidth="1"/>
    <col min="34" max="34" width="8.44140625" style="62" customWidth="1"/>
    <col min="35" max="35" width="18.44140625" style="62" bestFit="1" customWidth="1"/>
    <col min="36" max="36" width="5.6640625" style="62" customWidth="1"/>
    <col min="37" max="37" width="18.44140625" style="62" bestFit="1" customWidth="1"/>
    <col min="38" max="38" width="4.6640625" style="62" customWidth="1"/>
    <col min="39" max="39" width="23" style="62" bestFit="1" customWidth="1"/>
    <col min="40" max="40" width="10.88671875" style="62"/>
    <col min="41" max="41" width="18.44140625" style="62" bestFit="1" customWidth="1"/>
    <col min="42" max="42" width="16.109375" style="62" customWidth="1"/>
    <col min="43" max="16384" width="10.88671875" style="62"/>
  </cols>
  <sheetData>
    <row r="1" spans="1:31" ht="32.25" customHeight="1" thickBot="1" x14ac:dyDescent="0.35">
      <c r="A1" s="438"/>
      <c r="B1" s="441" t="s">
        <v>121</v>
      </c>
      <c r="C1" s="442"/>
      <c r="D1" s="442"/>
      <c r="E1" s="442"/>
      <c r="F1" s="442"/>
      <c r="G1" s="442"/>
      <c r="H1" s="442"/>
      <c r="I1" s="442"/>
      <c r="J1" s="442"/>
      <c r="K1" s="442"/>
      <c r="L1" s="442"/>
      <c r="M1" s="442"/>
      <c r="N1" s="442"/>
      <c r="O1" s="442"/>
      <c r="P1" s="442"/>
      <c r="Q1" s="442"/>
      <c r="R1" s="442"/>
      <c r="S1" s="442"/>
      <c r="T1" s="442"/>
      <c r="U1" s="442"/>
      <c r="V1" s="442"/>
      <c r="W1" s="442"/>
      <c r="X1" s="442"/>
      <c r="Y1" s="442"/>
      <c r="Z1" s="442"/>
      <c r="AA1" s="443"/>
      <c r="AB1" s="444" t="s">
        <v>122</v>
      </c>
      <c r="AC1" s="445"/>
      <c r="AD1" s="445"/>
      <c r="AE1" s="446"/>
    </row>
    <row r="2" spans="1:31" ht="30.75" customHeight="1" thickBot="1" x14ac:dyDescent="0.35">
      <c r="A2" s="439"/>
      <c r="B2" s="441" t="s">
        <v>123</v>
      </c>
      <c r="C2" s="442"/>
      <c r="D2" s="442"/>
      <c r="E2" s="442"/>
      <c r="F2" s="442"/>
      <c r="G2" s="442"/>
      <c r="H2" s="442"/>
      <c r="I2" s="442"/>
      <c r="J2" s="442"/>
      <c r="K2" s="442"/>
      <c r="L2" s="442"/>
      <c r="M2" s="442"/>
      <c r="N2" s="442"/>
      <c r="O2" s="442"/>
      <c r="P2" s="442"/>
      <c r="Q2" s="442"/>
      <c r="R2" s="442"/>
      <c r="S2" s="442"/>
      <c r="T2" s="442"/>
      <c r="U2" s="442"/>
      <c r="V2" s="442"/>
      <c r="W2" s="442"/>
      <c r="X2" s="442"/>
      <c r="Y2" s="442"/>
      <c r="Z2" s="442"/>
      <c r="AA2" s="443"/>
      <c r="AB2" s="444" t="s">
        <v>124</v>
      </c>
      <c r="AC2" s="445"/>
      <c r="AD2" s="445"/>
      <c r="AE2" s="446"/>
    </row>
    <row r="3" spans="1:31" ht="24" customHeight="1" thickBot="1" x14ac:dyDescent="0.35">
      <c r="A3" s="439"/>
      <c r="B3" s="447" t="s">
        <v>125</v>
      </c>
      <c r="C3" s="448"/>
      <c r="D3" s="448"/>
      <c r="E3" s="448"/>
      <c r="F3" s="448"/>
      <c r="G3" s="448"/>
      <c r="H3" s="448"/>
      <c r="I3" s="448"/>
      <c r="J3" s="448"/>
      <c r="K3" s="448"/>
      <c r="L3" s="448"/>
      <c r="M3" s="448"/>
      <c r="N3" s="448"/>
      <c r="O3" s="448"/>
      <c r="P3" s="448"/>
      <c r="Q3" s="448"/>
      <c r="R3" s="448"/>
      <c r="S3" s="448"/>
      <c r="T3" s="448"/>
      <c r="U3" s="448"/>
      <c r="V3" s="448"/>
      <c r="W3" s="448"/>
      <c r="X3" s="448"/>
      <c r="Y3" s="448"/>
      <c r="Z3" s="448"/>
      <c r="AA3" s="449"/>
      <c r="AB3" s="444" t="s">
        <v>126</v>
      </c>
      <c r="AC3" s="445"/>
      <c r="AD3" s="445"/>
      <c r="AE3" s="446"/>
    </row>
    <row r="4" spans="1:31" ht="21.75" customHeight="1" thickBot="1" x14ac:dyDescent="0.35">
      <c r="A4" s="440"/>
      <c r="B4" s="450"/>
      <c r="C4" s="451"/>
      <c r="D4" s="451"/>
      <c r="E4" s="451"/>
      <c r="F4" s="451"/>
      <c r="G4" s="451"/>
      <c r="H4" s="451"/>
      <c r="I4" s="451"/>
      <c r="J4" s="451"/>
      <c r="K4" s="451"/>
      <c r="L4" s="451"/>
      <c r="M4" s="451"/>
      <c r="N4" s="451"/>
      <c r="O4" s="451"/>
      <c r="P4" s="451"/>
      <c r="Q4" s="451"/>
      <c r="R4" s="451"/>
      <c r="S4" s="451"/>
      <c r="T4" s="451"/>
      <c r="U4" s="451"/>
      <c r="V4" s="451"/>
      <c r="W4" s="451"/>
      <c r="X4" s="451"/>
      <c r="Y4" s="451"/>
      <c r="Z4" s="451"/>
      <c r="AA4" s="452"/>
      <c r="AB4" s="444" t="s">
        <v>127</v>
      </c>
      <c r="AC4" s="445"/>
      <c r="AD4" s="445"/>
      <c r="AE4" s="446"/>
    </row>
    <row r="5" spans="1:31" ht="9" customHeight="1" thickBot="1" x14ac:dyDescent="0.35">
      <c r="A5" s="64"/>
      <c r="B5" s="65"/>
      <c r="C5" s="66"/>
      <c r="D5" s="67"/>
      <c r="E5" s="67"/>
      <c r="F5" s="67"/>
      <c r="G5" s="67"/>
      <c r="H5" s="67"/>
      <c r="I5" s="67"/>
      <c r="J5" s="67"/>
      <c r="K5" s="67"/>
      <c r="L5" s="67"/>
      <c r="M5" s="67"/>
      <c r="N5" s="67"/>
      <c r="O5" s="67"/>
      <c r="P5" s="67"/>
      <c r="Q5" s="67"/>
      <c r="R5" s="67"/>
      <c r="S5" s="67"/>
      <c r="T5" s="67"/>
      <c r="U5" s="67"/>
      <c r="V5" s="67"/>
      <c r="W5" s="67"/>
      <c r="X5" s="67"/>
      <c r="Y5" s="67"/>
      <c r="Z5" s="67"/>
      <c r="AA5" s="67"/>
      <c r="AB5" s="67"/>
      <c r="AD5" s="68"/>
      <c r="AE5" s="69"/>
    </row>
    <row r="6" spans="1:31" ht="9" customHeight="1" thickBot="1" x14ac:dyDescent="0.35">
      <c r="A6" s="70"/>
      <c r="B6" s="67"/>
      <c r="C6" s="67"/>
      <c r="D6" s="67"/>
      <c r="E6" s="67"/>
      <c r="F6" s="67"/>
      <c r="G6" s="67"/>
      <c r="H6" s="67"/>
      <c r="I6" s="67"/>
      <c r="J6" s="67"/>
      <c r="K6" s="67"/>
      <c r="L6" s="67"/>
      <c r="M6" s="67"/>
      <c r="N6" s="67"/>
      <c r="O6" s="67"/>
      <c r="P6" s="67"/>
      <c r="Q6" s="67"/>
      <c r="R6" s="67"/>
      <c r="S6" s="67"/>
      <c r="T6" s="67"/>
      <c r="U6" s="67"/>
      <c r="V6" s="67"/>
      <c r="W6" s="67"/>
      <c r="X6" s="67"/>
      <c r="Y6" s="67"/>
      <c r="Z6" s="67"/>
      <c r="AA6" s="67"/>
      <c r="AB6" s="67"/>
      <c r="AD6" s="68"/>
      <c r="AE6" s="69"/>
    </row>
    <row r="7" spans="1:31" x14ac:dyDescent="0.3">
      <c r="A7" s="412" t="s">
        <v>4</v>
      </c>
      <c r="B7" s="413"/>
      <c r="C7" s="424" t="s">
        <v>147</v>
      </c>
      <c r="D7" s="412" t="s">
        <v>6</v>
      </c>
      <c r="E7" s="427"/>
      <c r="F7" s="427"/>
      <c r="G7" s="427"/>
      <c r="H7" s="413"/>
      <c r="I7" s="430">
        <v>45538</v>
      </c>
      <c r="J7" s="431"/>
      <c r="K7" s="412" t="s">
        <v>8</v>
      </c>
      <c r="L7" s="413"/>
      <c r="M7" s="436" t="s">
        <v>128</v>
      </c>
      <c r="N7" s="437"/>
      <c r="O7" s="402"/>
      <c r="P7" s="403"/>
      <c r="Q7" s="67"/>
      <c r="R7" s="67"/>
      <c r="S7" s="67"/>
      <c r="T7" s="67"/>
      <c r="U7" s="67"/>
      <c r="V7" s="67"/>
      <c r="W7" s="67"/>
      <c r="X7" s="67"/>
      <c r="Y7" s="67"/>
      <c r="Z7" s="67"/>
      <c r="AA7" s="67"/>
      <c r="AB7" s="67"/>
      <c r="AD7" s="68"/>
      <c r="AE7" s="69"/>
    </row>
    <row r="8" spans="1:31" x14ac:dyDescent="0.3">
      <c r="A8" s="414"/>
      <c r="B8" s="415"/>
      <c r="C8" s="425"/>
      <c r="D8" s="414"/>
      <c r="E8" s="428"/>
      <c r="F8" s="428"/>
      <c r="G8" s="428"/>
      <c r="H8" s="415"/>
      <c r="I8" s="432"/>
      <c r="J8" s="433"/>
      <c r="K8" s="414"/>
      <c r="L8" s="415"/>
      <c r="M8" s="404" t="s">
        <v>130</v>
      </c>
      <c r="N8" s="405"/>
      <c r="O8" s="406"/>
      <c r="P8" s="407"/>
      <c r="Q8" s="67"/>
      <c r="R8" s="67"/>
      <c r="S8" s="67"/>
      <c r="T8" s="67"/>
      <c r="U8" s="67"/>
      <c r="V8" s="67"/>
      <c r="W8" s="67"/>
      <c r="X8" s="67"/>
      <c r="Y8" s="67"/>
      <c r="Z8" s="67"/>
      <c r="AA8" s="67"/>
      <c r="AB8" s="67"/>
      <c r="AD8" s="68"/>
      <c r="AE8" s="69"/>
    </row>
    <row r="9" spans="1:31" ht="14.4" thickBot="1" x14ac:dyDescent="0.35">
      <c r="A9" s="416"/>
      <c r="B9" s="417"/>
      <c r="C9" s="426"/>
      <c r="D9" s="416"/>
      <c r="E9" s="429"/>
      <c r="F9" s="429"/>
      <c r="G9" s="429"/>
      <c r="H9" s="417"/>
      <c r="I9" s="434"/>
      <c r="J9" s="435"/>
      <c r="K9" s="416"/>
      <c r="L9" s="417"/>
      <c r="M9" s="408" t="s">
        <v>131</v>
      </c>
      <c r="N9" s="409"/>
      <c r="O9" s="410" t="s">
        <v>129</v>
      </c>
      <c r="P9" s="411"/>
      <c r="Q9" s="67"/>
      <c r="R9" s="67"/>
      <c r="S9" s="67"/>
      <c r="T9" s="67"/>
      <c r="U9" s="67"/>
      <c r="V9" s="67"/>
      <c r="W9" s="67"/>
      <c r="X9" s="67"/>
      <c r="Y9" s="67"/>
      <c r="Z9" s="67"/>
      <c r="AA9" s="67"/>
      <c r="AB9" s="67"/>
      <c r="AD9" s="68"/>
      <c r="AE9" s="69"/>
    </row>
    <row r="10" spans="1:31" ht="15" customHeight="1" thickBot="1" x14ac:dyDescent="0.35">
      <c r="A10" s="71"/>
      <c r="B10" s="72"/>
      <c r="C10" s="72"/>
      <c r="D10" s="73"/>
      <c r="E10" s="73"/>
      <c r="F10" s="73"/>
      <c r="G10" s="73"/>
      <c r="H10" s="73"/>
      <c r="I10" s="74"/>
      <c r="J10" s="74"/>
      <c r="K10" s="73"/>
      <c r="L10" s="73"/>
      <c r="M10" s="75"/>
      <c r="N10" s="75"/>
      <c r="O10" s="76"/>
      <c r="P10" s="76"/>
      <c r="Q10" s="72"/>
      <c r="R10" s="72"/>
      <c r="S10" s="72"/>
      <c r="T10" s="72"/>
      <c r="U10" s="72"/>
      <c r="V10" s="72"/>
      <c r="W10" s="72"/>
      <c r="X10" s="72"/>
      <c r="Y10" s="72"/>
      <c r="Z10" s="72"/>
      <c r="AA10" s="72"/>
      <c r="AB10" s="72"/>
      <c r="AD10" s="77"/>
      <c r="AE10" s="78"/>
    </row>
    <row r="11" spans="1:31" ht="15" customHeight="1" x14ac:dyDescent="0.3">
      <c r="A11" s="412" t="s">
        <v>10</v>
      </c>
      <c r="B11" s="413"/>
      <c r="C11" s="349" t="s">
        <v>132</v>
      </c>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1"/>
    </row>
    <row r="12" spans="1:31" ht="15" customHeight="1" x14ac:dyDescent="0.3">
      <c r="A12" s="414"/>
      <c r="B12" s="415"/>
      <c r="C12" s="418"/>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20"/>
    </row>
    <row r="13" spans="1:31" ht="15" customHeight="1" thickBot="1" x14ac:dyDescent="0.35">
      <c r="A13" s="416"/>
      <c r="B13" s="417"/>
      <c r="C13" s="421"/>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3"/>
    </row>
    <row r="14" spans="1:31" ht="9" customHeight="1" thickBot="1" x14ac:dyDescent="0.35">
      <c r="A14" s="80"/>
      <c r="B14" s="81"/>
      <c r="C14" s="82"/>
      <c r="D14" s="82"/>
      <c r="E14" s="82"/>
      <c r="F14" s="82"/>
      <c r="G14" s="82"/>
      <c r="H14" s="82"/>
      <c r="I14" s="82"/>
      <c r="J14" s="82"/>
      <c r="K14" s="82"/>
      <c r="L14" s="82"/>
      <c r="M14" s="83"/>
      <c r="N14" s="83"/>
      <c r="O14" s="83"/>
      <c r="P14" s="83"/>
      <c r="Q14" s="83"/>
      <c r="R14" s="84"/>
      <c r="S14" s="84"/>
      <c r="T14" s="84"/>
      <c r="U14" s="84"/>
      <c r="V14" s="84"/>
      <c r="W14" s="84"/>
      <c r="X14" s="84"/>
      <c r="Y14" s="73"/>
      <c r="Z14" s="73"/>
      <c r="AA14" s="73"/>
      <c r="AB14" s="73"/>
      <c r="AD14" s="73"/>
      <c r="AE14" s="79"/>
    </row>
    <row r="15" spans="1:31" ht="39" customHeight="1" thickBot="1" x14ac:dyDescent="0.35">
      <c r="A15" s="385" t="s">
        <v>12</v>
      </c>
      <c r="B15" s="386"/>
      <c r="C15" s="396" t="s">
        <v>426</v>
      </c>
      <c r="D15" s="397"/>
      <c r="E15" s="397"/>
      <c r="F15" s="397"/>
      <c r="G15" s="397"/>
      <c r="H15" s="397"/>
      <c r="I15" s="397"/>
      <c r="J15" s="397"/>
      <c r="K15" s="398"/>
      <c r="L15" s="390" t="s">
        <v>14</v>
      </c>
      <c r="M15" s="391"/>
      <c r="N15" s="391"/>
      <c r="O15" s="391"/>
      <c r="P15" s="391"/>
      <c r="Q15" s="392"/>
      <c r="R15" s="399" t="s">
        <v>134</v>
      </c>
      <c r="S15" s="400"/>
      <c r="T15" s="400"/>
      <c r="U15" s="400"/>
      <c r="V15" s="400"/>
      <c r="W15" s="400"/>
      <c r="X15" s="401"/>
      <c r="Y15" s="390" t="s">
        <v>15</v>
      </c>
      <c r="Z15" s="392"/>
      <c r="AA15" s="387" t="s">
        <v>135</v>
      </c>
      <c r="AB15" s="388"/>
      <c r="AC15" s="388"/>
      <c r="AD15" s="388"/>
      <c r="AE15" s="389"/>
    </row>
    <row r="16" spans="1:31" ht="9" customHeight="1" thickBot="1" x14ac:dyDescent="0.35">
      <c r="A16" s="70"/>
      <c r="B16" s="67"/>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D16" s="68"/>
      <c r="AE16" s="69"/>
    </row>
    <row r="17" spans="1:32" s="85" customFormat="1" ht="37.5" customHeight="1" thickBot="1" x14ac:dyDescent="0.35">
      <c r="A17" s="385" t="s">
        <v>17</v>
      </c>
      <c r="B17" s="386"/>
      <c r="C17" s="387" t="s">
        <v>136</v>
      </c>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9"/>
    </row>
    <row r="18" spans="1:32" ht="16.5" customHeight="1" thickBot="1" x14ac:dyDescent="0.35">
      <c r="A18" s="86"/>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D18" s="87"/>
      <c r="AE18" s="88"/>
    </row>
    <row r="19" spans="1:32" ht="32.1" customHeight="1" thickBot="1" x14ac:dyDescent="0.35">
      <c r="A19" s="390" t="s">
        <v>137</v>
      </c>
      <c r="B19" s="391"/>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2"/>
      <c r="AF19" s="89"/>
    </row>
    <row r="20" spans="1:32" ht="32.1" customHeight="1" thickBot="1" x14ac:dyDescent="0.35">
      <c r="A20" s="90" t="s">
        <v>19</v>
      </c>
      <c r="B20" s="393" t="s">
        <v>138</v>
      </c>
      <c r="C20" s="394"/>
      <c r="D20" s="394"/>
      <c r="E20" s="394"/>
      <c r="F20" s="394"/>
      <c r="G20" s="394"/>
      <c r="H20" s="394"/>
      <c r="I20" s="394"/>
      <c r="J20" s="394"/>
      <c r="K20" s="394"/>
      <c r="L20" s="394"/>
      <c r="M20" s="394"/>
      <c r="N20" s="394"/>
      <c r="O20" s="395"/>
      <c r="P20" s="390" t="s">
        <v>139</v>
      </c>
      <c r="Q20" s="391"/>
      <c r="R20" s="391"/>
      <c r="S20" s="391"/>
      <c r="T20" s="391"/>
      <c r="U20" s="391"/>
      <c r="V20" s="391"/>
      <c r="W20" s="391"/>
      <c r="X20" s="391"/>
      <c r="Y20" s="391"/>
      <c r="Z20" s="391"/>
      <c r="AA20" s="391"/>
      <c r="AB20" s="391"/>
      <c r="AC20" s="391"/>
      <c r="AD20" s="391"/>
      <c r="AE20" s="392"/>
      <c r="AF20" s="89"/>
    </row>
    <row r="21" spans="1:32" ht="32.1" customHeight="1" thickBot="1" x14ac:dyDescent="0.35">
      <c r="A21" s="71"/>
      <c r="B21" s="91" t="s">
        <v>140</v>
      </c>
      <c r="C21" s="92" t="s">
        <v>141</v>
      </c>
      <c r="D21" s="92" t="s">
        <v>142</v>
      </c>
      <c r="E21" s="92" t="s">
        <v>143</v>
      </c>
      <c r="F21" s="92" t="s">
        <v>144</v>
      </c>
      <c r="G21" s="92" t="s">
        <v>145</v>
      </c>
      <c r="H21" s="92" t="s">
        <v>146</v>
      </c>
      <c r="I21" s="92" t="s">
        <v>147</v>
      </c>
      <c r="J21" s="92" t="s">
        <v>148</v>
      </c>
      <c r="K21" s="92" t="s">
        <v>149</v>
      </c>
      <c r="L21" s="92" t="s">
        <v>150</v>
      </c>
      <c r="M21" s="92" t="s">
        <v>151</v>
      </c>
      <c r="N21" s="92" t="s">
        <v>102</v>
      </c>
      <c r="O21" s="93" t="s">
        <v>100</v>
      </c>
      <c r="P21" s="94"/>
      <c r="Q21" s="90" t="s">
        <v>140</v>
      </c>
      <c r="R21" s="95" t="s">
        <v>141</v>
      </c>
      <c r="S21" s="95" t="s">
        <v>142</v>
      </c>
      <c r="T21" s="95" t="s">
        <v>143</v>
      </c>
      <c r="U21" s="95" t="s">
        <v>144</v>
      </c>
      <c r="V21" s="95" t="s">
        <v>145</v>
      </c>
      <c r="W21" s="95" t="s">
        <v>146</v>
      </c>
      <c r="X21" s="95" t="s">
        <v>147</v>
      </c>
      <c r="Y21" s="95" t="s">
        <v>148</v>
      </c>
      <c r="Z21" s="95" t="s">
        <v>149</v>
      </c>
      <c r="AA21" s="95" t="s">
        <v>150</v>
      </c>
      <c r="AB21" s="95" t="s">
        <v>151</v>
      </c>
      <c r="AC21" s="95" t="s">
        <v>102</v>
      </c>
      <c r="AD21" s="96" t="s">
        <v>152</v>
      </c>
      <c r="AE21" s="96" t="s">
        <v>153</v>
      </c>
      <c r="AF21" s="97"/>
    </row>
    <row r="22" spans="1:32" ht="32.1" customHeight="1" x14ac:dyDescent="0.3">
      <c r="A22" s="98" t="s">
        <v>31</v>
      </c>
      <c r="B22" s="99">
        <v>0</v>
      </c>
      <c r="C22" s="100">
        <v>0</v>
      </c>
      <c r="D22" s="100">
        <v>0</v>
      </c>
      <c r="E22" s="100">
        <v>0</v>
      </c>
      <c r="F22" s="100">
        <v>0</v>
      </c>
      <c r="G22" s="100">
        <v>0</v>
      </c>
      <c r="H22" s="100">
        <v>0</v>
      </c>
      <c r="I22" s="100">
        <v>0</v>
      </c>
      <c r="J22" s="100">
        <v>0</v>
      </c>
      <c r="K22" s="100">
        <v>0</v>
      </c>
      <c r="L22" s="100">
        <v>0</v>
      </c>
      <c r="M22" s="100">
        <v>0</v>
      </c>
      <c r="N22" s="100">
        <f>SUM(B22:M22)</f>
        <v>0</v>
      </c>
      <c r="O22" s="101"/>
      <c r="P22" s="98" t="s">
        <v>27</v>
      </c>
      <c r="Q22" s="102">
        <v>0</v>
      </c>
      <c r="R22" s="103">
        <v>0</v>
      </c>
      <c r="S22" s="103">
        <v>0</v>
      </c>
      <c r="T22" s="103">
        <v>0</v>
      </c>
      <c r="U22" s="103">
        <v>0</v>
      </c>
      <c r="V22" s="103">
        <v>0</v>
      </c>
      <c r="W22" s="103">
        <v>0</v>
      </c>
      <c r="X22" s="103">
        <v>178540050</v>
      </c>
      <c r="Y22" s="103">
        <v>0</v>
      </c>
      <c r="Z22" s="103">
        <v>0</v>
      </c>
      <c r="AA22" s="103">
        <v>0</v>
      </c>
      <c r="AB22" s="103">
        <v>0</v>
      </c>
      <c r="AC22" s="103">
        <f>SUM(Q22:AB22)</f>
        <v>178540050</v>
      </c>
      <c r="AE22" s="104"/>
      <c r="AF22" s="97"/>
    </row>
    <row r="23" spans="1:32" ht="32.1" customHeight="1" x14ac:dyDescent="0.3">
      <c r="A23" s="105" t="s">
        <v>21</v>
      </c>
      <c r="B23" s="106">
        <v>0</v>
      </c>
      <c r="C23" s="107">
        <v>0</v>
      </c>
      <c r="D23" s="107">
        <v>0</v>
      </c>
      <c r="E23" s="107">
        <v>0</v>
      </c>
      <c r="F23" s="107">
        <v>0</v>
      </c>
      <c r="G23" s="107">
        <v>0</v>
      </c>
      <c r="H23" s="107">
        <v>0</v>
      </c>
      <c r="I23" s="107">
        <v>0</v>
      </c>
      <c r="J23" s="107">
        <v>0</v>
      </c>
      <c r="K23" s="107">
        <v>0</v>
      </c>
      <c r="L23" s="107">
        <v>0</v>
      </c>
      <c r="M23" s="107">
        <v>0</v>
      </c>
      <c r="N23" s="107">
        <f>SUM(B23:M23)</f>
        <v>0</v>
      </c>
      <c r="O23" s="108" t="str">
        <f>IFERROR(N23/(SUMIF(B23:M23,"&gt;0",B22:M22))," ")</f>
        <v xml:space="preserve"> </v>
      </c>
      <c r="P23" s="105" t="s">
        <v>29</v>
      </c>
      <c r="Q23" s="106">
        <v>0</v>
      </c>
      <c r="R23" s="107">
        <v>0</v>
      </c>
      <c r="S23" s="107">
        <v>0</v>
      </c>
      <c r="T23" s="107">
        <v>0</v>
      </c>
      <c r="U23" s="107">
        <v>0</v>
      </c>
      <c r="V23" s="107">
        <v>0</v>
      </c>
      <c r="W23" s="107">
        <v>0</v>
      </c>
      <c r="X23" s="107">
        <v>178540050</v>
      </c>
      <c r="Y23" s="107">
        <v>0</v>
      </c>
      <c r="Z23" s="107">
        <v>0</v>
      </c>
      <c r="AA23" s="107">
        <v>0</v>
      </c>
      <c r="AB23" s="107">
        <v>0</v>
      </c>
      <c r="AC23" s="107">
        <f>SUM(Q23:AB23)</f>
        <v>178540050</v>
      </c>
      <c r="AD23" s="206">
        <f>AC23/SUM(Q22:AB22)</f>
        <v>1</v>
      </c>
      <c r="AE23" s="109">
        <f>AC23/AC22</f>
        <v>1</v>
      </c>
      <c r="AF23" s="97"/>
    </row>
    <row r="24" spans="1:32" ht="32.1" customHeight="1" x14ac:dyDescent="0.3">
      <c r="A24" s="105" t="s">
        <v>23</v>
      </c>
      <c r="B24" s="106">
        <v>0</v>
      </c>
      <c r="C24" s="107">
        <v>0</v>
      </c>
      <c r="D24" s="107">
        <v>0</v>
      </c>
      <c r="E24" s="107">
        <v>0</v>
      </c>
      <c r="F24" s="107">
        <v>0</v>
      </c>
      <c r="G24" s="107">
        <v>0</v>
      </c>
      <c r="H24" s="107">
        <v>0</v>
      </c>
      <c r="I24" s="107">
        <v>0</v>
      </c>
      <c r="J24" s="107">
        <v>0</v>
      </c>
      <c r="K24" s="107">
        <v>0</v>
      </c>
      <c r="L24" s="107">
        <v>0</v>
      </c>
      <c r="M24" s="107">
        <v>0</v>
      </c>
      <c r="N24" s="107">
        <f>SUM(B24:M24)</f>
        <v>0</v>
      </c>
      <c r="O24" s="110"/>
      <c r="P24" s="105" t="s">
        <v>31</v>
      </c>
      <c r="Q24" s="106">
        <v>0</v>
      </c>
      <c r="R24" s="107">
        <v>0</v>
      </c>
      <c r="S24" s="107">
        <v>0</v>
      </c>
      <c r="T24" s="107">
        <v>0</v>
      </c>
      <c r="U24" s="107">
        <v>0</v>
      </c>
      <c r="V24" s="107">
        <v>0</v>
      </c>
      <c r="W24" s="107">
        <v>0</v>
      </c>
      <c r="X24" s="107">
        <v>0</v>
      </c>
      <c r="Y24" s="107">
        <v>21248350</v>
      </c>
      <c r="Z24" s="107">
        <v>39790700</v>
      </c>
      <c r="AA24" s="107">
        <v>39790700</v>
      </c>
      <c r="AB24" s="107">
        <f>39790700+37919600</f>
        <v>77710300</v>
      </c>
      <c r="AC24" s="107">
        <f>SUM(Q24:AB24)</f>
        <v>178540050</v>
      </c>
      <c r="AD24" s="107"/>
      <c r="AE24" s="111"/>
      <c r="AF24" s="97"/>
    </row>
    <row r="25" spans="1:32" ht="32.1" customHeight="1" thickBot="1" x14ac:dyDescent="0.35">
      <c r="A25" s="112" t="s">
        <v>25</v>
      </c>
      <c r="B25" s="113">
        <v>0</v>
      </c>
      <c r="C25" s="114">
        <v>0</v>
      </c>
      <c r="D25" s="114">
        <v>0</v>
      </c>
      <c r="E25" s="114">
        <v>0</v>
      </c>
      <c r="F25" s="114">
        <v>0</v>
      </c>
      <c r="G25" s="114">
        <v>0</v>
      </c>
      <c r="H25" s="114">
        <v>0</v>
      </c>
      <c r="I25" s="114">
        <v>0</v>
      </c>
      <c r="J25" s="114">
        <v>0</v>
      </c>
      <c r="K25" s="114">
        <v>0</v>
      </c>
      <c r="L25" s="114">
        <v>0</v>
      </c>
      <c r="M25" s="114">
        <v>0</v>
      </c>
      <c r="N25" s="114">
        <f>SUM(B25:M25)</f>
        <v>0</v>
      </c>
      <c r="O25" s="115" t="str">
        <f>IFERROR(N25/(SUMIF(B25:M25,"&gt;0",B24:M24))," ")</f>
        <v xml:space="preserve"> </v>
      </c>
      <c r="P25" s="112" t="s">
        <v>25</v>
      </c>
      <c r="Q25" s="113">
        <v>0</v>
      </c>
      <c r="R25" s="114">
        <v>0</v>
      </c>
      <c r="S25" s="114">
        <v>0</v>
      </c>
      <c r="T25" s="114">
        <v>0</v>
      </c>
      <c r="U25" s="114">
        <v>0</v>
      </c>
      <c r="V25" s="114">
        <v>0</v>
      </c>
      <c r="W25" s="114">
        <v>0</v>
      </c>
      <c r="X25" s="114">
        <v>0</v>
      </c>
      <c r="Y25" s="114">
        <v>0</v>
      </c>
      <c r="Z25" s="114">
        <v>0</v>
      </c>
      <c r="AA25" s="114">
        <v>0</v>
      </c>
      <c r="AB25" s="114">
        <v>0</v>
      </c>
      <c r="AC25" s="114">
        <f>SUM(Q25:AB25)</f>
        <v>0</v>
      </c>
      <c r="AD25" s="235">
        <f>AC25/SUM(Q24:AB24)</f>
        <v>0</v>
      </c>
      <c r="AE25" s="116">
        <f>AC25/AC24</f>
        <v>0</v>
      </c>
      <c r="AF25" s="97"/>
    </row>
    <row r="26" spans="1:32" s="117" customFormat="1" ht="16.5" customHeight="1" thickBot="1" x14ac:dyDescent="0.3"/>
    <row r="27" spans="1:32" ht="33.9" customHeight="1" x14ac:dyDescent="0.3">
      <c r="A27" s="381" t="s">
        <v>154</v>
      </c>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3"/>
    </row>
    <row r="28" spans="1:32" ht="15" customHeight="1" x14ac:dyDescent="0.3">
      <c r="A28" s="353" t="s">
        <v>34</v>
      </c>
      <c r="B28" s="355" t="s">
        <v>36</v>
      </c>
      <c r="C28" s="355"/>
      <c r="D28" s="355" t="s">
        <v>155</v>
      </c>
      <c r="E28" s="355"/>
      <c r="F28" s="355"/>
      <c r="G28" s="355"/>
      <c r="H28" s="355"/>
      <c r="I28" s="355"/>
      <c r="J28" s="355"/>
      <c r="K28" s="355"/>
      <c r="L28" s="355"/>
      <c r="M28" s="355"/>
      <c r="N28" s="355"/>
      <c r="O28" s="355"/>
      <c r="P28" s="355" t="s">
        <v>102</v>
      </c>
      <c r="Q28" s="355" t="s">
        <v>156</v>
      </c>
      <c r="R28" s="355"/>
      <c r="S28" s="355"/>
      <c r="T28" s="355"/>
      <c r="U28" s="355"/>
      <c r="V28" s="355"/>
      <c r="W28" s="355"/>
      <c r="X28" s="355"/>
      <c r="Y28" s="355" t="s">
        <v>157</v>
      </c>
      <c r="Z28" s="355"/>
      <c r="AA28" s="355"/>
      <c r="AB28" s="355"/>
      <c r="AC28" s="355"/>
      <c r="AD28" s="355"/>
      <c r="AE28" s="380"/>
    </row>
    <row r="29" spans="1:32" ht="27" customHeight="1" x14ac:dyDescent="0.3">
      <c r="A29" s="353"/>
      <c r="B29" s="355"/>
      <c r="C29" s="355"/>
      <c r="D29" s="118" t="s">
        <v>140</v>
      </c>
      <c r="E29" s="118" t="s">
        <v>141</v>
      </c>
      <c r="F29" s="118" t="s">
        <v>142</v>
      </c>
      <c r="G29" s="118" t="s">
        <v>143</v>
      </c>
      <c r="H29" s="118" t="s">
        <v>144</v>
      </c>
      <c r="I29" s="118" t="s">
        <v>145</v>
      </c>
      <c r="J29" s="118" t="s">
        <v>146</v>
      </c>
      <c r="K29" s="118" t="s">
        <v>147</v>
      </c>
      <c r="L29" s="118" t="s">
        <v>148</v>
      </c>
      <c r="M29" s="118" t="s">
        <v>149</v>
      </c>
      <c r="N29" s="118" t="s">
        <v>150</v>
      </c>
      <c r="O29" s="118" t="s">
        <v>151</v>
      </c>
      <c r="P29" s="355"/>
      <c r="Q29" s="355"/>
      <c r="R29" s="355"/>
      <c r="S29" s="355"/>
      <c r="T29" s="355"/>
      <c r="U29" s="355"/>
      <c r="V29" s="355"/>
      <c r="W29" s="355"/>
      <c r="X29" s="355"/>
      <c r="Y29" s="355"/>
      <c r="Z29" s="355"/>
      <c r="AA29" s="355"/>
      <c r="AB29" s="355"/>
      <c r="AC29" s="355"/>
      <c r="AD29" s="355"/>
      <c r="AE29" s="380"/>
    </row>
    <row r="30" spans="1:32" ht="42" customHeight="1" thickBot="1" x14ac:dyDescent="0.35">
      <c r="A30" s="119"/>
      <c r="B30" s="376"/>
      <c r="C30" s="376"/>
      <c r="D30" s="63"/>
      <c r="E30" s="63"/>
      <c r="F30" s="63"/>
      <c r="G30" s="63"/>
      <c r="H30" s="63"/>
      <c r="I30" s="63"/>
      <c r="J30" s="63"/>
      <c r="K30" s="63"/>
      <c r="L30" s="63"/>
      <c r="M30" s="63"/>
      <c r="N30" s="63"/>
      <c r="O30" s="63"/>
      <c r="P30" s="120">
        <f>SUM(D30:O30)</f>
        <v>0</v>
      </c>
      <c r="Q30" s="377" t="s">
        <v>158</v>
      </c>
      <c r="R30" s="377"/>
      <c r="S30" s="377"/>
      <c r="T30" s="377"/>
      <c r="U30" s="377"/>
      <c r="V30" s="377"/>
      <c r="W30" s="377"/>
      <c r="X30" s="377"/>
      <c r="Y30" s="377" t="s">
        <v>43</v>
      </c>
      <c r="Z30" s="377"/>
      <c r="AA30" s="377"/>
      <c r="AB30" s="377"/>
      <c r="AC30" s="377"/>
      <c r="AD30" s="377"/>
      <c r="AE30" s="378"/>
    </row>
    <row r="31" spans="1:32" ht="12" customHeight="1" thickBot="1" x14ac:dyDescent="0.35">
      <c r="A31" s="121"/>
      <c r="B31" s="122"/>
      <c r="C31" s="122"/>
      <c r="D31" s="73"/>
      <c r="E31" s="73"/>
      <c r="F31" s="73"/>
      <c r="G31" s="73"/>
      <c r="H31" s="73"/>
      <c r="I31" s="73"/>
      <c r="J31" s="73"/>
      <c r="K31" s="73"/>
      <c r="L31" s="73"/>
      <c r="M31" s="73"/>
      <c r="N31" s="73"/>
      <c r="O31" s="73"/>
      <c r="P31" s="123"/>
      <c r="Q31" s="124"/>
      <c r="R31" s="124"/>
      <c r="S31" s="124"/>
      <c r="T31" s="124"/>
      <c r="U31" s="124"/>
      <c r="V31" s="124"/>
      <c r="W31" s="124"/>
      <c r="X31" s="124"/>
      <c r="Y31" s="124"/>
      <c r="Z31" s="124"/>
      <c r="AA31" s="124"/>
      <c r="AB31" s="124"/>
      <c r="AC31" s="124"/>
      <c r="AD31" s="124"/>
      <c r="AE31" s="125"/>
    </row>
    <row r="32" spans="1:32" ht="45" customHeight="1" x14ac:dyDescent="0.3">
      <c r="A32" s="349" t="s">
        <v>159</v>
      </c>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1"/>
    </row>
    <row r="33" spans="1:41" ht="23.1" customHeight="1" x14ac:dyDescent="0.3">
      <c r="A33" s="353" t="s">
        <v>44</v>
      </c>
      <c r="B33" s="355" t="s">
        <v>46</v>
      </c>
      <c r="C33" s="355" t="s">
        <v>36</v>
      </c>
      <c r="D33" s="355" t="s">
        <v>160</v>
      </c>
      <c r="E33" s="355"/>
      <c r="F33" s="355"/>
      <c r="G33" s="355"/>
      <c r="H33" s="355"/>
      <c r="I33" s="355"/>
      <c r="J33" s="355"/>
      <c r="K33" s="355"/>
      <c r="L33" s="355"/>
      <c r="M33" s="355"/>
      <c r="N33" s="355"/>
      <c r="O33" s="355"/>
      <c r="P33" s="355"/>
      <c r="Q33" s="355" t="s">
        <v>161</v>
      </c>
      <c r="R33" s="355"/>
      <c r="S33" s="355"/>
      <c r="T33" s="355"/>
      <c r="U33" s="355"/>
      <c r="V33" s="355"/>
      <c r="W33" s="355"/>
      <c r="X33" s="355"/>
      <c r="Y33" s="355"/>
      <c r="Z33" s="355"/>
      <c r="AA33" s="355"/>
      <c r="AB33" s="355"/>
      <c r="AC33" s="355"/>
      <c r="AD33" s="355"/>
      <c r="AE33" s="380"/>
      <c r="AG33" s="126"/>
      <c r="AH33" s="126"/>
      <c r="AI33" s="126"/>
      <c r="AJ33" s="126"/>
      <c r="AK33" s="126"/>
      <c r="AL33" s="126"/>
      <c r="AM33" s="126"/>
      <c r="AN33" s="126"/>
      <c r="AO33" s="126"/>
    </row>
    <row r="34" spans="1:41" ht="27" customHeight="1" x14ac:dyDescent="0.3">
      <c r="A34" s="353"/>
      <c r="B34" s="355"/>
      <c r="C34" s="379"/>
      <c r="D34" s="118" t="s">
        <v>140</v>
      </c>
      <c r="E34" s="118" t="s">
        <v>141</v>
      </c>
      <c r="F34" s="118" t="s">
        <v>142</v>
      </c>
      <c r="G34" s="118" t="s">
        <v>143</v>
      </c>
      <c r="H34" s="118" t="s">
        <v>144</v>
      </c>
      <c r="I34" s="118" t="s">
        <v>145</v>
      </c>
      <c r="J34" s="118" t="s">
        <v>146</v>
      </c>
      <c r="K34" s="118" t="s">
        <v>147</v>
      </c>
      <c r="L34" s="118" t="s">
        <v>148</v>
      </c>
      <c r="M34" s="118" t="s">
        <v>149</v>
      </c>
      <c r="N34" s="118" t="s">
        <v>150</v>
      </c>
      <c r="O34" s="118" t="s">
        <v>151</v>
      </c>
      <c r="P34" s="118" t="s">
        <v>102</v>
      </c>
      <c r="Q34" s="362" t="s">
        <v>52</v>
      </c>
      <c r="R34" s="363"/>
      <c r="S34" s="363"/>
      <c r="T34" s="364"/>
      <c r="U34" s="355" t="s">
        <v>54</v>
      </c>
      <c r="V34" s="355"/>
      <c r="W34" s="355"/>
      <c r="X34" s="355"/>
      <c r="Y34" s="355" t="s">
        <v>56</v>
      </c>
      <c r="Z34" s="355"/>
      <c r="AA34" s="355"/>
      <c r="AB34" s="355"/>
      <c r="AC34" s="355" t="s">
        <v>58</v>
      </c>
      <c r="AD34" s="355"/>
      <c r="AE34" s="380"/>
      <c r="AG34" s="126"/>
      <c r="AH34" s="126"/>
      <c r="AI34" s="126"/>
      <c r="AJ34" s="126"/>
      <c r="AK34" s="126"/>
      <c r="AL34" s="126"/>
      <c r="AM34" s="126"/>
      <c r="AN34" s="126"/>
      <c r="AO34" s="126"/>
    </row>
    <row r="35" spans="1:41" ht="216.6" customHeight="1" x14ac:dyDescent="0.3">
      <c r="A35" s="366" t="str">
        <f>+C17</f>
        <v>Desarrollar 1 estrategia para potenciar las habilidades y capacidades de las mujeres en sus diversidades que aporten a su empoderamiento y autonomía económica. (Producto MGA - Servicio de educación informal)</v>
      </c>
      <c r="B35" s="368">
        <v>0.39</v>
      </c>
      <c r="C35" s="127" t="s">
        <v>48</v>
      </c>
      <c r="D35" s="128">
        <f>D73</f>
        <v>0</v>
      </c>
      <c r="E35" s="128">
        <f t="shared" ref="E35" si="0">E73</f>
        <v>0</v>
      </c>
      <c r="F35" s="128">
        <f t="shared" ref="F35:O35" si="1">F73</f>
        <v>0</v>
      </c>
      <c r="G35" s="128">
        <f t="shared" si="1"/>
        <v>0</v>
      </c>
      <c r="H35" s="128">
        <f t="shared" si="1"/>
        <v>0</v>
      </c>
      <c r="I35" s="128">
        <f t="shared" si="1"/>
        <v>0</v>
      </c>
      <c r="J35" s="128">
        <f t="shared" si="1"/>
        <v>0</v>
      </c>
      <c r="K35" s="128">
        <f t="shared" si="1"/>
        <v>4.1025641025641026E-2</v>
      </c>
      <c r="L35" s="128">
        <f t="shared" si="1"/>
        <v>0.25641025641025644</v>
      </c>
      <c r="M35" s="128">
        <f t="shared" si="1"/>
        <v>0.16666666666666666</v>
      </c>
      <c r="N35" s="128">
        <f t="shared" si="1"/>
        <v>0</v>
      </c>
      <c r="O35" s="128">
        <f t="shared" si="1"/>
        <v>0.53589743589743588</v>
      </c>
      <c r="P35" s="129">
        <f>SUM(D35:O35)</f>
        <v>1</v>
      </c>
      <c r="Q35" s="370" t="s">
        <v>427</v>
      </c>
      <c r="R35" s="371"/>
      <c r="S35" s="371"/>
      <c r="T35" s="372"/>
      <c r="U35" s="345" t="s">
        <v>428</v>
      </c>
      <c r="V35" s="345"/>
      <c r="W35" s="345"/>
      <c r="X35" s="345"/>
      <c r="Y35" s="345"/>
      <c r="Z35" s="345"/>
      <c r="AA35" s="345"/>
      <c r="AB35" s="345"/>
      <c r="AC35" s="344" t="s">
        <v>413</v>
      </c>
      <c r="AD35" s="345"/>
      <c r="AE35" s="346"/>
      <c r="AG35" s="126"/>
      <c r="AH35" s="126"/>
      <c r="AI35" s="126"/>
      <c r="AJ35" s="126"/>
      <c r="AK35" s="126"/>
      <c r="AL35" s="126"/>
      <c r="AM35" s="126"/>
      <c r="AN35" s="126"/>
      <c r="AO35" s="126"/>
    </row>
    <row r="36" spans="1:41" ht="216.6" customHeight="1" thickBot="1" x14ac:dyDescent="0.35">
      <c r="A36" s="367"/>
      <c r="B36" s="369"/>
      <c r="C36" s="130" t="s">
        <v>50</v>
      </c>
      <c r="D36" s="131">
        <f>D70</f>
        <v>0</v>
      </c>
      <c r="E36" s="131">
        <f t="shared" ref="E36" si="2">E70</f>
        <v>0</v>
      </c>
      <c r="F36" s="131">
        <f t="shared" ref="F36:O36" si="3">F70</f>
        <v>0</v>
      </c>
      <c r="G36" s="131">
        <f t="shared" si="3"/>
        <v>0</v>
      </c>
      <c r="H36" s="131">
        <f t="shared" si="3"/>
        <v>0</v>
      </c>
      <c r="I36" s="131">
        <f t="shared" si="3"/>
        <v>0</v>
      </c>
      <c r="J36" s="131">
        <f t="shared" si="3"/>
        <v>0</v>
      </c>
      <c r="K36" s="131">
        <f t="shared" si="3"/>
        <v>0.29743589743589743</v>
      </c>
      <c r="L36" s="131">
        <f t="shared" si="3"/>
        <v>0</v>
      </c>
      <c r="M36" s="131">
        <f t="shared" si="3"/>
        <v>0</v>
      </c>
      <c r="N36" s="131">
        <f t="shared" si="3"/>
        <v>0</v>
      </c>
      <c r="O36" s="131">
        <f t="shared" si="3"/>
        <v>0</v>
      </c>
      <c r="P36" s="231">
        <f>SUM(D36:O36)</f>
        <v>0.29743589743589743</v>
      </c>
      <c r="Q36" s="373"/>
      <c r="R36" s="374"/>
      <c r="S36" s="374"/>
      <c r="T36" s="375"/>
      <c r="U36" s="347"/>
      <c r="V36" s="347"/>
      <c r="W36" s="347"/>
      <c r="X36" s="347"/>
      <c r="Y36" s="347"/>
      <c r="Z36" s="347"/>
      <c r="AA36" s="347"/>
      <c r="AB36" s="347"/>
      <c r="AC36" s="347"/>
      <c r="AD36" s="347"/>
      <c r="AE36" s="348"/>
      <c r="AG36" s="126"/>
      <c r="AH36" s="126"/>
      <c r="AI36" s="126"/>
      <c r="AJ36" s="126"/>
      <c r="AK36" s="126"/>
      <c r="AL36" s="126"/>
      <c r="AM36" s="126"/>
      <c r="AN36" s="126"/>
      <c r="AO36" s="126"/>
    </row>
    <row r="37" spans="1:41" s="117" customFormat="1" ht="17.25" customHeight="1" thickBot="1" x14ac:dyDescent="0.3"/>
    <row r="38" spans="1:41" ht="45" customHeight="1" thickBot="1" x14ac:dyDescent="0.35">
      <c r="A38" s="349" t="s">
        <v>162</v>
      </c>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1"/>
      <c r="AG38" s="126"/>
      <c r="AH38" s="126"/>
      <c r="AI38" s="126"/>
      <c r="AJ38" s="126"/>
      <c r="AK38" s="126"/>
      <c r="AL38" s="126"/>
      <c r="AM38" s="126"/>
      <c r="AN38" s="126"/>
      <c r="AO38" s="126"/>
    </row>
    <row r="39" spans="1:41" ht="26.1" customHeight="1" x14ac:dyDescent="0.3">
      <c r="A39" s="352" t="s">
        <v>60</v>
      </c>
      <c r="B39" s="354" t="s">
        <v>163</v>
      </c>
      <c r="C39" s="356" t="s">
        <v>164</v>
      </c>
      <c r="D39" s="358" t="s">
        <v>165</v>
      </c>
      <c r="E39" s="359"/>
      <c r="F39" s="359"/>
      <c r="G39" s="359"/>
      <c r="H39" s="359"/>
      <c r="I39" s="359"/>
      <c r="J39" s="359"/>
      <c r="K39" s="359"/>
      <c r="L39" s="359"/>
      <c r="M39" s="359"/>
      <c r="N39" s="359"/>
      <c r="O39" s="359"/>
      <c r="P39" s="360"/>
      <c r="Q39" s="354" t="s">
        <v>166</v>
      </c>
      <c r="R39" s="354"/>
      <c r="S39" s="354"/>
      <c r="T39" s="354"/>
      <c r="U39" s="354"/>
      <c r="V39" s="354"/>
      <c r="W39" s="354"/>
      <c r="X39" s="354"/>
      <c r="Y39" s="354"/>
      <c r="Z39" s="354"/>
      <c r="AA39" s="354"/>
      <c r="AB39" s="354"/>
      <c r="AC39" s="354"/>
      <c r="AD39" s="354"/>
      <c r="AE39" s="361"/>
      <c r="AG39" s="126"/>
      <c r="AH39" s="126"/>
      <c r="AI39" s="126"/>
      <c r="AJ39" s="126"/>
      <c r="AK39" s="126"/>
      <c r="AL39" s="126"/>
      <c r="AM39" s="126"/>
      <c r="AN39" s="126"/>
      <c r="AO39" s="126"/>
    </row>
    <row r="40" spans="1:41" ht="26.1" customHeight="1" x14ac:dyDescent="0.3">
      <c r="A40" s="353"/>
      <c r="B40" s="355"/>
      <c r="C40" s="357"/>
      <c r="D40" s="118" t="s">
        <v>167</v>
      </c>
      <c r="E40" s="118" t="s">
        <v>168</v>
      </c>
      <c r="F40" s="118" t="s">
        <v>169</v>
      </c>
      <c r="G40" s="118" t="s">
        <v>170</v>
      </c>
      <c r="H40" s="118" t="s">
        <v>171</v>
      </c>
      <c r="I40" s="118" t="s">
        <v>172</v>
      </c>
      <c r="J40" s="118" t="s">
        <v>173</v>
      </c>
      <c r="K40" s="118" t="s">
        <v>174</v>
      </c>
      <c r="L40" s="118" t="s">
        <v>175</v>
      </c>
      <c r="M40" s="118" t="s">
        <v>176</v>
      </c>
      <c r="N40" s="118" t="s">
        <v>177</v>
      </c>
      <c r="O40" s="118" t="s">
        <v>178</v>
      </c>
      <c r="P40" s="118" t="s">
        <v>179</v>
      </c>
      <c r="Q40" s="362" t="s">
        <v>180</v>
      </c>
      <c r="R40" s="363"/>
      <c r="S40" s="363"/>
      <c r="T40" s="363"/>
      <c r="U40" s="363"/>
      <c r="V40" s="363"/>
      <c r="W40" s="363"/>
      <c r="X40" s="364"/>
      <c r="Y40" s="362" t="s">
        <v>68</v>
      </c>
      <c r="Z40" s="363"/>
      <c r="AA40" s="363"/>
      <c r="AB40" s="363"/>
      <c r="AC40" s="363"/>
      <c r="AD40" s="363"/>
      <c r="AE40" s="365"/>
      <c r="AG40" s="133"/>
      <c r="AH40" s="133"/>
      <c r="AI40" s="133"/>
      <c r="AJ40" s="133"/>
      <c r="AK40" s="133"/>
      <c r="AL40" s="133"/>
      <c r="AM40" s="133"/>
      <c r="AN40" s="133"/>
      <c r="AO40" s="133"/>
    </row>
    <row r="41" spans="1:41" ht="46.2" customHeight="1" x14ac:dyDescent="0.3">
      <c r="A41" s="326" t="s">
        <v>429</v>
      </c>
      <c r="B41" s="327">
        <v>0.16</v>
      </c>
      <c r="C41" s="135" t="s">
        <v>48</v>
      </c>
      <c r="D41" s="136">
        <v>0</v>
      </c>
      <c r="E41" s="136">
        <v>0</v>
      </c>
      <c r="F41" s="136">
        <v>0</v>
      </c>
      <c r="G41" s="136">
        <v>0</v>
      </c>
      <c r="H41" s="136">
        <v>0</v>
      </c>
      <c r="I41" s="136">
        <v>0</v>
      </c>
      <c r="J41" s="136">
        <v>0</v>
      </c>
      <c r="K41" s="136">
        <v>0.1</v>
      </c>
      <c r="L41" s="136">
        <v>0</v>
      </c>
      <c r="M41" s="136">
        <v>0</v>
      </c>
      <c r="N41" s="136">
        <v>0</v>
      </c>
      <c r="O41" s="136">
        <v>0.9</v>
      </c>
      <c r="P41" s="137">
        <f t="shared" ref="P41:P46" si="4">SUM(D41:O41)</f>
        <v>1</v>
      </c>
      <c r="Q41" s="328" t="s">
        <v>414</v>
      </c>
      <c r="R41" s="329"/>
      <c r="S41" s="329"/>
      <c r="T41" s="329"/>
      <c r="U41" s="329"/>
      <c r="V41" s="329"/>
      <c r="W41" s="329"/>
      <c r="X41" s="330"/>
      <c r="Y41" s="334" t="s">
        <v>410</v>
      </c>
      <c r="Z41" s="335"/>
      <c r="AA41" s="335"/>
      <c r="AB41" s="335"/>
      <c r="AC41" s="335"/>
      <c r="AD41" s="335"/>
      <c r="AE41" s="336"/>
      <c r="AG41" s="138"/>
      <c r="AH41" s="138"/>
      <c r="AI41" s="138"/>
      <c r="AJ41" s="138"/>
      <c r="AK41" s="138"/>
      <c r="AL41" s="138"/>
      <c r="AM41" s="138"/>
      <c r="AN41" s="138"/>
      <c r="AO41" s="138"/>
    </row>
    <row r="42" spans="1:41" ht="46.2" customHeight="1" x14ac:dyDescent="0.3">
      <c r="A42" s="326"/>
      <c r="B42" s="327"/>
      <c r="C42" s="139" t="s">
        <v>50</v>
      </c>
      <c r="D42" s="140">
        <v>0</v>
      </c>
      <c r="E42" s="140">
        <v>0</v>
      </c>
      <c r="F42" s="140">
        <v>0</v>
      </c>
      <c r="G42" s="140">
        <v>0</v>
      </c>
      <c r="H42" s="140">
        <v>0</v>
      </c>
      <c r="I42" s="140">
        <v>0</v>
      </c>
      <c r="J42" s="140">
        <v>0</v>
      </c>
      <c r="K42" s="140">
        <v>0.1</v>
      </c>
      <c r="L42" s="140"/>
      <c r="M42" s="140"/>
      <c r="N42" s="140"/>
      <c r="O42" s="140"/>
      <c r="P42" s="236">
        <f t="shared" si="4"/>
        <v>0.1</v>
      </c>
      <c r="Q42" s="331"/>
      <c r="R42" s="332"/>
      <c r="S42" s="332"/>
      <c r="T42" s="332"/>
      <c r="U42" s="332"/>
      <c r="V42" s="332"/>
      <c r="W42" s="332"/>
      <c r="X42" s="333"/>
      <c r="Y42" s="337"/>
      <c r="Z42" s="338"/>
      <c r="AA42" s="338"/>
      <c r="AB42" s="338"/>
      <c r="AC42" s="338"/>
      <c r="AD42" s="338"/>
      <c r="AE42" s="339"/>
    </row>
    <row r="43" spans="1:41" ht="46.2" customHeight="1" x14ac:dyDescent="0.3">
      <c r="A43" s="326" t="s">
        <v>181</v>
      </c>
      <c r="B43" s="327">
        <v>0.13</v>
      </c>
      <c r="C43" s="135" t="s">
        <v>48</v>
      </c>
      <c r="D43" s="136">
        <v>0</v>
      </c>
      <c r="E43" s="136">
        <v>0</v>
      </c>
      <c r="F43" s="136">
        <v>0</v>
      </c>
      <c r="G43" s="136">
        <v>0</v>
      </c>
      <c r="H43" s="136">
        <v>0</v>
      </c>
      <c r="I43" s="136">
        <v>0</v>
      </c>
      <c r="J43" s="136">
        <v>0</v>
      </c>
      <c r="K43" s="136">
        <v>0</v>
      </c>
      <c r="L43" s="136">
        <v>0</v>
      </c>
      <c r="M43" s="141">
        <v>0.5</v>
      </c>
      <c r="N43" s="136">
        <v>0</v>
      </c>
      <c r="O43" s="141">
        <v>0.5</v>
      </c>
      <c r="P43" s="134">
        <f>SUM(D43:O43)</f>
        <v>1</v>
      </c>
      <c r="Q43" s="328" t="s">
        <v>415</v>
      </c>
      <c r="R43" s="329"/>
      <c r="S43" s="329"/>
      <c r="T43" s="329"/>
      <c r="U43" s="329"/>
      <c r="V43" s="329"/>
      <c r="W43" s="329"/>
      <c r="X43" s="330"/>
      <c r="Y43" s="334" t="s">
        <v>410</v>
      </c>
      <c r="Z43" s="335"/>
      <c r="AA43" s="335"/>
      <c r="AB43" s="335"/>
      <c r="AC43" s="335"/>
      <c r="AD43" s="335"/>
      <c r="AE43" s="336"/>
    </row>
    <row r="44" spans="1:41" ht="50.25" customHeight="1" x14ac:dyDescent="0.3">
      <c r="A44" s="326"/>
      <c r="B44" s="327"/>
      <c r="C44" s="139" t="s">
        <v>50</v>
      </c>
      <c r="D44" s="140">
        <v>0</v>
      </c>
      <c r="E44" s="140">
        <v>0</v>
      </c>
      <c r="F44" s="140">
        <v>0</v>
      </c>
      <c r="G44" s="140">
        <v>0</v>
      </c>
      <c r="H44" s="140">
        <v>0</v>
      </c>
      <c r="I44" s="140">
        <v>0</v>
      </c>
      <c r="J44" s="140">
        <v>0</v>
      </c>
      <c r="K44" s="140">
        <v>0</v>
      </c>
      <c r="L44" s="140"/>
      <c r="M44" s="140"/>
      <c r="N44" s="140"/>
      <c r="O44" s="140"/>
      <c r="P44" s="236">
        <f t="shared" si="4"/>
        <v>0</v>
      </c>
      <c r="Q44" s="331"/>
      <c r="R44" s="332"/>
      <c r="S44" s="332"/>
      <c r="T44" s="332"/>
      <c r="U44" s="332"/>
      <c r="V44" s="332"/>
      <c r="W44" s="332"/>
      <c r="X44" s="333"/>
      <c r="Y44" s="337"/>
      <c r="Z44" s="338"/>
      <c r="AA44" s="338"/>
      <c r="AB44" s="338"/>
      <c r="AC44" s="338"/>
      <c r="AD44" s="338"/>
      <c r="AE44" s="339"/>
    </row>
    <row r="45" spans="1:41" ht="46.2" customHeight="1" x14ac:dyDescent="0.3">
      <c r="A45" s="326" t="s">
        <v>182</v>
      </c>
      <c r="B45" s="327">
        <v>0.1</v>
      </c>
      <c r="C45" s="135" t="s">
        <v>48</v>
      </c>
      <c r="D45" s="136">
        <v>0</v>
      </c>
      <c r="E45" s="136">
        <v>0</v>
      </c>
      <c r="F45" s="136">
        <v>0</v>
      </c>
      <c r="G45" s="136">
        <v>0</v>
      </c>
      <c r="H45" s="136">
        <v>0</v>
      </c>
      <c r="I45" s="136">
        <v>0</v>
      </c>
      <c r="J45" s="136">
        <v>0</v>
      </c>
      <c r="K45" s="136">
        <v>0</v>
      </c>
      <c r="L45" s="136">
        <v>1</v>
      </c>
      <c r="M45" s="136">
        <v>0</v>
      </c>
      <c r="N45" s="136">
        <v>0</v>
      </c>
      <c r="O45" s="136">
        <v>0</v>
      </c>
      <c r="P45" s="137">
        <f t="shared" si="4"/>
        <v>1</v>
      </c>
      <c r="Q45" s="328" t="s">
        <v>430</v>
      </c>
      <c r="R45" s="329"/>
      <c r="S45" s="329"/>
      <c r="T45" s="329"/>
      <c r="U45" s="329"/>
      <c r="V45" s="329"/>
      <c r="W45" s="329"/>
      <c r="X45" s="330"/>
      <c r="Y45" s="334" t="s">
        <v>410</v>
      </c>
      <c r="Z45" s="335"/>
      <c r="AA45" s="335"/>
      <c r="AB45" s="335"/>
      <c r="AC45" s="335"/>
      <c r="AD45" s="335"/>
      <c r="AE45" s="336"/>
    </row>
    <row r="46" spans="1:41" ht="46.2" customHeight="1" x14ac:dyDescent="0.3">
      <c r="A46" s="326"/>
      <c r="B46" s="327"/>
      <c r="C46" s="139" t="s">
        <v>50</v>
      </c>
      <c r="D46" s="140">
        <v>0</v>
      </c>
      <c r="E46" s="140">
        <v>0</v>
      </c>
      <c r="F46" s="140">
        <v>0</v>
      </c>
      <c r="G46" s="140">
        <v>0</v>
      </c>
      <c r="H46" s="140">
        <v>0</v>
      </c>
      <c r="I46" s="140">
        <v>0</v>
      </c>
      <c r="J46" s="140">
        <v>0</v>
      </c>
      <c r="K46" s="140">
        <v>1</v>
      </c>
      <c r="L46" s="140"/>
      <c r="M46" s="140"/>
      <c r="N46" s="140"/>
      <c r="O46" s="140"/>
      <c r="P46" s="236">
        <f t="shared" si="4"/>
        <v>1</v>
      </c>
      <c r="Q46" s="331"/>
      <c r="R46" s="332"/>
      <c r="S46" s="332"/>
      <c r="T46" s="332"/>
      <c r="U46" s="332"/>
      <c r="V46" s="332"/>
      <c r="W46" s="332"/>
      <c r="X46" s="333"/>
      <c r="Y46" s="337"/>
      <c r="Z46" s="338"/>
      <c r="AA46" s="338"/>
      <c r="AB46" s="338"/>
      <c r="AC46" s="338"/>
      <c r="AD46" s="338"/>
      <c r="AE46" s="339"/>
    </row>
    <row r="47" spans="1:41" s="144" customFormat="1" ht="15" customHeight="1" x14ac:dyDescent="0.3">
      <c r="A47" s="143" t="s">
        <v>183</v>
      </c>
    </row>
    <row r="48" spans="1:41" s="144" customFormat="1" ht="14.4" x14ac:dyDescent="0.3">
      <c r="A48" s="143"/>
    </row>
    <row r="49" spans="1:30" s="144" customFormat="1" ht="14.4" x14ac:dyDescent="0.3">
      <c r="A49" s="143"/>
    </row>
    <row r="50" spans="1:30" s="144" customFormat="1" ht="14.4" hidden="1" x14ac:dyDescent="0.3">
      <c r="A50" s="143"/>
    </row>
    <row r="51" spans="1:30" s="144" customFormat="1" ht="14.4" hidden="1" x14ac:dyDescent="0.3">
      <c r="A51" s="143"/>
    </row>
    <row r="52" spans="1:30" s="144" customFormat="1" ht="15" hidden="1" thickBot="1" x14ac:dyDescent="0.35">
      <c r="A52" s="143"/>
    </row>
    <row r="53" spans="1:30" s="144" customFormat="1" ht="14.4" hidden="1" x14ac:dyDescent="0.3">
      <c r="A53" s="340" t="s">
        <v>44</v>
      </c>
      <c r="B53" s="342" t="s">
        <v>163</v>
      </c>
      <c r="C53" s="323" t="s">
        <v>165</v>
      </c>
      <c r="D53" s="324"/>
      <c r="E53" s="324"/>
      <c r="F53" s="324"/>
      <c r="G53" s="324"/>
      <c r="H53" s="324"/>
      <c r="I53" s="324"/>
      <c r="J53" s="324"/>
      <c r="K53" s="324"/>
      <c r="L53" s="324"/>
      <c r="M53" s="324"/>
      <c r="N53" s="324"/>
      <c r="O53" s="324"/>
      <c r="P53" s="325"/>
      <c r="Q53" s="145"/>
      <c r="R53" s="145"/>
      <c r="S53" s="146"/>
      <c r="T53" s="146"/>
      <c r="U53" s="146"/>
      <c r="V53" s="146"/>
      <c r="W53" s="146"/>
      <c r="X53" s="146"/>
      <c r="Y53" s="146"/>
      <c r="Z53" s="146"/>
      <c r="AA53" s="146"/>
      <c r="AB53" s="146"/>
      <c r="AC53" s="146"/>
      <c r="AD53" s="146"/>
    </row>
    <row r="54" spans="1:30" s="144" customFormat="1" ht="14.4" hidden="1" x14ac:dyDescent="0.3">
      <c r="A54" s="341"/>
      <c r="B54" s="343"/>
      <c r="C54" s="147" t="s">
        <v>164</v>
      </c>
      <c r="D54" s="147" t="s">
        <v>167</v>
      </c>
      <c r="E54" s="147" t="s">
        <v>168</v>
      </c>
      <c r="F54" s="147" t="s">
        <v>169</v>
      </c>
      <c r="G54" s="147" t="s">
        <v>170</v>
      </c>
      <c r="H54" s="147" t="s">
        <v>171</v>
      </c>
      <c r="I54" s="147" t="s">
        <v>172</v>
      </c>
      <c r="J54" s="147" t="s">
        <v>173</v>
      </c>
      <c r="K54" s="147" t="s">
        <v>174</v>
      </c>
      <c r="L54" s="147" t="s">
        <v>175</v>
      </c>
      <c r="M54" s="147" t="s">
        <v>176</v>
      </c>
      <c r="N54" s="147" t="s">
        <v>177</v>
      </c>
      <c r="O54" s="147" t="s">
        <v>178</v>
      </c>
      <c r="P54" s="148" t="s">
        <v>179</v>
      </c>
      <c r="Q54" s="145"/>
      <c r="R54" s="145"/>
      <c r="S54" s="146"/>
      <c r="T54" s="146"/>
      <c r="U54" s="146"/>
      <c r="V54" s="146"/>
      <c r="W54" s="146"/>
      <c r="X54" s="146"/>
      <c r="Y54" s="146"/>
      <c r="Z54" s="146"/>
      <c r="AA54" s="146"/>
      <c r="AB54" s="146"/>
      <c r="AC54" s="146"/>
      <c r="AD54" s="146"/>
    </row>
    <row r="55" spans="1:30" s="144" customFormat="1" ht="18" hidden="1" customHeight="1" x14ac:dyDescent="0.3">
      <c r="A55" s="319" t="str">
        <f>A41</f>
        <v>1. Diseñar un documento orientador de la Estrategia de Empoderamiento y autonomía económica para las mujeres en sus diversidades.</v>
      </c>
      <c r="B55" s="321">
        <f>B41</f>
        <v>0.16</v>
      </c>
      <c r="C55" s="149" t="s">
        <v>48</v>
      </c>
      <c r="D55" s="150">
        <f t="shared" ref="D55:O55" si="5">D41*$B$41/$P$41</f>
        <v>0</v>
      </c>
      <c r="E55" s="150">
        <f t="shared" si="5"/>
        <v>0</v>
      </c>
      <c r="F55" s="150">
        <f t="shared" si="5"/>
        <v>0</v>
      </c>
      <c r="G55" s="150">
        <f t="shared" si="5"/>
        <v>0</v>
      </c>
      <c r="H55" s="150">
        <f t="shared" si="5"/>
        <v>0</v>
      </c>
      <c r="I55" s="150">
        <f t="shared" si="5"/>
        <v>0</v>
      </c>
      <c r="J55" s="150">
        <f t="shared" si="5"/>
        <v>0</v>
      </c>
      <c r="K55" s="150">
        <f t="shared" si="5"/>
        <v>1.6E-2</v>
      </c>
      <c r="L55" s="150">
        <f t="shared" si="5"/>
        <v>0</v>
      </c>
      <c r="M55" s="150">
        <f t="shared" si="5"/>
        <v>0</v>
      </c>
      <c r="N55" s="150">
        <f t="shared" si="5"/>
        <v>0</v>
      </c>
      <c r="O55" s="150">
        <f t="shared" si="5"/>
        <v>0.14400000000000002</v>
      </c>
      <c r="P55" s="151">
        <f>SUM(D55:O55)</f>
        <v>0.16000000000000003</v>
      </c>
      <c r="Q55" s="152">
        <v>0.05</v>
      </c>
      <c r="R55" s="153">
        <f t="shared" ref="R55:R69" si="6">+P55-Q55</f>
        <v>0.11000000000000003</v>
      </c>
      <c r="S55" s="146"/>
      <c r="T55" s="146"/>
      <c r="U55" s="146"/>
      <c r="V55" s="146"/>
      <c r="W55" s="146"/>
      <c r="X55" s="146"/>
      <c r="Y55" s="146"/>
      <c r="Z55" s="146"/>
      <c r="AA55" s="146"/>
      <c r="AB55" s="146"/>
      <c r="AC55" s="146"/>
      <c r="AD55" s="146"/>
    </row>
    <row r="56" spans="1:30" s="144" customFormat="1" ht="18" hidden="1" customHeight="1" x14ac:dyDescent="0.3">
      <c r="A56" s="320"/>
      <c r="B56" s="322"/>
      <c r="C56" s="154" t="s">
        <v>50</v>
      </c>
      <c r="D56" s="155">
        <f t="shared" ref="D56:O56" si="7">D42*$B$41/$P$41</f>
        <v>0</v>
      </c>
      <c r="E56" s="155">
        <f t="shared" si="7"/>
        <v>0</v>
      </c>
      <c r="F56" s="155">
        <f t="shared" si="7"/>
        <v>0</v>
      </c>
      <c r="G56" s="155">
        <f t="shared" si="7"/>
        <v>0</v>
      </c>
      <c r="H56" s="155">
        <f t="shared" si="7"/>
        <v>0</v>
      </c>
      <c r="I56" s="155">
        <f t="shared" si="7"/>
        <v>0</v>
      </c>
      <c r="J56" s="155">
        <f t="shared" si="7"/>
        <v>0</v>
      </c>
      <c r="K56" s="155">
        <f t="shared" si="7"/>
        <v>1.6E-2</v>
      </c>
      <c r="L56" s="155">
        <f t="shared" si="7"/>
        <v>0</v>
      </c>
      <c r="M56" s="155">
        <f t="shared" si="7"/>
        <v>0</v>
      </c>
      <c r="N56" s="155">
        <f t="shared" si="7"/>
        <v>0</v>
      </c>
      <c r="O56" s="155">
        <f t="shared" si="7"/>
        <v>0</v>
      </c>
      <c r="P56" s="156">
        <f t="shared" ref="P56:P60" si="8">SUM(D56:O56)</f>
        <v>1.6E-2</v>
      </c>
      <c r="Q56" s="157">
        <f>+P56</f>
        <v>1.6E-2</v>
      </c>
      <c r="R56" s="153">
        <f t="shared" si="6"/>
        <v>0</v>
      </c>
      <c r="S56" s="146"/>
      <c r="T56" s="146"/>
      <c r="U56" s="146"/>
      <c r="V56" s="146"/>
      <c r="W56" s="146"/>
      <c r="X56" s="146"/>
      <c r="Y56" s="146"/>
      <c r="Z56" s="146"/>
      <c r="AA56" s="146"/>
      <c r="AB56" s="146"/>
      <c r="AC56" s="146"/>
      <c r="AD56" s="146"/>
    </row>
    <row r="57" spans="1:30" s="144" customFormat="1" ht="18" hidden="1" customHeight="1" x14ac:dyDescent="0.3">
      <c r="A57" s="319" t="str">
        <f>A43</f>
        <v>2. Elaborar un documento de diseño de la ruta de acompañamiento para las mujeres en sus diversidades en el marco la estrategia para el empoderamiento económico</v>
      </c>
      <c r="B57" s="321">
        <f>B43</f>
        <v>0.13</v>
      </c>
      <c r="C57" s="149" t="s">
        <v>48</v>
      </c>
      <c r="D57" s="150">
        <f t="shared" ref="D57:O57" si="9">D43*$B$43/$P$43</f>
        <v>0</v>
      </c>
      <c r="E57" s="150">
        <f t="shared" si="9"/>
        <v>0</v>
      </c>
      <c r="F57" s="150">
        <f t="shared" si="9"/>
        <v>0</v>
      </c>
      <c r="G57" s="150">
        <f t="shared" si="9"/>
        <v>0</v>
      </c>
      <c r="H57" s="150">
        <f t="shared" si="9"/>
        <v>0</v>
      </c>
      <c r="I57" s="150">
        <f t="shared" si="9"/>
        <v>0</v>
      </c>
      <c r="J57" s="150">
        <f t="shared" si="9"/>
        <v>0</v>
      </c>
      <c r="K57" s="150">
        <f t="shared" si="9"/>
        <v>0</v>
      </c>
      <c r="L57" s="150">
        <f t="shared" si="9"/>
        <v>0</v>
      </c>
      <c r="M57" s="150">
        <f t="shared" si="9"/>
        <v>6.5000000000000002E-2</v>
      </c>
      <c r="N57" s="150">
        <f t="shared" si="9"/>
        <v>0</v>
      </c>
      <c r="O57" s="150">
        <f t="shared" si="9"/>
        <v>6.5000000000000002E-2</v>
      </c>
      <c r="P57" s="151">
        <f t="shared" si="8"/>
        <v>0.13</v>
      </c>
      <c r="Q57" s="152">
        <v>2.5000000000000001E-2</v>
      </c>
      <c r="R57" s="153">
        <f t="shared" si="6"/>
        <v>0.10500000000000001</v>
      </c>
      <c r="S57" s="146"/>
      <c r="T57" s="146"/>
      <c r="U57" s="146"/>
      <c r="V57" s="146"/>
      <c r="W57" s="146"/>
      <c r="X57" s="146"/>
      <c r="Y57" s="146"/>
      <c r="Z57" s="146"/>
      <c r="AA57" s="146"/>
      <c r="AB57" s="146"/>
      <c r="AC57" s="146"/>
      <c r="AD57" s="146"/>
    </row>
    <row r="58" spans="1:30" s="144" customFormat="1" ht="18" hidden="1" customHeight="1" x14ac:dyDescent="0.3">
      <c r="A58" s="320"/>
      <c r="B58" s="322"/>
      <c r="C58" s="154" t="s">
        <v>50</v>
      </c>
      <c r="D58" s="155">
        <f t="shared" ref="D58:O58" si="10">D44*$B$43/$P$43</f>
        <v>0</v>
      </c>
      <c r="E58" s="155">
        <f t="shared" si="10"/>
        <v>0</v>
      </c>
      <c r="F58" s="155">
        <f t="shared" si="10"/>
        <v>0</v>
      </c>
      <c r="G58" s="155">
        <f t="shared" si="10"/>
        <v>0</v>
      </c>
      <c r="H58" s="155">
        <f t="shared" si="10"/>
        <v>0</v>
      </c>
      <c r="I58" s="155">
        <f t="shared" si="10"/>
        <v>0</v>
      </c>
      <c r="J58" s="155">
        <f t="shared" si="10"/>
        <v>0</v>
      </c>
      <c r="K58" s="155">
        <f t="shared" si="10"/>
        <v>0</v>
      </c>
      <c r="L58" s="155">
        <f t="shared" si="10"/>
        <v>0</v>
      </c>
      <c r="M58" s="155">
        <f t="shared" si="10"/>
        <v>0</v>
      </c>
      <c r="N58" s="155">
        <f t="shared" si="10"/>
        <v>0</v>
      </c>
      <c r="O58" s="155">
        <f t="shared" si="10"/>
        <v>0</v>
      </c>
      <c r="P58" s="156">
        <f t="shared" si="8"/>
        <v>0</v>
      </c>
      <c r="Q58" s="157">
        <f>+P58</f>
        <v>0</v>
      </c>
      <c r="R58" s="153">
        <f t="shared" si="6"/>
        <v>0</v>
      </c>
      <c r="S58" s="146"/>
      <c r="T58" s="146"/>
      <c r="U58" s="146"/>
      <c r="V58" s="146"/>
      <c r="W58" s="146"/>
      <c r="X58" s="146"/>
      <c r="Y58" s="146"/>
      <c r="Z58" s="146"/>
      <c r="AA58" s="146"/>
      <c r="AB58" s="146"/>
      <c r="AC58" s="146"/>
      <c r="AD58" s="146"/>
    </row>
    <row r="59" spans="1:30" s="144" customFormat="1" ht="18" hidden="1" customHeight="1" x14ac:dyDescent="0.3">
      <c r="A59" s="319" t="str">
        <f>A45</f>
        <v>3. Elaborar el informe consolidado de los reportes enviados por las entidades y organismos Distritales en cumplimiento del Decreto 332 de 2020.</v>
      </c>
      <c r="B59" s="321">
        <f>B45</f>
        <v>0.1</v>
      </c>
      <c r="C59" s="149" t="s">
        <v>48</v>
      </c>
      <c r="D59" s="150">
        <f t="shared" ref="D59:O59" si="11">D45*$B$45/$P$45</f>
        <v>0</v>
      </c>
      <c r="E59" s="150">
        <f t="shared" si="11"/>
        <v>0</v>
      </c>
      <c r="F59" s="150">
        <f t="shared" si="11"/>
        <v>0</v>
      </c>
      <c r="G59" s="150">
        <f t="shared" si="11"/>
        <v>0</v>
      </c>
      <c r="H59" s="150">
        <f t="shared" si="11"/>
        <v>0</v>
      </c>
      <c r="I59" s="150">
        <f t="shared" si="11"/>
        <v>0</v>
      </c>
      <c r="J59" s="150">
        <f t="shared" si="11"/>
        <v>0</v>
      </c>
      <c r="K59" s="150">
        <f t="shared" si="11"/>
        <v>0</v>
      </c>
      <c r="L59" s="150">
        <f t="shared" si="11"/>
        <v>0.1</v>
      </c>
      <c r="M59" s="150">
        <f t="shared" si="11"/>
        <v>0</v>
      </c>
      <c r="N59" s="150">
        <f t="shared" si="11"/>
        <v>0</v>
      </c>
      <c r="O59" s="150">
        <f t="shared" si="11"/>
        <v>0</v>
      </c>
      <c r="P59" s="151">
        <f t="shared" si="8"/>
        <v>0.1</v>
      </c>
      <c r="Q59" s="152">
        <v>2.5000000000000001E-2</v>
      </c>
      <c r="R59" s="153">
        <f t="shared" si="6"/>
        <v>7.5000000000000011E-2</v>
      </c>
      <c r="S59" s="146"/>
      <c r="T59" s="146"/>
      <c r="U59" s="146"/>
      <c r="V59" s="146"/>
      <c r="W59" s="146"/>
      <c r="X59" s="146"/>
      <c r="Y59" s="146"/>
      <c r="Z59" s="146"/>
      <c r="AA59" s="146"/>
      <c r="AB59" s="146"/>
      <c r="AC59" s="146"/>
      <c r="AD59" s="146"/>
    </row>
    <row r="60" spans="1:30" s="144" customFormat="1" ht="18" hidden="1" customHeight="1" x14ac:dyDescent="0.3">
      <c r="A60" s="320"/>
      <c r="B60" s="322"/>
      <c r="C60" s="154" t="s">
        <v>50</v>
      </c>
      <c r="D60" s="158">
        <f t="shared" ref="D60:O60" si="12">D46*$B$45/$P$45</f>
        <v>0</v>
      </c>
      <c r="E60" s="158">
        <f t="shared" si="12"/>
        <v>0</v>
      </c>
      <c r="F60" s="158">
        <f t="shared" si="12"/>
        <v>0</v>
      </c>
      <c r="G60" s="158">
        <f t="shared" si="12"/>
        <v>0</v>
      </c>
      <c r="H60" s="158">
        <f t="shared" si="12"/>
        <v>0</v>
      </c>
      <c r="I60" s="158">
        <f t="shared" si="12"/>
        <v>0</v>
      </c>
      <c r="J60" s="158">
        <f t="shared" si="12"/>
        <v>0</v>
      </c>
      <c r="K60" s="158">
        <f t="shared" si="12"/>
        <v>0.1</v>
      </c>
      <c r="L60" s="158">
        <f t="shared" si="12"/>
        <v>0</v>
      </c>
      <c r="M60" s="158">
        <f t="shared" si="12"/>
        <v>0</v>
      </c>
      <c r="N60" s="158">
        <f t="shared" si="12"/>
        <v>0</v>
      </c>
      <c r="O60" s="158">
        <f t="shared" si="12"/>
        <v>0</v>
      </c>
      <c r="P60" s="156">
        <f t="shared" si="8"/>
        <v>0.1</v>
      </c>
      <c r="Q60" s="157">
        <f>+P60</f>
        <v>0.1</v>
      </c>
      <c r="R60" s="153">
        <f t="shared" si="6"/>
        <v>0</v>
      </c>
      <c r="S60" s="146"/>
      <c r="T60" s="146"/>
      <c r="U60" s="146"/>
      <c r="V60" s="146"/>
      <c r="W60" s="146"/>
      <c r="X60" s="146"/>
      <c r="Y60" s="146"/>
      <c r="Z60" s="146"/>
      <c r="AA60" s="146"/>
      <c r="AB60" s="146"/>
      <c r="AC60" s="146"/>
      <c r="AD60" s="146"/>
    </row>
    <row r="61" spans="1:30" s="144" customFormat="1" ht="18" hidden="1" customHeight="1" x14ac:dyDescent="0.3">
      <c r="A61" s="319" t="e">
        <f>#REF!</f>
        <v>#REF!</v>
      </c>
      <c r="B61" s="321" t="e">
        <f>#REF!</f>
        <v>#REF!</v>
      </c>
      <c r="C61" s="149" t="s">
        <v>48</v>
      </c>
      <c r="D61" s="150"/>
      <c r="E61" s="150"/>
      <c r="F61" s="150"/>
      <c r="G61" s="150"/>
      <c r="H61" s="150"/>
      <c r="I61" s="150"/>
      <c r="J61" s="150"/>
      <c r="K61" s="150"/>
      <c r="L61" s="150"/>
      <c r="M61" s="150"/>
      <c r="N61" s="150"/>
      <c r="O61" s="150"/>
      <c r="P61" s="151"/>
      <c r="Q61" s="152"/>
      <c r="R61" s="153">
        <f t="shared" si="6"/>
        <v>0</v>
      </c>
      <c r="S61" s="146"/>
      <c r="T61" s="146"/>
      <c r="U61" s="146"/>
      <c r="V61" s="146"/>
      <c r="W61" s="146"/>
      <c r="X61" s="146"/>
      <c r="Y61" s="146"/>
      <c r="Z61" s="146"/>
      <c r="AA61" s="146"/>
      <c r="AB61" s="146"/>
      <c r="AC61" s="146"/>
      <c r="AD61" s="146"/>
    </row>
    <row r="62" spans="1:30" s="144" customFormat="1" ht="18" hidden="1" customHeight="1" thickBot="1" x14ac:dyDescent="0.35">
      <c r="A62" s="320"/>
      <c r="B62" s="322"/>
      <c r="C62" s="159" t="s">
        <v>50</v>
      </c>
      <c r="D62" s="160"/>
      <c r="E62" s="160"/>
      <c r="F62" s="160"/>
      <c r="G62" s="160"/>
      <c r="H62" s="160"/>
      <c r="I62" s="160"/>
      <c r="J62" s="160"/>
      <c r="K62" s="160"/>
      <c r="L62" s="160"/>
      <c r="M62" s="160"/>
      <c r="N62" s="160"/>
      <c r="O62" s="160"/>
      <c r="P62" s="161"/>
      <c r="Q62" s="157"/>
      <c r="R62" s="153">
        <f t="shared" si="6"/>
        <v>0</v>
      </c>
      <c r="S62" s="146"/>
      <c r="T62" s="146"/>
      <c r="U62" s="146"/>
      <c r="V62" s="146"/>
      <c r="W62" s="146"/>
      <c r="X62" s="146"/>
      <c r="Y62" s="146"/>
      <c r="Z62" s="146"/>
      <c r="AA62" s="146"/>
      <c r="AB62" s="146"/>
      <c r="AC62" s="146"/>
      <c r="AD62" s="146"/>
    </row>
    <row r="63" spans="1:30" s="144" customFormat="1" ht="14.4" hidden="1" x14ac:dyDescent="0.3">
      <c r="A63" s="315"/>
      <c r="B63" s="317"/>
      <c r="C63" s="162"/>
      <c r="D63" s="150"/>
      <c r="E63" s="150"/>
      <c r="F63" s="150"/>
      <c r="G63" s="150"/>
      <c r="H63" s="150"/>
      <c r="I63" s="150"/>
      <c r="J63" s="150"/>
      <c r="K63" s="150"/>
      <c r="L63" s="150"/>
      <c r="M63" s="150"/>
      <c r="N63" s="150"/>
      <c r="O63" s="150"/>
      <c r="P63" s="163"/>
      <c r="Q63" s="152"/>
      <c r="R63" s="153">
        <f t="shared" si="6"/>
        <v>0</v>
      </c>
      <c r="S63" s="146"/>
      <c r="T63" s="146"/>
      <c r="U63" s="146"/>
      <c r="V63" s="146"/>
      <c r="W63" s="146"/>
      <c r="X63" s="146"/>
      <c r="Y63" s="146"/>
      <c r="Z63" s="146"/>
      <c r="AA63" s="146"/>
      <c r="AB63" s="146"/>
      <c r="AC63" s="146"/>
      <c r="AD63" s="146"/>
    </row>
    <row r="64" spans="1:30" s="144" customFormat="1" ht="14.4" hidden="1" x14ac:dyDescent="0.3">
      <c r="A64" s="316"/>
      <c r="B64" s="318"/>
      <c r="C64" s="162"/>
      <c r="D64" s="164"/>
      <c r="E64" s="164"/>
      <c r="F64" s="164"/>
      <c r="G64" s="164"/>
      <c r="H64" s="164"/>
      <c r="I64" s="164"/>
      <c r="J64" s="164"/>
      <c r="K64" s="164"/>
      <c r="L64" s="164"/>
      <c r="M64" s="164"/>
      <c r="N64" s="164"/>
      <c r="O64" s="164"/>
      <c r="P64" s="163"/>
      <c r="Q64" s="157"/>
      <c r="R64" s="153">
        <f t="shared" si="6"/>
        <v>0</v>
      </c>
      <c r="S64" s="146"/>
      <c r="T64" s="146"/>
      <c r="U64" s="146"/>
      <c r="V64" s="146"/>
      <c r="W64" s="146"/>
      <c r="X64" s="146"/>
      <c r="Y64" s="146"/>
      <c r="Z64" s="146"/>
      <c r="AA64" s="146"/>
      <c r="AB64" s="146"/>
      <c r="AC64" s="146"/>
      <c r="AD64" s="146"/>
    </row>
    <row r="65" spans="1:30" s="144" customFormat="1" ht="14.4" hidden="1" x14ac:dyDescent="0.3">
      <c r="A65" s="315"/>
      <c r="B65" s="317"/>
      <c r="C65" s="162"/>
      <c r="D65" s="150"/>
      <c r="E65" s="150"/>
      <c r="F65" s="150"/>
      <c r="G65" s="150"/>
      <c r="H65" s="150"/>
      <c r="I65" s="150"/>
      <c r="J65" s="150"/>
      <c r="K65" s="150"/>
      <c r="L65" s="150"/>
      <c r="M65" s="150"/>
      <c r="N65" s="150"/>
      <c r="O65" s="150"/>
      <c r="P65" s="163"/>
      <c r="Q65" s="152"/>
      <c r="R65" s="153">
        <f t="shared" si="6"/>
        <v>0</v>
      </c>
      <c r="S65" s="146"/>
      <c r="T65" s="146"/>
      <c r="U65" s="146"/>
      <c r="V65" s="146"/>
      <c r="W65" s="146"/>
      <c r="X65" s="146"/>
      <c r="Y65" s="146"/>
      <c r="Z65" s="146"/>
      <c r="AA65" s="146"/>
      <c r="AB65" s="146"/>
      <c r="AC65" s="146"/>
      <c r="AD65" s="146"/>
    </row>
    <row r="66" spans="1:30" s="144" customFormat="1" ht="14.4" hidden="1" x14ac:dyDescent="0.3">
      <c r="A66" s="316"/>
      <c r="B66" s="318"/>
      <c r="C66" s="162"/>
      <c r="D66" s="164"/>
      <c r="E66" s="164"/>
      <c r="F66" s="164"/>
      <c r="G66" s="164"/>
      <c r="H66" s="164"/>
      <c r="I66" s="164"/>
      <c r="J66" s="164"/>
      <c r="K66" s="164"/>
      <c r="L66" s="164"/>
      <c r="M66" s="164"/>
      <c r="N66" s="164"/>
      <c r="O66" s="164"/>
      <c r="P66" s="163"/>
      <c r="Q66" s="157"/>
      <c r="R66" s="153">
        <f t="shared" si="6"/>
        <v>0</v>
      </c>
      <c r="S66" s="146"/>
      <c r="T66" s="146"/>
      <c r="U66" s="146"/>
      <c r="V66" s="146"/>
      <c r="W66" s="146"/>
      <c r="X66" s="146"/>
      <c r="Y66" s="146"/>
      <c r="Z66" s="146"/>
      <c r="AA66" s="146"/>
      <c r="AB66" s="146"/>
      <c r="AC66" s="146"/>
      <c r="AD66" s="146"/>
    </row>
    <row r="67" spans="1:30" s="144" customFormat="1" ht="14.4" hidden="1" x14ac:dyDescent="0.3">
      <c r="A67" s="315"/>
      <c r="B67" s="317"/>
      <c r="C67" s="162"/>
      <c r="D67" s="150"/>
      <c r="E67" s="150"/>
      <c r="F67" s="150"/>
      <c r="G67" s="150"/>
      <c r="H67" s="150"/>
      <c r="I67" s="150"/>
      <c r="J67" s="150"/>
      <c r="K67" s="150"/>
      <c r="L67" s="150"/>
      <c r="M67" s="150"/>
      <c r="N67" s="150"/>
      <c r="O67" s="150"/>
      <c r="P67" s="163"/>
      <c r="Q67" s="152"/>
      <c r="R67" s="153"/>
      <c r="S67" s="146"/>
      <c r="T67" s="146"/>
      <c r="U67" s="146"/>
      <c r="V67" s="146"/>
      <c r="W67" s="146"/>
      <c r="X67" s="146"/>
      <c r="Y67" s="146"/>
      <c r="Z67" s="146"/>
      <c r="AA67" s="146"/>
      <c r="AB67" s="146"/>
      <c r="AC67" s="146"/>
      <c r="AD67" s="146"/>
    </row>
    <row r="68" spans="1:30" s="144" customFormat="1" ht="14.4" hidden="1" x14ac:dyDescent="0.3">
      <c r="A68" s="316"/>
      <c r="B68" s="318"/>
      <c r="C68" s="162"/>
      <c r="D68" s="164"/>
      <c r="E68" s="164"/>
      <c r="F68" s="164"/>
      <c r="G68" s="164"/>
      <c r="H68" s="164"/>
      <c r="I68" s="164"/>
      <c r="J68" s="164"/>
      <c r="K68" s="164"/>
      <c r="L68" s="164"/>
      <c r="M68" s="164"/>
      <c r="N68" s="164"/>
      <c r="O68" s="164"/>
      <c r="P68" s="163"/>
      <c r="Q68" s="157"/>
      <c r="R68" s="153"/>
      <c r="S68" s="146"/>
      <c r="T68" s="146"/>
      <c r="U68" s="146"/>
      <c r="V68" s="146"/>
      <c r="W68" s="146"/>
      <c r="X68" s="146"/>
      <c r="Y68" s="146"/>
      <c r="Z68" s="146"/>
      <c r="AA68" s="146"/>
      <c r="AB68" s="146"/>
      <c r="AC68" s="146"/>
      <c r="AD68" s="146"/>
    </row>
    <row r="69" spans="1:30" s="144" customFormat="1" ht="14.4" hidden="1" x14ac:dyDescent="0.3">
      <c r="A69" s="145"/>
      <c r="B69" s="165"/>
      <c r="C69" s="166"/>
      <c r="D69" s="167">
        <f t="shared" ref="D69:O69" si="13">D56+D58+D60</f>
        <v>0</v>
      </c>
      <c r="E69" s="167">
        <f t="shared" si="13"/>
        <v>0</v>
      </c>
      <c r="F69" s="167">
        <f t="shared" si="13"/>
        <v>0</v>
      </c>
      <c r="G69" s="167">
        <f t="shared" si="13"/>
        <v>0</v>
      </c>
      <c r="H69" s="167">
        <f t="shared" si="13"/>
        <v>0</v>
      </c>
      <c r="I69" s="167">
        <f t="shared" si="13"/>
        <v>0</v>
      </c>
      <c r="J69" s="167">
        <f t="shared" si="13"/>
        <v>0</v>
      </c>
      <c r="K69" s="167">
        <f t="shared" si="13"/>
        <v>0.11600000000000001</v>
      </c>
      <c r="L69" s="167">
        <f t="shared" si="13"/>
        <v>0</v>
      </c>
      <c r="M69" s="167">
        <f t="shared" si="13"/>
        <v>0</v>
      </c>
      <c r="N69" s="167">
        <f t="shared" si="13"/>
        <v>0</v>
      </c>
      <c r="O69" s="167">
        <f t="shared" si="13"/>
        <v>0</v>
      </c>
      <c r="P69" s="167">
        <f>P56+P58+P60+P62</f>
        <v>0.11600000000000001</v>
      </c>
      <c r="Q69" s="145"/>
      <c r="R69" s="153">
        <f t="shared" si="6"/>
        <v>0.11600000000000001</v>
      </c>
      <c r="S69" s="146"/>
      <c r="T69" s="146"/>
      <c r="U69" s="146"/>
      <c r="V69" s="146"/>
      <c r="W69" s="146"/>
      <c r="X69" s="146"/>
      <c r="Y69" s="146"/>
      <c r="Z69" s="146"/>
      <c r="AA69" s="146"/>
      <c r="AB69" s="146"/>
      <c r="AC69" s="146"/>
      <c r="AD69" s="146"/>
    </row>
    <row r="70" spans="1:30" s="144" customFormat="1" ht="14.4" hidden="1" x14ac:dyDescent="0.3">
      <c r="A70" s="145"/>
      <c r="B70" s="168"/>
      <c r="C70" s="169" t="s">
        <v>50</v>
      </c>
      <c r="D70" s="170">
        <f>D69*1/$B$35</f>
        <v>0</v>
      </c>
      <c r="E70" s="170">
        <f t="shared" ref="E70:O70" si="14">E69*1/$B$35</f>
        <v>0</v>
      </c>
      <c r="F70" s="170">
        <f t="shared" si="14"/>
        <v>0</v>
      </c>
      <c r="G70" s="170">
        <f t="shared" si="14"/>
        <v>0</v>
      </c>
      <c r="H70" s="170">
        <f t="shared" si="14"/>
        <v>0</v>
      </c>
      <c r="I70" s="170">
        <f t="shared" si="14"/>
        <v>0</v>
      </c>
      <c r="J70" s="170">
        <f t="shared" si="14"/>
        <v>0</v>
      </c>
      <c r="K70" s="170">
        <f t="shared" si="14"/>
        <v>0.29743589743589743</v>
      </c>
      <c r="L70" s="170">
        <f t="shared" si="14"/>
        <v>0</v>
      </c>
      <c r="M70" s="170">
        <f t="shared" si="14"/>
        <v>0</v>
      </c>
      <c r="N70" s="170">
        <f t="shared" si="14"/>
        <v>0</v>
      </c>
      <c r="O70" s="170">
        <f t="shared" si="14"/>
        <v>0</v>
      </c>
      <c r="P70" s="171">
        <f>SUM(D70:O70)</f>
        <v>0.29743589743589743</v>
      </c>
      <c r="Q70" s="172"/>
      <c r="R70" s="145"/>
      <c r="S70" s="146"/>
      <c r="T70" s="146"/>
      <c r="U70" s="146"/>
      <c r="V70" s="146"/>
      <c r="W70" s="146"/>
      <c r="X70" s="146"/>
      <c r="Y70" s="146"/>
      <c r="Z70" s="146"/>
      <c r="AA70" s="146"/>
      <c r="AB70" s="146"/>
      <c r="AC70" s="146"/>
      <c r="AD70" s="146"/>
    </row>
    <row r="71" spans="1:30" s="144" customFormat="1" ht="14.4" hidden="1" x14ac:dyDescent="0.3">
      <c r="A71" s="172"/>
      <c r="B71" s="173"/>
      <c r="C71" s="173"/>
      <c r="D71" s="173"/>
      <c r="E71" s="173"/>
      <c r="F71" s="173"/>
      <c r="G71" s="173"/>
      <c r="H71" s="173"/>
      <c r="I71" s="173"/>
      <c r="J71" s="173"/>
      <c r="K71" s="173"/>
      <c r="L71" s="173"/>
      <c r="M71" s="173"/>
      <c r="N71" s="173"/>
      <c r="O71" s="173"/>
      <c r="P71" s="173"/>
      <c r="Q71" s="172"/>
      <c r="R71" s="172"/>
      <c r="S71" s="146"/>
      <c r="T71" s="146"/>
      <c r="U71" s="146"/>
      <c r="V71" s="146"/>
      <c r="W71" s="146"/>
      <c r="X71" s="146"/>
      <c r="Y71" s="146"/>
      <c r="Z71" s="146"/>
      <c r="AA71" s="146"/>
      <c r="AB71" s="146"/>
      <c r="AC71" s="146"/>
      <c r="AD71" s="146"/>
    </row>
    <row r="72" spans="1:30" s="144" customFormat="1" ht="14.4" hidden="1" x14ac:dyDescent="0.3">
      <c r="A72" s="152"/>
      <c r="B72" s="174"/>
      <c r="C72" s="174"/>
      <c r="D72" s="167">
        <f>+D55+D57+D59</f>
        <v>0</v>
      </c>
      <c r="E72" s="167">
        <f t="shared" ref="E72:O72" si="15">+E55+E57+E59</f>
        <v>0</v>
      </c>
      <c r="F72" s="167">
        <f t="shared" si="15"/>
        <v>0</v>
      </c>
      <c r="G72" s="167">
        <f t="shared" si="15"/>
        <v>0</v>
      </c>
      <c r="H72" s="167">
        <f t="shared" si="15"/>
        <v>0</v>
      </c>
      <c r="I72" s="167">
        <f t="shared" si="15"/>
        <v>0</v>
      </c>
      <c r="J72" s="167">
        <f t="shared" si="15"/>
        <v>0</v>
      </c>
      <c r="K72" s="167">
        <f t="shared" si="15"/>
        <v>1.6E-2</v>
      </c>
      <c r="L72" s="167">
        <f t="shared" si="15"/>
        <v>0.1</v>
      </c>
      <c r="M72" s="167">
        <f t="shared" si="15"/>
        <v>6.5000000000000002E-2</v>
      </c>
      <c r="N72" s="167">
        <f t="shared" si="15"/>
        <v>0</v>
      </c>
      <c r="O72" s="167">
        <f t="shared" si="15"/>
        <v>0.20900000000000002</v>
      </c>
      <c r="P72" s="167">
        <f t="shared" ref="P72" si="16">+P55+P57+P59+P61</f>
        <v>0.39</v>
      </c>
      <c r="Q72" s="152"/>
      <c r="R72" s="152"/>
      <c r="S72" s="146"/>
      <c r="T72" s="146"/>
      <c r="U72" s="146"/>
      <c r="V72" s="146"/>
      <c r="W72" s="146"/>
      <c r="X72" s="146"/>
      <c r="Y72" s="146"/>
      <c r="Z72" s="146"/>
      <c r="AA72" s="146"/>
      <c r="AB72" s="146"/>
      <c r="AC72" s="146"/>
      <c r="AD72" s="146"/>
    </row>
    <row r="73" spans="1:30" s="144" customFormat="1" ht="14.4" hidden="1" x14ac:dyDescent="0.3">
      <c r="A73" s="152"/>
      <c r="B73" s="174"/>
      <c r="C73" s="169" t="s">
        <v>48</v>
      </c>
      <c r="D73" s="170">
        <f>D72*1/$B$35</f>
        <v>0</v>
      </c>
      <c r="E73" s="170">
        <f t="shared" ref="E73:O73" si="17">E72*1/$B$35</f>
        <v>0</v>
      </c>
      <c r="F73" s="170">
        <f t="shared" si="17"/>
        <v>0</v>
      </c>
      <c r="G73" s="170">
        <f t="shared" si="17"/>
        <v>0</v>
      </c>
      <c r="H73" s="170">
        <f t="shared" si="17"/>
        <v>0</v>
      </c>
      <c r="I73" s="170">
        <f t="shared" si="17"/>
        <v>0</v>
      </c>
      <c r="J73" s="170">
        <f t="shared" si="17"/>
        <v>0</v>
      </c>
      <c r="K73" s="170">
        <f t="shared" si="17"/>
        <v>4.1025641025641026E-2</v>
      </c>
      <c r="L73" s="170">
        <f t="shared" si="17"/>
        <v>0.25641025641025644</v>
      </c>
      <c r="M73" s="170">
        <f t="shared" si="17"/>
        <v>0.16666666666666666</v>
      </c>
      <c r="N73" s="170">
        <f t="shared" si="17"/>
        <v>0</v>
      </c>
      <c r="O73" s="170">
        <f t="shared" si="17"/>
        <v>0.53589743589743588</v>
      </c>
      <c r="P73" s="171">
        <f>SUM(D73:O73)</f>
        <v>1</v>
      </c>
      <c r="Q73" s="152"/>
      <c r="R73" s="152"/>
      <c r="S73" s="146"/>
      <c r="T73" s="146"/>
      <c r="U73" s="146"/>
      <c r="V73" s="146"/>
      <c r="W73" s="146"/>
      <c r="X73" s="146"/>
      <c r="Y73" s="146"/>
      <c r="Z73" s="146"/>
      <c r="AA73" s="146"/>
      <c r="AB73" s="146"/>
      <c r="AC73" s="146"/>
      <c r="AD73" s="146"/>
    </row>
    <row r="74" spans="1:30" s="144" customFormat="1" ht="14.4" hidden="1" x14ac:dyDescent="0.3">
      <c r="A74" s="146"/>
      <c r="Q74" s="146"/>
      <c r="R74" s="146"/>
      <c r="S74" s="146"/>
      <c r="T74" s="146"/>
      <c r="U74" s="146"/>
      <c r="V74" s="146"/>
      <c r="W74" s="146"/>
      <c r="X74" s="146"/>
      <c r="Y74" s="146"/>
      <c r="Z74" s="146"/>
      <c r="AA74" s="146"/>
      <c r="AB74" s="146"/>
      <c r="AC74" s="146"/>
      <c r="AD74" s="146"/>
    </row>
    <row r="75" spans="1:30" s="144" customFormat="1" ht="14.4" hidden="1" x14ac:dyDescent="0.3">
      <c r="A75" s="146"/>
      <c r="Q75" s="146"/>
      <c r="R75" s="146"/>
      <c r="S75" s="146"/>
      <c r="T75" s="146"/>
      <c r="U75" s="146"/>
      <c r="V75" s="146"/>
      <c r="W75" s="146"/>
      <c r="X75" s="146"/>
      <c r="Y75" s="146"/>
      <c r="Z75" s="146"/>
      <c r="AA75" s="146"/>
      <c r="AB75" s="146"/>
      <c r="AC75" s="146"/>
      <c r="AD75" s="146"/>
    </row>
    <row r="76" spans="1:30" s="144" customFormat="1" ht="14.4" x14ac:dyDescent="0.3">
      <c r="A76" s="146"/>
      <c r="Q76" s="146"/>
      <c r="R76" s="146"/>
      <c r="S76" s="146"/>
      <c r="T76" s="146"/>
      <c r="U76" s="146"/>
      <c r="V76" s="146"/>
      <c r="W76" s="146"/>
      <c r="X76" s="146"/>
      <c r="Y76" s="146"/>
      <c r="Z76" s="146"/>
      <c r="AA76" s="146"/>
      <c r="AB76" s="146"/>
      <c r="AC76" s="146"/>
      <c r="AD76" s="146"/>
    </row>
  </sheetData>
  <mergeCells count="96">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C53:P53"/>
    <mergeCell ref="A41:A42"/>
    <mergeCell ref="B41:B42"/>
    <mergeCell ref="Q41:X42"/>
    <mergeCell ref="Y41:AE42"/>
    <mergeCell ref="A43:A44"/>
    <mergeCell ref="B43:B44"/>
    <mergeCell ref="Q43:X44"/>
    <mergeCell ref="Y43:AE44"/>
    <mergeCell ref="A45:A46"/>
    <mergeCell ref="B45:B46"/>
    <mergeCell ref="Q45:X46"/>
    <mergeCell ref="Y45:AE46"/>
    <mergeCell ref="A53:A54"/>
    <mergeCell ref="B53:B54"/>
    <mergeCell ref="A55:A56"/>
    <mergeCell ref="B55:B56"/>
    <mergeCell ref="A59:A60"/>
    <mergeCell ref="B59:B60"/>
    <mergeCell ref="A57:A58"/>
    <mergeCell ref="B57:B58"/>
    <mergeCell ref="A65:A66"/>
    <mergeCell ref="B65:B66"/>
    <mergeCell ref="A67:A68"/>
    <mergeCell ref="B67:B68"/>
    <mergeCell ref="A61:A62"/>
    <mergeCell ref="B61:B62"/>
    <mergeCell ref="A63:A64"/>
    <mergeCell ref="B63:B64"/>
  </mergeCells>
  <dataValidations count="3">
    <dataValidation type="textLength" operator="lessThanOrEqual" allowBlank="1" showInputMessage="1" showErrorMessage="1" errorTitle="Máximo 2.000 caracteres" error="Máximo 2.000 caracteres" sqref="AC35 Q35 Y35 Q45 Q41 Q43" xr:uid="{66B685C9-8A48-4CC9-B8B3-E519140C66E2}">
      <formula1>2000</formula1>
    </dataValidation>
    <dataValidation type="textLength" operator="lessThanOrEqual" allowBlank="1" showInputMessage="1" showErrorMessage="1" errorTitle="Máximo 2.000 caracteres" error="Máximo 2.000 caracteres" promptTitle="2.000 caracteres" sqref="Q30:Q31" xr:uid="{7A20FBB1-7492-45CE-B7EC-3A2C55B5BFE6}">
      <formula1>2000</formula1>
    </dataValidation>
    <dataValidation type="list" allowBlank="1" showInputMessage="1" showErrorMessage="1" sqref="C7:C9" xr:uid="{9CE2F204-AB98-4577-BCFE-0FE468AC593A}">
      <formula1>$B$21:$M$21</formula1>
    </dataValidation>
  </dataValidations>
  <hyperlinks>
    <hyperlink ref="Y43" r:id="rId1" xr:uid="{43FB7F86-BD0C-489B-99B0-E5E0AE01BF2D}"/>
    <hyperlink ref="Y45" r:id="rId2" xr:uid="{B0994E27-794A-4BDC-90AE-07C676E50B52}"/>
    <hyperlink ref="Y41" r:id="rId3" xr:uid="{D2B9FFE4-0E00-462F-BB9A-12343BAFD2DE}"/>
  </hyperlinks>
  <printOptions horizontalCentered="1"/>
  <pageMargins left="0.39370078740157483" right="0.39370078740157483" top="0.39370078740157483" bottom="0.39370078740157483" header="0" footer="0"/>
  <pageSetup scale="20" orientation="landscape" r:id="rId4"/>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9B93217A-8123-46B7-80E0-E6306D146FFB}">
          <x14:formula1>
            <xm:f>listas!$D$2:$D$15</xm:f>
          </x14:formula1>
          <xm:sqref>C11:AE13</xm:sqref>
        </x14:dataValidation>
        <x14:dataValidation type="list" allowBlank="1" showInputMessage="1" showErrorMessage="1" xr:uid="{6F7A1A13-FBAA-4BE3-8B6F-14A2ED0AE118}">
          <x14:formula1>
            <xm:f>listas!$A$2:$A$6</xm:f>
          </x14:formula1>
          <xm:sqref>C15:K15</xm:sqref>
        </x14:dataValidation>
        <x14:dataValidation type="list" allowBlank="1" showInputMessage="1" showErrorMessage="1" xr:uid="{F7262213-8647-43D6-BD62-14C985544694}">
          <x14:formula1>
            <xm:f>listas!$B$2:$B$8</xm:f>
          </x14:formula1>
          <xm:sqref>R15:X15</xm:sqref>
        </x14:dataValidation>
        <x14:dataValidation type="list" allowBlank="1" showInputMessage="1" showErrorMessage="1" xr:uid="{B621E358-06C4-4DC4-B11E-600E08D87A4C}">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5127D-0A2D-4337-91C7-0687A595E088}">
  <sheetPr>
    <tabColor theme="5"/>
    <pageSetUpPr fitToPage="1"/>
  </sheetPr>
  <dimension ref="A1:AO47"/>
  <sheetViews>
    <sheetView showGridLines="0" view="pageBreakPreview" topLeftCell="R16" zoomScale="70" zoomScaleNormal="50" zoomScaleSheetLayoutView="70" workbookViewId="0">
      <selection activeCell="D77" sqref="D77"/>
    </sheetView>
  </sheetViews>
  <sheetFormatPr baseColWidth="10" defaultColWidth="10.88671875" defaultRowHeight="13.8" x14ac:dyDescent="0.3"/>
  <cols>
    <col min="1" max="1" width="38.44140625" style="62" customWidth="1"/>
    <col min="2" max="2" width="20.5546875" style="62" customWidth="1"/>
    <col min="3" max="14" width="20.6640625" style="62" customWidth="1"/>
    <col min="15" max="15" width="20.5546875" style="62" customWidth="1"/>
    <col min="16" max="16" width="32.44140625" style="62" customWidth="1"/>
    <col min="17" max="27" width="18.109375" style="62" customWidth="1"/>
    <col min="28" max="28" width="22.6640625" style="62" customWidth="1"/>
    <col min="29" max="29" width="19" style="62" customWidth="1"/>
    <col min="30" max="30" width="19.44140625" style="62" customWidth="1"/>
    <col min="31" max="31" width="20.5546875" style="62" customWidth="1"/>
    <col min="32" max="32" width="22.88671875" style="62" customWidth="1"/>
    <col min="33" max="33" width="18.44140625" style="62" bestFit="1" customWidth="1"/>
    <col min="34" max="34" width="8.44140625" style="62" customWidth="1"/>
    <col min="35" max="35" width="18.44140625" style="62" bestFit="1" customWidth="1"/>
    <col min="36" max="36" width="5.6640625" style="62" customWidth="1"/>
    <col min="37" max="37" width="18.44140625" style="62" bestFit="1" customWidth="1"/>
    <col min="38" max="38" width="4.6640625" style="62" customWidth="1"/>
    <col min="39" max="39" width="23" style="62" bestFit="1" customWidth="1"/>
    <col min="40" max="40" width="10.88671875" style="62"/>
    <col min="41" max="41" width="18.44140625" style="62" bestFit="1" customWidth="1"/>
    <col min="42" max="42" width="16.109375" style="62" customWidth="1"/>
    <col min="43" max="16384" width="10.88671875" style="62"/>
  </cols>
  <sheetData>
    <row r="1" spans="1:31" ht="32.25" customHeight="1" thickBot="1" x14ac:dyDescent="0.35">
      <c r="A1" s="438"/>
      <c r="B1" s="441" t="s">
        <v>121</v>
      </c>
      <c r="C1" s="442"/>
      <c r="D1" s="442"/>
      <c r="E1" s="442"/>
      <c r="F1" s="442"/>
      <c r="G1" s="442"/>
      <c r="H1" s="442"/>
      <c r="I1" s="442"/>
      <c r="J1" s="442"/>
      <c r="K1" s="442"/>
      <c r="L1" s="442"/>
      <c r="M1" s="442"/>
      <c r="N1" s="442"/>
      <c r="O1" s="442"/>
      <c r="P1" s="442"/>
      <c r="Q1" s="442"/>
      <c r="R1" s="442"/>
      <c r="S1" s="442"/>
      <c r="T1" s="442"/>
      <c r="U1" s="442"/>
      <c r="V1" s="442"/>
      <c r="W1" s="442"/>
      <c r="X1" s="442"/>
      <c r="Y1" s="442"/>
      <c r="Z1" s="442"/>
      <c r="AA1" s="443"/>
      <c r="AB1" s="444" t="s">
        <v>122</v>
      </c>
      <c r="AC1" s="445"/>
      <c r="AD1" s="445"/>
      <c r="AE1" s="446"/>
    </row>
    <row r="2" spans="1:31" ht="30.75" customHeight="1" thickBot="1" x14ac:dyDescent="0.35">
      <c r="A2" s="439"/>
      <c r="B2" s="441" t="s">
        <v>123</v>
      </c>
      <c r="C2" s="442"/>
      <c r="D2" s="442"/>
      <c r="E2" s="442"/>
      <c r="F2" s="442"/>
      <c r="G2" s="442"/>
      <c r="H2" s="442"/>
      <c r="I2" s="442"/>
      <c r="J2" s="442"/>
      <c r="K2" s="442"/>
      <c r="L2" s="442"/>
      <c r="M2" s="442"/>
      <c r="N2" s="442"/>
      <c r="O2" s="442"/>
      <c r="P2" s="442"/>
      <c r="Q2" s="442"/>
      <c r="R2" s="442"/>
      <c r="S2" s="442"/>
      <c r="T2" s="442"/>
      <c r="U2" s="442"/>
      <c r="V2" s="442"/>
      <c r="W2" s="442"/>
      <c r="X2" s="442"/>
      <c r="Y2" s="442"/>
      <c r="Z2" s="442"/>
      <c r="AA2" s="443"/>
      <c r="AB2" s="444" t="s">
        <v>124</v>
      </c>
      <c r="AC2" s="445"/>
      <c r="AD2" s="445"/>
      <c r="AE2" s="446"/>
    </row>
    <row r="3" spans="1:31" ht="24" customHeight="1" thickBot="1" x14ac:dyDescent="0.35">
      <c r="A3" s="439"/>
      <c r="B3" s="447" t="s">
        <v>125</v>
      </c>
      <c r="C3" s="448"/>
      <c r="D3" s="448"/>
      <c r="E3" s="448"/>
      <c r="F3" s="448"/>
      <c r="G3" s="448"/>
      <c r="H3" s="448"/>
      <c r="I3" s="448"/>
      <c r="J3" s="448"/>
      <c r="K3" s="448"/>
      <c r="L3" s="448"/>
      <c r="M3" s="448"/>
      <c r="N3" s="448"/>
      <c r="O3" s="448"/>
      <c r="P3" s="448"/>
      <c r="Q3" s="448"/>
      <c r="R3" s="448"/>
      <c r="S3" s="448"/>
      <c r="T3" s="448"/>
      <c r="U3" s="448"/>
      <c r="V3" s="448"/>
      <c r="W3" s="448"/>
      <c r="X3" s="448"/>
      <c r="Y3" s="448"/>
      <c r="Z3" s="448"/>
      <c r="AA3" s="449"/>
      <c r="AB3" s="444" t="s">
        <v>126</v>
      </c>
      <c r="AC3" s="445"/>
      <c r="AD3" s="445"/>
      <c r="AE3" s="446"/>
    </row>
    <row r="4" spans="1:31" ht="21.75" customHeight="1" thickBot="1" x14ac:dyDescent="0.35">
      <c r="A4" s="440"/>
      <c r="B4" s="450"/>
      <c r="C4" s="451"/>
      <c r="D4" s="451"/>
      <c r="E4" s="451"/>
      <c r="F4" s="451"/>
      <c r="G4" s="451"/>
      <c r="H4" s="451"/>
      <c r="I4" s="451"/>
      <c r="J4" s="451"/>
      <c r="K4" s="451"/>
      <c r="L4" s="451"/>
      <c r="M4" s="451"/>
      <c r="N4" s="451"/>
      <c r="O4" s="451"/>
      <c r="P4" s="451"/>
      <c r="Q4" s="451"/>
      <c r="R4" s="451"/>
      <c r="S4" s="451"/>
      <c r="T4" s="451"/>
      <c r="U4" s="451"/>
      <c r="V4" s="451"/>
      <c r="W4" s="451"/>
      <c r="X4" s="451"/>
      <c r="Y4" s="451"/>
      <c r="Z4" s="451"/>
      <c r="AA4" s="452"/>
      <c r="AB4" s="444" t="s">
        <v>127</v>
      </c>
      <c r="AC4" s="445"/>
      <c r="AD4" s="445"/>
      <c r="AE4" s="446"/>
    </row>
    <row r="5" spans="1:31" ht="9" customHeight="1" thickBot="1" x14ac:dyDescent="0.35">
      <c r="A5" s="64"/>
      <c r="B5" s="65"/>
      <c r="C5" s="66"/>
      <c r="D5" s="67"/>
      <c r="E5" s="67"/>
      <c r="F5" s="67"/>
      <c r="G5" s="67"/>
      <c r="H5" s="67"/>
      <c r="I5" s="67"/>
      <c r="J5" s="67"/>
      <c r="K5" s="67"/>
      <c r="L5" s="67"/>
      <c r="M5" s="67"/>
      <c r="N5" s="67"/>
      <c r="O5" s="67"/>
      <c r="P5" s="67"/>
      <c r="Q5" s="67"/>
      <c r="R5" s="67"/>
      <c r="S5" s="67"/>
      <c r="T5" s="67"/>
      <c r="U5" s="67"/>
      <c r="V5" s="67"/>
      <c r="W5" s="67"/>
      <c r="X5" s="67"/>
      <c r="Y5" s="67"/>
      <c r="Z5" s="67"/>
      <c r="AA5" s="67"/>
      <c r="AB5" s="67"/>
      <c r="AD5" s="68"/>
      <c r="AE5" s="69"/>
    </row>
    <row r="6" spans="1:31" ht="9" customHeight="1" thickBot="1" x14ac:dyDescent="0.35">
      <c r="A6" s="70"/>
      <c r="B6" s="67"/>
      <c r="C6" s="67"/>
      <c r="D6" s="67"/>
      <c r="E6" s="67"/>
      <c r="F6" s="67"/>
      <c r="G6" s="67"/>
      <c r="H6" s="67"/>
      <c r="I6" s="67"/>
      <c r="J6" s="67"/>
      <c r="K6" s="67"/>
      <c r="L6" s="67"/>
      <c r="M6" s="67"/>
      <c r="N6" s="67"/>
      <c r="O6" s="67"/>
      <c r="P6" s="67"/>
      <c r="Q6" s="67"/>
      <c r="R6" s="67"/>
      <c r="S6" s="67"/>
      <c r="T6" s="67"/>
      <c r="U6" s="67"/>
      <c r="V6" s="67"/>
      <c r="W6" s="67"/>
      <c r="X6" s="67"/>
      <c r="Y6" s="67"/>
      <c r="Z6" s="67"/>
      <c r="AA6" s="67"/>
      <c r="AB6" s="67"/>
      <c r="AD6" s="68"/>
      <c r="AE6" s="69"/>
    </row>
    <row r="7" spans="1:31" x14ac:dyDescent="0.3">
      <c r="A7" s="412" t="s">
        <v>4</v>
      </c>
      <c r="B7" s="413"/>
      <c r="C7" s="424" t="s">
        <v>147</v>
      </c>
      <c r="D7" s="412" t="s">
        <v>6</v>
      </c>
      <c r="E7" s="427"/>
      <c r="F7" s="427"/>
      <c r="G7" s="427"/>
      <c r="H7" s="413"/>
      <c r="I7" s="430">
        <v>45538</v>
      </c>
      <c r="J7" s="431"/>
      <c r="K7" s="412" t="s">
        <v>8</v>
      </c>
      <c r="L7" s="413"/>
      <c r="M7" s="436" t="s">
        <v>128</v>
      </c>
      <c r="N7" s="437"/>
      <c r="O7" s="402"/>
      <c r="P7" s="403"/>
      <c r="Q7" s="67"/>
      <c r="R7" s="67"/>
      <c r="S7" s="67"/>
      <c r="T7" s="67"/>
      <c r="U7" s="67"/>
      <c r="V7" s="67"/>
      <c r="W7" s="67"/>
      <c r="X7" s="67"/>
      <c r="Y7" s="67"/>
      <c r="Z7" s="67"/>
      <c r="AA7" s="67"/>
      <c r="AB7" s="67"/>
      <c r="AD7" s="68"/>
      <c r="AE7" s="69"/>
    </row>
    <row r="8" spans="1:31" x14ac:dyDescent="0.3">
      <c r="A8" s="414"/>
      <c r="B8" s="415"/>
      <c r="C8" s="425"/>
      <c r="D8" s="414"/>
      <c r="E8" s="428"/>
      <c r="F8" s="428"/>
      <c r="G8" s="428"/>
      <c r="H8" s="415"/>
      <c r="I8" s="432"/>
      <c r="J8" s="433"/>
      <c r="K8" s="414"/>
      <c r="L8" s="415"/>
      <c r="M8" s="404" t="s">
        <v>130</v>
      </c>
      <c r="N8" s="405"/>
      <c r="O8" s="406"/>
      <c r="P8" s="407"/>
      <c r="Q8" s="67"/>
      <c r="R8" s="67"/>
      <c r="S8" s="67"/>
      <c r="T8" s="67"/>
      <c r="U8" s="67"/>
      <c r="V8" s="67"/>
      <c r="W8" s="67"/>
      <c r="X8" s="67"/>
      <c r="Y8" s="67"/>
      <c r="Z8" s="67"/>
      <c r="AA8" s="67"/>
      <c r="AB8" s="67"/>
      <c r="AD8" s="68"/>
      <c r="AE8" s="69"/>
    </row>
    <row r="9" spans="1:31" ht="14.4" thickBot="1" x14ac:dyDescent="0.35">
      <c r="A9" s="416"/>
      <c r="B9" s="417"/>
      <c r="C9" s="426"/>
      <c r="D9" s="416"/>
      <c r="E9" s="429"/>
      <c r="F9" s="429"/>
      <c r="G9" s="429"/>
      <c r="H9" s="417"/>
      <c r="I9" s="434"/>
      <c r="J9" s="435"/>
      <c r="K9" s="416"/>
      <c r="L9" s="417"/>
      <c r="M9" s="408" t="s">
        <v>131</v>
      </c>
      <c r="N9" s="409"/>
      <c r="O9" s="410" t="s">
        <v>129</v>
      </c>
      <c r="P9" s="411"/>
      <c r="Q9" s="67"/>
      <c r="R9" s="67"/>
      <c r="S9" s="67"/>
      <c r="T9" s="67"/>
      <c r="U9" s="67"/>
      <c r="V9" s="67"/>
      <c r="W9" s="67"/>
      <c r="X9" s="67"/>
      <c r="Y9" s="67"/>
      <c r="Z9" s="67"/>
      <c r="AA9" s="67"/>
      <c r="AB9" s="67"/>
      <c r="AD9" s="68"/>
      <c r="AE9" s="69"/>
    </row>
    <row r="10" spans="1:31" ht="15" customHeight="1" thickBot="1" x14ac:dyDescent="0.35">
      <c r="A10" s="71"/>
      <c r="B10" s="72"/>
      <c r="C10" s="72"/>
      <c r="D10" s="73"/>
      <c r="E10" s="73"/>
      <c r="F10" s="73"/>
      <c r="G10" s="73"/>
      <c r="H10" s="73"/>
      <c r="I10" s="74"/>
      <c r="J10" s="74"/>
      <c r="K10" s="73"/>
      <c r="L10" s="73"/>
      <c r="M10" s="75"/>
      <c r="N10" s="75"/>
      <c r="O10" s="76"/>
      <c r="P10" s="76"/>
      <c r="Q10" s="72"/>
      <c r="R10" s="72"/>
      <c r="S10" s="72"/>
      <c r="T10" s="72"/>
      <c r="U10" s="72"/>
      <c r="V10" s="72"/>
      <c r="W10" s="72"/>
      <c r="X10" s="72"/>
      <c r="Y10" s="72"/>
      <c r="Z10" s="72"/>
      <c r="AA10" s="72"/>
      <c r="AB10" s="72"/>
      <c r="AD10" s="77"/>
      <c r="AE10" s="78"/>
    </row>
    <row r="11" spans="1:31" ht="15" customHeight="1" x14ac:dyDescent="0.3">
      <c r="A11" s="412" t="s">
        <v>10</v>
      </c>
      <c r="B11" s="413"/>
      <c r="C11" s="349" t="s">
        <v>132</v>
      </c>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1"/>
    </row>
    <row r="12" spans="1:31" ht="15" customHeight="1" x14ac:dyDescent="0.3">
      <c r="A12" s="414"/>
      <c r="B12" s="415"/>
      <c r="C12" s="418"/>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20"/>
    </row>
    <row r="13" spans="1:31" ht="15" customHeight="1" thickBot="1" x14ac:dyDescent="0.35">
      <c r="A13" s="416"/>
      <c r="B13" s="417"/>
      <c r="C13" s="421"/>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3"/>
    </row>
    <row r="14" spans="1:31" ht="9" customHeight="1" thickBot="1" x14ac:dyDescent="0.35">
      <c r="A14" s="80"/>
      <c r="B14" s="81"/>
      <c r="C14" s="82"/>
      <c r="D14" s="82"/>
      <c r="E14" s="82"/>
      <c r="F14" s="82"/>
      <c r="G14" s="82"/>
      <c r="H14" s="82"/>
      <c r="I14" s="82"/>
      <c r="J14" s="82"/>
      <c r="K14" s="82"/>
      <c r="L14" s="82"/>
      <c r="M14" s="83"/>
      <c r="N14" s="83"/>
      <c r="O14" s="83"/>
      <c r="P14" s="83"/>
      <c r="Q14" s="83"/>
      <c r="R14" s="84"/>
      <c r="S14" s="84"/>
      <c r="T14" s="84"/>
      <c r="U14" s="84"/>
      <c r="V14" s="84"/>
      <c r="W14" s="84"/>
      <c r="X14" s="84"/>
      <c r="Y14" s="73"/>
      <c r="Z14" s="73"/>
      <c r="AA14" s="73"/>
      <c r="AB14" s="73"/>
      <c r="AD14" s="73"/>
      <c r="AE14" s="79"/>
    </row>
    <row r="15" spans="1:31" ht="39" customHeight="1" thickBot="1" x14ac:dyDescent="0.35">
      <c r="A15" s="385" t="s">
        <v>12</v>
      </c>
      <c r="B15" s="386"/>
      <c r="C15" s="396" t="s">
        <v>426</v>
      </c>
      <c r="D15" s="397"/>
      <c r="E15" s="397"/>
      <c r="F15" s="397"/>
      <c r="G15" s="397"/>
      <c r="H15" s="397"/>
      <c r="I15" s="397"/>
      <c r="J15" s="397"/>
      <c r="K15" s="398"/>
      <c r="L15" s="390" t="s">
        <v>14</v>
      </c>
      <c r="M15" s="391"/>
      <c r="N15" s="391"/>
      <c r="O15" s="391"/>
      <c r="P15" s="391"/>
      <c r="Q15" s="392"/>
      <c r="R15" s="399" t="s">
        <v>134</v>
      </c>
      <c r="S15" s="400"/>
      <c r="T15" s="400"/>
      <c r="U15" s="400"/>
      <c r="V15" s="400"/>
      <c r="W15" s="400"/>
      <c r="X15" s="401"/>
      <c r="Y15" s="390" t="s">
        <v>15</v>
      </c>
      <c r="Z15" s="392"/>
      <c r="AA15" s="387" t="s">
        <v>135</v>
      </c>
      <c r="AB15" s="388"/>
      <c r="AC15" s="388"/>
      <c r="AD15" s="388"/>
      <c r="AE15" s="389"/>
    </row>
    <row r="16" spans="1:31" ht="9" customHeight="1" thickBot="1" x14ac:dyDescent="0.35">
      <c r="A16" s="70"/>
      <c r="B16" s="67"/>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D16" s="68"/>
      <c r="AE16" s="69"/>
    </row>
    <row r="17" spans="1:32" s="85" customFormat="1" ht="37.5" customHeight="1" thickBot="1" x14ac:dyDescent="0.35">
      <c r="A17" s="385" t="s">
        <v>17</v>
      </c>
      <c r="B17" s="386"/>
      <c r="C17" s="387" t="s">
        <v>184</v>
      </c>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9"/>
    </row>
    <row r="18" spans="1:32" ht="16.5" customHeight="1" thickBot="1" x14ac:dyDescent="0.35">
      <c r="A18" s="86"/>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D18" s="87"/>
      <c r="AE18" s="88"/>
    </row>
    <row r="19" spans="1:32" ht="32.1" customHeight="1" thickBot="1" x14ac:dyDescent="0.35">
      <c r="A19" s="390" t="s">
        <v>137</v>
      </c>
      <c r="B19" s="391"/>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2"/>
      <c r="AF19" s="89"/>
    </row>
    <row r="20" spans="1:32" ht="32.1" customHeight="1" thickBot="1" x14ac:dyDescent="0.35">
      <c r="A20" s="90" t="s">
        <v>19</v>
      </c>
      <c r="B20" s="393" t="s">
        <v>138</v>
      </c>
      <c r="C20" s="394"/>
      <c r="D20" s="394"/>
      <c r="E20" s="394"/>
      <c r="F20" s="394"/>
      <c r="G20" s="394"/>
      <c r="H20" s="394"/>
      <c r="I20" s="394"/>
      <c r="J20" s="394"/>
      <c r="K20" s="394"/>
      <c r="L20" s="394"/>
      <c r="M20" s="394"/>
      <c r="N20" s="394"/>
      <c r="O20" s="395"/>
      <c r="P20" s="390" t="s">
        <v>139</v>
      </c>
      <c r="Q20" s="391"/>
      <c r="R20" s="391"/>
      <c r="S20" s="391"/>
      <c r="T20" s="391"/>
      <c r="U20" s="391"/>
      <c r="V20" s="391"/>
      <c r="W20" s="391"/>
      <c r="X20" s="391"/>
      <c r="Y20" s="391"/>
      <c r="Z20" s="391"/>
      <c r="AA20" s="391"/>
      <c r="AB20" s="391"/>
      <c r="AC20" s="391"/>
      <c r="AD20" s="391"/>
      <c r="AE20" s="392"/>
      <c r="AF20" s="89"/>
    </row>
    <row r="21" spans="1:32" ht="32.1" customHeight="1" thickBot="1" x14ac:dyDescent="0.35">
      <c r="A21" s="71"/>
      <c r="B21" s="91" t="s">
        <v>140</v>
      </c>
      <c r="C21" s="92" t="s">
        <v>141</v>
      </c>
      <c r="D21" s="92" t="s">
        <v>142</v>
      </c>
      <c r="E21" s="92" t="s">
        <v>143</v>
      </c>
      <c r="F21" s="92" t="s">
        <v>144</v>
      </c>
      <c r="G21" s="92" t="s">
        <v>145</v>
      </c>
      <c r="H21" s="92" t="s">
        <v>146</v>
      </c>
      <c r="I21" s="92" t="s">
        <v>147</v>
      </c>
      <c r="J21" s="92" t="s">
        <v>148</v>
      </c>
      <c r="K21" s="92" t="s">
        <v>149</v>
      </c>
      <c r="L21" s="92" t="s">
        <v>150</v>
      </c>
      <c r="M21" s="92" t="s">
        <v>151</v>
      </c>
      <c r="N21" s="92" t="s">
        <v>102</v>
      </c>
      <c r="O21" s="93" t="s">
        <v>100</v>
      </c>
      <c r="P21" s="94"/>
      <c r="Q21" s="90" t="s">
        <v>140</v>
      </c>
      <c r="R21" s="95" t="s">
        <v>141</v>
      </c>
      <c r="S21" s="95" t="s">
        <v>142</v>
      </c>
      <c r="T21" s="95" t="s">
        <v>143</v>
      </c>
      <c r="U21" s="95" t="s">
        <v>144</v>
      </c>
      <c r="V21" s="95" t="s">
        <v>145</v>
      </c>
      <c r="W21" s="95" t="s">
        <v>146</v>
      </c>
      <c r="X21" s="95" t="s">
        <v>147</v>
      </c>
      <c r="Y21" s="95" t="s">
        <v>148</v>
      </c>
      <c r="Z21" s="95" t="s">
        <v>149</v>
      </c>
      <c r="AA21" s="95" t="s">
        <v>150</v>
      </c>
      <c r="AB21" s="95" t="s">
        <v>151</v>
      </c>
      <c r="AC21" s="95" t="s">
        <v>102</v>
      </c>
      <c r="AD21" s="96" t="s">
        <v>152</v>
      </c>
      <c r="AE21" s="96" t="s">
        <v>153</v>
      </c>
      <c r="AF21" s="97"/>
    </row>
    <row r="22" spans="1:32" ht="32.1" customHeight="1" x14ac:dyDescent="0.3">
      <c r="A22" s="98" t="s">
        <v>31</v>
      </c>
      <c r="B22" s="99">
        <v>0</v>
      </c>
      <c r="C22" s="100">
        <v>0</v>
      </c>
      <c r="D22" s="100">
        <v>0</v>
      </c>
      <c r="E22" s="100">
        <v>0</v>
      </c>
      <c r="F22" s="100">
        <v>0</v>
      </c>
      <c r="G22" s="100">
        <v>0</v>
      </c>
      <c r="H22" s="100">
        <v>0</v>
      </c>
      <c r="I22" s="100">
        <v>0</v>
      </c>
      <c r="J22" s="100">
        <v>0</v>
      </c>
      <c r="K22" s="100">
        <v>0</v>
      </c>
      <c r="L22" s="100">
        <v>0</v>
      </c>
      <c r="M22" s="100">
        <v>0</v>
      </c>
      <c r="N22" s="100">
        <f>SUM(B22:M22)</f>
        <v>0</v>
      </c>
      <c r="O22" s="101"/>
      <c r="P22" s="98" t="s">
        <v>27</v>
      </c>
      <c r="Q22" s="102">
        <v>0</v>
      </c>
      <c r="R22" s="103">
        <v>0</v>
      </c>
      <c r="S22" s="103">
        <v>0</v>
      </c>
      <c r="T22" s="103">
        <v>0</v>
      </c>
      <c r="U22" s="103">
        <v>0</v>
      </c>
      <c r="V22" s="103">
        <v>0</v>
      </c>
      <c r="W22" s="103">
        <v>0</v>
      </c>
      <c r="X22" s="103">
        <v>178540050</v>
      </c>
      <c r="Y22" s="103">
        <v>0</v>
      </c>
      <c r="Z22" s="103">
        <v>0</v>
      </c>
      <c r="AA22" s="103">
        <v>0</v>
      </c>
      <c r="AB22" s="103">
        <v>0</v>
      </c>
      <c r="AC22" s="103">
        <f>SUM(Q22:AB22)</f>
        <v>178540050</v>
      </c>
      <c r="AE22" s="104"/>
      <c r="AF22" s="97"/>
    </row>
    <row r="23" spans="1:32" ht="32.1" customHeight="1" x14ac:dyDescent="0.3">
      <c r="A23" s="105" t="s">
        <v>21</v>
      </c>
      <c r="B23" s="106">
        <v>0</v>
      </c>
      <c r="C23" s="107">
        <v>0</v>
      </c>
      <c r="D23" s="107">
        <v>0</v>
      </c>
      <c r="E23" s="107">
        <v>0</v>
      </c>
      <c r="F23" s="107">
        <v>0</v>
      </c>
      <c r="G23" s="107">
        <v>0</v>
      </c>
      <c r="H23" s="107">
        <v>0</v>
      </c>
      <c r="I23" s="107">
        <v>0</v>
      </c>
      <c r="J23" s="107">
        <v>0</v>
      </c>
      <c r="K23" s="107">
        <v>0</v>
      </c>
      <c r="L23" s="107">
        <v>0</v>
      </c>
      <c r="M23" s="107">
        <v>0</v>
      </c>
      <c r="N23" s="107">
        <f>SUM(B23:M23)</f>
        <v>0</v>
      </c>
      <c r="O23" s="108" t="str">
        <f>IFERROR(N23/(SUMIF(B23:M23,"&gt;0",B22:M22))," ")</f>
        <v xml:space="preserve"> </v>
      </c>
      <c r="P23" s="105" t="s">
        <v>29</v>
      </c>
      <c r="Q23" s="106">
        <v>0</v>
      </c>
      <c r="R23" s="107">
        <v>0</v>
      </c>
      <c r="S23" s="107">
        <v>0</v>
      </c>
      <c r="T23" s="107">
        <v>0</v>
      </c>
      <c r="U23" s="107">
        <v>0</v>
      </c>
      <c r="V23" s="107">
        <v>0</v>
      </c>
      <c r="W23" s="107">
        <v>0</v>
      </c>
      <c r="X23" s="107">
        <v>178540050</v>
      </c>
      <c r="Y23" s="107">
        <v>0</v>
      </c>
      <c r="Z23" s="107">
        <v>0</v>
      </c>
      <c r="AA23" s="107">
        <v>0</v>
      </c>
      <c r="AB23" s="107">
        <v>0</v>
      </c>
      <c r="AC23" s="107">
        <f>SUM(Q23:AB23)</f>
        <v>178540050</v>
      </c>
      <c r="AD23" s="206">
        <f>AC23/SUM(Q22:AB22)</f>
        <v>1</v>
      </c>
      <c r="AE23" s="109">
        <f>AC23/AC22</f>
        <v>1</v>
      </c>
      <c r="AF23" s="97"/>
    </row>
    <row r="24" spans="1:32" ht="32.1" customHeight="1" x14ac:dyDescent="0.3">
      <c r="A24" s="105" t="s">
        <v>23</v>
      </c>
      <c r="B24" s="106">
        <v>0</v>
      </c>
      <c r="C24" s="107">
        <v>0</v>
      </c>
      <c r="D24" s="107">
        <v>0</v>
      </c>
      <c r="E24" s="107">
        <v>0</v>
      </c>
      <c r="F24" s="107">
        <v>0</v>
      </c>
      <c r="G24" s="107">
        <v>0</v>
      </c>
      <c r="H24" s="107">
        <v>0</v>
      </c>
      <c r="I24" s="107">
        <v>0</v>
      </c>
      <c r="J24" s="107">
        <v>0</v>
      </c>
      <c r="K24" s="107">
        <v>0</v>
      </c>
      <c r="L24" s="107">
        <v>0</v>
      </c>
      <c r="M24" s="107">
        <v>0</v>
      </c>
      <c r="N24" s="107">
        <f>SUM(B24:M24)</f>
        <v>0</v>
      </c>
      <c r="O24" s="110"/>
      <c r="P24" s="105" t="s">
        <v>31</v>
      </c>
      <c r="Q24" s="106">
        <v>0</v>
      </c>
      <c r="R24" s="107">
        <v>0</v>
      </c>
      <c r="S24" s="107">
        <v>0</v>
      </c>
      <c r="T24" s="107">
        <v>0</v>
      </c>
      <c r="U24" s="107">
        <v>0</v>
      </c>
      <c r="V24" s="107">
        <v>0</v>
      </c>
      <c r="W24" s="107">
        <v>0</v>
      </c>
      <c r="X24" s="107">
        <v>0</v>
      </c>
      <c r="Y24" s="107">
        <v>21248350</v>
      </c>
      <c r="Z24" s="107">
        <v>39790700</v>
      </c>
      <c r="AA24" s="107">
        <v>39790700</v>
      </c>
      <c r="AB24" s="107">
        <f>39790700+37919600</f>
        <v>77710300</v>
      </c>
      <c r="AC24" s="107">
        <f>SUM(Q24:AB24)</f>
        <v>178540050</v>
      </c>
      <c r="AD24" s="107"/>
      <c r="AE24" s="111"/>
      <c r="AF24" s="97"/>
    </row>
    <row r="25" spans="1:32" ht="32.1" customHeight="1" thickBot="1" x14ac:dyDescent="0.35">
      <c r="A25" s="112" t="s">
        <v>25</v>
      </c>
      <c r="B25" s="113">
        <v>0</v>
      </c>
      <c r="C25" s="114">
        <v>0</v>
      </c>
      <c r="D25" s="114">
        <v>0</v>
      </c>
      <c r="E25" s="114">
        <v>0</v>
      </c>
      <c r="F25" s="114">
        <v>0</v>
      </c>
      <c r="G25" s="114">
        <v>0</v>
      </c>
      <c r="H25" s="114">
        <v>0</v>
      </c>
      <c r="I25" s="114">
        <v>0</v>
      </c>
      <c r="J25" s="114">
        <v>0</v>
      </c>
      <c r="K25" s="114">
        <v>0</v>
      </c>
      <c r="L25" s="114">
        <v>0</v>
      </c>
      <c r="M25" s="114">
        <v>0</v>
      </c>
      <c r="N25" s="114">
        <f>SUM(B25:M25)</f>
        <v>0</v>
      </c>
      <c r="O25" s="115" t="str">
        <f>IFERROR(N25/(SUMIF(B25:M25,"&gt;0",B24:M24))," ")</f>
        <v xml:space="preserve"> </v>
      </c>
      <c r="P25" s="112" t="s">
        <v>25</v>
      </c>
      <c r="Q25" s="113">
        <v>0</v>
      </c>
      <c r="R25" s="114">
        <v>0</v>
      </c>
      <c r="S25" s="114">
        <v>0</v>
      </c>
      <c r="T25" s="114">
        <v>0</v>
      </c>
      <c r="U25" s="114">
        <v>0</v>
      </c>
      <c r="V25" s="114">
        <v>0</v>
      </c>
      <c r="W25" s="114">
        <v>0</v>
      </c>
      <c r="X25" s="114">
        <v>0</v>
      </c>
      <c r="Y25" s="114">
        <v>0</v>
      </c>
      <c r="Z25" s="114">
        <v>0</v>
      </c>
      <c r="AA25" s="114">
        <v>0</v>
      </c>
      <c r="AB25" s="114">
        <v>0</v>
      </c>
      <c r="AC25" s="114">
        <f>SUM(Q25:AB25)</f>
        <v>0</v>
      </c>
      <c r="AD25" s="235">
        <f>AC25/SUM(Q24:AB24)</f>
        <v>0</v>
      </c>
      <c r="AE25" s="116">
        <f>AC25/AC24</f>
        <v>0</v>
      </c>
      <c r="AF25" s="97"/>
    </row>
    <row r="26" spans="1:32" s="117" customFormat="1" ht="16.5" customHeight="1" thickBot="1" x14ac:dyDescent="0.3"/>
    <row r="27" spans="1:32" ht="33.9" customHeight="1" x14ac:dyDescent="0.3">
      <c r="A27" s="381" t="s">
        <v>154</v>
      </c>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3"/>
    </row>
    <row r="28" spans="1:32" ht="15" customHeight="1" x14ac:dyDescent="0.3">
      <c r="A28" s="353" t="s">
        <v>34</v>
      </c>
      <c r="B28" s="355" t="s">
        <v>36</v>
      </c>
      <c r="C28" s="355"/>
      <c r="D28" s="355" t="s">
        <v>155</v>
      </c>
      <c r="E28" s="355"/>
      <c r="F28" s="355"/>
      <c r="G28" s="355"/>
      <c r="H28" s="355"/>
      <c r="I28" s="355"/>
      <c r="J28" s="355"/>
      <c r="K28" s="355"/>
      <c r="L28" s="355"/>
      <c r="M28" s="355"/>
      <c r="N28" s="355"/>
      <c r="O28" s="355"/>
      <c r="P28" s="355" t="s">
        <v>102</v>
      </c>
      <c r="Q28" s="355" t="s">
        <v>156</v>
      </c>
      <c r="R28" s="355"/>
      <c r="S28" s="355"/>
      <c r="T28" s="355"/>
      <c r="U28" s="355"/>
      <c r="V28" s="355"/>
      <c r="W28" s="355"/>
      <c r="X28" s="355"/>
      <c r="Y28" s="355" t="s">
        <v>157</v>
      </c>
      <c r="Z28" s="355"/>
      <c r="AA28" s="355"/>
      <c r="AB28" s="355"/>
      <c r="AC28" s="355"/>
      <c r="AD28" s="355"/>
      <c r="AE28" s="380"/>
    </row>
    <row r="29" spans="1:32" ht="27" customHeight="1" x14ac:dyDescent="0.3">
      <c r="A29" s="353"/>
      <c r="B29" s="355"/>
      <c r="C29" s="355"/>
      <c r="D29" s="118" t="s">
        <v>140</v>
      </c>
      <c r="E29" s="118" t="s">
        <v>141</v>
      </c>
      <c r="F29" s="118" t="s">
        <v>142</v>
      </c>
      <c r="G29" s="118" t="s">
        <v>143</v>
      </c>
      <c r="H29" s="118" t="s">
        <v>144</v>
      </c>
      <c r="I29" s="118" t="s">
        <v>145</v>
      </c>
      <c r="J29" s="118" t="s">
        <v>146</v>
      </c>
      <c r="K29" s="118" t="s">
        <v>147</v>
      </c>
      <c r="L29" s="118" t="s">
        <v>148</v>
      </c>
      <c r="M29" s="118" t="s">
        <v>149</v>
      </c>
      <c r="N29" s="118" t="s">
        <v>150</v>
      </c>
      <c r="O29" s="118" t="s">
        <v>151</v>
      </c>
      <c r="P29" s="355"/>
      <c r="Q29" s="355"/>
      <c r="R29" s="355"/>
      <c r="S29" s="355"/>
      <c r="T29" s="355"/>
      <c r="U29" s="355"/>
      <c r="V29" s="355"/>
      <c r="W29" s="355"/>
      <c r="X29" s="355"/>
      <c r="Y29" s="355"/>
      <c r="Z29" s="355"/>
      <c r="AA29" s="355"/>
      <c r="AB29" s="355"/>
      <c r="AC29" s="355"/>
      <c r="AD29" s="355"/>
      <c r="AE29" s="380"/>
    </row>
    <row r="30" spans="1:32" ht="42" customHeight="1" thickBot="1" x14ac:dyDescent="0.35">
      <c r="A30" s="119"/>
      <c r="B30" s="376"/>
      <c r="C30" s="376"/>
      <c r="D30" s="63"/>
      <c r="E30" s="63"/>
      <c r="F30" s="63"/>
      <c r="G30" s="63"/>
      <c r="H30" s="63"/>
      <c r="I30" s="63"/>
      <c r="J30" s="63"/>
      <c r="K30" s="63"/>
      <c r="L30" s="63"/>
      <c r="M30" s="63"/>
      <c r="N30" s="63"/>
      <c r="O30" s="63"/>
      <c r="P30" s="120">
        <f>SUM(D30:O30)</f>
        <v>0</v>
      </c>
      <c r="Q30" s="377" t="s">
        <v>158</v>
      </c>
      <c r="R30" s="377"/>
      <c r="S30" s="377"/>
      <c r="T30" s="377"/>
      <c r="U30" s="377"/>
      <c r="V30" s="377"/>
      <c r="W30" s="377"/>
      <c r="X30" s="377"/>
      <c r="Y30" s="377" t="s">
        <v>43</v>
      </c>
      <c r="Z30" s="377"/>
      <c r="AA30" s="377"/>
      <c r="AB30" s="377"/>
      <c r="AC30" s="377"/>
      <c r="AD30" s="377"/>
      <c r="AE30" s="378"/>
    </row>
    <row r="31" spans="1:32" ht="12" customHeight="1" thickBot="1" x14ac:dyDescent="0.35">
      <c r="A31" s="121"/>
      <c r="B31" s="122"/>
      <c r="C31" s="122"/>
      <c r="D31" s="73"/>
      <c r="E31" s="73"/>
      <c r="F31" s="73"/>
      <c r="G31" s="73"/>
      <c r="H31" s="73"/>
      <c r="I31" s="73"/>
      <c r="J31" s="73"/>
      <c r="K31" s="73"/>
      <c r="L31" s="73"/>
      <c r="M31" s="73"/>
      <c r="N31" s="73"/>
      <c r="O31" s="73"/>
      <c r="P31" s="123"/>
      <c r="Q31" s="124"/>
      <c r="R31" s="124"/>
      <c r="S31" s="124"/>
      <c r="T31" s="124"/>
      <c r="U31" s="124"/>
      <c r="V31" s="124"/>
      <c r="W31" s="124"/>
      <c r="X31" s="124"/>
      <c r="Y31" s="124"/>
      <c r="Z31" s="124"/>
      <c r="AA31" s="124"/>
      <c r="AB31" s="124"/>
      <c r="AC31" s="124"/>
      <c r="AD31" s="124"/>
      <c r="AE31" s="125"/>
    </row>
    <row r="32" spans="1:32" ht="45" customHeight="1" x14ac:dyDescent="0.3">
      <c r="A32" s="349" t="s">
        <v>159</v>
      </c>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1"/>
    </row>
    <row r="33" spans="1:41" ht="23.1" customHeight="1" x14ac:dyDescent="0.3">
      <c r="A33" s="353" t="s">
        <v>44</v>
      </c>
      <c r="B33" s="355" t="s">
        <v>46</v>
      </c>
      <c r="C33" s="355" t="s">
        <v>36</v>
      </c>
      <c r="D33" s="355" t="s">
        <v>160</v>
      </c>
      <c r="E33" s="355"/>
      <c r="F33" s="355"/>
      <c r="G33" s="355"/>
      <c r="H33" s="355"/>
      <c r="I33" s="355"/>
      <c r="J33" s="355"/>
      <c r="K33" s="355"/>
      <c r="L33" s="355"/>
      <c r="M33" s="355"/>
      <c r="N33" s="355"/>
      <c r="O33" s="355"/>
      <c r="P33" s="355"/>
      <c r="Q33" s="355" t="s">
        <v>161</v>
      </c>
      <c r="R33" s="355"/>
      <c r="S33" s="355"/>
      <c r="T33" s="355"/>
      <c r="U33" s="355"/>
      <c r="V33" s="355"/>
      <c r="W33" s="355"/>
      <c r="X33" s="355"/>
      <c r="Y33" s="355"/>
      <c r="Z33" s="355"/>
      <c r="AA33" s="355"/>
      <c r="AB33" s="355"/>
      <c r="AC33" s="355"/>
      <c r="AD33" s="355"/>
      <c r="AE33" s="380"/>
      <c r="AG33" s="126"/>
      <c r="AH33" s="126"/>
      <c r="AI33" s="126"/>
      <c r="AJ33" s="126"/>
      <c r="AK33" s="126"/>
      <c r="AL33" s="126"/>
      <c r="AM33" s="126"/>
      <c r="AN33" s="126"/>
      <c r="AO33" s="126"/>
    </row>
    <row r="34" spans="1:41" ht="27" customHeight="1" x14ac:dyDescent="0.3">
      <c r="A34" s="353"/>
      <c r="B34" s="355"/>
      <c r="C34" s="379"/>
      <c r="D34" s="118" t="s">
        <v>140</v>
      </c>
      <c r="E34" s="118" t="s">
        <v>141</v>
      </c>
      <c r="F34" s="118" t="s">
        <v>142</v>
      </c>
      <c r="G34" s="118" t="s">
        <v>143</v>
      </c>
      <c r="H34" s="118" t="s">
        <v>144</v>
      </c>
      <c r="I34" s="118" t="s">
        <v>145</v>
      </c>
      <c r="J34" s="118" t="s">
        <v>146</v>
      </c>
      <c r="K34" s="118" t="s">
        <v>147</v>
      </c>
      <c r="L34" s="118" t="s">
        <v>148</v>
      </c>
      <c r="M34" s="118" t="s">
        <v>149</v>
      </c>
      <c r="N34" s="118" t="s">
        <v>150</v>
      </c>
      <c r="O34" s="118" t="s">
        <v>151</v>
      </c>
      <c r="P34" s="118" t="s">
        <v>102</v>
      </c>
      <c r="Q34" s="362" t="s">
        <v>52</v>
      </c>
      <c r="R34" s="363"/>
      <c r="S34" s="363"/>
      <c r="T34" s="364"/>
      <c r="U34" s="355" t="s">
        <v>54</v>
      </c>
      <c r="V34" s="355"/>
      <c r="W34" s="355"/>
      <c r="X34" s="355"/>
      <c r="Y34" s="355" t="s">
        <v>56</v>
      </c>
      <c r="Z34" s="355"/>
      <c r="AA34" s="355"/>
      <c r="AB34" s="355"/>
      <c r="AC34" s="355" t="s">
        <v>58</v>
      </c>
      <c r="AD34" s="355"/>
      <c r="AE34" s="380"/>
      <c r="AG34" s="126"/>
      <c r="AH34" s="126"/>
      <c r="AI34" s="126"/>
      <c r="AJ34" s="126"/>
      <c r="AK34" s="126"/>
      <c r="AL34" s="126"/>
      <c r="AM34" s="126"/>
      <c r="AN34" s="126"/>
      <c r="AO34" s="126"/>
    </row>
    <row r="35" spans="1:41" ht="64.5" customHeight="1" x14ac:dyDescent="0.3">
      <c r="A35" s="366" t="str">
        <f>+C17</f>
        <v>Cualificar 9000 mujeres en sus diferencias y diversidades en herramientas para la autonomía económica. (Producto MGA - Servicio de educación informal)</v>
      </c>
      <c r="B35" s="368">
        <v>0.39</v>
      </c>
      <c r="C35" s="127" t="s">
        <v>48</v>
      </c>
      <c r="D35" s="232">
        <v>0</v>
      </c>
      <c r="E35" s="232">
        <v>0</v>
      </c>
      <c r="F35" s="232">
        <v>0</v>
      </c>
      <c r="G35" s="232">
        <v>0</v>
      </c>
      <c r="H35" s="232">
        <v>0</v>
      </c>
      <c r="I35" s="232">
        <v>0</v>
      </c>
      <c r="J35" s="232">
        <v>0</v>
      </c>
      <c r="K35" s="232">
        <v>0</v>
      </c>
      <c r="L35" s="232">
        <v>260</v>
      </c>
      <c r="M35" s="232">
        <v>320</v>
      </c>
      <c r="N35" s="232">
        <v>320</v>
      </c>
      <c r="O35" s="232">
        <v>100</v>
      </c>
      <c r="P35" s="233">
        <f>SUM(D35:O35)</f>
        <v>1000</v>
      </c>
      <c r="Q35" s="370" t="s">
        <v>416</v>
      </c>
      <c r="R35" s="371"/>
      <c r="S35" s="371"/>
      <c r="T35" s="372"/>
      <c r="U35" s="345" t="s">
        <v>417</v>
      </c>
      <c r="V35" s="345"/>
      <c r="W35" s="345"/>
      <c r="X35" s="345"/>
      <c r="Y35" s="345" t="s">
        <v>418</v>
      </c>
      <c r="Z35" s="345"/>
      <c r="AA35" s="345"/>
      <c r="AB35" s="345"/>
      <c r="AC35" s="345" t="s">
        <v>418</v>
      </c>
      <c r="AD35" s="345"/>
      <c r="AE35" s="346"/>
      <c r="AG35" s="126"/>
      <c r="AH35" s="126"/>
      <c r="AI35" s="126"/>
      <c r="AJ35" s="126"/>
      <c r="AK35" s="126"/>
      <c r="AL35" s="126"/>
      <c r="AM35" s="126"/>
      <c r="AN35" s="126"/>
      <c r="AO35" s="126"/>
    </row>
    <row r="36" spans="1:41" ht="64.5" customHeight="1" thickBot="1" x14ac:dyDescent="0.35">
      <c r="A36" s="367"/>
      <c r="B36" s="369"/>
      <c r="C36" s="130" t="s">
        <v>50</v>
      </c>
      <c r="D36" s="234">
        <v>0</v>
      </c>
      <c r="E36" s="234">
        <v>0</v>
      </c>
      <c r="F36" s="234">
        <v>0</v>
      </c>
      <c r="G36" s="132">
        <v>0</v>
      </c>
      <c r="H36" s="132">
        <v>0</v>
      </c>
      <c r="I36" s="132">
        <v>0</v>
      </c>
      <c r="J36" s="132">
        <v>0</v>
      </c>
      <c r="K36" s="132">
        <v>0</v>
      </c>
      <c r="L36" s="132">
        <v>0</v>
      </c>
      <c r="M36" s="132">
        <v>0</v>
      </c>
      <c r="N36" s="132">
        <v>0</v>
      </c>
      <c r="O36" s="132">
        <v>0</v>
      </c>
      <c r="P36" s="132">
        <f>SUM(D36:O36)</f>
        <v>0</v>
      </c>
      <c r="Q36" s="373"/>
      <c r="R36" s="374"/>
      <c r="S36" s="374"/>
      <c r="T36" s="375"/>
      <c r="U36" s="347"/>
      <c r="V36" s="347"/>
      <c r="W36" s="347"/>
      <c r="X36" s="347"/>
      <c r="Y36" s="347"/>
      <c r="Z36" s="347"/>
      <c r="AA36" s="347"/>
      <c r="AB36" s="347"/>
      <c r="AC36" s="347"/>
      <c r="AD36" s="347"/>
      <c r="AE36" s="348"/>
      <c r="AG36" s="126"/>
      <c r="AH36" s="126"/>
      <c r="AI36" s="126"/>
      <c r="AJ36" s="126"/>
      <c r="AK36" s="126"/>
      <c r="AL36" s="126"/>
      <c r="AM36" s="126"/>
      <c r="AN36" s="126"/>
      <c r="AO36" s="126"/>
    </row>
    <row r="37" spans="1:41" s="117" customFormat="1" ht="17.25" customHeight="1" thickBot="1" x14ac:dyDescent="0.3"/>
    <row r="38" spans="1:41" ht="45" customHeight="1" thickBot="1" x14ac:dyDescent="0.35">
      <c r="A38" s="349" t="s">
        <v>162</v>
      </c>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1"/>
      <c r="AG38" s="126"/>
      <c r="AH38" s="126"/>
      <c r="AI38" s="126"/>
      <c r="AJ38" s="126"/>
      <c r="AK38" s="126"/>
      <c r="AL38" s="126"/>
      <c r="AM38" s="126"/>
      <c r="AN38" s="126"/>
      <c r="AO38" s="126"/>
    </row>
    <row r="39" spans="1:41" ht="26.1" customHeight="1" x14ac:dyDescent="0.3">
      <c r="A39" s="352" t="s">
        <v>60</v>
      </c>
      <c r="B39" s="354" t="s">
        <v>163</v>
      </c>
      <c r="C39" s="356" t="s">
        <v>164</v>
      </c>
      <c r="D39" s="358" t="s">
        <v>165</v>
      </c>
      <c r="E39" s="359"/>
      <c r="F39" s="359"/>
      <c r="G39" s="359"/>
      <c r="H39" s="359"/>
      <c r="I39" s="359"/>
      <c r="J39" s="359"/>
      <c r="K39" s="359"/>
      <c r="L39" s="359"/>
      <c r="M39" s="359"/>
      <c r="N39" s="359"/>
      <c r="O39" s="359"/>
      <c r="P39" s="360"/>
      <c r="Q39" s="354" t="s">
        <v>166</v>
      </c>
      <c r="R39" s="354"/>
      <c r="S39" s="354"/>
      <c r="T39" s="354"/>
      <c r="U39" s="354"/>
      <c r="V39" s="354"/>
      <c r="W39" s="354"/>
      <c r="X39" s="354"/>
      <c r="Y39" s="354"/>
      <c r="Z39" s="354"/>
      <c r="AA39" s="354"/>
      <c r="AB39" s="354"/>
      <c r="AC39" s="354"/>
      <c r="AD39" s="354"/>
      <c r="AE39" s="361"/>
      <c r="AG39" s="126"/>
      <c r="AH39" s="126"/>
      <c r="AI39" s="126"/>
      <c r="AJ39" s="126"/>
      <c r="AK39" s="126"/>
      <c r="AL39" s="126"/>
      <c r="AM39" s="126"/>
      <c r="AN39" s="126"/>
      <c r="AO39" s="126"/>
    </row>
    <row r="40" spans="1:41" ht="26.1" customHeight="1" x14ac:dyDescent="0.3">
      <c r="A40" s="353"/>
      <c r="B40" s="355"/>
      <c r="C40" s="357"/>
      <c r="D40" s="118" t="s">
        <v>167</v>
      </c>
      <c r="E40" s="118" t="s">
        <v>168</v>
      </c>
      <c r="F40" s="118" t="s">
        <v>169</v>
      </c>
      <c r="G40" s="118" t="s">
        <v>170</v>
      </c>
      <c r="H40" s="118" t="s">
        <v>171</v>
      </c>
      <c r="I40" s="118" t="s">
        <v>172</v>
      </c>
      <c r="J40" s="118" t="s">
        <v>173</v>
      </c>
      <c r="K40" s="118" t="s">
        <v>174</v>
      </c>
      <c r="L40" s="118" t="s">
        <v>175</v>
      </c>
      <c r="M40" s="118" t="s">
        <v>176</v>
      </c>
      <c r="N40" s="118" t="s">
        <v>177</v>
      </c>
      <c r="O40" s="118" t="s">
        <v>178</v>
      </c>
      <c r="P40" s="118" t="s">
        <v>179</v>
      </c>
      <c r="Q40" s="362" t="s">
        <v>180</v>
      </c>
      <c r="R40" s="363"/>
      <c r="S40" s="363"/>
      <c r="T40" s="363"/>
      <c r="U40" s="363"/>
      <c r="V40" s="363"/>
      <c r="W40" s="363"/>
      <c r="X40" s="364"/>
      <c r="Y40" s="362" t="s">
        <v>68</v>
      </c>
      <c r="Z40" s="363"/>
      <c r="AA40" s="363"/>
      <c r="AB40" s="363"/>
      <c r="AC40" s="363"/>
      <c r="AD40" s="363"/>
      <c r="AE40" s="365"/>
      <c r="AG40" s="133"/>
      <c r="AH40" s="133"/>
      <c r="AI40" s="133"/>
      <c r="AJ40" s="133"/>
      <c r="AK40" s="133"/>
      <c r="AL40" s="133"/>
      <c r="AM40" s="133"/>
      <c r="AN40" s="133"/>
      <c r="AO40" s="133"/>
    </row>
    <row r="41" spans="1:41" ht="47.4" customHeight="1" x14ac:dyDescent="0.3">
      <c r="A41" s="326" t="s">
        <v>185</v>
      </c>
      <c r="B41" s="327">
        <v>0.21</v>
      </c>
      <c r="C41" s="135" t="s">
        <v>48</v>
      </c>
      <c r="D41" s="136">
        <v>0</v>
      </c>
      <c r="E41" s="136">
        <v>0</v>
      </c>
      <c r="F41" s="136">
        <v>0</v>
      </c>
      <c r="G41" s="136">
        <v>0</v>
      </c>
      <c r="H41" s="136">
        <v>0</v>
      </c>
      <c r="I41" s="136">
        <v>0</v>
      </c>
      <c r="J41" s="136">
        <v>0</v>
      </c>
      <c r="K41" s="141">
        <v>0</v>
      </c>
      <c r="L41" s="136">
        <v>0.25</v>
      </c>
      <c r="M41" s="136">
        <v>0.3</v>
      </c>
      <c r="N41" s="136">
        <v>0.3</v>
      </c>
      <c r="O41" s="136">
        <v>0.15</v>
      </c>
      <c r="P41" s="134">
        <f>SUM(D41:O41)</f>
        <v>1</v>
      </c>
      <c r="Q41" s="328" t="s">
        <v>417</v>
      </c>
      <c r="R41" s="329"/>
      <c r="S41" s="329"/>
      <c r="T41" s="329"/>
      <c r="U41" s="329"/>
      <c r="V41" s="329"/>
      <c r="W41" s="329"/>
      <c r="X41" s="330"/>
      <c r="Y41" s="453" t="s">
        <v>418</v>
      </c>
      <c r="Z41" s="335"/>
      <c r="AA41" s="335"/>
      <c r="AB41" s="335"/>
      <c r="AC41" s="335"/>
      <c r="AD41" s="335"/>
      <c r="AE41" s="336"/>
      <c r="AG41" s="138"/>
      <c r="AH41" s="138"/>
      <c r="AI41" s="138"/>
      <c r="AJ41" s="138"/>
      <c r="AK41" s="138"/>
      <c r="AL41" s="138"/>
      <c r="AM41" s="138"/>
      <c r="AN41" s="138"/>
      <c r="AO41" s="138"/>
    </row>
    <row r="42" spans="1:41" ht="47.4" customHeight="1" x14ac:dyDescent="0.3">
      <c r="A42" s="326"/>
      <c r="B42" s="327"/>
      <c r="C42" s="139" t="s">
        <v>50</v>
      </c>
      <c r="D42" s="140">
        <v>0</v>
      </c>
      <c r="E42" s="140">
        <v>0</v>
      </c>
      <c r="F42" s="140">
        <v>0</v>
      </c>
      <c r="G42" s="140">
        <v>0</v>
      </c>
      <c r="H42" s="140">
        <v>0</v>
      </c>
      <c r="I42" s="140">
        <v>0</v>
      </c>
      <c r="J42" s="140">
        <v>0</v>
      </c>
      <c r="K42" s="140">
        <v>0</v>
      </c>
      <c r="L42" s="140"/>
      <c r="M42" s="140"/>
      <c r="N42" s="140"/>
      <c r="O42" s="140"/>
      <c r="P42" s="140">
        <f t="shared" ref="P42:P44" si="0">SUM(D42:O42)</f>
        <v>0</v>
      </c>
      <c r="Q42" s="331"/>
      <c r="R42" s="332"/>
      <c r="S42" s="332"/>
      <c r="T42" s="332"/>
      <c r="U42" s="332"/>
      <c r="V42" s="332"/>
      <c r="W42" s="332"/>
      <c r="X42" s="333"/>
      <c r="Y42" s="337"/>
      <c r="Z42" s="338"/>
      <c r="AA42" s="338"/>
      <c r="AB42" s="338"/>
      <c r="AC42" s="338"/>
      <c r="AD42" s="338"/>
      <c r="AE42" s="339"/>
    </row>
    <row r="43" spans="1:41" ht="47.4" customHeight="1" x14ac:dyDescent="0.3">
      <c r="A43" s="326" t="s">
        <v>447</v>
      </c>
      <c r="B43" s="454">
        <v>0.18</v>
      </c>
      <c r="C43" s="135" t="s">
        <v>48</v>
      </c>
      <c r="D43" s="136">
        <v>0</v>
      </c>
      <c r="E43" s="136">
        <v>0</v>
      </c>
      <c r="F43" s="136">
        <v>0</v>
      </c>
      <c r="G43" s="136">
        <v>0</v>
      </c>
      <c r="H43" s="136">
        <v>0</v>
      </c>
      <c r="I43" s="136">
        <v>0</v>
      </c>
      <c r="J43" s="136">
        <v>0</v>
      </c>
      <c r="K43" s="136">
        <v>0</v>
      </c>
      <c r="L43" s="136">
        <v>0</v>
      </c>
      <c r="M43" s="136">
        <v>0.5</v>
      </c>
      <c r="N43" s="136">
        <v>0</v>
      </c>
      <c r="O43" s="136">
        <v>0.5</v>
      </c>
      <c r="P43" s="137">
        <f t="shared" si="0"/>
        <v>1</v>
      </c>
      <c r="Q43" s="328" t="s">
        <v>417</v>
      </c>
      <c r="R43" s="329"/>
      <c r="S43" s="329"/>
      <c r="T43" s="329"/>
      <c r="U43" s="329"/>
      <c r="V43" s="329"/>
      <c r="W43" s="329"/>
      <c r="X43" s="330"/>
      <c r="Y43" s="453" t="s">
        <v>418</v>
      </c>
      <c r="Z43" s="335"/>
      <c r="AA43" s="335"/>
      <c r="AB43" s="335"/>
      <c r="AC43" s="335"/>
      <c r="AD43" s="335"/>
      <c r="AE43" s="336"/>
    </row>
    <row r="44" spans="1:41" ht="47.4" customHeight="1" x14ac:dyDescent="0.3">
      <c r="A44" s="326"/>
      <c r="B44" s="454"/>
      <c r="C44" s="139" t="s">
        <v>50</v>
      </c>
      <c r="D44" s="140">
        <v>0</v>
      </c>
      <c r="E44" s="140">
        <v>0</v>
      </c>
      <c r="F44" s="140">
        <v>0</v>
      </c>
      <c r="G44" s="140">
        <v>0</v>
      </c>
      <c r="H44" s="140">
        <v>0</v>
      </c>
      <c r="I44" s="140">
        <v>0</v>
      </c>
      <c r="J44" s="140">
        <v>0</v>
      </c>
      <c r="K44" s="140">
        <v>0</v>
      </c>
      <c r="L44" s="140"/>
      <c r="M44" s="140"/>
      <c r="N44" s="140"/>
      <c r="O44" s="140"/>
      <c r="P44" s="140">
        <f t="shared" si="0"/>
        <v>0</v>
      </c>
      <c r="Q44" s="331"/>
      <c r="R44" s="332"/>
      <c r="S44" s="332"/>
      <c r="T44" s="332"/>
      <c r="U44" s="332"/>
      <c r="V44" s="332"/>
      <c r="W44" s="332"/>
      <c r="X44" s="333"/>
      <c r="Y44" s="337"/>
      <c r="Z44" s="338"/>
      <c r="AA44" s="338"/>
      <c r="AB44" s="338"/>
      <c r="AC44" s="338"/>
      <c r="AD44" s="338"/>
      <c r="AE44" s="339"/>
    </row>
    <row r="45" spans="1:41" ht="15" customHeight="1" x14ac:dyDescent="0.3">
      <c r="A45" s="62" t="s">
        <v>183</v>
      </c>
    </row>
    <row r="47" spans="1:41" s="144" customFormat="1" ht="14.4" x14ac:dyDescent="0.3">
      <c r="A47" s="146"/>
      <c r="Q47" s="146"/>
      <c r="R47" s="146"/>
      <c r="S47" s="146"/>
      <c r="T47" s="146"/>
      <c r="U47" s="146"/>
      <c r="V47" s="146"/>
      <c r="W47" s="146"/>
      <c r="X47" s="146"/>
      <c r="Y47" s="146"/>
      <c r="Z47" s="146"/>
      <c r="AA47" s="146"/>
      <c r="AB47" s="146"/>
      <c r="AC47" s="146"/>
      <c r="AD47" s="146"/>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DE521DC0-65F8-49EA-A6A2-FD3F9BB5EE0B}">
      <formula1>$B$21:$M$21</formula1>
    </dataValidation>
    <dataValidation type="textLength" operator="lessThanOrEqual" allowBlank="1" showInputMessage="1" showErrorMessage="1" errorTitle="Máximo 2.000 caracteres" error="Máximo 2.000 caracteres" promptTitle="2.000 caracteres" sqref="Q30:Q31" xr:uid="{26118CA1-336E-48E0-872A-D43BD3C90E16}">
      <formula1>2000</formula1>
    </dataValidation>
    <dataValidation type="textLength" operator="lessThanOrEqual" allowBlank="1" showInputMessage="1" showErrorMessage="1" errorTitle="Máximo 2.000 caracteres" error="Máximo 2.000 caracteres" sqref="AC35 Q35 Y35 Q41 Q43" xr:uid="{DA6164F8-6461-4DEF-8948-B0B5F6BB6655}">
      <formula1>2000</formula1>
    </dataValidation>
  </dataValidations>
  <printOptions horizontalCentered="1"/>
  <pageMargins left="0.39370078740157483" right="0.39370078740157483" top="0.39370078740157483" bottom="0.39370078740157483" header="0" footer="0"/>
  <pageSetup scale="2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C27308AD-FC02-4C9A-BDBB-CF5F9A4AD07F}">
          <x14:formula1>
            <xm:f>listas!$C$2:$C$20</xm:f>
          </x14:formula1>
          <xm:sqref>AA15:AE15</xm:sqref>
        </x14:dataValidation>
        <x14:dataValidation type="list" allowBlank="1" showInputMessage="1" showErrorMessage="1" xr:uid="{2FB74AE8-CA85-4357-85A8-E9E7FD73A3D1}">
          <x14:formula1>
            <xm:f>listas!$B$2:$B$8</xm:f>
          </x14:formula1>
          <xm:sqref>R15:X15</xm:sqref>
        </x14:dataValidation>
        <x14:dataValidation type="list" allowBlank="1" showInputMessage="1" showErrorMessage="1" xr:uid="{56FEAD60-6F52-4DBE-9ADF-013D534ADC35}">
          <x14:formula1>
            <xm:f>listas!$A$2:$A$6</xm:f>
          </x14:formula1>
          <xm:sqref>C15:K15</xm:sqref>
        </x14:dataValidation>
        <x14:dataValidation type="list" allowBlank="1" showInputMessage="1" showErrorMessage="1" xr:uid="{A33AE2F8-F212-4724-85D0-28F6B10CFDFE}">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FBFE-3D5D-4455-8323-B78788D627BB}">
  <sheetPr>
    <tabColor theme="5"/>
    <pageSetUpPr fitToPage="1"/>
  </sheetPr>
  <dimension ref="A1:AO78"/>
  <sheetViews>
    <sheetView showGridLines="0" view="pageBreakPreview" topLeftCell="N22" zoomScale="50" zoomScaleNormal="50" zoomScaleSheetLayoutView="50" workbookViewId="0">
      <selection activeCell="P36" sqref="P36"/>
    </sheetView>
  </sheetViews>
  <sheetFormatPr baseColWidth="10" defaultColWidth="10.88671875" defaultRowHeight="13.8" x14ac:dyDescent="0.3"/>
  <cols>
    <col min="1" max="1" width="38.44140625" style="62" customWidth="1"/>
    <col min="2" max="2" width="20.5546875" style="62" customWidth="1"/>
    <col min="3" max="14" width="20.6640625" style="62" customWidth="1"/>
    <col min="15" max="15" width="20.5546875" style="62" customWidth="1"/>
    <col min="16" max="16" width="32.44140625" style="62" customWidth="1"/>
    <col min="17" max="27" width="18.109375" style="62" customWidth="1"/>
    <col min="28" max="28" width="22.6640625" style="62" customWidth="1"/>
    <col min="29" max="29" width="19" style="62" customWidth="1"/>
    <col min="30" max="30" width="19.44140625" style="62" customWidth="1"/>
    <col min="31" max="31" width="20.5546875" style="62" customWidth="1"/>
    <col min="32" max="32" width="22.88671875" style="62" customWidth="1"/>
    <col min="33" max="33" width="18.44140625" style="62" bestFit="1" customWidth="1"/>
    <col min="34" max="34" width="8.44140625" style="62" customWidth="1"/>
    <col min="35" max="35" width="18.44140625" style="62" bestFit="1" customWidth="1"/>
    <col min="36" max="36" width="5.6640625" style="62" customWidth="1"/>
    <col min="37" max="37" width="18.44140625" style="62" bestFit="1" customWidth="1"/>
    <col min="38" max="38" width="4.6640625" style="62" customWidth="1"/>
    <col min="39" max="39" width="23" style="62" bestFit="1" customWidth="1"/>
    <col min="40" max="40" width="10.88671875" style="62"/>
    <col min="41" max="41" width="18.44140625" style="62" bestFit="1" customWidth="1"/>
    <col min="42" max="42" width="16.109375" style="62" customWidth="1"/>
    <col min="43" max="16384" width="10.88671875" style="62"/>
  </cols>
  <sheetData>
    <row r="1" spans="1:31" ht="32.25" customHeight="1" thickBot="1" x14ac:dyDescent="0.35">
      <c r="A1" s="438"/>
      <c r="B1" s="441" t="s">
        <v>121</v>
      </c>
      <c r="C1" s="442"/>
      <c r="D1" s="442"/>
      <c r="E1" s="442"/>
      <c r="F1" s="442"/>
      <c r="G1" s="442"/>
      <c r="H1" s="442"/>
      <c r="I1" s="442"/>
      <c r="J1" s="442"/>
      <c r="K1" s="442"/>
      <c r="L1" s="442"/>
      <c r="M1" s="442"/>
      <c r="N1" s="442"/>
      <c r="O1" s="442"/>
      <c r="P1" s="442"/>
      <c r="Q1" s="442"/>
      <c r="R1" s="442"/>
      <c r="S1" s="442"/>
      <c r="T1" s="442"/>
      <c r="U1" s="442"/>
      <c r="V1" s="442"/>
      <c r="W1" s="442"/>
      <c r="X1" s="442"/>
      <c r="Y1" s="442"/>
      <c r="Z1" s="442"/>
      <c r="AA1" s="443"/>
      <c r="AB1" s="444" t="s">
        <v>122</v>
      </c>
      <c r="AC1" s="445"/>
      <c r="AD1" s="445"/>
      <c r="AE1" s="446"/>
    </row>
    <row r="2" spans="1:31" ht="30.75" customHeight="1" thickBot="1" x14ac:dyDescent="0.35">
      <c r="A2" s="439"/>
      <c r="B2" s="441" t="s">
        <v>123</v>
      </c>
      <c r="C2" s="442"/>
      <c r="D2" s="442"/>
      <c r="E2" s="442"/>
      <c r="F2" s="442"/>
      <c r="G2" s="442"/>
      <c r="H2" s="442"/>
      <c r="I2" s="442"/>
      <c r="J2" s="442"/>
      <c r="K2" s="442"/>
      <c r="L2" s="442"/>
      <c r="M2" s="442"/>
      <c r="N2" s="442"/>
      <c r="O2" s="442"/>
      <c r="P2" s="442"/>
      <c r="Q2" s="442"/>
      <c r="R2" s="442"/>
      <c r="S2" s="442"/>
      <c r="T2" s="442"/>
      <c r="U2" s="442"/>
      <c r="V2" s="442"/>
      <c r="W2" s="442"/>
      <c r="X2" s="442"/>
      <c r="Y2" s="442"/>
      <c r="Z2" s="442"/>
      <c r="AA2" s="443"/>
      <c r="AB2" s="444" t="s">
        <v>124</v>
      </c>
      <c r="AC2" s="445"/>
      <c r="AD2" s="445"/>
      <c r="AE2" s="446"/>
    </row>
    <row r="3" spans="1:31" ht="24" customHeight="1" thickBot="1" x14ac:dyDescent="0.35">
      <c r="A3" s="439"/>
      <c r="B3" s="447" t="s">
        <v>125</v>
      </c>
      <c r="C3" s="448"/>
      <c r="D3" s="448"/>
      <c r="E3" s="448"/>
      <c r="F3" s="448"/>
      <c r="G3" s="448"/>
      <c r="H3" s="448"/>
      <c r="I3" s="448"/>
      <c r="J3" s="448"/>
      <c r="K3" s="448"/>
      <c r="L3" s="448"/>
      <c r="M3" s="448"/>
      <c r="N3" s="448"/>
      <c r="O3" s="448"/>
      <c r="P3" s="448"/>
      <c r="Q3" s="448"/>
      <c r="R3" s="448"/>
      <c r="S3" s="448"/>
      <c r="T3" s="448"/>
      <c r="U3" s="448"/>
      <c r="V3" s="448"/>
      <c r="W3" s="448"/>
      <c r="X3" s="448"/>
      <c r="Y3" s="448"/>
      <c r="Z3" s="448"/>
      <c r="AA3" s="449"/>
      <c r="AB3" s="444" t="s">
        <v>126</v>
      </c>
      <c r="AC3" s="445"/>
      <c r="AD3" s="445"/>
      <c r="AE3" s="446"/>
    </row>
    <row r="4" spans="1:31" ht="21.75" customHeight="1" thickBot="1" x14ac:dyDescent="0.35">
      <c r="A4" s="440"/>
      <c r="B4" s="450"/>
      <c r="C4" s="451"/>
      <c r="D4" s="451"/>
      <c r="E4" s="451"/>
      <c r="F4" s="451"/>
      <c r="G4" s="451"/>
      <c r="H4" s="451"/>
      <c r="I4" s="451"/>
      <c r="J4" s="451"/>
      <c r="K4" s="451"/>
      <c r="L4" s="451"/>
      <c r="M4" s="451"/>
      <c r="N4" s="451"/>
      <c r="O4" s="451"/>
      <c r="P4" s="451"/>
      <c r="Q4" s="451"/>
      <c r="R4" s="451"/>
      <c r="S4" s="451"/>
      <c r="T4" s="451"/>
      <c r="U4" s="451"/>
      <c r="V4" s="451"/>
      <c r="W4" s="451"/>
      <c r="X4" s="451"/>
      <c r="Y4" s="451"/>
      <c r="Z4" s="451"/>
      <c r="AA4" s="452"/>
      <c r="AB4" s="444" t="s">
        <v>127</v>
      </c>
      <c r="AC4" s="445"/>
      <c r="AD4" s="445"/>
      <c r="AE4" s="446"/>
    </row>
    <row r="5" spans="1:31" ht="9" customHeight="1" thickBot="1" x14ac:dyDescent="0.35">
      <c r="A5" s="64"/>
      <c r="B5" s="65"/>
      <c r="C5" s="66"/>
      <c r="D5" s="67"/>
      <c r="E5" s="67"/>
      <c r="F5" s="67"/>
      <c r="G5" s="67"/>
      <c r="H5" s="67"/>
      <c r="I5" s="67"/>
      <c r="J5" s="67"/>
      <c r="K5" s="67"/>
      <c r="L5" s="67"/>
      <c r="M5" s="67"/>
      <c r="N5" s="67"/>
      <c r="O5" s="67"/>
      <c r="P5" s="67"/>
      <c r="Q5" s="67"/>
      <c r="R5" s="67"/>
      <c r="S5" s="67"/>
      <c r="T5" s="67"/>
      <c r="U5" s="67"/>
      <c r="V5" s="67"/>
      <c r="W5" s="67"/>
      <c r="X5" s="67"/>
      <c r="Y5" s="67"/>
      <c r="Z5" s="67"/>
      <c r="AA5" s="67"/>
      <c r="AB5" s="67"/>
      <c r="AD5" s="68"/>
      <c r="AE5" s="69"/>
    </row>
    <row r="6" spans="1:31" ht="9" customHeight="1" thickBot="1" x14ac:dyDescent="0.35">
      <c r="A6" s="70"/>
      <c r="B6" s="67"/>
      <c r="C6" s="67"/>
      <c r="D6" s="67"/>
      <c r="E6" s="67"/>
      <c r="F6" s="67"/>
      <c r="G6" s="67"/>
      <c r="H6" s="67"/>
      <c r="I6" s="67"/>
      <c r="J6" s="67"/>
      <c r="K6" s="67"/>
      <c r="L6" s="67"/>
      <c r="M6" s="67"/>
      <c r="N6" s="67"/>
      <c r="O6" s="67"/>
      <c r="P6" s="67"/>
      <c r="Q6" s="67"/>
      <c r="R6" s="67"/>
      <c r="S6" s="67"/>
      <c r="T6" s="67"/>
      <c r="U6" s="67"/>
      <c r="V6" s="67"/>
      <c r="W6" s="67"/>
      <c r="X6" s="67"/>
      <c r="Y6" s="67"/>
      <c r="Z6" s="67"/>
      <c r="AA6" s="67"/>
      <c r="AB6" s="67"/>
      <c r="AD6" s="68"/>
      <c r="AE6" s="69"/>
    </row>
    <row r="7" spans="1:31" x14ac:dyDescent="0.3">
      <c r="A7" s="412" t="s">
        <v>4</v>
      </c>
      <c r="B7" s="413"/>
      <c r="C7" s="424" t="s">
        <v>147</v>
      </c>
      <c r="D7" s="412" t="s">
        <v>6</v>
      </c>
      <c r="E7" s="427"/>
      <c r="F7" s="427"/>
      <c r="G7" s="427"/>
      <c r="H7" s="413"/>
      <c r="I7" s="430">
        <v>45538</v>
      </c>
      <c r="J7" s="431"/>
      <c r="K7" s="412" t="s">
        <v>8</v>
      </c>
      <c r="L7" s="413"/>
      <c r="M7" s="436" t="s">
        <v>128</v>
      </c>
      <c r="N7" s="437"/>
      <c r="O7" s="402"/>
      <c r="P7" s="403"/>
      <c r="Q7" s="67"/>
      <c r="R7" s="67"/>
      <c r="S7" s="67"/>
      <c r="T7" s="67"/>
      <c r="U7" s="67"/>
      <c r="V7" s="67"/>
      <c r="W7" s="67"/>
      <c r="X7" s="67"/>
      <c r="Y7" s="67"/>
      <c r="Z7" s="67"/>
      <c r="AA7" s="67"/>
      <c r="AB7" s="67"/>
      <c r="AD7" s="68"/>
      <c r="AE7" s="69"/>
    </row>
    <row r="8" spans="1:31" x14ac:dyDescent="0.3">
      <c r="A8" s="414"/>
      <c r="B8" s="415"/>
      <c r="C8" s="425"/>
      <c r="D8" s="414"/>
      <c r="E8" s="428"/>
      <c r="F8" s="428"/>
      <c r="G8" s="428"/>
      <c r="H8" s="415"/>
      <c r="I8" s="432"/>
      <c r="J8" s="433"/>
      <c r="K8" s="414"/>
      <c r="L8" s="415"/>
      <c r="M8" s="404" t="s">
        <v>130</v>
      </c>
      <c r="N8" s="405"/>
      <c r="O8" s="406"/>
      <c r="P8" s="407"/>
      <c r="Q8" s="67"/>
      <c r="R8" s="67"/>
      <c r="S8" s="67"/>
      <c r="T8" s="67"/>
      <c r="U8" s="67"/>
      <c r="V8" s="67"/>
      <c r="W8" s="67"/>
      <c r="X8" s="67"/>
      <c r="Y8" s="67"/>
      <c r="Z8" s="67"/>
      <c r="AA8" s="67"/>
      <c r="AB8" s="67"/>
      <c r="AD8" s="68"/>
      <c r="AE8" s="69"/>
    </row>
    <row r="9" spans="1:31" ht="14.4" thickBot="1" x14ac:dyDescent="0.35">
      <c r="A9" s="416"/>
      <c r="B9" s="417"/>
      <c r="C9" s="426"/>
      <c r="D9" s="416"/>
      <c r="E9" s="429"/>
      <c r="F9" s="429"/>
      <c r="G9" s="429"/>
      <c r="H9" s="417"/>
      <c r="I9" s="434"/>
      <c r="J9" s="435"/>
      <c r="K9" s="416"/>
      <c r="L9" s="417"/>
      <c r="M9" s="408" t="s">
        <v>131</v>
      </c>
      <c r="N9" s="409"/>
      <c r="O9" s="410" t="s">
        <v>129</v>
      </c>
      <c r="P9" s="411"/>
      <c r="Q9" s="67"/>
      <c r="R9" s="67"/>
      <c r="S9" s="67"/>
      <c r="T9" s="67"/>
      <c r="U9" s="67"/>
      <c r="V9" s="67"/>
      <c r="W9" s="67"/>
      <c r="X9" s="67"/>
      <c r="Y9" s="67"/>
      <c r="Z9" s="67"/>
      <c r="AA9" s="67"/>
      <c r="AB9" s="67"/>
      <c r="AD9" s="68"/>
      <c r="AE9" s="69"/>
    </row>
    <row r="10" spans="1:31" ht="15" customHeight="1" thickBot="1" x14ac:dyDescent="0.35">
      <c r="A10" s="71"/>
      <c r="B10" s="72"/>
      <c r="C10" s="72"/>
      <c r="D10" s="73"/>
      <c r="E10" s="73"/>
      <c r="F10" s="73"/>
      <c r="G10" s="73"/>
      <c r="H10" s="73"/>
      <c r="I10" s="74"/>
      <c r="J10" s="74"/>
      <c r="K10" s="73"/>
      <c r="L10" s="73"/>
      <c r="M10" s="75"/>
      <c r="N10" s="75"/>
      <c r="O10" s="76"/>
      <c r="P10" s="76"/>
      <c r="Q10" s="72"/>
      <c r="R10" s="72"/>
      <c r="S10" s="72"/>
      <c r="T10" s="72"/>
      <c r="U10" s="72"/>
      <c r="V10" s="72"/>
      <c r="W10" s="72"/>
      <c r="X10" s="72"/>
      <c r="Y10" s="72"/>
      <c r="Z10" s="72"/>
      <c r="AA10" s="72"/>
      <c r="AB10" s="72"/>
      <c r="AD10" s="77"/>
      <c r="AE10" s="78"/>
    </row>
    <row r="11" spans="1:31" ht="15" customHeight="1" x14ac:dyDescent="0.3">
      <c r="A11" s="412" t="s">
        <v>10</v>
      </c>
      <c r="B11" s="413"/>
      <c r="C11" s="349" t="s">
        <v>132</v>
      </c>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1"/>
    </row>
    <row r="12" spans="1:31" ht="15" customHeight="1" x14ac:dyDescent="0.3">
      <c r="A12" s="414"/>
      <c r="B12" s="415"/>
      <c r="C12" s="418"/>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20"/>
    </row>
    <row r="13" spans="1:31" ht="15" customHeight="1" thickBot="1" x14ac:dyDescent="0.35">
      <c r="A13" s="416"/>
      <c r="B13" s="417"/>
      <c r="C13" s="421"/>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3"/>
    </row>
    <row r="14" spans="1:31" ht="9" customHeight="1" thickBot="1" x14ac:dyDescent="0.35">
      <c r="A14" s="80"/>
      <c r="B14" s="81"/>
      <c r="C14" s="82"/>
      <c r="D14" s="82"/>
      <c r="E14" s="82"/>
      <c r="F14" s="82"/>
      <c r="G14" s="82"/>
      <c r="H14" s="82"/>
      <c r="I14" s="82"/>
      <c r="J14" s="82"/>
      <c r="K14" s="82"/>
      <c r="L14" s="82"/>
      <c r="M14" s="83"/>
      <c r="N14" s="83"/>
      <c r="O14" s="83"/>
      <c r="P14" s="83"/>
      <c r="Q14" s="83"/>
      <c r="R14" s="84"/>
      <c r="S14" s="84"/>
      <c r="T14" s="84"/>
      <c r="U14" s="84"/>
      <c r="V14" s="84"/>
      <c r="W14" s="84"/>
      <c r="X14" s="84"/>
      <c r="Y14" s="73"/>
      <c r="Z14" s="73"/>
      <c r="AA14" s="73"/>
      <c r="AB14" s="73"/>
      <c r="AD14" s="73"/>
      <c r="AE14" s="79"/>
    </row>
    <row r="15" spans="1:31" ht="39" customHeight="1" thickBot="1" x14ac:dyDescent="0.35">
      <c r="A15" s="385" t="s">
        <v>12</v>
      </c>
      <c r="B15" s="386"/>
      <c r="C15" s="396" t="s">
        <v>426</v>
      </c>
      <c r="D15" s="397"/>
      <c r="E15" s="397"/>
      <c r="F15" s="397"/>
      <c r="G15" s="397"/>
      <c r="H15" s="397"/>
      <c r="I15" s="397"/>
      <c r="J15" s="397"/>
      <c r="K15" s="398"/>
      <c r="L15" s="390" t="s">
        <v>14</v>
      </c>
      <c r="M15" s="391"/>
      <c r="N15" s="391"/>
      <c r="O15" s="391"/>
      <c r="P15" s="391"/>
      <c r="Q15" s="392"/>
      <c r="R15" s="399" t="s">
        <v>134</v>
      </c>
      <c r="S15" s="400"/>
      <c r="T15" s="400"/>
      <c r="U15" s="400"/>
      <c r="V15" s="400"/>
      <c r="W15" s="400"/>
      <c r="X15" s="401"/>
      <c r="Y15" s="390" t="s">
        <v>15</v>
      </c>
      <c r="Z15" s="392"/>
      <c r="AA15" s="387" t="s">
        <v>135</v>
      </c>
      <c r="AB15" s="388"/>
      <c r="AC15" s="388"/>
      <c r="AD15" s="388"/>
      <c r="AE15" s="389"/>
    </row>
    <row r="16" spans="1:31" ht="9" customHeight="1" thickBot="1" x14ac:dyDescent="0.35">
      <c r="A16" s="70"/>
      <c r="B16" s="67"/>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D16" s="68"/>
      <c r="AE16" s="69"/>
    </row>
    <row r="17" spans="1:32" s="85" customFormat="1" ht="37.5" customHeight="1" thickBot="1" x14ac:dyDescent="0.35">
      <c r="A17" s="385" t="s">
        <v>17</v>
      </c>
      <c r="B17" s="386"/>
      <c r="C17" s="387" t="s">
        <v>186</v>
      </c>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9"/>
    </row>
    <row r="18" spans="1:32" ht="16.5" customHeight="1" thickBot="1" x14ac:dyDescent="0.35">
      <c r="A18" s="86"/>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D18" s="87"/>
      <c r="AE18" s="88"/>
    </row>
    <row r="19" spans="1:32" ht="32.1" customHeight="1" thickBot="1" x14ac:dyDescent="0.35">
      <c r="A19" s="390" t="s">
        <v>137</v>
      </c>
      <c r="B19" s="391"/>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2"/>
      <c r="AF19" s="89"/>
    </row>
    <row r="20" spans="1:32" ht="32.1" customHeight="1" thickBot="1" x14ac:dyDescent="0.35">
      <c r="A20" s="90" t="s">
        <v>19</v>
      </c>
      <c r="B20" s="393" t="s">
        <v>138</v>
      </c>
      <c r="C20" s="394"/>
      <c r="D20" s="394"/>
      <c r="E20" s="394"/>
      <c r="F20" s="394"/>
      <c r="G20" s="394"/>
      <c r="H20" s="394"/>
      <c r="I20" s="394"/>
      <c r="J20" s="394"/>
      <c r="K20" s="394"/>
      <c r="L20" s="394"/>
      <c r="M20" s="394"/>
      <c r="N20" s="394"/>
      <c r="O20" s="395"/>
      <c r="P20" s="390" t="s">
        <v>139</v>
      </c>
      <c r="Q20" s="391"/>
      <c r="R20" s="391"/>
      <c r="S20" s="391"/>
      <c r="T20" s="391"/>
      <c r="U20" s="391"/>
      <c r="V20" s="391"/>
      <c r="W20" s="391"/>
      <c r="X20" s="391"/>
      <c r="Y20" s="391"/>
      <c r="Z20" s="391"/>
      <c r="AA20" s="391"/>
      <c r="AB20" s="391"/>
      <c r="AC20" s="391"/>
      <c r="AD20" s="391"/>
      <c r="AE20" s="392"/>
      <c r="AF20" s="89"/>
    </row>
    <row r="21" spans="1:32" ht="32.1" customHeight="1" thickBot="1" x14ac:dyDescent="0.35">
      <c r="A21" s="71"/>
      <c r="B21" s="91" t="s">
        <v>140</v>
      </c>
      <c r="C21" s="92" t="s">
        <v>141</v>
      </c>
      <c r="D21" s="92" t="s">
        <v>142</v>
      </c>
      <c r="E21" s="92" t="s">
        <v>143</v>
      </c>
      <c r="F21" s="92" t="s">
        <v>144</v>
      </c>
      <c r="G21" s="92" t="s">
        <v>145</v>
      </c>
      <c r="H21" s="92" t="s">
        <v>146</v>
      </c>
      <c r="I21" s="92" t="s">
        <v>147</v>
      </c>
      <c r="J21" s="92" t="s">
        <v>148</v>
      </c>
      <c r="K21" s="92" t="s">
        <v>149</v>
      </c>
      <c r="L21" s="92" t="s">
        <v>150</v>
      </c>
      <c r="M21" s="92" t="s">
        <v>151</v>
      </c>
      <c r="N21" s="92" t="s">
        <v>102</v>
      </c>
      <c r="O21" s="93" t="s">
        <v>100</v>
      </c>
      <c r="P21" s="94"/>
      <c r="Q21" s="90" t="s">
        <v>140</v>
      </c>
      <c r="R21" s="95" t="s">
        <v>141</v>
      </c>
      <c r="S21" s="95" t="s">
        <v>142</v>
      </c>
      <c r="T21" s="95" t="s">
        <v>143</v>
      </c>
      <c r="U21" s="95" t="s">
        <v>144</v>
      </c>
      <c r="V21" s="95" t="s">
        <v>145</v>
      </c>
      <c r="W21" s="95" t="s">
        <v>146</v>
      </c>
      <c r="X21" s="95" t="s">
        <v>147</v>
      </c>
      <c r="Y21" s="95" t="s">
        <v>148</v>
      </c>
      <c r="Z21" s="95" t="s">
        <v>149</v>
      </c>
      <c r="AA21" s="95" t="s">
        <v>150</v>
      </c>
      <c r="AB21" s="95" t="s">
        <v>151</v>
      </c>
      <c r="AC21" s="95" t="s">
        <v>102</v>
      </c>
      <c r="AD21" s="96" t="s">
        <v>152</v>
      </c>
      <c r="AE21" s="96" t="s">
        <v>153</v>
      </c>
      <c r="AF21" s="97"/>
    </row>
    <row r="22" spans="1:32" ht="32.1" customHeight="1" x14ac:dyDescent="0.3">
      <c r="A22" s="98" t="s">
        <v>31</v>
      </c>
      <c r="B22" s="99">
        <v>0</v>
      </c>
      <c r="C22" s="100">
        <v>0</v>
      </c>
      <c r="D22" s="100">
        <v>0</v>
      </c>
      <c r="E22" s="100">
        <v>0</v>
      </c>
      <c r="F22" s="100">
        <v>0</v>
      </c>
      <c r="G22" s="100">
        <v>0</v>
      </c>
      <c r="H22" s="100">
        <v>0</v>
      </c>
      <c r="I22" s="100">
        <v>0</v>
      </c>
      <c r="J22" s="100">
        <v>0</v>
      </c>
      <c r="K22" s="100">
        <v>0</v>
      </c>
      <c r="L22" s="100">
        <v>0</v>
      </c>
      <c r="M22" s="100">
        <v>0</v>
      </c>
      <c r="N22" s="100">
        <f>SUM(B22:M22)</f>
        <v>0</v>
      </c>
      <c r="O22" s="101"/>
      <c r="P22" s="98" t="s">
        <v>27</v>
      </c>
      <c r="Q22" s="102">
        <v>0</v>
      </c>
      <c r="R22" s="103">
        <v>0</v>
      </c>
      <c r="S22" s="103">
        <v>0</v>
      </c>
      <c r="T22" s="103">
        <v>0</v>
      </c>
      <c r="U22" s="103">
        <v>0</v>
      </c>
      <c r="V22" s="103">
        <v>0</v>
      </c>
      <c r="W22" s="103">
        <v>0</v>
      </c>
      <c r="X22" s="103">
        <v>106312400</v>
      </c>
      <c r="Y22" s="103">
        <v>0</v>
      </c>
      <c r="Z22" s="103">
        <v>0</v>
      </c>
      <c r="AA22" s="103">
        <v>0</v>
      </c>
      <c r="AB22" s="103">
        <v>29369</v>
      </c>
      <c r="AC22" s="103">
        <f>SUM(Q22:AB22)</f>
        <v>106341769</v>
      </c>
      <c r="AE22" s="104"/>
      <c r="AF22" s="97"/>
    </row>
    <row r="23" spans="1:32" ht="32.1" customHeight="1" x14ac:dyDescent="0.3">
      <c r="A23" s="105" t="s">
        <v>21</v>
      </c>
      <c r="B23" s="106">
        <v>0</v>
      </c>
      <c r="C23" s="107">
        <v>0</v>
      </c>
      <c r="D23" s="107">
        <v>0</v>
      </c>
      <c r="E23" s="107">
        <v>0</v>
      </c>
      <c r="F23" s="107">
        <v>0</v>
      </c>
      <c r="G23" s="107">
        <v>0</v>
      </c>
      <c r="H23" s="107">
        <v>0</v>
      </c>
      <c r="I23" s="107">
        <v>0</v>
      </c>
      <c r="J23" s="107">
        <v>0</v>
      </c>
      <c r="K23" s="107">
        <v>0</v>
      </c>
      <c r="L23" s="107">
        <v>0</v>
      </c>
      <c r="M23" s="107">
        <v>0</v>
      </c>
      <c r="N23" s="107">
        <f>SUM(B23:M23)</f>
        <v>0</v>
      </c>
      <c r="O23" s="108" t="str">
        <f>IFERROR(N23/(SUMIF(B23:M23,"&gt;0",B22:M22))," ")</f>
        <v xml:space="preserve"> </v>
      </c>
      <c r="P23" s="105" t="s">
        <v>29</v>
      </c>
      <c r="Q23" s="106">
        <v>0</v>
      </c>
      <c r="R23" s="107">
        <v>0</v>
      </c>
      <c r="S23" s="107">
        <v>0</v>
      </c>
      <c r="T23" s="107">
        <v>0</v>
      </c>
      <c r="U23" s="107">
        <v>0</v>
      </c>
      <c r="V23" s="107">
        <v>0</v>
      </c>
      <c r="W23" s="107">
        <v>0</v>
      </c>
      <c r="X23" s="107">
        <v>106312400</v>
      </c>
      <c r="Y23" s="107">
        <v>0</v>
      </c>
      <c r="Z23" s="107">
        <v>0</v>
      </c>
      <c r="AA23" s="107">
        <v>0</v>
      </c>
      <c r="AB23" s="107">
        <v>0</v>
      </c>
      <c r="AC23" s="107">
        <f>SUM(Q23:AB23)</f>
        <v>106312400</v>
      </c>
      <c r="AD23" s="240">
        <f>+AC23/AC22</f>
        <v>0.99972382441747798</v>
      </c>
      <c r="AE23" s="109">
        <f>AC23/AC22</f>
        <v>0.99972382441747798</v>
      </c>
      <c r="AF23" s="97"/>
    </row>
    <row r="24" spans="1:32" ht="32.1" customHeight="1" x14ac:dyDescent="0.3">
      <c r="A24" s="105" t="s">
        <v>23</v>
      </c>
      <c r="B24" s="106">
        <v>0</v>
      </c>
      <c r="C24" s="107">
        <v>0</v>
      </c>
      <c r="D24" s="107">
        <v>0</v>
      </c>
      <c r="E24" s="107">
        <v>0</v>
      </c>
      <c r="F24" s="107">
        <v>0</v>
      </c>
      <c r="G24" s="107">
        <v>0</v>
      </c>
      <c r="H24" s="107">
        <v>0</v>
      </c>
      <c r="I24" s="107">
        <v>0</v>
      </c>
      <c r="J24" s="107">
        <v>0</v>
      </c>
      <c r="K24" s="107">
        <v>0</v>
      </c>
      <c r="L24" s="107">
        <v>0</v>
      </c>
      <c r="M24" s="107">
        <v>0</v>
      </c>
      <c r="N24" s="107">
        <f>SUM(B24:M24)</f>
        <v>0</v>
      </c>
      <c r="O24" s="110"/>
      <c r="P24" s="105" t="s">
        <v>31</v>
      </c>
      <c r="Q24" s="106">
        <v>0</v>
      </c>
      <c r="R24" s="107">
        <v>0</v>
      </c>
      <c r="S24" s="107">
        <v>0</v>
      </c>
      <c r="T24" s="107">
        <v>0</v>
      </c>
      <c r="U24" s="107">
        <v>0</v>
      </c>
      <c r="V24" s="107">
        <v>0</v>
      </c>
      <c r="W24" s="107">
        <v>0</v>
      </c>
      <c r="X24" s="107">
        <v>0</v>
      </c>
      <c r="Y24" s="107">
        <v>13580800</v>
      </c>
      <c r="Z24" s="107">
        <v>24373600</v>
      </c>
      <c r="AA24" s="107">
        <v>24373600</v>
      </c>
      <c r="AB24" s="107">
        <f>24373600+19640169</f>
        <v>44013769</v>
      </c>
      <c r="AC24" s="107">
        <f>SUM(Q24:AB24)</f>
        <v>106341769</v>
      </c>
      <c r="AD24" s="107"/>
      <c r="AE24" s="111"/>
      <c r="AF24" s="97"/>
    </row>
    <row r="25" spans="1:32" ht="32.1" customHeight="1" thickBot="1" x14ac:dyDescent="0.35">
      <c r="A25" s="112" t="s">
        <v>25</v>
      </c>
      <c r="B25" s="113">
        <v>0</v>
      </c>
      <c r="C25" s="114">
        <v>0</v>
      </c>
      <c r="D25" s="114">
        <v>0</v>
      </c>
      <c r="E25" s="114">
        <v>0</v>
      </c>
      <c r="F25" s="114">
        <v>0</v>
      </c>
      <c r="G25" s="114">
        <v>0</v>
      </c>
      <c r="H25" s="114">
        <v>0</v>
      </c>
      <c r="I25" s="114">
        <v>0</v>
      </c>
      <c r="J25" s="114">
        <v>0</v>
      </c>
      <c r="K25" s="114">
        <v>0</v>
      </c>
      <c r="L25" s="114">
        <v>0</v>
      </c>
      <c r="M25" s="114">
        <v>0</v>
      </c>
      <c r="N25" s="114">
        <f>SUM(B25:M25)</f>
        <v>0</v>
      </c>
      <c r="O25" s="115" t="str">
        <f>IFERROR(N25/(SUMIF(B25:M25,"&gt;0",B24:M24))," ")</f>
        <v xml:space="preserve"> </v>
      </c>
      <c r="P25" s="112" t="s">
        <v>25</v>
      </c>
      <c r="Q25" s="113">
        <v>0</v>
      </c>
      <c r="R25" s="114">
        <v>0</v>
      </c>
      <c r="S25" s="114">
        <v>0</v>
      </c>
      <c r="T25" s="114">
        <v>0</v>
      </c>
      <c r="U25" s="114">
        <v>0</v>
      </c>
      <c r="V25" s="114">
        <v>0</v>
      </c>
      <c r="W25" s="114">
        <v>0</v>
      </c>
      <c r="X25" s="114">
        <v>0</v>
      </c>
      <c r="Y25" s="114">
        <v>0</v>
      </c>
      <c r="Z25" s="114">
        <v>0</v>
      </c>
      <c r="AA25" s="114">
        <v>0</v>
      </c>
      <c r="AB25" s="114">
        <v>0</v>
      </c>
      <c r="AC25" s="114">
        <f>SUM(Q25:AB25)</f>
        <v>0</v>
      </c>
      <c r="AD25" s="235" t="e">
        <f>AC25/SUM(Q24:V24)</f>
        <v>#DIV/0!</v>
      </c>
      <c r="AE25" s="116">
        <f>AC25/AC24</f>
        <v>0</v>
      </c>
      <c r="AF25" s="97"/>
    </row>
    <row r="26" spans="1:32" s="117" customFormat="1" ht="16.5" customHeight="1" thickBot="1" x14ac:dyDescent="0.3"/>
    <row r="27" spans="1:32" ht="33.9" customHeight="1" x14ac:dyDescent="0.3">
      <c r="A27" s="381" t="s">
        <v>154</v>
      </c>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3"/>
    </row>
    <row r="28" spans="1:32" ht="15" customHeight="1" x14ac:dyDescent="0.3">
      <c r="A28" s="353" t="s">
        <v>34</v>
      </c>
      <c r="B28" s="355" t="s">
        <v>36</v>
      </c>
      <c r="C28" s="355"/>
      <c r="D28" s="355" t="s">
        <v>155</v>
      </c>
      <c r="E28" s="355"/>
      <c r="F28" s="355"/>
      <c r="G28" s="355"/>
      <c r="H28" s="355"/>
      <c r="I28" s="355"/>
      <c r="J28" s="355"/>
      <c r="K28" s="355"/>
      <c r="L28" s="355"/>
      <c r="M28" s="355"/>
      <c r="N28" s="355"/>
      <c r="O28" s="355"/>
      <c r="P28" s="355" t="s">
        <v>102</v>
      </c>
      <c r="Q28" s="355" t="s">
        <v>156</v>
      </c>
      <c r="R28" s="355"/>
      <c r="S28" s="355"/>
      <c r="T28" s="355"/>
      <c r="U28" s="355"/>
      <c r="V28" s="355"/>
      <c r="W28" s="355"/>
      <c r="X28" s="355"/>
      <c r="Y28" s="355" t="s">
        <v>157</v>
      </c>
      <c r="Z28" s="355"/>
      <c r="AA28" s="355"/>
      <c r="AB28" s="355"/>
      <c r="AC28" s="355"/>
      <c r="AD28" s="355"/>
      <c r="AE28" s="380"/>
    </row>
    <row r="29" spans="1:32" ht="27" customHeight="1" x14ac:dyDescent="0.3">
      <c r="A29" s="353"/>
      <c r="B29" s="355"/>
      <c r="C29" s="355"/>
      <c r="D29" s="118" t="s">
        <v>140</v>
      </c>
      <c r="E29" s="118" t="s">
        <v>141</v>
      </c>
      <c r="F29" s="118" t="s">
        <v>142</v>
      </c>
      <c r="G29" s="118" t="s">
        <v>143</v>
      </c>
      <c r="H29" s="118" t="s">
        <v>144</v>
      </c>
      <c r="I29" s="118" t="s">
        <v>145</v>
      </c>
      <c r="J29" s="118" t="s">
        <v>146</v>
      </c>
      <c r="K29" s="118" t="s">
        <v>147</v>
      </c>
      <c r="L29" s="118" t="s">
        <v>148</v>
      </c>
      <c r="M29" s="118" t="s">
        <v>149</v>
      </c>
      <c r="N29" s="118" t="s">
        <v>150</v>
      </c>
      <c r="O29" s="118" t="s">
        <v>151</v>
      </c>
      <c r="P29" s="355"/>
      <c r="Q29" s="355"/>
      <c r="R29" s="355"/>
      <c r="S29" s="355"/>
      <c r="T29" s="355"/>
      <c r="U29" s="355"/>
      <c r="V29" s="355"/>
      <c r="W29" s="355"/>
      <c r="X29" s="355"/>
      <c r="Y29" s="355"/>
      <c r="Z29" s="355"/>
      <c r="AA29" s="355"/>
      <c r="AB29" s="355"/>
      <c r="AC29" s="355"/>
      <c r="AD29" s="355"/>
      <c r="AE29" s="380"/>
    </row>
    <row r="30" spans="1:32" ht="42" customHeight="1" thickBot="1" x14ac:dyDescent="0.35">
      <c r="A30" s="119"/>
      <c r="B30" s="376"/>
      <c r="C30" s="376"/>
      <c r="D30" s="63"/>
      <c r="E30" s="63"/>
      <c r="F30" s="63"/>
      <c r="G30" s="63"/>
      <c r="H30" s="63"/>
      <c r="I30" s="63"/>
      <c r="J30" s="63"/>
      <c r="K30" s="63"/>
      <c r="L30" s="63"/>
      <c r="M30" s="63"/>
      <c r="N30" s="63"/>
      <c r="O30" s="63"/>
      <c r="P30" s="120">
        <f>SUM(D30:O30)</f>
        <v>0</v>
      </c>
      <c r="Q30" s="377" t="s">
        <v>158</v>
      </c>
      <c r="R30" s="377"/>
      <c r="S30" s="377"/>
      <c r="T30" s="377"/>
      <c r="U30" s="377"/>
      <c r="V30" s="377"/>
      <c r="W30" s="377"/>
      <c r="X30" s="377"/>
      <c r="Y30" s="377" t="s">
        <v>43</v>
      </c>
      <c r="Z30" s="377"/>
      <c r="AA30" s="377"/>
      <c r="AB30" s="377"/>
      <c r="AC30" s="377"/>
      <c r="AD30" s="377"/>
      <c r="AE30" s="378"/>
    </row>
    <row r="31" spans="1:32" ht="12" customHeight="1" thickBot="1" x14ac:dyDescent="0.35">
      <c r="A31" s="121"/>
      <c r="B31" s="122"/>
      <c r="C31" s="122"/>
      <c r="D31" s="73"/>
      <c r="E31" s="73"/>
      <c r="F31" s="73"/>
      <c r="G31" s="73"/>
      <c r="H31" s="73"/>
      <c r="I31" s="73"/>
      <c r="J31" s="73"/>
      <c r="K31" s="73"/>
      <c r="L31" s="73"/>
      <c r="M31" s="73"/>
      <c r="N31" s="73"/>
      <c r="O31" s="73"/>
      <c r="P31" s="123"/>
      <c r="Q31" s="124"/>
      <c r="R31" s="124"/>
      <c r="S31" s="124"/>
      <c r="T31" s="124"/>
      <c r="U31" s="124"/>
      <c r="V31" s="124"/>
      <c r="W31" s="124"/>
      <c r="X31" s="124"/>
      <c r="Y31" s="124"/>
      <c r="Z31" s="124"/>
      <c r="AA31" s="124"/>
      <c r="AB31" s="124"/>
      <c r="AC31" s="124"/>
      <c r="AD31" s="124"/>
      <c r="AE31" s="125"/>
    </row>
    <row r="32" spans="1:32" ht="45" customHeight="1" x14ac:dyDescent="0.3">
      <c r="A32" s="349" t="s">
        <v>159</v>
      </c>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1"/>
    </row>
    <row r="33" spans="1:41" ht="23.1" customHeight="1" x14ac:dyDescent="0.3">
      <c r="A33" s="353" t="s">
        <v>44</v>
      </c>
      <c r="B33" s="355" t="s">
        <v>46</v>
      </c>
      <c r="C33" s="355" t="s">
        <v>36</v>
      </c>
      <c r="D33" s="355" t="s">
        <v>160</v>
      </c>
      <c r="E33" s="355"/>
      <c r="F33" s="355"/>
      <c r="G33" s="355"/>
      <c r="H33" s="355"/>
      <c r="I33" s="355"/>
      <c r="J33" s="355"/>
      <c r="K33" s="355"/>
      <c r="L33" s="355"/>
      <c r="M33" s="355"/>
      <c r="N33" s="355"/>
      <c r="O33" s="355"/>
      <c r="P33" s="355"/>
      <c r="Q33" s="355" t="s">
        <v>161</v>
      </c>
      <c r="R33" s="355"/>
      <c r="S33" s="355"/>
      <c r="T33" s="355"/>
      <c r="U33" s="355"/>
      <c r="V33" s="355"/>
      <c r="W33" s="355"/>
      <c r="X33" s="355"/>
      <c r="Y33" s="355"/>
      <c r="Z33" s="355"/>
      <c r="AA33" s="355"/>
      <c r="AB33" s="355"/>
      <c r="AC33" s="355"/>
      <c r="AD33" s="355"/>
      <c r="AE33" s="380"/>
      <c r="AG33" s="126"/>
      <c r="AH33" s="126"/>
      <c r="AI33" s="126"/>
      <c r="AJ33" s="126"/>
      <c r="AK33" s="126"/>
      <c r="AL33" s="126"/>
      <c r="AM33" s="126"/>
      <c r="AN33" s="126"/>
      <c r="AO33" s="126"/>
    </row>
    <row r="34" spans="1:41" ht="27" customHeight="1" x14ac:dyDescent="0.3">
      <c r="A34" s="353"/>
      <c r="B34" s="355"/>
      <c r="C34" s="379"/>
      <c r="D34" s="118" t="s">
        <v>140</v>
      </c>
      <c r="E34" s="118" t="s">
        <v>141</v>
      </c>
      <c r="F34" s="118" t="s">
        <v>142</v>
      </c>
      <c r="G34" s="118" t="s">
        <v>143</v>
      </c>
      <c r="H34" s="118" t="s">
        <v>144</v>
      </c>
      <c r="I34" s="118" t="s">
        <v>145</v>
      </c>
      <c r="J34" s="118" t="s">
        <v>146</v>
      </c>
      <c r="K34" s="118" t="s">
        <v>147</v>
      </c>
      <c r="L34" s="118" t="s">
        <v>148</v>
      </c>
      <c r="M34" s="118" t="s">
        <v>149</v>
      </c>
      <c r="N34" s="118" t="s">
        <v>150</v>
      </c>
      <c r="O34" s="118" t="s">
        <v>151</v>
      </c>
      <c r="P34" s="118" t="s">
        <v>102</v>
      </c>
      <c r="Q34" s="362" t="s">
        <v>52</v>
      </c>
      <c r="R34" s="363"/>
      <c r="S34" s="363"/>
      <c r="T34" s="364"/>
      <c r="U34" s="355" t="s">
        <v>54</v>
      </c>
      <c r="V34" s="355"/>
      <c r="W34" s="355"/>
      <c r="X34" s="355"/>
      <c r="Y34" s="355" t="s">
        <v>56</v>
      </c>
      <c r="Z34" s="355"/>
      <c r="AA34" s="355"/>
      <c r="AB34" s="355"/>
      <c r="AC34" s="355" t="s">
        <v>58</v>
      </c>
      <c r="AD34" s="355"/>
      <c r="AE34" s="380"/>
      <c r="AG34" s="126"/>
      <c r="AH34" s="126"/>
      <c r="AI34" s="126"/>
      <c r="AJ34" s="126"/>
      <c r="AK34" s="126"/>
      <c r="AL34" s="126"/>
      <c r="AM34" s="126"/>
      <c r="AN34" s="126"/>
      <c r="AO34" s="126"/>
    </row>
    <row r="35" spans="1:41" ht="190.8" customHeight="1" x14ac:dyDescent="0.3">
      <c r="A35" s="366" t="str">
        <f>+C17</f>
        <v>Gestionar 1 portafolio de oportunidades a través de aliados públicos y privados para el empoderamiento y autonomía económica de las mujeres de Bogotá. (Producto MGA - Documento de lineamientos técnicos)</v>
      </c>
      <c r="B35" s="462">
        <v>0.22</v>
      </c>
      <c r="C35" s="127" t="s">
        <v>48</v>
      </c>
      <c r="D35" s="128">
        <f>D73</f>
        <v>0</v>
      </c>
      <c r="E35" s="128">
        <f t="shared" ref="E35:O35" si="0">E73</f>
        <v>0</v>
      </c>
      <c r="F35" s="128">
        <f t="shared" si="0"/>
        <v>0</v>
      </c>
      <c r="G35" s="128">
        <f t="shared" si="0"/>
        <v>0</v>
      </c>
      <c r="H35" s="128">
        <f t="shared" si="0"/>
        <v>0</v>
      </c>
      <c r="I35" s="128">
        <f t="shared" si="0"/>
        <v>0</v>
      </c>
      <c r="J35" s="128">
        <f t="shared" si="0"/>
        <v>0</v>
      </c>
      <c r="K35" s="128">
        <f t="shared" si="0"/>
        <v>0.20454545454545456</v>
      </c>
      <c r="L35" s="128">
        <f t="shared" si="0"/>
        <v>9.0909090909090925E-2</v>
      </c>
      <c r="M35" s="128">
        <f t="shared" si="0"/>
        <v>9.0909090909090925E-2</v>
      </c>
      <c r="N35" s="128">
        <f t="shared" si="0"/>
        <v>0.20454545454545456</v>
      </c>
      <c r="O35" s="128">
        <f t="shared" si="0"/>
        <v>0.40909090909090912</v>
      </c>
      <c r="P35" s="230">
        <f>SUM(D35:O35)</f>
        <v>1</v>
      </c>
      <c r="Q35" s="370" t="s">
        <v>442</v>
      </c>
      <c r="R35" s="371"/>
      <c r="S35" s="371"/>
      <c r="T35" s="372"/>
      <c r="U35" s="345" t="s">
        <v>443</v>
      </c>
      <c r="V35" s="345"/>
      <c r="W35" s="345"/>
      <c r="X35" s="345"/>
      <c r="Y35" s="345" t="s">
        <v>418</v>
      </c>
      <c r="Z35" s="345"/>
      <c r="AA35" s="345"/>
      <c r="AB35" s="345"/>
      <c r="AC35" s="345" t="s">
        <v>408</v>
      </c>
      <c r="AD35" s="345"/>
      <c r="AE35" s="346"/>
      <c r="AG35" s="126"/>
      <c r="AH35" s="126"/>
      <c r="AI35" s="126"/>
      <c r="AJ35" s="126"/>
      <c r="AK35" s="126"/>
      <c r="AL35" s="126"/>
      <c r="AM35" s="126"/>
      <c r="AN35" s="126"/>
      <c r="AO35" s="126"/>
    </row>
    <row r="36" spans="1:41" ht="190.8" customHeight="1" thickBot="1" x14ac:dyDescent="0.35">
      <c r="A36" s="367"/>
      <c r="B36" s="463"/>
      <c r="C36" s="130" t="s">
        <v>50</v>
      </c>
      <c r="D36" s="131">
        <f>D70</f>
        <v>0</v>
      </c>
      <c r="E36" s="131">
        <f t="shared" ref="E36:O36" si="1">E70</f>
        <v>0</v>
      </c>
      <c r="F36" s="131">
        <f t="shared" si="1"/>
        <v>0</v>
      </c>
      <c r="G36" s="131">
        <f t="shared" si="1"/>
        <v>0</v>
      </c>
      <c r="H36" s="131">
        <f t="shared" si="1"/>
        <v>0</v>
      </c>
      <c r="I36" s="131">
        <f t="shared" si="1"/>
        <v>0</v>
      </c>
      <c r="J36" s="131">
        <f t="shared" si="1"/>
        <v>0</v>
      </c>
      <c r="K36" s="131">
        <f t="shared" si="1"/>
        <v>0.20454545454545456</v>
      </c>
      <c r="L36" s="131">
        <f t="shared" si="1"/>
        <v>0</v>
      </c>
      <c r="M36" s="131">
        <f t="shared" si="1"/>
        <v>0</v>
      </c>
      <c r="N36" s="131">
        <f t="shared" si="1"/>
        <v>0</v>
      </c>
      <c r="O36" s="131">
        <f t="shared" si="1"/>
        <v>0</v>
      </c>
      <c r="P36" s="231">
        <f>SUM(D36:O36)</f>
        <v>0.20454545454545456</v>
      </c>
      <c r="Q36" s="373"/>
      <c r="R36" s="374"/>
      <c r="S36" s="374"/>
      <c r="T36" s="375"/>
      <c r="U36" s="347"/>
      <c r="V36" s="347"/>
      <c r="W36" s="347"/>
      <c r="X36" s="347"/>
      <c r="Y36" s="347"/>
      <c r="Z36" s="347"/>
      <c r="AA36" s="347"/>
      <c r="AB36" s="347"/>
      <c r="AC36" s="347"/>
      <c r="AD36" s="347"/>
      <c r="AE36" s="348"/>
      <c r="AG36" s="126"/>
      <c r="AH36" s="126"/>
      <c r="AI36" s="126"/>
      <c r="AJ36" s="126"/>
      <c r="AK36" s="126"/>
      <c r="AL36" s="126"/>
      <c r="AM36" s="126"/>
      <c r="AN36" s="126"/>
      <c r="AO36" s="126"/>
    </row>
    <row r="37" spans="1:41" s="117" customFormat="1" ht="17.25" customHeight="1" thickBot="1" x14ac:dyDescent="0.3"/>
    <row r="38" spans="1:41" ht="45" customHeight="1" thickBot="1" x14ac:dyDescent="0.35">
      <c r="A38" s="349" t="s">
        <v>162</v>
      </c>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1"/>
      <c r="AG38" s="126"/>
      <c r="AH38" s="126"/>
      <c r="AI38" s="126"/>
      <c r="AJ38" s="126"/>
      <c r="AK38" s="126"/>
      <c r="AL38" s="126"/>
      <c r="AM38" s="126"/>
      <c r="AN38" s="126"/>
      <c r="AO38" s="126"/>
    </row>
    <row r="39" spans="1:41" ht="26.1" customHeight="1" x14ac:dyDescent="0.3">
      <c r="A39" s="352" t="s">
        <v>60</v>
      </c>
      <c r="B39" s="354" t="s">
        <v>163</v>
      </c>
      <c r="C39" s="356" t="s">
        <v>164</v>
      </c>
      <c r="D39" s="358" t="s">
        <v>165</v>
      </c>
      <c r="E39" s="359"/>
      <c r="F39" s="359"/>
      <c r="G39" s="359"/>
      <c r="H39" s="359"/>
      <c r="I39" s="359"/>
      <c r="J39" s="359"/>
      <c r="K39" s="359"/>
      <c r="L39" s="359"/>
      <c r="M39" s="359"/>
      <c r="N39" s="359"/>
      <c r="O39" s="359"/>
      <c r="P39" s="360"/>
      <c r="Q39" s="354" t="s">
        <v>166</v>
      </c>
      <c r="R39" s="354"/>
      <c r="S39" s="354"/>
      <c r="T39" s="354"/>
      <c r="U39" s="354"/>
      <c r="V39" s="354"/>
      <c r="W39" s="354"/>
      <c r="X39" s="354"/>
      <c r="Y39" s="354"/>
      <c r="Z39" s="354"/>
      <c r="AA39" s="354"/>
      <c r="AB39" s="354"/>
      <c r="AC39" s="354"/>
      <c r="AD39" s="354"/>
      <c r="AE39" s="361"/>
      <c r="AG39" s="126"/>
      <c r="AH39" s="126"/>
      <c r="AI39" s="126"/>
      <c r="AJ39" s="126"/>
      <c r="AK39" s="126"/>
      <c r="AL39" s="126"/>
      <c r="AM39" s="126"/>
      <c r="AN39" s="126"/>
      <c r="AO39" s="126"/>
    </row>
    <row r="40" spans="1:41" ht="26.1" customHeight="1" x14ac:dyDescent="0.3">
      <c r="A40" s="353"/>
      <c r="B40" s="355"/>
      <c r="C40" s="357"/>
      <c r="D40" s="118" t="s">
        <v>167</v>
      </c>
      <c r="E40" s="118" t="s">
        <v>168</v>
      </c>
      <c r="F40" s="118" t="s">
        <v>169</v>
      </c>
      <c r="G40" s="118" t="s">
        <v>170</v>
      </c>
      <c r="H40" s="118" t="s">
        <v>171</v>
      </c>
      <c r="I40" s="118" t="s">
        <v>172</v>
      </c>
      <c r="J40" s="118" t="s">
        <v>173</v>
      </c>
      <c r="K40" s="118" t="s">
        <v>174</v>
      </c>
      <c r="L40" s="118" t="s">
        <v>175</v>
      </c>
      <c r="M40" s="118" t="s">
        <v>176</v>
      </c>
      <c r="N40" s="118" t="s">
        <v>177</v>
      </c>
      <c r="O40" s="118" t="s">
        <v>178</v>
      </c>
      <c r="P40" s="118" t="s">
        <v>179</v>
      </c>
      <c r="Q40" s="362" t="s">
        <v>180</v>
      </c>
      <c r="R40" s="363"/>
      <c r="S40" s="363"/>
      <c r="T40" s="363"/>
      <c r="U40" s="363"/>
      <c r="V40" s="363"/>
      <c r="W40" s="363"/>
      <c r="X40" s="364"/>
      <c r="Y40" s="362" t="s">
        <v>68</v>
      </c>
      <c r="Z40" s="363"/>
      <c r="AA40" s="363"/>
      <c r="AB40" s="363"/>
      <c r="AC40" s="363"/>
      <c r="AD40" s="363"/>
      <c r="AE40" s="365"/>
      <c r="AG40" s="133"/>
      <c r="AH40" s="133"/>
      <c r="AI40" s="133"/>
      <c r="AJ40" s="133"/>
      <c r="AK40" s="133"/>
      <c r="AL40" s="133"/>
      <c r="AM40" s="133"/>
      <c r="AN40" s="133"/>
      <c r="AO40" s="133"/>
    </row>
    <row r="41" spans="1:41" ht="48.6" customHeight="1" x14ac:dyDescent="0.3">
      <c r="A41" s="326" t="s">
        <v>187</v>
      </c>
      <c r="B41" s="454">
        <v>0.1</v>
      </c>
      <c r="C41" s="135" t="s">
        <v>48</v>
      </c>
      <c r="D41" s="136">
        <v>0</v>
      </c>
      <c r="E41" s="136">
        <v>0</v>
      </c>
      <c r="F41" s="136">
        <v>0</v>
      </c>
      <c r="G41" s="136">
        <v>0</v>
      </c>
      <c r="H41" s="136">
        <v>0</v>
      </c>
      <c r="I41" s="136">
        <v>0</v>
      </c>
      <c r="J41" s="136">
        <v>0</v>
      </c>
      <c r="K41" s="136">
        <v>0.2</v>
      </c>
      <c r="L41" s="136">
        <v>0.2</v>
      </c>
      <c r="M41" s="136">
        <v>0.2</v>
      </c>
      <c r="N41" s="136">
        <v>0.2</v>
      </c>
      <c r="O41" s="136">
        <v>0.2</v>
      </c>
      <c r="P41" s="137">
        <f t="shared" ref="P41:P46" si="2">SUM(D41:O41)</f>
        <v>1</v>
      </c>
      <c r="Q41" s="456" t="s">
        <v>444</v>
      </c>
      <c r="R41" s="457"/>
      <c r="S41" s="457"/>
      <c r="T41" s="457"/>
      <c r="U41" s="457"/>
      <c r="V41" s="457"/>
      <c r="W41" s="457"/>
      <c r="X41" s="458"/>
      <c r="Y41" s="334" t="s">
        <v>410</v>
      </c>
      <c r="Z41" s="335"/>
      <c r="AA41" s="335"/>
      <c r="AB41" s="335"/>
      <c r="AC41" s="335"/>
      <c r="AD41" s="335"/>
      <c r="AE41" s="336"/>
      <c r="AG41" s="138"/>
      <c r="AH41" s="138"/>
      <c r="AI41" s="138"/>
      <c r="AJ41" s="138"/>
      <c r="AK41" s="138"/>
      <c r="AL41" s="138"/>
      <c r="AM41" s="138"/>
      <c r="AN41" s="138"/>
      <c r="AO41" s="138"/>
    </row>
    <row r="42" spans="1:41" ht="48.6" customHeight="1" x14ac:dyDescent="0.3">
      <c r="A42" s="326"/>
      <c r="B42" s="455"/>
      <c r="C42" s="139" t="s">
        <v>50</v>
      </c>
      <c r="D42" s="140">
        <v>0</v>
      </c>
      <c r="E42" s="140">
        <v>0</v>
      </c>
      <c r="F42" s="140">
        <v>0</v>
      </c>
      <c r="G42" s="140">
        <v>0</v>
      </c>
      <c r="H42" s="140">
        <v>0</v>
      </c>
      <c r="I42" s="140">
        <v>0</v>
      </c>
      <c r="J42" s="140">
        <v>0</v>
      </c>
      <c r="K42" s="140">
        <v>0.2</v>
      </c>
      <c r="L42" s="140"/>
      <c r="M42" s="140"/>
      <c r="N42" s="140"/>
      <c r="O42" s="140"/>
      <c r="P42" s="137">
        <f t="shared" si="2"/>
        <v>0.2</v>
      </c>
      <c r="Q42" s="459"/>
      <c r="R42" s="460"/>
      <c r="S42" s="460"/>
      <c r="T42" s="460"/>
      <c r="U42" s="460"/>
      <c r="V42" s="460"/>
      <c r="W42" s="460"/>
      <c r="X42" s="461"/>
      <c r="Y42" s="337"/>
      <c r="Z42" s="338"/>
      <c r="AA42" s="338"/>
      <c r="AB42" s="338"/>
      <c r="AC42" s="338"/>
      <c r="AD42" s="338"/>
      <c r="AE42" s="339"/>
    </row>
    <row r="43" spans="1:41" ht="66" customHeight="1" x14ac:dyDescent="0.3">
      <c r="A43" s="326" t="s">
        <v>445</v>
      </c>
      <c r="B43" s="454">
        <v>0.05</v>
      </c>
      <c r="C43" s="135" t="s">
        <v>48</v>
      </c>
      <c r="D43" s="136">
        <v>0</v>
      </c>
      <c r="E43" s="136">
        <v>0</v>
      </c>
      <c r="F43" s="136">
        <v>0</v>
      </c>
      <c r="G43" s="136">
        <v>0</v>
      </c>
      <c r="H43" s="136">
        <v>0</v>
      </c>
      <c r="I43" s="136">
        <v>0</v>
      </c>
      <c r="J43" s="136">
        <v>0</v>
      </c>
      <c r="K43" s="141">
        <v>0.5</v>
      </c>
      <c r="L43" s="136">
        <v>0</v>
      </c>
      <c r="M43" s="136">
        <v>0</v>
      </c>
      <c r="N43" s="141">
        <v>0.5</v>
      </c>
      <c r="O43" s="136">
        <v>0</v>
      </c>
      <c r="P43" s="137">
        <f t="shared" si="2"/>
        <v>1</v>
      </c>
      <c r="Q43" s="456" t="s">
        <v>409</v>
      </c>
      <c r="R43" s="457"/>
      <c r="S43" s="457"/>
      <c r="T43" s="457"/>
      <c r="U43" s="457"/>
      <c r="V43" s="457"/>
      <c r="W43" s="457"/>
      <c r="X43" s="458"/>
      <c r="Y43" s="334" t="s">
        <v>410</v>
      </c>
      <c r="Z43" s="335"/>
      <c r="AA43" s="335"/>
      <c r="AB43" s="335"/>
      <c r="AC43" s="335"/>
      <c r="AD43" s="335"/>
      <c r="AE43" s="336"/>
    </row>
    <row r="44" spans="1:41" ht="66" customHeight="1" x14ac:dyDescent="0.3">
      <c r="A44" s="326"/>
      <c r="B44" s="455"/>
      <c r="C44" s="139" t="s">
        <v>50</v>
      </c>
      <c r="D44" s="140">
        <v>0</v>
      </c>
      <c r="E44" s="140">
        <v>0</v>
      </c>
      <c r="F44" s="140">
        <v>0</v>
      </c>
      <c r="G44" s="140">
        <v>0</v>
      </c>
      <c r="H44" s="140">
        <v>0</v>
      </c>
      <c r="I44" s="140">
        <v>0</v>
      </c>
      <c r="J44" s="140">
        <v>0</v>
      </c>
      <c r="K44" s="140">
        <v>0.5</v>
      </c>
      <c r="L44" s="140"/>
      <c r="M44" s="140"/>
      <c r="N44" s="140"/>
      <c r="O44" s="140"/>
      <c r="P44" s="137">
        <f t="shared" si="2"/>
        <v>0.5</v>
      </c>
      <c r="Q44" s="459"/>
      <c r="R44" s="460"/>
      <c r="S44" s="460"/>
      <c r="T44" s="460"/>
      <c r="U44" s="460"/>
      <c r="V44" s="460"/>
      <c r="W44" s="460"/>
      <c r="X44" s="461"/>
      <c r="Y44" s="337"/>
      <c r="Z44" s="338"/>
      <c r="AA44" s="338"/>
      <c r="AB44" s="338"/>
      <c r="AC44" s="338"/>
      <c r="AD44" s="338"/>
      <c r="AE44" s="339"/>
    </row>
    <row r="45" spans="1:41" ht="53.4" customHeight="1" x14ac:dyDescent="0.3">
      <c r="A45" s="326" t="s">
        <v>446</v>
      </c>
      <c r="B45" s="454">
        <v>7.0000000000000007E-2</v>
      </c>
      <c r="C45" s="135" t="s">
        <v>48</v>
      </c>
      <c r="D45" s="136">
        <v>0</v>
      </c>
      <c r="E45" s="136">
        <v>0</v>
      </c>
      <c r="F45" s="136">
        <v>0</v>
      </c>
      <c r="G45" s="136">
        <v>0</v>
      </c>
      <c r="H45" s="136">
        <v>0</v>
      </c>
      <c r="I45" s="136">
        <v>0</v>
      </c>
      <c r="J45" s="136">
        <v>0</v>
      </c>
      <c r="K45" s="136">
        <v>0</v>
      </c>
      <c r="L45" s="136">
        <v>0</v>
      </c>
      <c r="M45" s="136">
        <v>0</v>
      </c>
      <c r="N45" s="136">
        <v>0</v>
      </c>
      <c r="O45" s="136">
        <v>1</v>
      </c>
      <c r="P45" s="137">
        <f t="shared" si="2"/>
        <v>1</v>
      </c>
      <c r="Q45" s="456" t="s">
        <v>417</v>
      </c>
      <c r="R45" s="457"/>
      <c r="S45" s="457"/>
      <c r="T45" s="457"/>
      <c r="U45" s="457"/>
      <c r="V45" s="457"/>
      <c r="W45" s="457"/>
      <c r="X45" s="458"/>
      <c r="Y45" s="453" t="s">
        <v>418</v>
      </c>
      <c r="Z45" s="335"/>
      <c r="AA45" s="335"/>
      <c r="AB45" s="335"/>
      <c r="AC45" s="335"/>
      <c r="AD45" s="335"/>
      <c r="AE45" s="336"/>
    </row>
    <row r="46" spans="1:41" ht="53.4" customHeight="1" x14ac:dyDescent="0.3">
      <c r="A46" s="326"/>
      <c r="B46" s="455"/>
      <c r="C46" s="139" t="s">
        <v>50</v>
      </c>
      <c r="D46" s="140">
        <v>0</v>
      </c>
      <c r="E46" s="140">
        <v>0</v>
      </c>
      <c r="F46" s="140">
        <v>0</v>
      </c>
      <c r="G46" s="140">
        <v>0</v>
      </c>
      <c r="H46" s="140">
        <v>0</v>
      </c>
      <c r="I46" s="140">
        <v>0</v>
      </c>
      <c r="J46" s="140">
        <v>0</v>
      </c>
      <c r="K46" s="140">
        <v>0</v>
      </c>
      <c r="L46" s="140"/>
      <c r="M46" s="140"/>
      <c r="N46" s="140"/>
      <c r="O46" s="140"/>
      <c r="P46" s="137">
        <f t="shared" si="2"/>
        <v>0</v>
      </c>
      <c r="Q46" s="459"/>
      <c r="R46" s="460"/>
      <c r="S46" s="460"/>
      <c r="T46" s="460"/>
      <c r="U46" s="460"/>
      <c r="V46" s="460"/>
      <c r="W46" s="460"/>
      <c r="X46" s="461"/>
      <c r="Y46" s="337"/>
      <c r="Z46" s="338"/>
      <c r="AA46" s="338"/>
      <c r="AB46" s="338"/>
      <c r="AC46" s="338"/>
      <c r="AD46" s="338"/>
      <c r="AE46" s="339"/>
    </row>
    <row r="47" spans="1:41" ht="15" customHeight="1" x14ac:dyDescent="0.3">
      <c r="A47" s="62" t="s">
        <v>183</v>
      </c>
    </row>
    <row r="48" spans="1:41" hidden="1" x14ac:dyDescent="0.3"/>
    <row r="49" spans="1:30" hidden="1" x14ac:dyDescent="0.3"/>
    <row r="50" spans="1:30" hidden="1" x14ac:dyDescent="0.3"/>
    <row r="51" spans="1:30" hidden="1" x14ac:dyDescent="0.3"/>
    <row r="52" spans="1:30" ht="14.4" hidden="1" thickBot="1" x14ac:dyDescent="0.35"/>
    <row r="53" spans="1:30" s="144" customFormat="1" ht="14.4" hidden="1" x14ac:dyDescent="0.3">
      <c r="A53" s="340" t="s">
        <v>44</v>
      </c>
      <c r="B53" s="342" t="s">
        <v>163</v>
      </c>
      <c r="C53" s="323" t="s">
        <v>165</v>
      </c>
      <c r="D53" s="324"/>
      <c r="E53" s="324"/>
      <c r="F53" s="324"/>
      <c r="G53" s="324"/>
      <c r="H53" s="324"/>
      <c r="I53" s="324"/>
      <c r="J53" s="324"/>
      <c r="K53" s="324"/>
      <c r="L53" s="324"/>
      <c r="M53" s="324"/>
      <c r="N53" s="324"/>
      <c r="O53" s="324"/>
      <c r="P53" s="325"/>
      <c r="Q53" s="145"/>
      <c r="R53" s="145"/>
      <c r="S53" s="146"/>
      <c r="T53" s="146"/>
      <c r="U53" s="146"/>
      <c r="V53" s="146"/>
      <c r="W53" s="146"/>
      <c r="X53" s="146"/>
      <c r="Y53" s="146"/>
      <c r="Z53" s="146"/>
      <c r="AA53" s="146"/>
      <c r="AB53" s="146"/>
      <c r="AC53" s="146"/>
      <c r="AD53" s="146"/>
    </row>
    <row r="54" spans="1:30" s="144" customFormat="1" ht="14.4" hidden="1" x14ac:dyDescent="0.3">
      <c r="A54" s="341"/>
      <c r="B54" s="343"/>
      <c r="C54" s="147" t="s">
        <v>164</v>
      </c>
      <c r="D54" s="147" t="s">
        <v>167</v>
      </c>
      <c r="E54" s="147" t="s">
        <v>168</v>
      </c>
      <c r="F54" s="147" t="s">
        <v>169</v>
      </c>
      <c r="G54" s="147" t="s">
        <v>170</v>
      </c>
      <c r="H54" s="147" t="s">
        <v>171</v>
      </c>
      <c r="I54" s="147" t="s">
        <v>172</v>
      </c>
      <c r="J54" s="147" t="s">
        <v>173</v>
      </c>
      <c r="K54" s="147" t="s">
        <v>174</v>
      </c>
      <c r="L54" s="147" t="s">
        <v>175</v>
      </c>
      <c r="M54" s="147" t="s">
        <v>176</v>
      </c>
      <c r="N54" s="147" t="s">
        <v>177</v>
      </c>
      <c r="O54" s="147" t="s">
        <v>178</v>
      </c>
      <c r="P54" s="148" t="s">
        <v>179</v>
      </c>
      <c r="Q54" s="145"/>
      <c r="R54" s="145"/>
      <c r="S54" s="146"/>
      <c r="T54" s="146"/>
      <c r="U54" s="146"/>
      <c r="V54" s="146"/>
      <c r="W54" s="146"/>
      <c r="X54" s="146"/>
      <c r="Y54" s="146"/>
      <c r="Z54" s="146"/>
      <c r="AA54" s="146"/>
      <c r="AB54" s="146"/>
      <c r="AC54" s="146"/>
      <c r="AD54" s="146"/>
    </row>
    <row r="55" spans="1:30" s="144" customFormat="1" ht="18" hidden="1" customHeight="1" x14ac:dyDescent="0.3">
      <c r="A55" s="319" t="str">
        <f>A41</f>
        <v>6. Promover acciones y alianzas que contribuyan al empleo, la  generación de ingresos y la formación de las mujeres en sus diferencias y diversidades.</v>
      </c>
      <c r="B55" s="321">
        <f>B41</f>
        <v>0.1</v>
      </c>
      <c r="C55" s="149" t="s">
        <v>48</v>
      </c>
      <c r="D55" s="150">
        <f t="shared" ref="D55:O55" si="3">D41*$B$41/$P$41</f>
        <v>0</v>
      </c>
      <c r="E55" s="150">
        <f t="shared" si="3"/>
        <v>0</v>
      </c>
      <c r="F55" s="150">
        <f t="shared" si="3"/>
        <v>0</v>
      </c>
      <c r="G55" s="150">
        <f t="shared" si="3"/>
        <v>0</v>
      </c>
      <c r="H55" s="150">
        <f t="shared" si="3"/>
        <v>0</v>
      </c>
      <c r="I55" s="150">
        <f t="shared" si="3"/>
        <v>0</v>
      </c>
      <c r="J55" s="150">
        <f t="shared" si="3"/>
        <v>0</v>
      </c>
      <c r="K55" s="150">
        <f t="shared" si="3"/>
        <v>2.0000000000000004E-2</v>
      </c>
      <c r="L55" s="150">
        <f t="shared" si="3"/>
        <v>2.0000000000000004E-2</v>
      </c>
      <c r="M55" s="150">
        <f t="shared" si="3"/>
        <v>2.0000000000000004E-2</v>
      </c>
      <c r="N55" s="150">
        <f t="shared" si="3"/>
        <v>2.0000000000000004E-2</v>
      </c>
      <c r="O55" s="150">
        <f t="shared" si="3"/>
        <v>2.0000000000000004E-2</v>
      </c>
      <c r="P55" s="151">
        <f>SUM(D55:O55)</f>
        <v>0.10000000000000002</v>
      </c>
      <c r="Q55" s="152">
        <v>0.05</v>
      </c>
      <c r="R55" s="153">
        <f t="shared" ref="R55:R69" si="4">+P55-Q55</f>
        <v>5.0000000000000017E-2</v>
      </c>
      <c r="S55" s="146"/>
      <c r="T55" s="146"/>
      <c r="U55" s="146"/>
      <c r="V55" s="146"/>
      <c r="W55" s="146"/>
      <c r="X55" s="146"/>
      <c r="Y55" s="146"/>
      <c r="Z55" s="146"/>
      <c r="AA55" s="146"/>
      <c r="AB55" s="146"/>
      <c r="AC55" s="146"/>
      <c r="AD55" s="146"/>
    </row>
    <row r="56" spans="1:30" s="144" customFormat="1" ht="18" hidden="1" customHeight="1" x14ac:dyDescent="0.3">
      <c r="A56" s="320"/>
      <c r="B56" s="322"/>
      <c r="C56" s="154" t="s">
        <v>50</v>
      </c>
      <c r="D56" s="155">
        <f t="shared" ref="D56:O56" si="5">D42*$B$41/$P$41</f>
        <v>0</v>
      </c>
      <c r="E56" s="155">
        <f t="shared" si="5"/>
        <v>0</v>
      </c>
      <c r="F56" s="155">
        <f t="shared" si="5"/>
        <v>0</v>
      </c>
      <c r="G56" s="155">
        <f t="shared" si="5"/>
        <v>0</v>
      </c>
      <c r="H56" s="155">
        <f t="shared" si="5"/>
        <v>0</v>
      </c>
      <c r="I56" s="155">
        <f t="shared" si="5"/>
        <v>0</v>
      </c>
      <c r="J56" s="155">
        <f t="shared" si="5"/>
        <v>0</v>
      </c>
      <c r="K56" s="155">
        <f t="shared" si="5"/>
        <v>2.0000000000000004E-2</v>
      </c>
      <c r="L56" s="155">
        <f t="shared" si="5"/>
        <v>0</v>
      </c>
      <c r="M56" s="155">
        <f t="shared" si="5"/>
        <v>0</v>
      </c>
      <c r="N56" s="155">
        <f t="shared" si="5"/>
        <v>0</v>
      </c>
      <c r="O56" s="155">
        <f t="shared" si="5"/>
        <v>0</v>
      </c>
      <c r="P56" s="156">
        <f t="shared" ref="P56:P60" si="6">SUM(D56:O56)</f>
        <v>2.0000000000000004E-2</v>
      </c>
      <c r="Q56" s="157">
        <f>+P56</f>
        <v>2.0000000000000004E-2</v>
      </c>
      <c r="R56" s="153">
        <f t="shared" si="4"/>
        <v>0</v>
      </c>
      <c r="S56" s="146"/>
      <c r="T56" s="146"/>
      <c r="U56" s="146"/>
      <c r="V56" s="146"/>
      <c r="W56" s="146"/>
      <c r="X56" s="146"/>
      <c r="Y56" s="146"/>
      <c r="Z56" s="146"/>
      <c r="AA56" s="146"/>
      <c r="AB56" s="146"/>
      <c r="AC56" s="146"/>
      <c r="AD56" s="146"/>
    </row>
    <row r="57" spans="1:30" s="144" customFormat="1" ht="18" hidden="1" customHeight="1" x14ac:dyDescent="0.3">
      <c r="A57" s="319" t="str">
        <f>A43</f>
        <v>7. Realizar un reporte de seguimiento a los aliados   que integran el portafolio de oportunidades para el empoderamiento y autonomía económica para las mujeres en sus diversidades.</v>
      </c>
      <c r="B57" s="321">
        <f>B43</f>
        <v>0.05</v>
      </c>
      <c r="C57" s="149" t="s">
        <v>48</v>
      </c>
      <c r="D57" s="150">
        <f t="shared" ref="D57:O57" si="7">D43*$B$43/$P$43</f>
        <v>0</v>
      </c>
      <c r="E57" s="150">
        <f t="shared" si="7"/>
        <v>0</v>
      </c>
      <c r="F57" s="150">
        <f t="shared" si="7"/>
        <v>0</v>
      </c>
      <c r="G57" s="150">
        <f t="shared" si="7"/>
        <v>0</v>
      </c>
      <c r="H57" s="150">
        <f t="shared" si="7"/>
        <v>0</v>
      </c>
      <c r="I57" s="150">
        <f t="shared" si="7"/>
        <v>0</v>
      </c>
      <c r="J57" s="150">
        <f t="shared" si="7"/>
        <v>0</v>
      </c>
      <c r="K57" s="150">
        <f t="shared" si="7"/>
        <v>2.5000000000000001E-2</v>
      </c>
      <c r="L57" s="150">
        <f t="shared" si="7"/>
        <v>0</v>
      </c>
      <c r="M57" s="150">
        <f t="shared" si="7"/>
        <v>0</v>
      </c>
      <c r="N57" s="150">
        <f t="shared" si="7"/>
        <v>2.5000000000000001E-2</v>
      </c>
      <c r="O57" s="150">
        <f t="shared" si="7"/>
        <v>0</v>
      </c>
      <c r="P57" s="151">
        <f t="shared" si="6"/>
        <v>0.05</v>
      </c>
      <c r="Q57" s="152">
        <v>2.5000000000000001E-2</v>
      </c>
      <c r="R57" s="153">
        <f t="shared" si="4"/>
        <v>2.5000000000000001E-2</v>
      </c>
      <c r="S57" s="146"/>
      <c r="T57" s="146"/>
      <c r="U57" s="146"/>
      <c r="V57" s="146"/>
      <c r="W57" s="146"/>
      <c r="X57" s="146"/>
      <c r="Y57" s="146"/>
      <c r="Z57" s="146"/>
      <c r="AA57" s="146"/>
      <c r="AB57" s="146"/>
      <c r="AC57" s="146"/>
      <c r="AD57" s="146"/>
    </row>
    <row r="58" spans="1:30" s="144" customFormat="1" ht="18" hidden="1" customHeight="1" x14ac:dyDescent="0.3">
      <c r="A58" s="320"/>
      <c r="B58" s="322"/>
      <c r="C58" s="154" t="s">
        <v>50</v>
      </c>
      <c r="D58" s="155">
        <f t="shared" ref="D58:O58" si="8">D44*$B$43/$P$43</f>
        <v>0</v>
      </c>
      <c r="E58" s="155">
        <f t="shared" si="8"/>
        <v>0</v>
      </c>
      <c r="F58" s="155">
        <f t="shared" si="8"/>
        <v>0</v>
      </c>
      <c r="G58" s="155">
        <f t="shared" si="8"/>
        <v>0</v>
      </c>
      <c r="H58" s="155">
        <f t="shared" si="8"/>
        <v>0</v>
      </c>
      <c r="I58" s="155">
        <f t="shared" si="8"/>
        <v>0</v>
      </c>
      <c r="J58" s="155">
        <f t="shared" si="8"/>
        <v>0</v>
      </c>
      <c r="K58" s="155">
        <f t="shared" si="8"/>
        <v>2.5000000000000001E-2</v>
      </c>
      <c r="L58" s="155">
        <f t="shared" si="8"/>
        <v>0</v>
      </c>
      <c r="M58" s="155">
        <f t="shared" si="8"/>
        <v>0</v>
      </c>
      <c r="N58" s="155">
        <f t="shared" si="8"/>
        <v>0</v>
      </c>
      <c r="O58" s="155">
        <f t="shared" si="8"/>
        <v>0</v>
      </c>
      <c r="P58" s="156">
        <f t="shared" si="6"/>
        <v>2.5000000000000001E-2</v>
      </c>
      <c r="Q58" s="157">
        <f>+P58</f>
        <v>2.5000000000000001E-2</v>
      </c>
      <c r="R58" s="153">
        <f t="shared" si="4"/>
        <v>0</v>
      </c>
      <c r="S58" s="146"/>
      <c r="T58" s="146"/>
      <c r="U58" s="146"/>
      <c r="V58" s="146"/>
      <c r="W58" s="146"/>
      <c r="X58" s="146"/>
      <c r="Y58" s="146"/>
      <c r="Z58" s="146"/>
      <c r="AA58" s="146"/>
      <c r="AB58" s="146"/>
      <c r="AC58" s="146"/>
      <c r="AD58" s="146"/>
    </row>
    <row r="59" spans="1:30" s="144" customFormat="1" ht="18" hidden="1" customHeight="1" x14ac:dyDescent="0.3">
      <c r="A59" s="319" t="str">
        <f>A45</f>
        <v>8. Realizar un informe de las alianzas que integran el portafolio de oportunidades para el empoderamiento y autonomía económica para las mujeres en sus diversidades</v>
      </c>
      <c r="B59" s="321">
        <f>B45</f>
        <v>7.0000000000000007E-2</v>
      </c>
      <c r="C59" s="149" t="s">
        <v>48</v>
      </c>
      <c r="D59" s="150">
        <f t="shared" ref="D59:O59" si="9">D45*$B$45/$P$45</f>
        <v>0</v>
      </c>
      <c r="E59" s="150">
        <f t="shared" si="9"/>
        <v>0</v>
      </c>
      <c r="F59" s="150">
        <f t="shared" si="9"/>
        <v>0</v>
      </c>
      <c r="G59" s="150">
        <f t="shared" si="9"/>
        <v>0</v>
      </c>
      <c r="H59" s="150">
        <f t="shared" si="9"/>
        <v>0</v>
      </c>
      <c r="I59" s="150">
        <f t="shared" si="9"/>
        <v>0</v>
      </c>
      <c r="J59" s="150">
        <f t="shared" si="9"/>
        <v>0</v>
      </c>
      <c r="K59" s="150">
        <f t="shared" si="9"/>
        <v>0</v>
      </c>
      <c r="L59" s="150">
        <f t="shared" si="9"/>
        <v>0</v>
      </c>
      <c r="M59" s="150">
        <f t="shared" si="9"/>
        <v>0</v>
      </c>
      <c r="N59" s="150">
        <f t="shared" si="9"/>
        <v>0</v>
      </c>
      <c r="O59" s="150">
        <f t="shared" si="9"/>
        <v>7.0000000000000007E-2</v>
      </c>
      <c r="P59" s="151">
        <f t="shared" si="6"/>
        <v>7.0000000000000007E-2</v>
      </c>
      <c r="Q59" s="152">
        <v>2.5000000000000001E-2</v>
      </c>
      <c r="R59" s="153">
        <f t="shared" si="4"/>
        <v>4.5000000000000005E-2</v>
      </c>
      <c r="S59" s="146"/>
      <c r="T59" s="146"/>
      <c r="U59" s="146"/>
      <c r="V59" s="146"/>
      <c r="W59" s="146"/>
      <c r="X59" s="146"/>
      <c r="Y59" s="146"/>
      <c r="Z59" s="146"/>
      <c r="AA59" s="146"/>
      <c r="AB59" s="146"/>
      <c r="AC59" s="146"/>
      <c r="AD59" s="146"/>
    </row>
    <row r="60" spans="1:30" s="144" customFormat="1" ht="18" hidden="1" customHeight="1" x14ac:dyDescent="0.3">
      <c r="A60" s="320"/>
      <c r="B60" s="322"/>
      <c r="C60" s="154" t="s">
        <v>50</v>
      </c>
      <c r="D60" s="158">
        <f t="shared" ref="D60:O60" si="10">D46*$B$45/$P$45</f>
        <v>0</v>
      </c>
      <c r="E60" s="158">
        <f t="shared" si="10"/>
        <v>0</v>
      </c>
      <c r="F60" s="158">
        <f t="shared" si="10"/>
        <v>0</v>
      </c>
      <c r="G60" s="158">
        <f t="shared" si="10"/>
        <v>0</v>
      </c>
      <c r="H60" s="158">
        <f t="shared" si="10"/>
        <v>0</v>
      </c>
      <c r="I60" s="158">
        <f t="shared" si="10"/>
        <v>0</v>
      </c>
      <c r="J60" s="158">
        <f t="shared" si="10"/>
        <v>0</v>
      </c>
      <c r="K60" s="158">
        <f t="shared" si="10"/>
        <v>0</v>
      </c>
      <c r="L60" s="158">
        <f t="shared" si="10"/>
        <v>0</v>
      </c>
      <c r="M60" s="158">
        <f t="shared" si="10"/>
        <v>0</v>
      </c>
      <c r="N60" s="158">
        <f t="shared" si="10"/>
        <v>0</v>
      </c>
      <c r="O60" s="158">
        <f t="shared" si="10"/>
        <v>0</v>
      </c>
      <c r="P60" s="156">
        <f t="shared" si="6"/>
        <v>0</v>
      </c>
      <c r="Q60" s="157">
        <f>+P60</f>
        <v>0</v>
      </c>
      <c r="R60" s="153">
        <f t="shared" si="4"/>
        <v>0</v>
      </c>
      <c r="S60" s="146"/>
      <c r="T60" s="146"/>
      <c r="U60" s="146"/>
      <c r="V60" s="146"/>
      <c r="W60" s="146"/>
      <c r="X60" s="146"/>
      <c r="Y60" s="146"/>
      <c r="Z60" s="146"/>
      <c r="AA60" s="146"/>
      <c r="AB60" s="146"/>
      <c r="AC60" s="146"/>
      <c r="AD60" s="146"/>
    </row>
    <row r="61" spans="1:30" s="144" customFormat="1" ht="18" hidden="1" customHeight="1" x14ac:dyDescent="0.3">
      <c r="A61" s="319" t="e">
        <f>#REF!</f>
        <v>#REF!</v>
      </c>
      <c r="B61" s="321" t="e">
        <f>#REF!</f>
        <v>#REF!</v>
      </c>
      <c r="C61" s="149" t="s">
        <v>48</v>
      </c>
      <c r="D61" s="150"/>
      <c r="E61" s="150"/>
      <c r="F61" s="150"/>
      <c r="G61" s="150"/>
      <c r="H61" s="150"/>
      <c r="I61" s="150"/>
      <c r="J61" s="150"/>
      <c r="K61" s="150"/>
      <c r="L61" s="150"/>
      <c r="M61" s="150"/>
      <c r="N61" s="150"/>
      <c r="O61" s="150"/>
      <c r="P61" s="151"/>
      <c r="Q61" s="152"/>
      <c r="R61" s="153">
        <f t="shared" si="4"/>
        <v>0</v>
      </c>
      <c r="S61" s="146"/>
      <c r="T61" s="146"/>
      <c r="U61" s="146"/>
      <c r="V61" s="146"/>
      <c r="W61" s="146"/>
      <c r="X61" s="146"/>
      <c r="Y61" s="146"/>
      <c r="Z61" s="146"/>
      <c r="AA61" s="146"/>
      <c r="AB61" s="146"/>
      <c r="AC61" s="146"/>
      <c r="AD61" s="146"/>
    </row>
    <row r="62" spans="1:30" s="144" customFormat="1" ht="18" hidden="1" customHeight="1" thickBot="1" x14ac:dyDescent="0.35">
      <c r="A62" s="320"/>
      <c r="B62" s="322"/>
      <c r="C62" s="159" t="s">
        <v>50</v>
      </c>
      <c r="D62" s="160"/>
      <c r="E62" s="160"/>
      <c r="F62" s="160"/>
      <c r="G62" s="160"/>
      <c r="H62" s="160"/>
      <c r="I62" s="160"/>
      <c r="J62" s="160"/>
      <c r="K62" s="160"/>
      <c r="L62" s="160"/>
      <c r="M62" s="160"/>
      <c r="N62" s="160"/>
      <c r="O62" s="160"/>
      <c r="P62" s="161"/>
      <c r="Q62" s="157"/>
      <c r="R62" s="153">
        <f t="shared" si="4"/>
        <v>0</v>
      </c>
      <c r="S62" s="146"/>
      <c r="T62" s="146"/>
      <c r="U62" s="146"/>
      <c r="V62" s="146"/>
      <c r="W62" s="146"/>
      <c r="X62" s="146"/>
      <c r="Y62" s="146"/>
      <c r="Z62" s="146"/>
      <c r="AA62" s="146"/>
      <c r="AB62" s="146"/>
      <c r="AC62" s="146"/>
      <c r="AD62" s="146"/>
    </row>
    <row r="63" spans="1:30" s="144" customFormat="1" ht="14.4" hidden="1" x14ac:dyDescent="0.3">
      <c r="A63" s="315"/>
      <c r="B63" s="317"/>
      <c r="C63" s="162"/>
      <c r="D63" s="150"/>
      <c r="E63" s="150"/>
      <c r="F63" s="150"/>
      <c r="G63" s="150"/>
      <c r="H63" s="150"/>
      <c r="I63" s="150"/>
      <c r="J63" s="150"/>
      <c r="K63" s="150"/>
      <c r="L63" s="150"/>
      <c r="M63" s="150"/>
      <c r="N63" s="150"/>
      <c r="O63" s="150"/>
      <c r="P63" s="163"/>
      <c r="Q63" s="152"/>
      <c r="R63" s="153">
        <f t="shared" si="4"/>
        <v>0</v>
      </c>
      <c r="S63" s="146"/>
      <c r="T63" s="146"/>
      <c r="U63" s="146"/>
      <c r="V63" s="146"/>
      <c r="W63" s="146"/>
      <c r="X63" s="146"/>
      <c r="Y63" s="146"/>
      <c r="Z63" s="146"/>
      <c r="AA63" s="146"/>
      <c r="AB63" s="146"/>
      <c r="AC63" s="146"/>
      <c r="AD63" s="146"/>
    </row>
    <row r="64" spans="1:30" s="144" customFormat="1" ht="14.4" hidden="1" x14ac:dyDescent="0.3">
      <c r="A64" s="316"/>
      <c r="B64" s="318"/>
      <c r="C64" s="162"/>
      <c r="D64" s="164"/>
      <c r="E64" s="164"/>
      <c r="F64" s="164"/>
      <c r="G64" s="164"/>
      <c r="H64" s="164"/>
      <c r="I64" s="164"/>
      <c r="J64" s="164"/>
      <c r="K64" s="164"/>
      <c r="L64" s="164"/>
      <c r="M64" s="164"/>
      <c r="N64" s="164"/>
      <c r="O64" s="164"/>
      <c r="P64" s="163"/>
      <c r="Q64" s="157"/>
      <c r="R64" s="153">
        <f t="shared" si="4"/>
        <v>0</v>
      </c>
      <c r="S64" s="146"/>
      <c r="T64" s="146"/>
      <c r="U64" s="146"/>
      <c r="V64" s="146"/>
      <c r="W64" s="146"/>
      <c r="X64" s="146"/>
      <c r="Y64" s="146"/>
      <c r="Z64" s="146"/>
      <c r="AA64" s="146"/>
      <c r="AB64" s="146"/>
      <c r="AC64" s="146"/>
      <c r="AD64" s="146"/>
    </row>
    <row r="65" spans="1:30" s="144" customFormat="1" ht="14.4" hidden="1" x14ac:dyDescent="0.3">
      <c r="A65" s="315"/>
      <c r="B65" s="317"/>
      <c r="C65" s="162"/>
      <c r="D65" s="150"/>
      <c r="E65" s="150"/>
      <c r="F65" s="150"/>
      <c r="G65" s="150"/>
      <c r="H65" s="150"/>
      <c r="I65" s="150"/>
      <c r="J65" s="150"/>
      <c r="K65" s="150"/>
      <c r="L65" s="150"/>
      <c r="M65" s="150"/>
      <c r="N65" s="150"/>
      <c r="O65" s="150"/>
      <c r="P65" s="163"/>
      <c r="Q65" s="152"/>
      <c r="R65" s="153">
        <f t="shared" si="4"/>
        <v>0</v>
      </c>
      <c r="S65" s="146"/>
      <c r="T65" s="146"/>
      <c r="U65" s="146"/>
      <c r="V65" s="146"/>
      <c r="W65" s="146"/>
      <c r="X65" s="146"/>
      <c r="Y65" s="146"/>
      <c r="Z65" s="146"/>
      <c r="AA65" s="146"/>
      <c r="AB65" s="146"/>
      <c r="AC65" s="146"/>
      <c r="AD65" s="146"/>
    </row>
    <row r="66" spans="1:30" s="144" customFormat="1" ht="14.4" hidden="1" x14ac:dyDescent="0.3">
      <c r="A66" s="316"/>
      <c r="B66" s="318"/>
      <c r="C66" s="162"/>
      <c r="D66" s="164"/>
      <c r="E66" s="164"/>
      <c r="F66" s="164"/>
      <c r="G66" s="164"/>
      <c r="H66" s="164"/>
      <c r="I66" s="164"/>
      <c r="J66" s="164"/>
      <c r="K66" s="164"/>
      <c r="L66" s="164"/>
      <c r="M66" s="164"/>
      <c r="N66" s="164"/>
      <c r="O66" s="164"/>
      <c r="P66" s="163"/>
      <c r="Q66" s="157"/>
      <c r="R66" s="153">
        <f t="shared" si="4"/>
        <v>0</v>
      </c>
      <c r="S66" s="146"/>
      <c r="T66" s="146"/>
      <c r="U66" s="146"/>
      <c r="V66" s="146"/>
      <c r="W66" s="146"/>
      <c r="X66" s="146"/>
      <c r="Y66" s="146"/>
      <c r="Z66" s="146"/>
      <c r="AA66" s="146"/>
      <c r="AB66" s="146"/>
      <c r="AC66" s="146"/>
      <c r="AD66" s="146"/>
    </row>
    <row r="67" spans="1:30" s="144" customFormat="1" ht="14.4" hidden="1" x14ac:dyDescent="0.3">
      <c r="A67" s="315"/>
      <c r="B67" s="317"/>
      <c r="C67" s="162"/>
      <c r="D67" s="150"/>
      <c r="E67" s="150"/>
      <c r="F67" s="150"/>
      <c r="G67" s="150"/>
      <c r="H67" s="150"/>
      <c r="I67" s="150"/>
      <c r="J67" s="150"/>
      <c r="K67" s="150"/>
      <c r="L67" s="150"/>
      <c r="M67" s="150"/>
      <c r="N67" s="150"/>
      <c r="O67" s="150"/>
      <c r="P67" s="163"/>
      <c r="Q67" s="152"/>
      <c r="R67" s="153"/>
      <c r="S67" s="146"/>
      <c r="T67" s="146"/>
      <c r="U67" s="146"/>
      <c r="V67" s="146"/>
      <c r="W67" s="146"/>
      <c r="X67" s="146"/>
      <c r="Y67" s="146"/>
      <c r="Z67" s="146"/>
      <c r="AA67" s="146"/>
      <c r="AB67" s="146"/>
      <c r="AC67" s="146"/>
      <c r="AD67" s="146"/>
    </row>
    <row r="68" spans="1:30" s="144" customFormat="1" ht="14.4" hidden="1" x14ac:dyDescent="0.3">
      <c r="A68" s="316"/>
      <c r="B68" s="318"/>
      <c r="C68" s="162"/>
      <c r="D68" s="164"/>
      <c r="E68" s="164"/>
      <c r="F68" s="164"/>
      <c r="G68" s="164"/>
      <c r="H68" s="164"/>
      <c r="I68" s="164"/>
      <c r="J68" s="164"/>
      <c r="K68" s="164"/>
      <c r="L68" s="164"/>
      <c r="M68" s="164"/>
      <c r="N68" s="164"/>
      <c r="O68" s="164"/>
      <c r="P68" s="163"/>
      <c r="Q68" s="157"/>
      <c r="R68" s="153"/>
      <c r="S68" s="146"/>
      <c r="T68" s="146"/>
      <c r="U68" s="146"/>
      <c r="V68" s="146"/>
      <c r="W68" s="146"/>
      <c r="X68" s="146"/>
      <c r="Y68" s="146"/>
      <c r="Z68" s="146"/>
      <c r="AA68" s="146"/>
      <c r="AB68" s="146"/>
      <c r="AC68" s="146"/>
      <c r="AD68" s="146"/>
    </row>
    <row r="69" spans="1:30" s="144" customFormat="1" ht="14.4" hidden="1" x14ac:dyDescent="0.3">
      <c r="A69" s="145"/>
      <c r="B69" s="165"/>
      <c r="C69" s="166"/>
      <c r="D69" s="167">
        <f t="shared" ref="D69:O69" si="11">D56+D58+D60</f>
        <v>0</v>
      </c>
      <c r="E69" s="167">
        <f t="shared" si="11"/>
        <v>0</v>
      </c>
      <c r="F69" s="167">
        <f t="shared" si="11"/>
        <v>0</v>
      </c>
      <c r="G69" s="167">
        <f t="shared" si="11"/>
        <v>0</v>
      </c>
      <c r="H69" s="167">
        <f t="shared" si="11"/>
        <v>0</v>
      </c>
      <c r="I69" s="167">
        <f t="shared" si="11"/>
        <v>0</v>
      </c>
      <c r="J69" s="167">
        <f t="shared" si="11"/>
        <v>0</v>
      </c>
      <c r="K69" s="167">
        <f t="shared" si="11"/>
        <v>4.5000000000000005E-2</v>
      </c>
      <c r="L69" s="167">
        <f t="shared" si="11"/>
        <v>0</v>
      </c>
      <c r="M69" s="167">
        <f t="shared" si="11"/>
        <v>0</v>
      </c>
      <c r="N69" s="167">
        <f t="shared" si="11"/>
        <v>0</v>
      </c>
      <c r="O69" s="167">
        <f t="shared" si="11"/>
        <v>0</v>
      </c>
      <c r="P69" s="167">
        <f>P56+P58+P60+P62</f>
        <v>4.5000000000000005E-2</v>
      </c>
      <c r="Q69" s="145"/>
      <c r="R69" s="153">
        <f t="shared" si="4"/>
        <v>4.5000000000000005E-2</v>
      </c>
      <c r="S69" s="146"/>
      <c r="T69" s="146"/>
      <c r="U69" s="146"/>
      <c r="V69" s="146"/>
      <c r="W69" s="146"/>
      <c r="X69" s="146"/>
      <c r="Y69" s="146"/>
      <c r="Z69" s="146"/>
      <c r="AA69" s="146"/>
      <c r="AB69" s="146"/>
      <c r="AC69" s="146"/>
      <c r="AD69" s="146"/>
    </row>
    <row r="70" spans="1:30" s="144" customFormat="1" ht="14.4" hidden="1" x14ac:dyDescent="0.3">
      <c r="A70" s="145"/>
      <c r="B70" s="168"/>
      <c r="C70" s="169" t="s">
        <v>50</v>
      </c>
      <c r="D70" s="170">
        <f>D69*1/$B$35</f>
        <v>0</v>
      </c>
      <c r="E70" s="170">
        <f t="shared" ref="E70:O70" si="12">E69*1/$B$35</f>
        <v>0</v>
      </c>
      <c r="F70" s="170">
        <f t="shared" si="12"/>
        <v>0</v>
      </c>
      <c r="G70" s="170">
        <f t="shared" si="12"/>
        <v>0</v>
      </c>
      <c r="H70" s="170">
        <f t="shared" si="12"/>
        <v>0</v>
      </c>
      <c r="I70" s="170">
        <f t="shared" si="12"/>
        <v>0</v>
      </c>
      <c r="J70" s="170">
        <f t="shared" si="12"/>
        <v>0</v>
      </c>
      <c r="K70" s="170">
        <f t="shared" si="12"/>
        <v>0.20454545454545456</v>
      </c>
      <c r="L70" s="170">
        <f t="shared" si="12"/>
        <v>0</v>
      </c>
      <c r="M70" s="170">
        <f t="shared" si="12"/>
        <v>0</v>
      </c>
      <c r="N70" s="170">
        <f t="shared" si="12"/>
        <v>0</v>
      </c>
      <c r="O70" s="170">
        <f t="shared" si="12"/>
        <v>0</v>
      </c>
      <c r="P70" s="171">
        <f>SUM(D70:O70)</f>
        <v>0.20454545454545456</v>
      </c>
      <c r="Q70" s="172"/>
      <c r="R70" s="145"/>
      <c r="S70" s="146"/>
      <c r="T70" s="146"/>
      <c r="U70" s="146"/>
      <c r="V70" s="146"/>
      <c r="W70" s="146"/>
      <c r="X70" s="146"/>
      <c r="Y70" s="146"/>
      <c r="Z70" s="146"/>
      <c r="AA70" s="146"/>
      <c r="AB70" s="146"/>
      <c r="AC70" s="146"/>
      <c r="AD70" s="146"/>
    </row>
    <row r="71" spans="1:30" s="144" customFormat="1" ht="14.4" hidden="1" x14ac:dyDescent="0.3">
      <c r="A71" s="172"/>
      <c r="B71" s="173"/>
      <c r="C71" s="173"/>
      <c r="D71" s="173"/>
      <c r="E71" s="173"/>
      <c r="F71" s="173"/>
      <c r="G71" s="173"/>
      <c r="H71" s="173"/>
      <c r="I71" s="173"/>
      <c r="J71" s="173"/>
      <c r="K71" s="173"/>
      <c r="L71" s="173"/>
      <c r="M71" s="173"/>
      <c r="N71" s="173"/>
      <c r="O71" s="173"/>
      <c r="P71" s="173"/>
      <c r="Q71" s="172"/>
      <c r="R71" s="172"/>
      <c r="S71" s="146"/>
      <c r="T71" s="146"/>
      <c r="U71" s="146"/>
      <c r="V71" s="146"/>
      <c r="W71" s="146"/>
      <c r="X71" s="146"/>
      <c r="Y71" s="146"/>
      <c r="Z71" s="146"/>
      <c r="AA71" s="146"/>
      <c r="AB71" s="146"/>
      <c r="AC71" s="146"/>
      <c r="AD71" s="146"/>
    </row>
    <row r="72" spans="1:30" s="144" customFormat="1" ht="14.4" hidden="1" x14ac:dyDescent="0.3">
      <c r="A72" s="152"/>
      <c r="B72" s="174"/>
      <c r="C72" s="174"/>
      <c r="D72" s="167">
        <f>+D55+D57+D59</f>
        <v>0</v>
      </c>
      <c r="E72" s="167">
        <f t="shared" ref="E72:O72" si="13">+E55+E57+E59</f>
        <v>0</v>
      </c>
      <c r="F72" s="167">
        <f t="shared" si="13"/>
        <v>0</v>
      </c>
      <c r="G72" s="167">
        <f t="shared" si="13"/>
        <v>0</v>
      </c>
      <c r="H72" s="167">
        <f t="shared" si="13"/>
        <v>0</v>
      </c>
      <c r="I72" s="167">
        <f t="shared" si="13"/>
        <v>0</v>
      </c>
      <c r="J72" s="167">
        <f t="shared" si="13"/>
        <v>0</v>
      </c>
      <c r="K72" s="167">
        <f t="shared" si="13"/>
        <v>4.5000000000000005E-2</v>
      </c>
      <c r="L72" s="167">
        <f t="shared" si="13"/>
        <v>2.0000000000000004E-2</v>
      </c>
      <c r="M72" s="167">
        <f t="shared" si="13"/>
        <v>2.0000000000000004E-2</v>
      </c>
      <c r="N72" s="167">
        <f t="shared" si="13"/>
        <v>4.5000000000000005E-2</v>
      </c>
      <c r="O72" s="167">
        <f t="shared" si="13"/>
        <v>9.0000000000000011E-2</v>
      </c>
      <c r="P72" s="167">
        <f t="shared" ref="P72" si="14">+P55+P57+P59+P61</f>
        <v>0.22000000000000003</v>
      </c>
      <c r="Q72" s="152"/>
      <c r="R72" s="152"/>
      <c r="S72" s="146"/>
      <c r="T72" s="146"/>
      <c r="U72" s="146"/>
      <c r="V72" s="146"/>
      <c r="W72" s="146"/>
      <c r="X72" s="146"/>
      <c r="Y72" s="146"/>
      <c r="Z72" s="146"/>
      <c r="AA72" s="146"/>
      <c r="AB72" s="146"/>
      <c r="AC72" s="146"/>
      <c r="AD72" s="146"/>
    </row>
    <row r="73" spans="1:30" s="144" customFormat="1" ht="14.4" hidden="1" x14ac:dyDescent="0.3">
      <c r="A73" s="152"/>
      <c r="B73" s="174"/>
      <c r="C73" s="169" t="s">
        <v>48</v>
      </c>
      <c r="D73" s="170">
        <f>D72*1/$B$35</f>
        <v>0</v>
      </c>
      <c r="E73" s="170">
        <f t="shared" ref="E73:O73" si="15">E72*1/$B$35</f>
        <v>0</v>
      </c>
      <c r="F73" s="170">
        <f t="shared" si="15"/>
        <v>0</v>
      </c>
      <c r="G73" s="170">
        <f t="shared" si="15"/>
        <v>0</v>
      </c>
      <c r="H73" s="170">
        <f t="shared" si="15"/>
        <v>0</v>
      </c>
      <c r="I73" s="170">
        <f t="shared" si="15"/>
        <v>0</v>
      </c>
      <c r="J73" s="170">
        <f t="shared" si="15"/>
        <v>0</v>
      </c>
      <c r="K73" s="170">
        <f t="shared" si="15"/>
        <v>0.20454545454545456</v>
      </c>
      <c r="L73" s="170">
        <f t="shared" si="15"/>
        <v>9.0909090909090925E-2</v>
      </c>
      <c r="M73" s="170">
        <f t="shared" si="15"/>
        <v>9.0909090909090925E-2</v>
      </c>
      <c r="N73" s="170">
        <f t="shared" si="15"/>
        <v>0.20454545454545456</v>
      </c>
      <c r="O73" s="170">
        <f t="shared" si="15"/>
        <v>0.40909090909090912</v>
      </c>
      <c r="P73" s="171">
        <f>SUM(D73:O73)</f>
        <v>1</v>
      </c>
      <c r="Q73" s="152"/>
      <c r="R73" s="152"/>
      <c r="S73" s="146"/>
      <c r="T73" s="146"/>
      <c r="U73" s="146"/>
      <c r="V73" s="146"/>
      <c r="W73" s="146"/>
      <c r="X73" s="146"/>
      <c r="Y73" s="146"/>
      <c r="Z73" s="146"/>
      <c r="AA73" s="146"/>
      <c r="AB73" s="146"/>
      <c r="AC73" s="146"/>
      <c r="AD73" s="146"/>
    </row>
    <row r="74" spans="1:30" s="144" customFormat="1" ht="14.4" hidden="1" x14ac:dyDescent="0.3">
      <c r="A74" s="146"/>
      <c r="Q74" s="146"/>
      <c r="R74" s="146"/>
      <c r="S74" s="146"/>
      <c r="T74" s="146"/>
      <c r="U74" s="146"/>
      <c r="V74" s="146"/>
      <c r="W74" s="146"/>
      <c r="X74" s="146"/>
      <c r="Y74" s="146"/>
      <c r="Z74" s="146"/>
      <c r="AA74" s="146"/>
      <c r="AB74" s="146"/>
      <c r="AC74" s="146"/>
      <c r="AD74" s="146"/>
    </row>
    <row r="75" spans="1:30" s="144" customFormat="1" ht="14.4" hidden="1" x14ac:dyDescent="0.3">
      <c r="A75" s="146"/>
      <c r="Q75" s="146"/>
      <c r="R75" s="146"/>
      <c r="S75" s="146"/>
      <c r="T75" s="146"/>
      <c r="U75" s="146"/>
      <c r="V75" s="146"/>
      <c r="W75" s="146"/>
      <c r="X75" s="146"/>
      <c r="Y75" s="146"/>
      <c r="Z75" s="146"/>
      <c r="AA75" s="146"/>
      <c r="AB75" s="146"/>
      <c r="AC75" s="146"/>
      <c r="AD75" s="146"/>
    </row>
    <row r="76" spans="1:30" s="144" customFormat="1" ht="14.4" hidden="1" x14ac:dyDescent="0.3">
      <c r="A76" s="146"/>
      <c r="Q76" s="146"/>
      <c r="R76" s="146"/>
      <c r="S76" s="146"/>
      <c r="T76" s="146"/>
      <c r="U76" s="146"/>
      <c r="V76" s="146"/>
      <c r="W76" s="146"/>
      <c r="X76" s="146"/>
      <c r="Y76" s="146"/>
      <c r="Z76" s="146"/>
      <c r="AA76" s="146"/>
      <c r="AB76" s="146"/>
      <c r="AC76" s="146"/>
      <c r="AD76" s="146"/>
    </row>
    <row r="77" spans="1:30" hidden="1" x14ac:dyDescent="0.3"/>
    <row r="78" spans="1:30" hidden="1" x14ac:dyDescent="0.3"/>
  </sheetData>
  <mergeCells count="96">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 ref="A67:A68"/>
    <mergeCell ref="B67:B68"/>
    <mergeCell ref="A61:A62"/>
    <mergeCell ref="B61:B62"/>
    <mergeCell ref="A63:A64"/>
    <mergeCell ref="B63:B64"/>
    <mergeCell ref="A53:A54"/>
    <mergeCell ref="B53:B54"/>
    <mergeCell ref="C53:P53"/>
    <mergeCell ref="A65:A66"/>
    <mergeCell ref="B65:B66"/>
    <mergeCell ref="A57:A58"/>
    <mergeCell ref="B57:B58"/>
    <mergeCell ref="A59:A60"/>
    <mergeCell ref="B59:B60"/>
    <mergeCell ref="A55:A56"/>
    <mergeCell ref="B55:B56"/>
  </mergeCells>
  <dataValidations count="3">
    <dataValidation type="textLength" operator="lessThanOrEqual" allowBlank="1" showInputMessage="1" showErrorMessage="1" errorTitle="Máximo 2.000 caracteres" error="Máximo 2.000 caracteres" sqref="AC35 Q35 Y35 Q45 Q41 Q43" xr:uid="{9B013B04-3190-4898-9E04-AF9FB8407CFB}">
      <formula1>2000</formula1>
    </dataValidation>
    <dataValidation type="textLength" operator="lessThanOrEqual" allowBlank="1" showInputMessage="1" showErrorMessage="1" errorTitle="Máximo 2.000 caracteres" error="Máximo 2.000 caracteres" promptTitle="2.000 caracteres" sqref="Q30:Q31" xr:uid="{F93CE458-011F-4558-ABAB-D1A1C0797221}">
      <formula1>2000</formula1>
    </dataValidation>
    <dataValidation type="list" allowBlank="1" showInputMessage="1" showErrorMessage="1" sqref="C7:C9" xr:uid="{E9395A9B-ACE6-4041-AEE2-BD5B0D6FA40F}">
      <formula1>$B$21:$M$21</formula1>
    </dataValidation>
  </dataValidations>
  <hyperlinks>
    <hyperlink ref="Y41" r:id="rId1" xr:uid="{343937C3-0524-4E84-BED3-97B23AA0A557}"/>
    <hyperlink ref="Y43" r:id="rId2" xr:uid="{B05D9A57-B6DE-40D3-A82D-B3A81B8D1460}"/>
  </hyperlinks>
  <printOptions horizontalCentered="1"/>
  <pageMargins left="0.39370078740157483" right="0.39370078740157483" top="0.39370078740157483" bottom="0.39370078740157483" header="0" footer="0"/>
  <pageSetup scale="20"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8A4D0407-F908-4A3C-99E7-9FEFADBC9431}">
          <x14:formula1>
            <xm:f>listas!$D$2:$D$15</xm:f>
          </x14:formula1>
          <xm:sqref>C11:AE13</xm:sqref>
        </x14:dataValidation>
        <x14:dataValidation type="list" allowBlank="1" showInputMessage="1" showErrorMessage="1" xr:uid="{160419CC-37F5-4266-BC1E-A86B7689BD75}">
          <x14:formula1>
            <xm:f>listas!$A$2:$A$6</xm:f>
          </x14:formula1>
          <xm:sqref>C15:K15</xm:sqref>
        </x14:dataValidation>
        <x14:dataValidation type="list" allowBlank="1" showInputMessage="1" showErrorMessage="1" xr:uid="{0F472A54-72DD-4770-A6AE-96F3B110C732}">
          <x14:formula1>
            <xm:f>listas!$B$2:$B$8</xm:f>
          </x14:formula1>
          <xm:sqref>R15:X15</xm:sqref>
        </x14:dataValidation>
        <x14:dataValidation type="list" allowBlank="1" showInputMessage="1" showErrorMessage="1" xr:uid="{F8C1FFF2-498F-47A6-B233-65BA281811DF}">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4140625" defaultRowHeight="14.4" x14ac:dyDescent="0.3"/>
  <sheetData>
    <row r="1" spans="1:2" x14ac:dyDescent="0.3">
      <c r="A1" t="s">
        <v>188</v>
      </c>
      <c r="B1" t="s">
        <v>189</v>
      </c>
    </row>
    <row r="2" spans="1:2" x14ac:dyDescent="0.3">
      <c r="A2" t="s">
        <v>190</v>
      </c>
      <c r="B2" t="s">
        <v>191</v>
      </c>
    </row>
    <row r="3" spans="1:2" x14ac:dyDescent="0.3">
      <c r="A3" t="s">
        <v>192</v>
      </c>
      <c r="B3" t="s">
        <v>193</v>
      </c>
    </row>
    <row r="4" spans="1:2" x14ac:dyDescent="0.3">
      <c r="A4" t="s">
        <v>194</v>
      </c>
    </row>
    <row r="5" spans="1:2" x14ac:dyDescent="0.3">
      <c r="A5" t="s">
        <v>195</v>
      </c>
    </row>
    <row r="6" spans="1:2" x14ac:dyDescent="0.3">
      <c r="A6" t="s">
        <v>196</v>
      </c>
    </row>
    <row r="7" spans="1:2" x14ac:dyDescent="0.3">
      <c r="A7" t="s">
        <v>197</v>
      </c>
    </row>
    <row r="8" spans="1:2" x14ac:dyDescent="0.3">
      <c r="A8" t="s">
        <v>198</v>
      </c>
    </row>
    <row r="9" spans="1:2" x14ac:dyDescent="0.3">
      <c r="A9" t="s">
        <v>199</v>
      </c>
    </row>
    <row r="10" spans="1:2" x14ac:dyDescent="0.3">
      <c r="A10" t="s">
        <v>200</v>
      </c>
    </row>
    <row r="11" spans="1:2" x14ac:dyDescent="0.3">
      <c r="A11" t="s">
        <v>201</v>
      </c>
    </row>
    <row r="12" spans="1:2" x14ac:dyDescent="0.3">
      <c r="A12" t="s">
        <v>202</v>
      </c>
    </row>
    <row r="13" spans="1:2" x14ac:dyDescent="0.3">
      <c r="A13"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AW22"/>
  <sheetViews>
    <sheetView tabSelected="1" view="pageBreakPreview" topLeftCell="A3" zoomScale="85" zoomScaleNormal="85" zoomScaleSheetLayoutView="85" workbookViewId="0">
      <selection activeCell="E14" sqref="E14"/>
    </sheetView>
  </sheetViews>
  <sheetFormatPr baseColWidth="10" defaultColWidth="10.88671875" defaultRowHeight="13.8" x14ac:dyDescent="0.3"/>
  <cols>
    <col min="1" max="1" width="20.6640625" style="207" customWidth="1"/>
    <col min="2" max="2" width="8.33203125" style="62" customWidth="1"/>
    <col min="3" max="3" width="11.44140625" style="62" customWidth="1"/>
    <col min="4" max="5" width="29.33203125" style="62" customWidth="1"/>
    <col min="6" max="6" width="27.33203125" style="62" customWidth="1"/>
    <col min="7" max="7" width="20.5546875" style="62" customWidth="1"/>
    <col min="8" max="8" width="18.88671875" style="76" customWidth="1"/>
    <col min="9" max="9" width="15.33203125" style="62" customWidth="1"/>
    <col min="10" max="11" width="21.109375" style="62" customWidth="1"/>
    <col min="12" max="15" width="8.6640625" style="76" customWidth="1"/>
    <col min="16" max="16" width="22.33203125" style="62" customWidth="1"/>
    <col min="17" max="17" width="22.44140625" style="62" customWidth="1"/>
    <col min="18" max="28" width="7.44140625" style="62" customWidth="1"/>
    <col min="29" max="29" width="5.88671875" style="62" customWidth="1"/>
    <col min="30" max="40" width="8.109375" style="62" customWidth="1"/>
    <col min="41" max="41" width="5.88671875" style="62" customWidth="1"/>
    <col min="42" max="42" width="17.109375" style="62" customWidth="1"/>
    <col min="43" max="43" width="15.88671875" style="208" customWidth="1"/>
    <col min="44" max="44" width="62.33203125" style="207" customWidth="1"/>
    <col min="45" max="45" width="30.6640625" style="207" customWidth="1"/>
    <col min="46" max="46" width="64.109375" style="207" customWidth="1"/>
    <col min="47" max="48" width="24.44140625" style="207" customWidth="1"/>
    <col min="49" max="49" width="0" style="62" hidden="1" customWidth="1"/>
    <col min="50" max="16384" width="10.88671875" style="62"/>
  </cols>
  <sheetData>
    <row r="1" spans="1:49" ht="15.9" customHeight="1" thickBot="1" x14ac:dyDescent="0.35">
      <c r="A1" s="469" t="s">
        <v>121</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1"/>
      <c r="AU1" s="464" t="s">
        <v>122</v>
      </c>
      <c r="AV1" s="465"/>
    </row>
    <row r="2" spans="1:49" ht="15.9" customHeight="1" thickBot="1" x14ac:dyDescent="0.35">
      <c r="A2" s="472" t="s">
        <v>123</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4"/>
      <c r="AU2" s="466" t="s">
        <v>124</v>
      </c>
      <c r="AV2" s="467"/>
    </row>
    <row r="3" spans="1:49" ht="15" customHeight="1" thickBot="1" x14ac:dyDescent="0.35">
      <c r="A3" s="475" t="s">
        <v>0</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7"/>
      <c r="AU3" s="466" t="s">
        <v>126</v>
      </c>
      <c r="AV3" s="467"/>
    </row>
    <row r="4" spans="1:49" ht="15.9" customHeight="1" x14ac:dyDescent="0.3">
      <c r="A4" s="469"/>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70"/>
      <c r="AO4" s="470"/>
      <c r="AP4" s="470"/>
      <c r="AQ4" s="470"/>
      <c r="AR4" s="470"/>
      <c r="AS4" s="470"/>
      <c r="AT4" s="471"/>
      <c r="AU4" s="468" t="s">
        <v>248</v>
      </c>
      <c r="AV4" s="468"/>
    </row>
    <row r="5" spans="1:49" ht="15" customHeight="1" x14ac:dyDescent="0.3">
      <c r="A5" s="493" t="s">
        <v>208</v>
      </c>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5"/>
      <c r="AD5" s="481" t="s">
        <v>131</v>
      </c>
      <c r="AE5" s="482"/>
      <c r="AF5" s="482"/>
      <c r="AG5" s="482"/>
      <c r="AH5" s="482"/>
      <c r="AI5" s="482"/>
      <c r="AJ5" s="482"/>
      <c r="AK5" s="482"/>
      <c r="AL5" s="482"/>
      <c r="AM5" s="482"/>
      <c r="AN5" s="482"/>
      <c r="AO5" s="482"/>
      <c r="AP5" s="482"/>
      <c r="AQ5" s="483"/>
      <c r="AR5" s="490" t="s">
        <v>104</v>
      </c>
      <c r="AS5" s="490" t="s">
        <v>106</v>
      </c>
      <c r="AT5" s="490" t="s">
        <v>108</v>
      </c>
      <c r="AU5" s="490" t="s">
        <v>110</v>
      </c>
      <c r="AV5" s="490" t="s">
        <v>249</v>
      </c>
    </row>
    <row r="6" spans="1:49" ht="15" customHeight="1" x14ac:dyDescent="0.3">
      <c r="A6" s="496" t="s">
        <v>6</v>
      </c>
      <c r="B6" s="497">
        <v>45538</v>
      </c>
      <c r="C6" s="498"/>
      <c r="D6" s="178" t="s">
        <v>128</v>
      </c>
      <c r="E6" s="179"/>
      <c r="F6" s="180"/>
      <c r="G6" s="181"/>
      <c r="H6" s="175"/>
      <c r="I6" s="182"/>
      <c r="J6" s="182"/>
      <c r="K6" s="182"/>
      <c r="L6" s="175"/>
      <c r="M6" s="175"/>
      <c r="N6" s="175"/>
      <c r="O6" s="175"/>
      <c r="P6" s="182"/>
      <c r="Q6" s="182"/>
      <c r="R6" s="182"/>
      <c r="S6" s="182"/>
      <c r="T6" s="182"/>
      <c r="U6" s="182"/>
      <c r="V6" s="182"/>
      <c r="W6" s="182"/>
      <c r="X6" s="182"/>
      <c r="Y6" s="182"/>
      <c r="Z6" s="182"/>
      <c r="AA6" s="182"/>
      <c r="AB6" s="182"/>
      <c r="AC6" s="183"/>
      <c r="AD6" s="484"/>
      <c r="AE6" s="485"/>
      <c r="AF6" s="485"/>
      <c r="AG6" s="485"/>
      <c r="AH6" s="485"/>
      <c r="AI6" s="485"/>
      <c r="AJ6" s="485"/>
      <c r="AK6" s="485"/>
      <c r="AL6" s="485"/>
      <c r="AM6" s="485"/>
      <c r="AN6" s="485"/>
      <c r="AO6" s="485"/>
      <c r="AP6" s="485"/>
      <c r="AQ6" s="486"/>
      <c r="AR6" s="491"/>
      <c r="AS6" s="491"/>
      <c r="AT6" s="491"/>
      <c r="AU6" s="491"/>
      <c r="AV6" s="491"/>
    </row>
    <row r="7" spans="1:49" ht="15" customHeight="1" x14ac:dyDescent="0.3">
      <c r="A7" s="496"/>
      <c r="B7" s="498"/>
      <c r="C7" s="498"/>
      <c r="D7" s="178" t="s">
        <v>130</v>
      </c>
      <c r="E7" s="179"/>
      <c r="F7" s="185"/>
      <c r="G7" s="186"/>
      <c r="H7" s="184"/>
      <c r="I7" s="187"/>
      <c r="J7" s="187"/>
      <c r="K7" s="187"/>
      <c r="L7" s="184"/>
      <c r="M7" s="184"/>
      <c r="N7" s="184"/>
      <c r="O7" s="184"/>
      <c r="P7" s="187"/>
      <c r="Q7" s="187"/>
      <c r="R7" s="187"/>
      <c r="S7" s="187"/>
      <c r="T7" s="187"/>
      <c r="U7" s="187"/>
      <c r="V7" s="187"/>
      <c r="W7" s="187"/>
      <c r="X7" s="187"/>
      <c r="Y7" s="187"/>
      <c r="Z7" s="187"/>
      <c r="AA7" s="187"/>
      <c r="AB7" s="187"/>
      <c r="AC7" s="188"/>
      <c r="AD7" s="484"/>
      <c r="AE7" s="485"/>
      <c r="AF7" s="485"/>
      <c r="AG7" s="485"/>
      <c r="AH7" s="485"/>
      <c r="AI7" s="485"/>
      <c r="AJ7" s="485"/>
      <c r="AK7" s="485"/>
      <c r="AL7" s="485"/>
      <c r="AM7" s="485"/>
      <c r="AN7" s="485"/>
      <c r="AO7" s="485"/>
      <c r="AP7" s="485"/>
      <c r="AQ7" s="486"/>
      <c r="AR7" s="491"/>
      <c r="AS7" s="491"/>
      <c r="AT7" s="491"/>
      <c r="AU7" s="491"/>
      <c r="AV7" s="491"/>
    </row>
    <row r="8" spans="1:49" ht="15" customHeight="1" x14ac:dyDescent="0.3">
      <c r="A8" s="496"/>
      <c r="B8" s="498"/>
      <c r="C8" s="498"/>
      <c r="D8" s="178" t="s">
        <v>131</v>
      </c>
      <c r="E8" s="179" t="s">
        <v>129</v>
      </c>
      <c r="F8" s="189"/>
      <c r="G8" s="190"/>
      <c r="H8" s="191"/>
      <c r="I8" s="192"/>
      <c r="J8" s="192"/>
      <c r="K8" s="192"/>
      <c r="L8" s="191"/>
      <c r="M8" s="191"/>
      <c r="N8" s="191"/>
      <c r="O8" s="191"/>
      <c r="P8" s="192"/>
      <c r="Q8" s="192"/>
      <c r="R8" s="192"/>
      <c r="S8" s="192"/>
      <c r="T8" s="192"/>
      <c r="U8" s="192"/>
      <c r="V8" s="192"/>
      <c r="W8" s="192"/>
      <c r="X8" s="192"/>
      <c r="Y8" s="192"/>
      <c r="Z8" s="192"/>
      <c r="AA8" s="192"/>
      <c r="AB8" s="192"/>
      <c r="AC8" s="193"/>
      <c r="AD8" s="484"/>
      <c r="AE8" s="485"/>
      <c r="AF8" s="485"/>
      <c r="AG8" s="485"/>
      <c r="AH8" s="485"/>
      <c r="AI8" s="485"/>
      <c r="AJ8" s="485"/>
      <c r="AK8" s="485"/>
      <c r="AL8" s="485"/>
      <c r="AM8" s="485"/>
      <c r="AN8" s="485"/>
      <c r="AO8" s="485"/>
      <c r="AP8" s="485"/>
      <c r="AQ8" s="486"/>
      <c r="AR8" s="491"/>
      <c r="AS8" s="491"/>
      <c r="AT8" s="491"/>
      <c r="AU8" s="491"/>
      <c r="AV8" s="491"/>
    </row>
    <row r="9" spans="1:49" ht="15" customHeight="1" x14ac:dyDescent="0.3">
      <c r="A9" s="493" t="s">
        <v>250</v>
      </c>
      <c r="B9" s="494"/>
      <c r="C9" s="494"/>
      <c r="D9" s="503" t="s">
        <v>251</v>
      </c>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484"/>
      <c r="AE9" s="485"/>
      <c r="AF9" s="485"/>
      <c r="AG9" s="485"/>
      <c r="AH9" s="485"/>
      <c r="AI9" s="485"/>
      <c r="AJ9" s="485"/>
      <c r="AK9" s="485"/>
      <c r="AL9" s="485"/>
      <c r="AM9" s="485"/>
      <c r="AN9" s="485"/>
      <c r="AO9" s="485"/>
      <c r="AP9" s="485"/>
      <c r="AQ9" s="486"/>
      <c r="AR9" s="491"/>
      <c r="AS9" s="491"/>
      <c r="AT9" s="491"/>
      <c r="AU9" s="491"/>
      <c r="AV9" s="491"/>
    </row>
    <row r="10" spans="1:49" ht="15" customHeight="1" x14ac:dyDescent="0.3">
      <c r="A10" s="493" t="s">
        <v>252</v>
      </c>
      <c r="B10" s="494"/>
      <c r="C10" s="494"/>
      <c r="D10" s="503" t="s">
        <v>426</v>
      </c>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487"/>
      <c r="AE10" s="488"/>
      <c r="AF10" s="488"/>
      <c r="AG10" s="488"/>
      <c r="AH10" s="488"/>
      <c r="AI10" s="488"/>
      <c r="AJ10" s="488"/>
      <c r="AK10" s="488"/>
      <c r="AL10" s="488"/>
      <c r="AM10" s="488"/>
      <c r="AN10" s="488"/>
      <c r="AO10" s="488"/>
      <c r="AP10" s="488"/>
      <c r="AQ10" s="489"/>
      <c r="AR10" s="491"/>
      <c r="AS10" s="491"/>
      <c r="AT10" s="491"/>
      <c r="AU10" s="491"/>
      <c r="AV10" s="491"/>
    </row>
    <row r="11" spans="1:49" ht="39.9" customHeight="1" x14ac:dyDescent="0.3">
      <c r="A11" s="501" t="s">
        <v>74</v>
      </c>
      <c r="B11" s="502"/>
      <c r="C11" s="502"/>
      <c r="D11" s="499" t="s">
        <v>253</v>
      </c>
      <c r="E11" s="499" t="s">
        <v>78</v>
      </c>
      <c r="F11" s="499" t="s">
        <v>80</v>
      </c>
      <c r="G11" s="499" t="s">
        <v>82</v>
      </c>
      <c r="H11" s="499" t="s">
        <v>254</v>
      </c>
      <c r="I11" s="499" t="s">
        <v>86</v>
      </c>
      <c r="J11" s="499" t="s">
        <v>88</v>
      </c>
      <c r="K11" s="499" t="s">
        <v>90</v>
      </c>
      <c r="L11" s="501" t="s">
        <v>92</v>
      </c>
      <c r="M11" s="502"/>
      <c r="N11" s="502"/>
      <c r="O11" s="502"/>
      <c r="P11" s="499" t="s">
        <v>94</v>
      </c>
      <c r="Q11" s="499" t="s">
        <v>96</v>
      </c>
      <c r="R11" s="493" t="s">
        <v>98</v>
      </c>
      <c r="S11" s="494"/>
      <c r="T11" s="494"/>
      <c r="U11" s="494"/>
      <c r="V11" s="494"/>
      <c r="W11" s="494"/>
      <c r="X11" s="494"/>
      <c r="Y11" s="494"/>
      <c r="Z11" s="494"/>
      <c r="AA11" s="494"/>
      <c r="AB11" s="494"/>
      <c r="AC11" s="495"/>
      <c r="AD11" s="493" t="s">
        <v>100</v>
      </c>
      <c r="AE11" s="494"/>
      <c r="AF11" s="494"/>
      <c r="AG11" s="494"/>
      <c r="AH11" s="494"/>
      <c r="AI11" s="494"/>
      <c r="AJ11" s="494"/>
      <c r="AK11" s="494"/>
      <c r="AL11" s="494"/>
      <c r="AM11" s="494"/>
      <c r="AN11" s="494"/>
      <c r="AO11" s="495"/>
      <c r="AP11" s="501" t="s">
        <v>102</v>
      </c>
      <c r="AQ11" s="507"/>
      <c r="AR11" s="491"/>
      <c r="AS11" s="491"/>
      <c r="AT11" s="491"/>
      <c r="AU11" s="491"/>
      <c r="AV11" s="491"/>
    </row>
    <row r="12" spans="1:49" ht="27.6" x14ac:dyDescent="0.3">
      <c r="A12" s="177" t="s">
        <v>255</v>
      </c>
      <c r="B12" s="195" t="s">
        <v>256</v>
      </c>
      <c r="C12" s="195" t="s">
        <v>257</v>
      </c>
      <c r="D12" s="500"/>
      <c r="E12" s="500"/>
      <c r="F12" s="500"/>
      <c r="G12" s="500"/>
      <c r="H12" s="500"/>
      <c r="I12" s="500"/>
      <c r="J12" s="500"/>
      <c r="K12" s="500"/>
      <c r="L12" s="195">
        <v>2024</v>
      </c>
      <c r="M12" s="195">
        <v>2025</v>
      </c>
      <c r="N12" s="195">
        <v>2026</v>
      </c>
      <c r="O12" s="195">
        <v>2027</v>
      </c>
      <c r="P12" s="500"/>
      <c r="Q12" s="500"/>
      <c r="R12" s="176" t="s">
        <v>140</v>
      </c>
      <c r="S12" s="176" t="s">
        <v>141</v>
      </c>
      <c r="T12" s="176" t="s">
        <v>142</v>
      </c>
      <c r="U12" s="176" t="s">
        <v>143</v>
      </c>
      <c r="V12" s="176" t="s">
        <v>144</v>
      </c>
      <c r="W12" s="176" t="s">
        <v>145</v>
      </c>
      <c r="X12" s="176" t="s">
        <v>146</v>
      </c>
      <c r="Y12" s="176" t="s">
        <v>147</v>
      </c>
      <c r="Z12" s="176" t="s">
        <v>148</v>
      </c>
      <c r="AA12" s="176" t="s">
        <v>149</v>
      </c>
      <c r="AB12" s="176" t="s">
        <v>150</v>
      </c>
      <c r="AC12" s="176" t="s">
        <v>151</v>
      </c>
      <c r="AD12" s="176" t="s">
        <v>140</v>
      </c>
      <c r="AE12" s="176" t="s">
        <v>141</v>
      </c>
      <c r="AF12" s="176" t="s">
        <v>142</v>
      </c>
      <c r="AG12" s="176" t="s">
        <v>143</v>
      </c>
      <c r="AH12" s="176" t="s">
        <v>144</v>
      </c>
      <c r="AI12" s="176" t="s">
        <v>145</v>
      </c>
      <c r="AJ12" s="176" t="s">
        <v>146</v>
      </c>
      <c r="AK12" s="176" t="s">
        <v>147</v>
      </c>
      <c r="AL12" s="176" t="s">
        <v>148</v>
      </c>
      <c r="AM12" s="176" t="s">
        <v>149</v>
      </c>
      <c r="AN12" s="176" t="s">
        <v>150</v>
      </c>
      <c r="AO12" s="176" t="s">
        <v>151</v>
      </c>
      <c r="AP12" s="195" t="s">
        <v>258</v>
      </c>
      <c r="AQ12" s="196" t="s">
        <v>259</v>
      </c>
      <c r="AR12" s="492"/>
      <c r="AS12" s="492"/>
      <c r="AT12" s="492"/>
      <c r="AU12" s="492"/>
      <c r="AV12" s="492"/>
    </row>
    <row r="13" spans="1:49" s="76" customFormat="1" ht="124.2" customHeight="1" x14ac:dyDescent="0.3">
      <c r="A13" s="197" t="s">
        <v>260</v>
      </c>
      <c r="B13" s="179">
        <v>9</v>
      </c>
      <c r="C13" s="179">
        <v>1</v>
      </c>
      <c r="D13" s="142" t="s">
        <v>261</v>
      </c>
      <c r="E13" s="142" t="s">
        <v>262</v>
      </c>
      <c r="F13" s="142" t="s">
        <v>263</v>
      </c>
      <c r="G13" s="197" t="s">
        <v>264</v>
      </c>
      <c r="H13" s="197">
        <v>1</v>
      </c>
      <c r="I13" s="197" t="s">
        <v>265</v>
      </c>
      <c r="J13" s="197" t="s">
        <v>266</v>
      </c>
      <c r="K13" s="197" t="s">
        <v>267</v>
      </c>
      <c r="L13" s="198">
        <v>1</v>
      </c>
      <c r="M13" s="198">
        <v>1</v>
      </c>
      <c r="N13" s="198">
        <v>1</v>
      </c>
      <c r="O13" s="198">
        <v>1</v>
      </c>
      <c r="P13" s="199" t="s">
        <v>268</v>
      </c>
      <c r="Q13" s="199" t="s">
        <v>269</v>
      </c>
      <c r="R13" s="200">
        <f>+Meta.1!D35</f>
        <v>0</v>
      </c>
      <c r="S13" s="200">
        <f>+Meta.1!E35</f>
        <v>0</v>
      </c>
      <c r="T13" s="200">
        <f>+Meta.1!F35</f>
        <v>0</v>
      </c>
      <c r="U13" s="200">
        <f>+Meta.1!G35</f>
        <v>0</v>
      </c>
      <c r="V13" s="200">
        <f>+Meta.1!H35</f>
        <v>0</v>
      </c>
      <c r="W13" s="200">
        <f>+Meta.1!I35</f>
        <v>0</v>
      </c>
      <c r="X13" s="200">
        <f>+Meta.1!J35</f>
        <v>0</v>
      </c>
      <c r="Y13" s="200">
        <f>+Meta.1!K35</f>
        <v>4.1025641025641026E-2</v>
      </c>
      <c r="Z13" s="200">
        <f>+Meta.1!L35</f>
        <v>0.25641025641025644</v>
      </c>
      <c r="AA13" s="200">
        <f>+Meta.1!M35</f>
        <v>0.16666666666666666</v>
      </c>
      <c r="AB13" s="200">
        <f>+Meta.1!N35</f>
        <v>0</v>
      </c>
      <c r="AC13" s="200">
        <f>+Meta.1!O35</f>
        <v>0.53589743589743588</v>
      </c>
      <c r="AD13" s="201">
        <f>+Meta.1!D36</f>
        <v>0</v>
      </c>
      <c r="AE13" s="201">
        <f>+Meta.1!E36</f>
        <v>0</v>
      </c>
      <c r="AF13" s="201">
        <f>+Meta.1!F36</f>
        <v>0</v>
      </c>
      <c r="AG13" s="201">
        <f>+Meta.1!G36</f>
        <v>0</v>
      </c>
      <c r="AH13" s="201">
        <f>+Meta.1!H36</f>
        <v>0</v>
      </c>
      <c r="AI13" s="201">
        <f>+Meta.1!I36</f>
        <v>0</v>
      </c>
      <c r="AJ13" s="201">
        <f>+Meta.1!J36</f>
        <v>0</v>
      </c>
      <c r="AK13" s="201">
        <v>0</v>
      </c>
      <c r="AL13" s="201">
        <f>+Meta.1!L36</f>
        <v>0</v>
      </c>
      <c r="AM13" s="201">
        <f>+Meta.1!M36</f>
        <v>0</v>
      </c>
      <c r="AN13" s="201">
        <f>+Meta.1!N36</f>
        <v>0</v>
      </c>
      <c r="AO13" s="201">
        <f>+Meta.1!O36</f>
        <v>0</v>
      </c>
      <c r="AP13" s="247" t="str">
        <f>IF(G13="suma",SUM(AD13:AO13),IF(G13="creciente",MAX(AD13:AO13),IF(G13="DECRECIENTE",O13-MIN(AD13:AO13),IF(G13="CONSTANTE",AVERAGE(AD13:AO13)," "))))</f>
        <v xml:space="preserve"> </v>
      </c>
      <c r="AQ13" s="248" t="str">
        <f>IF(G13="suma",AP13/#REF!,IF(G13="creciente",AP13/(MAX(R13:AC13)),IF(G13="DECRECIENTE",AP13/(O13-(MIN(R13:AC13))),IF(G13="CONSTANTE",AP13/AVERAGE(R13:AC13)," "))))</f>
        <v xml:space="preserve"> </v>
      </c>
      <c r="AR13" s="241" t="s">
        <v>424</v>
      </c>
      <c r="AS13" s="242"/>
      <c r="AT13" s="241" t="s">
        <v>424</v>
      </c>
      <c r="AU13" s="243"/>
      <c r="AV13" s="142"/>
      <c r="AW13" s="76" t="s">
        <v>270</v>
      </c>
    </row>
    <row r="14" spans="1:49" s="76" customFormat="1" ht="196.2" customHeight="1" x14ac:dyDescent="0.3">
      <c r="A14" s="197" t="s">
        <v>260</v>
      </c>
      <c r="B14" s="179">
        <v>9</v>
      </c>
      <c r="C14" s="179">
        <v>3</v>
      </c>
      <c r="D14" s="142" t="s">
        <v>261</v>
      </c>
      <c r="E14" s="142" t="s">
        <v>271</v>
      </c>
      <c r="F14" s="142" t="s">
        <v>272</v>
      </c>
      <c r="G14" s="197" t="s">
        <v>273</v>
      </c>
      <c r="H14" s="197">
        <v>1</v>
      </c>
      <c r="I14" s="197" t="s">
        <v>191</v>
      </c>
      <c r="J14" s="197" t="s">
        <v>274</v>
      </c>
      <c r="K14" s="197" t="s">
        <v>267</v>
      </c>
      <c r="L14" s="202">
        <v>1</v>
      </c>
      <c r="M14" s="202">
        <v>2</v>
      </c>
      <c r="N14" s="202">
        <v>2</v>
      </c>
      <c r="O14" s="202">
        <v>1</v>
      </c>
      <c r="P14" s="199" t="s">
        <v>275</v>
      </c>
      <c r="Q14" s="199" t="s">
        <v>269</v>
      </c>
      <c r="R14" s="200">
        <f>+Meta.1!D45</f>
        <v>0</v>
      </c>
      <c r="S14" s="200">
        <f>+Meta.1!E45</f>
        <v>0</v>
      </c>
      <c r="T14" s="200">
        <f>+Meta.1!F45</f>
        <v>0</v>
      </c>
      <c r="U14" s="200">
        <f>+Meta.1!G45</f>
        <v>0</v>
      </c>
      <c r="V14" s="200">
        <f>+Meta.1!H45</f>
        <v>0</v>
      </c>
      <c r="W14" s="200">
        <f>+Meta.1!I45</f>
        <v>0</v>
      </c>
      <c r="X14" s="200">
        <f>+Meta.1!J45</f>
        <v>0</v>
      </c>
      <c r="Y14" s="200">
        <f>+Meta.1!K45</f>
        <v>0</v>
      </c>
      <c r="Z14" s="200">
        <f>+Meta.1!L45</f>
        <v>1</v>
      </c>
      <c r="AA14" s="200">
        <f>+Meta.1!M45</f>
        <v>0</v>
      </c>
      <c r="AB14" s="200">
        <f>+Meta.1!N45</f>
        <v>0</v>
      </c>
      <c r="AC14" s="200">
        <f>+Meta.1!O45</f>
        <v>0</v>
      </c>
      <c r="AD14" s="201">
        <f>+Meta.1!D46</f>
        <v>0</v>
      </c>
      <c r="AE14" s="201">
        <f>+Meta.1!E46</f>
        <v>0</v>
      </c>
      <c r="AF14" s="201">
        <f>+Meta.1!F46</f>
        <v>0</v>
      </c>
      <c r="AG14" s="201">
        <f>+Meta.1!G46</f>
        <v>0</v>
      </c>
      <c r="AH14" s="201">
        <f>+Meta.1!H46</f>
        <v>0</v>
      </c>
      <c r="AI14" s="201">
        <f>+Meta.1!I46</f>
        <v>0</v>
      </c>
      <c r="AJ14" s="201">
        <f>+Meta.1!J46</f>
        <v>0</v>
      </c>
      <c r="AK14" s="201">
        <v>1</v>
      </c>
      <c r="AL14" s="201">
        <v>0</v>
      </c>
      <c r="AM14" s="201">
        <f>+Meta.1!M46</f>
        <v>0</v>
      </c>
      <c r="AN14" s="201">
        <f>+Meta.1!N46</f>
        <v>0</v>
      </c>
      <c r="AO14" s="201">
        <f>+Meta.1!O46</f>
        <v>0</v>
      </c>
      <c r="AP14" s="247">
        <f>IF(G14="suma",SUM(AD14:AO14),IF(G14="creciente",MAX(AD14:AO14),IF(G14="DECRECIENTE",O14-MIN(AD14:AO14),IF(G14="CONSTANTE",AVERAGE(AD14:AO14)," "))))</f>
        <v>1</v>
      </c>
      <c r="AQ14" s="248" t="e">
        <f>IF(G14="suma",AP14/#REF!,IF(G14="creciente",AP14/(MAX(R14:AC14)),IF(G14="DECRECIENTE",AP14/(O14-(MIN(R14:AC14))),IF(G14="CONSTANTE",AP14/AVERAGE(R14:AC14)," "))))</f>
        <v>#REF!</v>
      </c>
      <c r="AR14" s="244" t="s">
        <v>431</v>
      </c>
      <c r="AS14" s="245" t="s">
        <v>411</v>
      </c>
      <c r="AT14" s="244" t="s">
        <v>431</v>
      </c>
      <c r="AU14" s="243"/>
      <c r="AV14" s="142"/>
    </row>
    <row r="15" spans="1:49" s="76" customFormat="1" ht="124.2" customHeight="1" x14ac:dyDescent="0.3">
      <c r="A15" s="197" t="s">
        <v>260</v>
      </c>
      <c r="B15" s="179">
        <v>9</v>
      </c>
      <c r="C15" s="179">
        <v>4</v>
      </c>
      <c r="D15" s="142" t="s">
        <v>276</v>
      </c>
      <c r="E15" s="142" t="s">
        <v>277</v>
      </c>
      <c r="F15" s="142" t="s">
        <v>278</v>
      </c>
      <c r="G15" s="197" t="s">
        <v>273</v>
      </c>
      <c r="H15" s="197">
        <v>9000</v>
      </c>
      <c r="I15" s="197" t="s">
        <v>265</v>
      </c>
      <c r="J15" s="197" t="s">
        <v>279</v>
      </c>
      <c r="K15" s="197" t="s">
        <v>267</v>
      </c>
      <c r="L15" s="198">
        <v>1000</v>
      </c>
      <c r="M15" s="198">
        <v>3000</v>
      </c>
      <c r="N15" s="198">
        <v>3000</v>
      </c>
      <c r="O15" s="198">
        <v>2000</v>
      </c>
      <c r="P15" s="199" t="s">
        <v>280</v>
      </c>
      <c r="Q15" s="199" t="s">
        <v>281</v>
      </c>
      <c r="R15" s="179">
        <v>0</v>
      </c>
      <c r="S15" s="179">
        <v>0</v>
      </c>
      <c r="T15" s="179">
        <v>0</v>
      </c>
      <c r="U15" s="179">
        <v>0</v>
      </c>
      <c r="V15" s="179">
        <v>0</v>
      </c>
      <c r="W15" s="179">
        <v>0</v>
      </c>
      <c r="X15" s="179">
        <v>0</v>
      </c>
      <c r="Y15" s="203">
        <f>+Meta.2!K35</f>
        <v>0</v>
      </c>
      <c r="Z15" s="203">
        <f>+Meta.2!L35</f>
        <v>260</v>
      </c>
      <c r="AA15" s="203">
        <f>+Meta.2!M35</f>
        <v>320</v>
      </c>
      <c r="AB15" s="203">
        <f>+Meta.2!N35</f>
        <v>320</v>
      </c>
      <c r="AC15" s="203">
        <f>+Meta.2!O35</f>
        <v>100</v>
      </c>
      <c r="AD15" s="179">
        <v>0</v>
      </c>
      <c r="AE15" s="179">
        <v>0</v>
      </c>
      <c r="AF15" s="179">
        <v>0</v>
      </c>
      <c r="AG15" s="179">
        <v>0</v>
      </c>
      <c r="AH15" s="179">
        <v>0</v>
      </c>
      <c r="AI15" s="179">
        <v>0</v>
      </c>
      <c r="AJ15" s="179">
        <v>0</v>
      </c>
      <c r="AK15" s="203">
        <f>+Meta.2!K36</f>
        <v>0</v>
      </c>
      <c r="AL15" s="203">
        <f>+Meta.2!L36</f>
        <v>0</v>
      </c>
      <c r="AM15" s="203">
        <f>+Meta.2!M36</f>
        <v>0</v>
      </c>
      <c r="AN15" s="203">
        <f>+Meta.2!N36</f>
        <v>0</v>
      </c>
      <c r="AO15" s="203">
        <f>+Meta.2!O36</f>
        <v>0</v>
      </c>
      <c r="AP15" s="247">
        <f>IF(G15="suma",SUM(AD15:AO15),IF(G15="creciente",MAX(AD15:AO15),IF(G15="DECRECIENTE",O15-MIN(AD15:AO15),IF(G15="CONSTANTE",AVERAGE(AD15:AO15)," "))))</f>
        <v>0</v>
      </c>
      <c r="AQ15" s="248" t="e">
        <f>IF(G15="suma",AP15/#REF!,IF(G15="creciente",AP15/(MAX(R15:AC15)),IF(G15="DECRECIENTE",AP15/(O15-(MIN(R15:AC15))),IF(G15="CONSTANTE",AP15/AVERAGE(R15:AC15)," "))))</f>
        <v>#REF!</v>
      </c>
      <c r="AR15" s="241" t="s">
        <v>424</v>
      </c>
      <c r="AS15" s="243"/>
      <c r="AT15" s="241" t="s">
        <v>424</v>
      </c>
      <c r="AU15" s="243"/>
      <c r="AV15" s="142"/>
      <c r="AW15" s="76" t="s">
        <v>282</v>
      </c>
    </row>
    <row r="16" spans="1:49" s="76" customFormat="1" ht="124.2" customHeight="1" x14ac:dyDescent="0.3">
      <c r="A16" s="197" t="s">
        <v>260</v>
      </c>
      <c r="B16" s="179">
        <v>9</v>
      </c>
      <c r="C16" s="179">
        <v>6</v>
      </c>
      <c r="D16" s="142" t="s">
        <v>186</v>
      </c>
      <c r="E16" s="142" t="s">
        <v>283</v>
      </c>
      <c r="F16" s="142" t="s">
        <v>284</v>
      </c>
      <c r="G16" s="197" t="s">
        <v>264</v>
      </c>
      <c r="H16" s="197">
        <v>50</v>
      </c>
      <c r="I16" s="197" t="s">
        <v>265</v>
      </c>
      <c r="J16" s="197" t="s">
        <v>285</v>
      </c>
      <c r="K16" s="197" t="s">
        <v>267</v>
      </c>
      <c r="L16" s="198">
        <v>50</v>
      </c>
      <c r="M16" s="198">
        <v>50</v>
      </c>
      <c r="N16" s="198">
        <v>50</v>
      </c>
      <c r="O16" s="198">
        <v>50</v>
      </c>
      <c r="P16" s="199" t="s">
        <v>280</v>
      </c>
      <c r="Q16" s="199" t="s">
        <v>269</v>
      </c>
      <c r="R16" s="179">
        <v>0</v>
      </c>
      <c r="S16" s="179">
        <v>0</v>
      </c>
      <c r="T16" s="179">
        <v>0</v>
      </c>
      <c r="U16" s="179">
        <v>0</v>
      </c>
      <c r="V16" s="179">
        <v>0</v>
      </c>
      <c r="W16" s="179">
        <v>0</v>
      </c>
      <c r="X16" s="179">
        <v>0</v>
      </c>
      <c r="Y16" s="203">
        <v>50</v>
      </c>
      <c r="Z16" s="203">
        <v>50</v>
      </c>
      <c r="AA16" s="203">
        <v>50</v>
      </c>
      <c r="AB16" s="203">
        <v>50</v>
      </c>
      <c r="AC16" s="203">
        <v>50</v>
      </c>
      <c r="AD16" s="179">
        <v>0</v>
      </c>
      <c r="AE16" s="179">
        <v>0</v>
      </c>
      <c r="AF16" s="179">
        <v>0</v>
      </c>
      <c r="AG16" s="179">
        <v>0</v>
      </c>
      <c r="AH16" s="179">
        <v>0</v>
      </c>
      <c r="AI16" s="179">
        <v>0</v>
      </c>
      <c r="AJ16" s="179">
        <v>0</v>
      </c>
      <c r="AK16" s="203">
        <v>63</v>
      </c>
      <c r="AL16" s="203">
        <f>+Meta.2!L37</f>
        <v>0</v>
      </c>
      <c r="AM16" s="203">
        <f>+Meta.2!M37</f>
        <v>0</v>
      </c>
      <c r="AN16" s="203">
        <f>+Meta.2!N37</f>
        <v>0</v>
      </c>
      <c r="AO16" s="203">
        <f>+Meta.2!O37</f>
        <v>0</v>
      </c>
      <c r="AP16" s="247" t="str">
        <f>IF(G16="suma",SUM(AD16:AO16),IF(G16="creciente",MAX(AD16:AO16),IF(G16="DECRECIENTE",O16-MIN(AD16:AO16),IF(G16="CONSTANTE",AVERAGE(AD16:AO16)," "))))</f>
        <v xml:space="preserve"> </v>
      </c>
      <c r="AQ16" s="248" t="str">
        <f>IF(G16="suma",AP16/#REF!,IF(G16="creciente",AP16/(MAX(R16:AC16)),IF(G16="DECRECIENTE",AP16/(O16-(MIN(R16:AC16))),IF(G16="CONSTANTE",AP16/AVERAGE(R16:AC16)," "))))</f>
        <v xml:space="preserve"> </v>
      </c>
      <c r="AR16" s="241" t="s">
        <v>432</v>
      </c>
      <c r="AS16" s="245" t="s">
        <v>412</v>
      </c>
      <c r="AT16" s="241" t="s">
        <v>432</v>
      </c>
      <c r="AU16" s="243"/>
      <c r="AV16" s="142"/>
      <c r="AW16" s="76" t="s">
        <v>286</v>
      </c>
    </row>
    <row r="17" spans="1:48" ht="15.9" customHeight="1" x14ac:dyDescent="0.3">
      <c r="A17" s="204"/>
      <c r="B17" s="179"/>
      <c r="C17" s="179"/>
      <c r="D17" s="205"/>
      <c r="E17" s="205"/>
      <c r="F17" s="205"/>
      <c r="G17" s="197"/>
      <c r="H17" s="179"/>
      <c r="I17" s="197"/>
      <c r="J17" s="205"/>
      <c r="K17" s="205"/>
      <c r="L17" s="179"/>
      <c r="M17" s="179"/>
      <c r="N17" s="179"/>
      <c r="O17" s="179"/>
      <c r="P17" s="179"/>
      <c r="Q17" s="179"/>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t="str">
        <f t="shared" ref="AP17:AP18" si="0">IF(G17="suma",SUM(AD17:AO17),IF(G17="creciente",MAX(AD17:AO17),IF(G17="DECRECIENTE",O17-MIN(AD17:AO17),IF(G17="CONSTANTE",AVERAGE(AD17:AO17)," "))))</f>
        <v xml:space="preserve"> </v>
      </c>
      <c r="AQ17" s="206" t="str">
        <f>IF(G17="suma",AP17/#REF!,IF(G17="creciente",AP17/(MAX(R17:AC17)),IF(G17="DECRECIENTE",AP17/(O17-(MIN(R17:AC17))),IF(G17="CONSTANTE",AP17/AVERAGE(R17:AC17)," "))))</f>
        <v xml:space="preserve"> </v>
      </c>
      <c r="AR17" s="246"/>
      <c r="AS17" s="246"/>
      <c r="AT17" s="246"/>
      <c r="AU17" s="246"/>
      <c r="AV17" s="204"/>
    </row>
    <row r="18" spans="1:48" ht="15.9" customHeight="1" x14ac:dyDescent="0.3">
      <c r="A18" s="204"/>
      <c r="B18" s="179"/>
      <c r="C18" s="179"/>
      <c r="D18" s="205"/>
      <c r="E18" s="205"/>
      <c r="F18" s="205"/>
      <c r="G18" s="197"/>
      <c r="H18" s="179"/>
      <c r="I18" s="197"/>
      <c r="J18" s="205"/>
      <c r="K18" s="205"/>
      <c r="L18" s="179"/>
      <c r="M18" s="179"/>
      <c r="N18" s="179"/>
      <c r="O18" s="179"/>
      <c r="P18" s="179"/>
      <c r="Q18" s="179"/>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t="str">
        <f t="shared" si="0"/>
        <v xml:space="preserve"> </v>
      </c>
      <c r="AQ18" s="206" t="str">
        <f>IF(G18="suma",AP18/#REF!,IF(G18="creciente",AP18/(MAX(R18:AC18)),IF(G18="DECRECIENTE",AP18/(O18-(MIN(R18:AC18))),IF(G18="CONSTANTE",AP18/AVERAGE(R18:AC18)," "))))</f>
        <v xml:space="preserve"> </v>
      </c>
      <c r="AR18" s="246"/>
      <c r="AS18" s="246"/>
      <c r="AT18" s="246"/>
      <c r="AU18" s="246"/>
      <c r="AV18" s="204"/>
    </row>
    <row r="19" spans="1:48" x14ac:dyDescent="0.3">
      <c r="A19" s="504" t="s">
        <v>183</v>
      </c>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6"/>
    </row>
    <row r="20" spans="1:48" ht="39" customHeight="1" x14ac:dyDescent="0.3">
      <c r="A20" s="479" t="s">
        <v>287</v>
      </c>
      <c r="B20" s="478" t="s">
        <v>288</v>
      </c>
      <c r="C20" s="478"/>
      <c r="D20" s="478"/>
      <c r="E20" s="480" t="s">
        <v>433</v>
      </c>
      <c r="F20" s="480"/>
      <c r="G20" s="480"/>
      <c r="H20" s="480"/>
      <c r="I20" s="480"/>
      <c r="J20" s="480"/>
      <c r="K20" s="480"/>
      <c r="L20" s="480"/>
      <c r="M20" s="478" t="s">
        <v>288</v>
      </c>
      <c r="N20" s="478"/>
      <c r="O20" s="478"/>
      <c r="P20" s="478"/>
      <c r="Q20" s="478"/>
      <c r="R20" s="478" t="s">
        <v>288</v>
      </c>
      <c r="S20" s="478"/>
      <c r="T20" s="478"/>
      <c r="U20" s="478"/>
      <c r="V20" s="478"/>
      <c r="W20" s="478"/>
      <c r="X20" s="478"/>
      <c r="Y20" s="478"/>
      <c r="Z20" s="478" t="s">
        <v>288</v>
      </c>
      <c r="AA20" s="478"/>
      <c r="AB20" s="478"/>
      <c r="AC20" s="478"/>
      <c r="AD20" s="478"/>
      <c r="AE20" s="478"/>
      <c r="AF20" s="478"/>
      <c r="AG20" s="478"/>
      <c r="AH20" s="478"/>
      <c r="AI20" s="478"/>
      <c r="AJ20" s="478"/>
      <c r="AK20" s="478"/>
      <c r="AL20" s="480" t="s">
        <v>289</v>
      </c>
      <c r="AM20" s="480"/>
      <c r="AN20" s="480"/>
      <c r="AO20" s="480"/>
      <c r="AP20" s="478" t="s">
        <v>290</v>
      </c>
      <c r="AQ20" s="478"/>
      <c r="AR20" s="478"/>
      <c r="AS20" s="478"/>
      <c r="AT20" s="478"/>
      <c r="AU20" s="478"/>
      <c r="AV20" s="478"/>
    </row>
    <row r="21" spans="1:48" ht="55.95" customHeight="1" x14ac:dyDescent="0.3">
      <c r="A21" s="479"/>
      <c r="B21" s="478" t="s">
        <v>448</v>
      </c>
      <c r="C21" s="478"/>
      <c r="D21" s="478"/>
      <c r="E21" s="480"/>
      <c r="F21" s="480"/>
      <c r="G21" s="480"/>
      <c r="H21" s="480"/>
      <c r="I21" s="480"/>
      <c r="J21" s="480"/>
      <c r="K21" s="480"/>
      <c r="L21" s="480"/>
      <c r="M21" s="478" t="s">
        <v>291</v>
      </c>
      <c r="N21" s="478"/>
      <c r="O21" s="478"/>
      <c r="P21" s="478"/>
      <c r="Q21" s="478"/>
      <c r="R21" s="478" t="s">
        <v>292</v>
      </c>
      <c r="S21" s="478"/>
      <c r="T21" s="478"/>
      <c r="U21" s="478"/>
      <c r="V21" s="478"/>
      <c r="W21" s="478"/>
      <c r="X21" s="478"/>
      <c r="Y21" s="478"/>
      <c r="Z21" s="478" t="s">
        <v>292</v>
      </c>
      <c r="AA21" s="478"/>
      <c r="AB21" s="478"/>
      <c r="AC21" s="478"/>
      <c r="AD21" s="478"/>
      <c r="AE21" s="478"/>
      <c r="AF21" s="478"/>
      <c r="AG21" s="478"/>
      <c r="AH21" s="478"/>
      <c r="AI21" s="478"/>
      <c r="AJ21" s="478"/>
      <c r="AK21" s="478"/>
      <c r="AL21" s="480"/>
      <c r="AM21" s="480"/>
      <c r="AN21" s="480"/>
      <c r="AO21" s="480"/>
      <c r="AP21" s="478" t="s">
        <v>425</v>
      </c>
      <c r="AQ21" s="478"/>
      <c r="AR21" s="478"/>
      <c r="AS21" s="478"/>
      <c r="AT21" s="478"/>
      <c r="AU21" s="478"/>
      <c r="AV21" s="478"/>
    </row>
    <row r="22" spans="1:48" ht="41.4" customHeight="1" x14ac:dyDescent="0.3">
      <c r="A22" s="479"/>
      <c r="B22" s="478" t="s">
        <v>293</v>
      </c>
      <c r="C22" s="478"/>
      <c r="D22" s="478"/>
      <c r="E22" s="480"/>
      <c r="F22" s="480"/>
      <c r="G22" s="480"/>
      <c r="H22" s="480"/>
      <c r="I22" s="480"/>
      <c r="J22" s="480"/>
      <c r="K22" s="480"/>
      <c r="L22" s="480"/>
      <c r="M22" s="478" t="s">
        <v>449</v>
      </c>
      <c r="N22" s="478"/>
      <c r="O22" s="478"/>
      <c r="P22" s="478"/>
      <c r="Q22" s="478"/>
      <c r="R22" s="478" t="s">
        <v>294</v>
      </c>
      <c r="S22" s="478"/>
      <c r="T22" s="478"/>
      <c r="U22" s="478"/>
      <c r="V22" s="478"/>
      <c r="W22" s="478"/>
      <c r="X22" s="478"/>
      <c r="Y22" s="478"/>
      <c r="Z22" s="478" t="s">
        <v>294</v>
      </c>
      <c r="AA22" s="478"/>
      <c r="AB22" s="478"/>
      <c r="AC22" s="478"/>
      <c r="AD22" s="478"/>
      <c r="AE22" s="478"/>
      <c r="AF22" s="478"/>
      <c r="AG22" s="478"/>
      <c r="AH22" s="478"/>
      <c r="AI22" s="478"/>
      <c r="AJ22" s="478"/>
      <c r="AK22" s="478"/>
      <c r="AL22" s="480"/>
      <c r="AM22" s="480"/>
      <c r="AN22" s="480"/>
      <c r="AO22" s="480"/>
      <c r="AP22" s="478" t="s">
        <v>295</v>
      </c>
      <c r="AQ22" s="478"/>
      <c r="AR22" s="478"/>
      <c r="AS22" s="478"/>
      <c r="AT22" s="478"/>
      <c r="AU22" s="478"/>
      <c r="AV22" s="478"/>
    </row>
  </sheetData>
  <mergeCells count="54">
    <mergeCell ref="R21:Y21"/>
    <mergeCell ref="R22:Y22"/>
    <mergeCell ref="A10:C10"/>
    <mergeCell ref="D9:AC9"/>
    <mergeCell ref="D10:AC10"/>
    <mergeCell ref="A11:C11"/>
    <mergeCell ref="H11:H12"/>
    <mergeCell ref="A19:AV19"/>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21:AV21"/>
    <mergeCell ref="AP20:AV20"/>
    <mergeCell ref="B21:D21"/>
    <mergeCell ref="A20:A22"/>
    <mergeCell ref="E20:L22"/>
    <mergeCell ref="Z20:AK20"/>
    <mergeCell ref="Z21:AK21"/>
    <mergeCell ref="Z22:AK22"/>
    <mergeCell ref="AP22:AV22"/>
    <mergeCell ref="AL20:AO22"/>
    <mergeCell ref="M20:Q20"/>
    <mergeCell ref="M21:Q21"/>
    <mergeCell ref="M22:Q22"/>
    <mergeCell ref="R20:Y20"/>
    <mergeCell ref="B20:D20"/>
    <mergeCell ref="B22:D22"/>
    <mergeCell ref="AU1:AV1"/>
    <mergeCell ref="AU2:AV2"/>
    <mergeCell ref="AU3:AV3"/>
    <mergeCell ref="AU4:AV4"/>
    <mergeCell ref="A1:AT1"/>
    <mergeCell ref="A2:AT2"/>
    <mergeCell ref="A3:AT4"/>
  </mergeCells>
  <hyperlinks>
    <hyperlink ref="AS14" r:id="rId1" xr:uid="{682FC81E-50B5-48AF-8B26-F0477EEA3B75}"/>
    <hyperlink ref="AS16" r:id="rId2" xr:uid="{B999128A-4524-448E-87FB-F86C85776F5B}"/>
  </hyperlinks>
  <printOptions horizontalCentered="1"/>
  <pageMargins left="0.39370078740157483" right="0.39370078740157483" top="0.39370078740157483" bottom="0.39370078740157483" header="0" footer="0"/>
  <pageSetup scale="17" orientation="landscape"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42"/>
  <sheetViews>
    <sheetView view="pageBreakPreview" topLeftCell="F8" zoomScale="60" zoomScaleNormal="70" workbookViewId="0">
      <selection activeCell="AG41" sqref="AG41"/>
    </sheetView>
  </sheetViews>
  <sheetFormatPr baseColWidth="10" defaultColWidth="19.44140625" defaultRowHeight="13.8" x14ac:dyDescent="0.3"/>
  <cols>
    <col min="1" max="1" width="29.5546875" style="62" bestFit="1" customWidth="1"/>
    <col min="2" max="10" width="11" style="62" customWidth="1"/>
    <col min="11" max="12" width="11" style="76" customWidth="1"/>
    <col min="13" max="13" width="18.6640625" style="76" bestFit="1" customWidth="1"/>
    <col min="14" max="16" width="11" style="76" customWidth="1"/>
    <col min="17" max="17" width="18.6640625" style="62" bestFit="1" customWidth="1"/>
    <col min="18" max="18" width="12.109375" style="62" customWidth="1"/>
    <col min="19" max="19" width="20.6640625" style="62" bestFit="1" customWidth="1"/>
    <col min="20" max="23" width="8.109375" style="62" customWidth="1"/>
    <col min="24" max="24" width="9.44140625" style="62" customWidth="1"/>
    <col min="25" max="25" width="8.109375" style="62" customWidth="1"/>
    <col min="26" max="30" width="7.88671875" style="62" customWidth="1"/>
    <col min="31" max="31" width="11.33203125" style="62" customWidth="1"/>
    <col min="32" max="32" width="2.33203125" style="62" customWidth="1"/>
    <col min="33" max="33" width="19.44140625" style="62" customWidth="1"/>
    <col min="34" max="34" width="11.109375" style="62" customWidth="1"/>
    <col min="35" max="51" width="11.33203125" style="62" customWidth="1"/>
    <col min="52" max="63" width="8.88671875" style="62" customWidth="1"/>
    <col min="64" max="16384" width="19.44140625" style="62"/>
  </cols>
  <sheetData>
    <row r="1" spans="1:63" ht="15.9" customHeight="1" x14ac:dyDescent="0.3">
      <c r="A1" s="498" t="s">
        <v>121</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508" t="s">
        <v>204</v>
      </c>
      <c r="BJ1" s="508"/>
      <c r="BK1" s="508"/>
    </row>
    <row r="2" spans="1:63" ht="15.9" customHeight="1" x14ac:dyDescent="0.3">
      <c r="A2" s="498" t="s">
        <v>123</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508" t="s">
        <v>124</v>
      </c>
      <c r="BJ2" s="508"/>
      <c r="BK2" s="508"/>
    </row>
    <row r="3" spans="1:63" ht="26.1" customHeight="1" x14ac:dyDescent="0.3">
      <c r="A3" s="498" t="s">
        <v>205</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508" t="s">
        <v>126</v>
      </c>
      <c r="BJ3" s="508"/>
      <c r="BK3" s="508"/>
    </row>
    <row r="4" spans="1:63" ht="15.9" customHeight="1" x14ac:dyDescent="0.3">
      <c r="A4" s="498" t="s">
        <v>206</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509" t="s">
        <v>207</v>
      </c>
      <c r="BJ4" s="510"/>
      <c r="BK4" s="511"/>
    </row>
    <row r="5" spans="1:63" ht="26.1" customHeight="1" x14ac:dyDescent="0.3">
      <c r="A5" s="512" t="s">
        <v>208</v>
      </c>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G5" s="512" t="s">
        <v>209</v>
      </c>
      <c r="AH5" s="512"/>
      <c r="AI5" s="512"/>
      <c r="AJ5" s="512"/>
      <c r="AK5" s="512"/>
      <c r="AL5" s="512"/>
      <c r="AM5" s="512"/>
      <c r="AN5" s="512"/>
      <c r="AO5" s="512"/>
      <c r="AP5" s="512"/>
      <c r="AQ5" s="512"/>
      <c r="AR5" s="512"/>
      <c r="AS5" s="512"/>
      <c r="AT5" s="512"/>
      <c r="AU5" s="512"/>
      <c r="AV5" s="512"/>
      <c r="AW5" s="512"/>
      <c r="AX5" s="512"/>
      <c r="AY5" s="512"/>
      <c r="AZ5" s="512"/>
      <c r="BA5" s="512"/>
      <c r="BB5" s="512"/>
      <c r="BC5" s="512"/>
      <c r="BD5" s="512"/>
      <c r="BE5" s="512"/>
      <c r="BF5" s="512"/>
      <c r="BG5" s="512"/>
      <c r="BH5" s="512"/>
      <c r="BI5" s="513"/>
      <c r="BJ5" s="513"/>
      <c r="BK5" s="513"/>
    </row>
    <row r="6" spans="1:63" ht="31.5" customHeight="1" x14ac:dyDescent="0.3">
      <c r="A6" s="210" t="s">
        <v>210</v>
      </c>
      <c r="B6" s="514">
        <v>45538</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c r="AS6" s="515"/>
      <c r="AT6" s="515"/>
      <c r="AU6" s="515"/>
      <c r="AV6" s="515"/>
      <c r="AW6" s="515"/>
      <c r="AX6" s="515"/>
      <c r="AY6" s="515"/>
      <c r="AZ6" s="515"/>
      <c r="BA6" s="515"/>
      <c r="BB6" s="515"/>
      <c r="BC6" s="515"/>
      <c r="BD6" s="515"/>
      <c r="BE6" s="515"/>
      <c r="BF6" s="515"/>
      <c r="BG6" s="515"/>
      <c r="BH6" s="515"/>
      <c r="BI6" s="515"/>
      <c r="BJ6" s="515"/>
      <c r="BK6" s="515"/>
    </row>
    <row r="7" spans="1:63" ht="31.5" customHeight="1" x14ac:dyDescent="0.3">
      <c r="A7" s="211" t="s">
        <v>211</v>
      </c>
      <c r="B7" s="516" t="s">
        <v>212</v>
      </c>
      <c r="C7" s="517"/>
      <c r="D7" s="517"/>
      <c r="E7" s="517"/>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7"/>
      <c r="AY7" s="517"/>
      <c r="AZ7" s="517"/>
      <c r="BA7" s="517"/>
      <c r="BB7" s="517"/>
      <c r="BC7" s="517"/>
      <c r="BD7" s="517"/>
      <c r="BE7" s="517"/>
      <c r="BF7" s="517"/>
      <c r="BG7" s="517"/>
      <c r="BH7" s="517"/>
      <c r="BI7" s="517"/>
      <c r="BJ7" s="517"/>
      <c r="BK7" s="518"/>
    </row>
    <row r="8" spans="1:63" ht="18.75" customHeight="1" x14ac:dyDescent="0.3">
      <c r="A8" s="87"/>
      <c r="B8" s="87"/>
      <c r="C8" s="87"/>
      <c r="D8" s="87"/>
      <c r="E8" s="87"/>
      <c r="F8" s="87"/>
      <c r="G8" s="87"/>
      <c r="H8" s="87"/>
      <c r="I8" s="87"/>
      <c r="J8" s="87"/>
      <c r="K8" s="212"/>
      <c r="L8" s="212"/>
      <c r="M8" s="212"/>
      <c r="N8" s="212"/>
      <c r="O8" s="212"/>
      <c r="P8" s="212"/>
      <c r="Q8" s="212"/>
      <c r="R8" s="212"/>
      <c r="S8" s="212"/>
      <c r="T8" s="212"/>
      <c r="U8" s="212"/>
      <c r="V8" s="212"/>
      <c r="W8" s="212"/>
      <c r="X8" s="212"/>
      <c r="Y8" s="212"/>
      <c r="Z8" s="212"/>
      <c r="AA8" s="212"/>
      <c r="AB8" s="212"/>
      <c r="AC8" s="212"/>
      <c r="AD8" s="212"/>
      <c r="AE8" s="212"/>
      <c r="AG8" s="87"/>
      <c r="AH8" s="212"/>
      <c r="AI8" s="212"/>
      <c r="AJ8" s="212"/>
      <c r="AK8" s="212"/>
      <c r="AL8" s="212"/>
      <c r="AM8" s="212"/>
      <c r="AN8" s="212"/>
      <c r="AO8" s="212"/>
    </row>
    <row r="9" spans="1:63" ht="30" customHeight="1" x14ac:dyDescent="0.3">
      <c r="A9" s="499" t="s">
        <v>213</v>
      </c>
      <c r="B9" s="194" t="s">
        <v>140</v>
      </c>
      <c r="C9" s="194" t="s">
        <v>141</v>
      </c>
      <c r="D9" s="501" t="s">
        <v>142</v>
      </c>
      <c r="E9" s="507"/>
      <c r="F9" s="194" t="s">
        <v>143</v>
      </c>
      <c r="G9" s="194" t="s">
        <v>144</v>
      </c>
      <c r="H9" s="501" t="s">
        <v>145</v>
      </c>
      <c r="I9" s="507"/>
      <c r="J9" s="194" t="s">
        <v>146</v>
      </c>
      <c r="K9" s="194" t="s">
        <v>147</v>
      </c>
      <c r="L9" s="501" t="s">
        <v>148</v>
      </c>
      <c r="M9" s="507"/>
      <c r="N9" s="194" t="s">
        <v>149</v>
      </c>
      <c r="O9" s="194" t="s">
        <v>150</v>
      </c>
      <c r="P9" s="501" t="s">
        <v>151</v>
      </c>
      <c r="Q9" s="507"/>
      <c r="R9" s="501" t="s">
        <v>214</v>
      </c>
      <c r="S9" s="507"/>
      <c r="T9" s="501" t="s">
        <v>215</v>
      </c>
      <c r="U9" s="502"/>
      <c r="V9" s="502"/>
      <c r="W9" s="502"/>
      <c r="X9" s="502"/>
      <c r="Y9" s="507"/>
      <c r="Z9" s="501" t="s">
        <v>216</v>
      </c>
      <c r="AA9" s="502"/>
      <c r="AB9" s="502"/>
      <c r="AC9" s="502"/>
      <c r="AD9" s="502"/>
      <c r="AE9" s="507"/>
      <c r="AG9" s="499" t="s">
        <v>213</v>
      </c>
      <c r="AH9" s="194" t="s">
        <v>140</v>
      </c>
      <c r="AI9" s="194" t="s">
        <v>141</v>
      </c>
      <c r="AJ9" s="501" t="s">
        <v>142</v>
      </c>
      <c r="AK9" s="507"/>
      <c r="AL9" s="194" t="s">
        <v>143</v>
      </c>
      <c r="AM9" s="194" t="s">
        <v>144</v>
      </c>
      <c r="AN9" s="501" t="s">
        <v>145</v>
      </c>
      <c r="AO9" s="507"/>
      <c r="AP9" s="194" t="s">
        <v>146</v>
      </c>
      <c r="AQ9" s="194" t="s">
        <v>147</v>
      </c>
      <c r="AR9" s="501" t="s">
        <v>148</v>
      </c>
      <c r="AS9" s="507"/>
      <c r="AT9" s="194" t="s">
        <v>149</v>
      </c>
      <c r="AU9" s="194" t="s">
        <v>150</v>
      </c>
      <c r="AV9" s="501" t="s">
        <v>151</v>
      </c>
      <c r="AW9" s="507"/>
      <c r="AX9" s="501" t="s">
        <v>214</v>
      </c>
      <c r="AY9" s="507"/>
      <c r="AZ9" s="501" t="s">
        <v>215</v>
      </c>
      <c r="BA9" s="502"/>
      <c r="BB9" s="502"/>
      <c r="BC9" s="502"/>
      <c r="BD9" s="502"/>
      <c r="BE9" s="507"/>
      <c r="BF9" s="501" t="s">
        <v>216</v>
      </c>
      <c r="BG9" s="502"/>
      <c r="BH9" s="502"/>
      <c r="BI9" s="502"/>
      <c r="BJ9" s="502"/>
      <c r="BK9" s="507"/>
    </row>
    <row r="10" spans="1:63" ht="36" customHeight="1" x14ac:dyDescent="0.3">
      <c r="A10" s="500"/>
      <c r="B10" s="176" t="s">
        <v>217</v>
      </c>
      <c r="C10" s="176" t="s">
        <v>217</v>
      </c>
      <c r="D10" s="176" t="s">
        <v>217</v>
      </c>
      <c r="E10" s="176" t="s">
        <v>218</v>
      </c>
      <c r="F10" s="176" t="s">
        <v>217</v>
      </c>
      <c r="G10" s="176" t="s">
        <v>217</v>
      </c>
      <c r="H10" s="176" t="s">
        <v>217</v>
      </c>
      <c r="I10" s="176" t="s">
        <v>218</v>
      </c>
      <c r="J10" s="176" t="s">
        <v>217</v>
      </c>
      <c r="K10" s="176" t="s">
        <v>217</v>
      </c>
      <c r="L10" s="176" t="s">
        <v>217</v>
      </c>
      <c r="M10" s="176" t="s">
        <v>218</v>
      </c>
      <c r="N10" s="176" t="s">
        <v>217</v>
      </c>
      <c r="O10" s="176" t="s">
        <v>217</v>
      </c>
      <c r="P10" s="176" t="s">
        <v>217</v>
      </c>
      <c r="Q10" s="176" t="s">
        <v>218</v>
      </c>
      <c r="R10" s="176" t="s">
        <v>217</v>
      </c>
      <c r="S10" s="176" t="s">
        <v>218</v>
      </c>
      <c r="T10" s="213" t="s">
        <v>434</v>
      </c>
      <c r="U10" s="213" t="s">
        <v>220</v>
      </c>
      <c r="V10" s="213" t="s">
        <v>221</v>
      </c>
      <c r="W10" s="213" t="s">
        <v>222</v>
      </c>
      <c r="X10" s="214" t="s">
        <v>223</v>
      </c>
      <c r="Y10" s="213" t="s">
        <v>224</v>
      </c>
      <c r="Z10" s="176" t="s">
        <v>225</v>
      </c>
      <c r="AA10" s="215" t="s">
        <v>226</v>
      </c>
      <c r="AB10" s="176" t="s">
        <v>227</v>
      </c>
      <c r="AC10" s="176" t="s">
        <v>228</v>
      </c>
      <c r="AD10" s="176" t="s">
        <v>229</v>
      </c>
      <c r="AE10" s="176" t="s">
        <v>230</v>
      </c>
      <c r="AG10" s="500"/>
      <c r="AH10" s="176" t="s">
        <v>217</v>
      </c>
      <c r="AI10" s="176" t="s">
        <v>217</v>
      </c>
      <c r="AJ10" s="176" t="s">
        <v>217</v>
      </c>
      <c r="AK10" s="176" t="s">
        <v>218</v>
      </c>
      <c r="AL10" s="176" t="s">
        <v>217</v>
      </c>
      <c r="AM10" s="176" t="s">
        <v>217</v>
      </c>
      <c r="AN10" s="176" t="s">
        <v>217</v>
      </c>
      <c r="AO10" s="176" t="s">
        <v>218</v>
      </c>
      <c r="AP10" s="176" t="s">
        <v>217</v>
      </c>
      <c r="AQ10" s="176" t="s">
        <v>217</v>
      </c>
      <c r="AR10" s="176" t="s">
        <v>217</v>
      </c>
      <c r="AS10" s="176" t="s">
        <v>218</v>
      </c>
      <c r="AT10" s="176" t="s">
        <v>217</v>
      </c>
      <c r="AU10" s="176" t="s">
        <v>217</v>
      </c>
      <c r="AV10" s="176" t="s">
        <v>217</v>
      </c>
      <c r="AW10" s="176" t="s">
        <v>218</v>
      </c>
      <c r="AX10" s="176" t="s">
        <v>217</v>
      </c>
      <c r="AY10" s="176" t="s">
        <v>218</v>
      </c>
      <c r="AZ10" s="213" t="s">
        <v>434</v>
      </c>
      <c r="BA10" s="213" t="s">
        <v>220</v>
      </c>
      <c r="BB10" s="213" t="s">
        <v>221</v>
      </c>
      <c r="BC10" s="213" t="s">
        <v>222</v>
      </c>
      <c r="BD10" s="214" t="s">
        <v>223</v>
      </c>
      <c r="BE10" s="213" t="s">
        <v>224</v>
      </c>
      <c r="BF10" s="216" t="s">
        <v>225</v>
      </c>
      <c r="BG10" s="217" t="s">
        <v>226</v>
      </c>
      <c r="BH10" s="216" t="s">
        <v>227</v>
      </c>
      <c r="BI10" s="216" t="s">
        <v>228</v>
      </c>
      <c r="BJ10" s="216" t="s">
        <v>229</v>
      </c>
      <c r="BK10" s="216" t="s">
        <v>230</v>
      </c>
    </row>
    <row r="11" spans="1:63" x14ac:dyDescent="0.3">
      <c r="A11" s="205" t="s">
        <v>231</v>
      </c>
      <c r="B11" s="205">
        <v>0</v>
      </c>
      <c r="C11" s="205">
        <v>0</v>
      </c>
      <c r="D11" s="205">
        <v>0</v>
      </c>
      <c r="E11" s="218">
        <v>0</v>
      </c>
      <c r="F11" s="205">
        <v>0</v>
      </c>
      <c r="G11" s="205">
        <v>0</v>
      </c>
      <c r="H11" s="205">
        <v>0</v>
      </c>
      <c r="I11" s="218">
        <v>0</v>
      </c>
      <c r="J11" s="205">
        <v>0</v>
      </c>
      <c r="K11" s="203">
        <f>+Meta.2!K35</f>
        <v>0</v>
      </c>
      <c r="L11" s="203">
        <f>+Meta.2!L35</f>
        <v>260</v>
      </c>
      <c r="M11" s="219">
        <f>+I42+K42</f>
        <v>39783750</v>
      </c>
      <c r="N11" s="203">
        <f>+Meta.2!M35</f>
        <v>320</v>
      </c>
      <c r="O11" s="203">
        <f>+Meta.2!N35</f>
        <v>320</v>
      </c>
      <c r="P11" s="203">
        <f>+Meta.2!O35</f>
        <v>100</v>
      </c>
      <c r="Q11" s="218">
        <f>+K42+L42+M42</f>
        <v>79567500</v>
      </c>
      <c r="R11" s="220">
        <f t="shared" ref="R11:R31" si="0">B11+C11+D11+F11+G11+H11+J11+K11+L11+N11+O11+P11</f>
        <v>1000</v>
      </c>
      <c r="S11" s="221">
        <f>+E11+I11+M11+Q11</f>
        <v>119351250</v>
      </c>
      <c r="T11" s="222"/>
      <c r="U11" s="222"/>
      <c r="V11" s="222"/>
      <c r="W11" s="222"/>
      <c r="X11" s="222"/>
      <c r="Y11" s="223"/>
      <c r="Z11" s="223"/>
      <c r="AA11" s="223"/>
      <c r="AB11" s="223"/>
      <c r="AC11" s="223"/>
      <c r="AD11" s="223"/>
      <c r="AE11" s="209"/>
      <c r="AG11" s="205" t="s">
        <v>231</v>
      </c>
      <c r="AH11" s="205"/>
      <c r="AI11" s="205"/>
      <c r="AJ11" s="205"/>
      <c r="AK11" s="218"/>
      <c r="AL11" s="205"/>
      <c r="AM11" s="205"/>
      <c r="AN11" s="205"/>
      <c r="AO11" s="218"/>
      <c r="AP11" s="205"/>
      <c r="AQ11" s="205"/>
      <c r="AR11" s="205"/>
      <c r="AS11" s="218"/>
      <c r="AT11" s="205"/>
      <c r="AU11" s="205"/>
      <c r="AV11" s="205"/>
      <c r="AW11" s="218"/>
      <c r="AX11" s="220">
        <f t="shared" ref="AX11:AX31" si="1">AH11+AI11+AJ11+AL11+AM11+AN11+AP11+AQ11+AR11+AT11+AU11+AV11</f>
        <v>0</v>
      </c>
      <c r="AY11" s="221">
        <f>+AK11+AO11+AS11+AW11</f>
        <v>0</v>
      </c>
      <c r="AZ11" s="223"/>
      <c r="BA11" s="223"/>
      <c r="BB11" s="223"/>
      <c r="BC11" s="223"/>
      <c r="BD11" s="223"/>
      <c r="BE11" s="223"/>
      <c r="BF11" s="223"/>
      <c r="BG11" s="223"/>
      <c r="BH11" s="223"/>
      <c r="BI11" s="223"/>
      <c r="BJ11" s="223"/>
      <c r="BK11" s="209"/>
    </row>
    <row r="12" spans="1:63" x14ac:dyDescent="0.3">
      <c r="A12" s="205" t="s">
        <v>435</v>
      </c>
      <c r="B12" s="205"/>
      <c r="C12" s="205"/>
      <c r="D12" s="205"/>
      <c r="E12" s="218"/>
      <c r="F12" s="205"/>
      <c r="G12" s="205"/>
      <c r="H12" s="205"/>
      <c r="I12" s="218"/>
      <c r="J12" s="205"/>
      <c r="K12" s="179"/>
      <c r="L12" s="179"/>
      <c r="M12" s="219"/>
      <c r="N12" s="179"/>
      <c r="O12" s="179"/>
      <c r="P12" s="179"/>
      <c r="Q12" s="218"/>
      <c r="R12" s="220">
        <f t="shared" si="0"/>
        <v>0</v>
      </c>
      <c r="S12" s="221">
        <f t="shared" ref="S12:S31" si="2">+E12+I12+M12+Q12</f>
        <v>0</v>
      </c>
      <c r="T12" s="222"/>
      <c r="U12" s="222"/>
      <c r="V12" s="222"/>
      <c r="W12" s="222"/>
      <c r="X12" s="222"/>
      <c r="Y12" s="223"/>
      <c r="Z12" s="223"/>
      <c r="AA12" s="223"/>
      <c r="AB12" s="223"/>
      <c r="AC12" s="223"/>
      <c r="AD12" s="223"/>
      <c r="AE12" s="223"/>
      <c r="AG12" s="205" t="s">
        <v>435</v>
      </c>
      <c r="AH12" s="205"/>
      <c r="AI12" s="205"/>
      <c r="AJ12" s="205"/>
      <c r="AK12" s="218"/>
      <c r="AL12" s="205"/>
      <c r="AM12" s="205"/>
      <c r="AN12" s="205"/>
      <c r="AO12" s="218"/>
      <c r="AP12" s="205"/>
      <c r="AQ12" s="205"/>
      <c r="AR12" s="205"/>
      <c r="AS12" s="218"/>
      <c r="AT12" s="205"/>
      <c r="AU12" s="205"/>
      <c r="AV12" s="205"/>
      <c r="AW12" s="218"/>
      <c r="AX12" s="220">
        <f t="shared" si="1"/>
        <v>0</v>
      </c>
      <c r="AY12" s="221">
        <f t="shared" ref="AY12:AY31" si="3">+AK12+AO12+AS12+AW12</f>
        <v>0</v>
      </c>
      <c r="AZ12" s="223"/>
      <c r="BA12" s="223"/>
      <c r="BB12" s="223"/>
      <c r="BC12" s="223"/>
      <c r="BD12" s="223"/>
      <c r="BE12" s="223"/>
      <c r="BF12" s="223"/>
      <c r="BG12" s="223"/>
      <c r="BH12" s="223"/>
      <c r="BI12" s="223"/>
      <c r="BJ12" s="223"/>
      <c r="BK12" s="223"/>
    </row>
    <row r="13" spans="1:63" x14ac:dyDescent="0.3">
      <c r="A13" s="205" t="s">
        <v>232</v>
      </c>
      <c r="B13" s="205"/>
      <c r="C13" s="205"/>
      <c r="D13" s="205"/>
      <c r="E13" s="218"/>
      <c r="F13" s="205"/>
      <c r="G13" s="205"/>
      <c r="H13" s="205"/>
      <c r="I13" s="218"/>
      <c r="J13" s="205"/>
      <c r="K13" s="179"/>
      <c r="L13" s="179"/>
      <c r="M13" s="219"/>
      <c r="N13" s="179"/>
      <c r="O13" s="179"/>
      <c r="P13" s="179"/>
      <c r="Q13" s="218"/>
      <c r="R13" s="220">
        <f t="shared" si="0"/>
        <v>0</v>
      </c>
      <c r="S13" s="221">
        <f t="shared" si="2"/>
        <v>0</v>
      </c>
      <c r="T13" s="222"/>
      <c r="U13" s="222"/>
      <c r="V13" s="222"/>
      <c r="W13" s="222"/>
      <c r="X13" s="222"/>
      <c r="Y13" s="223"/>
      <c r="Z13" s="223"/>
      <c r="AA13" s="223"/>
      <c r="AB13" s="223"/>
      <c r="AC13" s="223"/>
      <c r="AD13" s="223"/>
      <c r="AE13" s="223"/>
      <c r="AG13" s="205" t="s">
        <v>232</v>
      </c>
      <c r="AH13" s="205"/>
      <c r="AI13" s="205"/>
      <c r="AJ13" s="205"/>
      <c r="AK13" s="218"/>
      <c r="AL13" s="205"/>
      <c r="AM13" s="205"/>
      <c r="AN13" s="205"/>
      <c r="AO13" s="218"/>
      <c r="AP13" s="205"/>
      <c r="AQ13" s="205"/>
      <c r="AR13" s="205"/>
      <c r="AS13" s="218"/>
      <c r="AT13" s="205"/>
      <c r="AU13" s="205"/>
      <c r="AV13" s="205"/>
      <c r="AW13" s="218"/>
      <c r="AX13" s="220">
        <f t="shared" si="1"/>
        <v>0</v>
      </c>
      <c r="AY13" s="221">
        <f t="shared" si="3"/>
        <v>0</v>
      </c>
      <c r="AZ13" s="223"/>
      <c r="BA13" s="223"/>
      <c r="BB13" s="223"/>
      <c r="BC13" s="223"/>
      <c r="BD13" s="223"/>
      <c r="BE13" s="223"/>
      <c r="BF13" s="223"/>
      <c r="BG13" s="223"/>
      <c r="BH13" s="223"/>
      <c r="BI13" s="223"/>
      <c r="BJ13" s="223"/>
      <c r="BK13" s="223"/>
    </row>
    <row r="14" spans="1:63" x14ac:dyDescent="0.3">
      <c r="A14" s="205" t="s">
        <v>436</v>
      </c>
      <c r="B14" s="205"/>
      <c r="C14" s="205"/>
      <c r="D14" s="205"/>
      <c r="E14" s="218"/>
      <c r="F14" s="205"/>
      <c r="G14" s="205"/>
      <c r="H14" s="205"/>
      <c r="I14" s="218"/>
      <c r="J14" s="205"/>
      <c r="K14" s="179"/>
      <c r="L14" s="179"/>
      <c r="M14" s="219"/>
      <c r="N14" s="179"/>
      <c r="O14" s="179"/>
      <c r="P14" s="179"/>
      <c r="Q14" s="218"/>
      <c r="R14" s="220">
        <f t="shared" si="0"/>
        <v>0</v>
      </c>
      <c r="S14" s="221">
        <f t="shared" si="2"/>
        <v>0</v>
      </c>
      <c r="T14" s="222"/>
      <c r="U14" s="222"/>
      <c r="V14" s="222"/>
      <c r="W14" s="222"/>
      <c r="X14" s="222"/>
      <c r="Y14" s="223"/>
      <c r="Z14" s="223"/>
      <c r="AA14" s="223"/>
      <c r="AB14" s="223"/>
      <c r="AC14" s="223"/>
      <c r="AD14" s="223"/>
      <c r="AE14" s="223"/>
      <c r="AG14" s="205" t="s">
        <v>436</v>
      </c>
      <c r="AH14" s="205"/>
      <c r="AI14" s="205"/>
      <c r="AJ14" s="205"/>
      <c r="AK14" s="218"/>
      <c r="AL14" s="205"/>
      <c r="AM14" s="205"/>
      <c r="AN14" s="205"/>
      <c r="AO14" s="218"/>
      <c r="AP14" s="205"/>
      <c r="AQ14" s="205"/>
      <c r="AR14" s="205"/>
      <c r="AS14" s="218"/>
      <c r="AT14" s="205"/>
      <c r="AU14" s="205"/>
      <c r="AV14" s="205"/>
      <c r="AW14" s="218"/>
      <c r="AX14" s="220">
        <f t="shared" si="1"/>
        <v>0</v>
      </c>
      <c r="AY14" s="221">
        <f t="shared" si="3"/>
        <v>0</v>
      </c>
      <c r="AZ14" s="223"/>
      <c r="BA14" s="223"/>
      <c r="BB14" s="223"/>
      <c r="BC14" s="223"/>
      <c r="BD14" s="223"/>
      <c r="BE14" s="223"/>
      <c r="BF14" s="223"/>
      <c r="BG14" s="223"/>
      <c r="BH14" s="223"/>
      <c r="BI14" s="223"/>
      <c r="BJ14" s="223"/>
      <c r="BK14" s="223"/>
    </row>
    <row r="15" spans="1:63" x14ac:dyDescent="0.3">
      <c r="A15" s="205" t="s">
        <v>437</v>
      </c>
      <c r="B15" s="205"/>
      <c r="C15" s="205"/>
      <c r="D15" s="205"/>
      <c r="E15" s="218"/>
      <c r="F15" s="205"/>
      <c r="G15" s="205"/>
      <c r="H15" s="205"/>
      <c r="I15" s="218"/>
      <c r="J15" s="205"/>
      <c r="K15" s="179"/>
      <c r="L15" s="179"/>
      <c r="M15" s="219"/>
      <c r="N15" s="179"/>
      <c r="O15" s="179"/>
      <c r="P15" s="179"/>
      <c r="Q15" s="218"/>
      <c r="R15" s="220">
        <f t="shared" si="0"/>
        <v>0</v>
      </c>
      <c r="S15" s="221">
        <f t="shared" si="2"/>
        <v>0</v>
      </c>
      <c r="T15" s="222"/>
      <c r="U15" s="222"/>
      <c r="V15" s="222"/>
      <c r="W15" s="222"/>
      <c r="X15" s="222"/>
      <c r="Y15" s="223"/>
      <c r="Z15" s="223"/>
      <c r="AA15" s="223"/>
      <c r="AB15" s="223"/>
      <c r="AC15" s="223"/>
      <c r="AD15" s="223"/>
      <c r="AE15" s="223"/>
      <c r="AG15" s="205" t="s">
        <v>437</v>
      </c>
      <c r="AH15" s="205"/>
      <c r="AI15" s="205"/>
      <c r="AJ15" s="205"/>
      <c r="AK15" s="218"/>
      <c r="AL15" s="205"/>
      <c r="AM15" s="205"/>
      <c r="AN15" s="205"/>
      <c r="AO15" s="218"/>
      <c r="AP15" s="205"/>
      <c r="AQ15" s="205"/>
      <c r="AR15" s="205"/>
      <c r="AS15" s="218"/>
      <c r="AT15" s="205"/>
      <c r="AU15" s="205"/>
      <c r="AV15" s="205"/>
      <c r="AW15" s="218"/>
      <c r="AX15" s="220">
        <f t="shared" si="1"/>
        <v>0</v>
      </c>
      <c r="AY15" s="221">
        <f t="shared" si="3"/>
        <v>0</v>
      </c>
      <c r="AZ15" s="223"/>
      <c r="BA15" s="223"/>
      <c r="BB15" s="223"/>
      <c r="BC15" s="223"/>
      <c r="BD15" s="223"/>
      <c r="BE15" s="223"/>
      <c r="BF15" s="223"/>
      <c r="BG15" s="223"/>
      <c r="BH15" s="223"/>
      <c r="BI15" s="223"/>
      <c r="BJ15" s="223"/>
      <c r="BK15" s="223"/>
    </row>
    <row r="16" spans="1:63" x14ac:dyDescent="0.3">
      <c r="A16" s="205" t="s">
        <v>233</v>
      </c>
      <c r="B16" s="205"/>
      <c r="C16" s="205"/>
      <c r="D16" s="205"/>
      <c r="E16" s="218"/>
      <c r="F16" s="205"/>
      <c r="G16" s="205"/>
      <c r="H16" s="205"/>
      <c r="I16" s="218"/>
      <c r="J16" s="205"/>
      <c r="K16" s="179"/>
      <c r="L16" s="179"/>
      <c r="M16" s="219"/>
      <c r="N16" s="179"/>
      <c r="O16" s="179"/>
      <c r="P16" s="179"/>
      <c r="Q16" s="218"/>
      <c r="R16" s="220">
        <f t="shared" si="0"/>
        <v>0</v>
      </c>
      <c r="S16" s="221">
        <f t="shared" si="2"/>
        <v>0</v>
      </c>
      <c r="T16" s="222"/>
      <c r="U16" s="222"/>
      <c r="V16" s="222"/>
      <c r="W16" s="222"/>
      <c r="X16" s="222"/>
      <c r="Y16" s="223"/>
      <c r="Z16" s="223"/>
      <c r="AA16" s="223"/>
      <c r="AB16" s="223"/>
      <c r="AC16" s="223"/>
      <c r="AD16" s="223"/>
      <c r="AE16" s="223"/>
      <c r="AG16" s="205" t="s">
        <v>233</v>
      </c>
      <c r="AH16" s="205"/>
      <c r="AI16" s="205"/>
      <c r="AJ16" s="205"/>
      <c r="AK16" s="218"/>
      <c r="AL16" s="205"/>
      <c r="AM16" s="205"/>
      <c r="AN16" s="205"/>
      <c r="AO16" s="218"/>
      <c r="AP16" s="205"/>
      <c r="AQ16" s="205"/>
      <c r="AR16" s="205"/>
      <c r="AS16" s="218"/>
      <c r="AT16" s="205"/>
      <c r="AU16" s="205"/>
      <c r="AV16" s="205"/>
      <c r="AW16" s="218"/>
      <c r="AX16" s="220">
        <f t="shared" si="1"/>
        <v>0</v>
      </c>
      <c r="AY16" s="221">
        <f t="shared" si="3"/>
        <v>0</v>
      </c>
      <c r="AZ16" s="223"/>
      <c r="BA16" s="223"/>
      <c r="BB16" s="223"/>
      <c r="BC16" s="223"/>
      <c r="BD16" s="223"/>
      <c r="BE16" s="223"/>
      <c r="BF16" s="223"/>
      <c r="BG16" s="223"/>
      <c r="BH16" s="223"/>
      <c r="BI16" s="223"/>
      <c r="BJ16" s="223"/>
      <c r="BK16" s="223"/>
    </row>
    <row r="17" spans="1:63" x14ac:dyDescent="0.3">
      <c r="A17" s="205" t="s">
        <v>234</v>
      </c>
      <c r="B17" s="205"/>
      <c r="C17" s="205"/>
      <c r="D17" s="205"/>
      <c r="E17" s="218"/>
      <c r="F17" s="205"/>
      <c r="G17" s="205"/>
      <c r="H17" s="205"/>
      <c r="I17" s="218"/>
      <c r="J17" s="205"/>
      <c r="K17" s="179"/>
      <c r="L17" s="179"/>
      <c r="M17" s="219"/>
      <c r="N17" s="179"/>
      <c r="O17" s="179"/>
      <c r="P17" s="179"/>
      <c r="Q17" s="218"/>
      <c r="R17" s="220">
        <f t="shared" si="0"/>
        <v>0</v>
      </c>
      <c r="S17" s="221">
        <f t="shared" si="2"/>
        <v>0</v>
      </c>
      <c r="T17" s="222"/>
      <c r="U17" s="222"/>
      <c r="V17" s="222"/>
      <c r="W17" s="222"/>
      <c r="X17" s="222"/>
      <c r="Y17" s="223"/>
      <c r="Z17" s="223"/>
      <c r="AA17" s="223"/>
      <c r="AB17" s="223"/>
      <c r="AC17" s="223"/>
      <c r="AD17" s="223"/>
      <c r="AE17" s="223"/>
      <c r="AG17" s="205" t="s">
        <v>234</v>
      </c>
      <c r="AH17" s="205"/>
      <c r="AI17" s="205"/>
      <c r="AJ17" s="205"/>
      <c r="AK17" s="218"/>
      <c r="AL17" s="205"/>
      <c r="AM17" s="205"/>
      <c r="AN17" s="205"/>
      <c r="AO17" s="218"/>
      <c r="AP17" s="205"/>
      <c r="AQ17" s="205"/>
      <c r="AR17" s="205"/>
      <c r="AS17" s="218"/>
      <c r="AT17" s="205"/>
      <c r="AU17" s="205"/>
      <c r="AV17" s="205"/>
      <c r="AW17" s="218"/>
      <c r="AX17" s="220">
        <f t="shared" si="1"/>
        <v>0</v>
      </c>
      <c r="AY17" s="221">
        <f t="shared" si="3"/>
        <v>0</v>
      </c>
      <c r="AZ17" s="223"/>
      <c r="BA17" s="223"/>
      <c r="BB17" s="223"/>
      <c r="BC17" s="223"/>
      <c r="BD17" s="223"/>
      <c r="BE17" s="223"/>
      <c r="BF17" s="223"/>
      <c r="BG17" s="223"/>
      <c r="BH17" s="223"/>
      <c r="BI17" s="223"/>
      <c r="BJ17" s="223"/>
      <c r="BK17" s="223"/>
    </row>
    <row r="18" spans="1:63" x14ac:dyDescent="0.3">
      <c r="A18" s="205" t="s">
        <v>235</v>
      </c>
      <c r="B18" s="205"/>
      <c r="C18" s="205"/>
      <c r="D18" s="205"/>
      <c r="E18" s="218"/>
      <c r="F18" s="205"/>
      <c r="G18" s="205"/>
      <c r="H18" s="205"/>
      <c r="I18" s="218"/>
      <c r="J18" s="205"/>
      <c r="K18" s="179"/>
      <c r="L18" s="179"/>
      <c r="M18" s="219"/>
      <c r="N18" s="179"/>
      <c r="O18" s="179"/>
      <c r="P18" s="179"/>
      <c r="Q18" s="218"/>
      <c r="R18" s="220">
        <f t="shared" si="0"/>
        <v>0</v>
      </c>
      <c r="S18" s="221">
        <f t="shared" si="2"/>
        <v>0</v>
      </c>
      <c r="T18" s="222"/>
      <c r="U18" s="222"/>
      <c r="V18" s="222"/>
      <c r="W18" s="222"/>
      <c r="X18" s="222"/>
      <c r="Y18" s="223"/>
      <c r="Z18" s="223"/>
      <c r="AA18" s="223"/>
      <c r="AB18" s="223"/>
      <c r="AC18" s="223"/>
      <c r="AD18" s="223"/>
      <c r="AE18" s="223"/>
      <c r="AG18" s="205" t="s">
        <v>235</v>
      </c>
      <c r="AH18" s="205"/>
      <c r="AI18" s="205"/>
      <c r="AJ18" s="205"/>
      <c r="AK18" s="218"/>
      <c r="AL18" s="205"/>
      <c r="AM18" s="205"/>
      <c r="AN18" s="205"/>
      <c r="AO18" s="218"/>
      <c r="AP18" s="205"/>
      <c r="AQ18" s="205"/>
      <c r="AR18" s="205"/>
      <c r="AS18" s="218"/>
      <c r="AT18" s="205"/>
      <c r="AU18" s="205"/>
      <c r="AV18" s="205"/>
      <c r="AW18" s="218"/>
      <c r="AX18" s="220">
        <f t="shared" si="1"/>
        <v>0</v>
      </c>
      <c r="AY18" s="221">
        <f t="shared" si="3"/>
        <v>0</v>
      </c>
      <c r="AZ18" s="223"/>
      <c r="BA18" s="223"/>
      <c r="BB18" s="223"/>
      <c r="BC18" s="223"/>
      <c r="BD18" s="223"/>
      <c r="BE18" s="223"/>
      <c r="BF18" s="223"/>
      <c r="BG18" s="223"/>
      <c r="BH18" s="223"/>
      <c r="BI18" s="223"/>
      <c r="BJ18" s="223"/>
      <c r="BK18" s="223"/>
    </row>
    <row r="19" spans="1:63" x14ac:dyDescent="0.3">
      <c r="A19" s="205" t="s">
        <v>236</v>
      </c>
      <c r="B19" s="205"/>
      <c r="C19" s="205"/>
      <c r="D19" s="205"/>
      <c r="E19" s="218"/>
      <c r="F19" s="205"/>
      <c r="G19" s="205"/>
      <c r="H19" s="205"/>
      <c r="I19" s="218"/>
      <c r="J19" s="205"/>
      <c r="K19" s="179"/>
      <c r="L19" s="179"/>
      <c r="M19" s="219"/>
      <c r="N19" s="179"/>
      <c r="O19" s="179"/>
      <c r="P19" s="179"/>
      <c r="Q19" s="218"/>
      <c r="R19" s="220">
        <f t="shared" si="0"/>
        <v>0</v>
      </c>
      <c r="S19" s="221">
        <f t="shared" si="2"/>
        <v>0</v>
      </c>
      <c r="T19" s="222"/>
      <c r="U19" s="222"/>
      <c r="V19" s="222"/>
      <c r="W19" s="222"/>
      <c r="X19" s="222"/>
      <c r="Y19" s="223"/>
      <c r="Z19" s="223"/>
      <c r="AA19" s="223"/>
      <c r="AB19" s="223"/>
      <c r="AC19" s="223"/>
      <c r="AD19" s="223"/>
      <c r="AE19" s="223"/>
      <c r="AG19" s="205" t="s">
        <v>236</v>
      </c>
      <c r="AH19" s="205"/>
      <c r="AI19" s="205"/>
      <c r="AJ19" s="205"/>
      <c r="AK19" s="218"/>
      <c r="AL19" s="205"/>
      <c r="AM19" s="205"/>
      <c r="AN19" s="205"/>
      <c r="AO19" s="218"/>
      <c r="AP19" s="205"/>
      <c r="AQ19" s="205"/>
      <c r="AR19" s="205"/>
      <c r="AS19" s="218"/>
      <c r="AT19" s="205"/>
      <c r="AU19" s="205"/>
      <c r="AV19" s="205"/>
      <c r="AW19" s="218"/>
      <c r="AX19" s="220">
        <f t="shared" si="1"/>
        <v>0</v>
      </c>
      <c r="AY19" s="221">
        <f t="shared" si="3"/>
        <v>0</v>
      </c>
      <c r="AZ19" s="223"/>
      <c r="BA19" s="223"/>
      <c r="BB19" s="223"/>
      <c r="BC19" s="223"/>
      <c r="BD19" s="223"/>
      <c r="BE19" s="223"/>
      <c r="BF19" s="223"/>
      <c r="BG19" s="223"/>
      <c r="BH19" s="223"/>
      <c r="BI19" s="205"/>
      <c r="BJ19" s="205"/>
      <c r="BK19" s="205"/>
    </row>
    <row r="20" spans="1:63" x14ac:dyDescent="0.3">
      <c r="A20" s="205" t="s">
        <v>438</v>
      </c>
      <c r="B20" s="205"/>
      <c r="C20" s="205"/>
      <c r="D20" s="205"/>
      <c r="E20" s="218"/>
      <c r="F20" s="205"/>
      <c r="G20" s="205"/>
      <c r="H20" s="205"/>
      <c r="I20" s="218"/>
      <c r="J20" s="205"/>
      <c r="K20" s="179"/>
      <c r="L20" s="179"/>
      <c r="M20" s="219"/>
      <c r="N20" s="179"/>
      <c r="O20" s="179"/>
      <c r="P20" s="179"/>
      <c r="Q20" s="218"/>
      <c r="R20" s="220">
        <f t="shared" si="0"/>
        <v>0</v>
      </c>
      <c r="S20" s="221">
        <f t="shared" si="2"/>
        <v>0</v>
      </c>
      <c r="T20" s="222"/>
      <c r="U20" s="222"/>
      <c r="V20" s="222"/>
      <c r="W20" s="222"/>
      <c r="X20" s="222"/>
      <c r="Y20" s="223"/>
      <c r="Z20" s="223"/>
      <c r="AA20" s="223"/>
      <c r="AB20" s="223"/>
      <c r="AC20" s="223"/>
      <c r="AD20" s="223"/>
      <c r="AE20" s="223"/>
      <c r="AG20" s="205" t="s">
        <v>438</v>
      </c>
      <c r="AH20" s="205"/>
      <c r="AI20" s="205"/>
      <c r="AJ20" s="205"/>
      <c r="AK20" s="218"/>
      <c r="AL20" s="205"/>
      <c r="AM20" s="205"/>
      <c r="AN20" s="205"/>
      <c r="AO20" s="218"/>
      <c r="AP20" s="205"/>
      <c r="AQ20" s="205"/>
      <c r="AR20" s="205"/>
      <c r="AS20" s="218"/>
      <c r="AT20" s="205"/>
      <c r="AU20" s="205"/>
      <c r="AV20" s="205"/>
      <c r="AW20" s="218"/>
      <c r="AX20" s="220">
        <f t="shared" si="1"/>
        <v>0</v>
      </c>
      <c r="AY20" s="221">
        <f t="shared" si="3"/>
        <v>0</v>
      </c>
      <c r="AZ20" s="223"/>
      <c r="BA20" s="223"/>
      <c r="BB20" s="223"/>
      <c r="BC20" s="223"/>
      <c r="BD20" s="223"/>
      <c r="BE20" s="223"/>
      <c r="BF20" s="223"/>
      <c r="BG20" s="223"/>
      <c r="BH20" s="223"/>
      <c r="BI20" s="205"/>
      <c r="BJ20" s="205"/>
      <c r="BK20" s="205"/>
    </row>
    <row r="21" spans="1:63" x14ac:dyDescent="0.3">
      <c r="A21" s="205" t="s">
        <v>439</v>
      </c>
      <c r="B21" s="205"/>
      <c r="C21" s="205"/>
      <c r="D21" s="205"/>
      <c r="E21" s="218"/>
      <c r="F21" s="205"/>
      <c r="G21" s="205"/>
      <c r="H21" s="205"/>
      <c r="I21" s="218"/>
      <c r="J21" s="205"/>
      <c r="K21" s="179"/>
      <c r="L21" s="179"/>
      <c r="M21" s="219"/>
      <c r="N21" s="179"/>
      <c r="O21" s="179"/>
      <c r="P21" s="179"/>
      <c r="Q21" s="218"/>
      <c r="R21" s="220">
        <f t="shared" si="0"/>
        <v>0</v>
      </c>
      <c r="S21" s="221">
        <f t="shared" si="2"/>
        <v>0</v>
      </c>
      <c r="T21" s="222"/>
      <c r="U21" s="222"/>
      <c r="V21" s="222"/>
      <c r="W21" s="222"/>
      <c r="X21" s="222"/>
      <c r="Y21" s="223"/>
      <c r="Z21" s="223"/>
      <c r="AA21" s="223"/>
      <c r="AB21" s="223"/>
      <c r="AC21" s="223"/>
      <c r="AD21" s="223"/>
      <c r="AE21" s="223"/>
      <c r="AG21" s="205" t="s">
        <v>439</v>
      </c>
      <c r="AH21" s="205"/>
      <c r="AI21" s="205"/>
      <c r="AJ21" s="205"/>
      <c r="AK21" s="218"/>
      <c r="AL21" s="205"/>
      <c r="AM21" s="205"/>
      <c r="AN21" s="205"/>
      <c r="AO21" s="218"/>
      <c r="AP21" s="205"/>
      <c r="AQ21" s="205"/>
      <c r="AR21" s="205"/>
      <c r="AS21" s="218"/>
      <c r="AT21" s="205"/>
      <c r="AU21" s="205"/>
      <c r="AV21" s="205"/>
      <c r="AW21" s="218"/>
      <c r="AX21" s="220">
        <f t="shared" si="1"/>
        <v>0</v>
      </c>
      <c r="AY21" s="221">
        <f t="shared" si="3"/>
        <v>0</v>
      </c>
      <c r="AZ21" s="223"/>
      <c r="BA21" s="223"/>
      <c r="BB21" s="223"/>
      <c r="BC21" s="223"/>
      <c r="BD21" s="223"/>
      <c r="BE21" s="223"/>
      <c r="BF21" s="223"/>
      <c r="BG21" s="223"/>
      <c r="BH21" s="223"/>
      <c r="BI21" s="205"/>
      <c r="BJ21" s="205"/>
      <c r="BK21" s="205"/>
    </row>
    <row r="22" spans="1:63" x14ac:dyDescent="0.3">
      <c r="A22" s="205" t="s">
        <v>237</v>
      </c>
      <c r="B22" s="205"/>
      <c r="C22" s="205"/>
      <c r="D22" s="205"/>
      <c r="E22" s="218"/>
      <c r="F22" s="205"/>
      <c r="G22" s="205"/>
      <c r="H22" s="205"/>
      <c r="I22" s="218"/>
      <c r="J22" s="205"/>
      <c r="K22" s="179"/>
      <c r="L22" s="179"/>
      <c r="M22" s="219"/>
      <c r="N22" s="179"/>
      <c r="O22" s="179"/>
      <c r="P22" s="179"/>
      <c r="Q22" s="218"/>
      <c r="R22" s="220">
        <f t="shared" si="0"/>
        <v>0</v>
      </c>
      <c r="S22" s="221">
        <f t="shared" si="2"/>
        <v>0</v>
      </c>
      <c r="T22" s="222"/>
      <c r="U22" s="222"/>
      <c r="V22" s="222"/>
      <c r="W22" s="222"/>
      <c r="X22" s="222"/>
      <c r="Y22" s="223"/>
      <c r="Z22" s="223"/>
      <c r="AA22" s="223"/>
      <c r="AB22" s="223"/>
      <c r="AC22" s="223"/>
      <c r="AD22" s="223"/>
      <c r="AE22" s="223"/>
      <c r="AG22" s="205" t="s">
        <v>237</v>
      </c>
      <c r="AH22" s="205"/>
      <c r="AI22" s="205"/>
      <c r="AJ22" s="205"/>
      <c r="AK22" s="218"/>
      <c r="AL22" s="205"/>
      <c r="AM22" s="205"/>
      <c r="AN22" s="205"/>
      <c r="AO22" s="218"/>
      <c r="AP22" s="205"/>
      <c r="AQ22" s="205"/>
      <c r="AR22" s="205"/>
      <c r="AS22" s="218"/>
      <c r="AT22" s="205"/>
      <c r="AU22" s="205"/>
      <c r="AV22" s="205"/>
      <c r="AW22" s="218"/>
      <c r="AX22" s="220">
        <f t="shared" si="1"/>
        <v>0</v>
      </c>
      <c r="AY22" s="221">
        <f t="shared" si="3"/>
        <v>0</v>
      </c>
      <c r="AZ22" s="223"/>
      <c r="BA22" s="223"/>
      <c r="BB22" s="223"/>
      <c r="BC22" s="223"/>
      <c r="BD22" s="223"/>
      <c r="BE22" s="223"/>
      <c r="BF22" s="223"/>
      <c r="BG22" s="223"/>
      <c r="BH22" s="223"/>
      <c r="BI22" s="223"/>
      <c r="BJ22" s="223"/>
      <c r="BK22" s="223"/>
    </row>
    <row r="23" spans="1:63" x14ac:dyDescent="0.3">
      <c r="A23" s="205" t="s">
        <v>238</v>
      </c>
      <c r="B23" s="205"/>
      <c r="C23" s="205"/>
      <c r="D23" s="205"/>
      <c r="E23" s="218"/>
      <c r="F23" s="205"/>
      <c r="G23" s="205"/>
      <c r="H23" s="205"/>
      <c r="I23" s="218"/>
      <c r="J23" s="205"/>
      <c r="K23" s="179"/>
      <c r="L23" s="179"/>
      <c r="M23" s="219"/>
      <c r="N23" s="179"/>
      <c r="O23" s="179"/>
      <c r="P23" s="179"/>
      <c r="Q23" s="218"/>
      <c r="R23" s="220">
        <f t="shared" si="0"/>
        <v>0</v>
      </c>
      <c r="S23" s="221">
        <f t="shared" si="2"/>
        <v>0</v>
      </c>
      <c r="T23" s="222"/>
      <c r="U23" s="222"/>
      <c r="V23" s="222"/>
      <c r="W23" s="222"/>
      <c r="X23" s="222"/>
      <c r="Y23" s="223"/>
      <c r="Z23" s="223"/>
      <c r="AA23" s="223"/>
      <c r="AB23" s="223"/>
      <c r="AC23" s="223"/>
      <c r="AD23" s="223"/>
      <c r="AE23" s="223"/>
      <c r="AG23" s="205" t="s">
        <v>238</v>
      </c>
      <c r="AH23" s="205"/>
      <c r="AI23" s="205"/>
      <c r="AJ23" s="205"/>
      <c r="AK23" s="218"/>
      <c r="AL23" s="205"/>
      <c r="AM23" s="205"/>
      <c r="AN23" s="205"/>
      <c r="AO23" s="218"/>
      <c r="AP23" s="205"/>
      <c r="AQ23" s="205"/>
      <c r="AR23" s="205"/>
      <c r="AS23" s="218"/>
      <c r="AT23" s="205"/>
      <c r="AU23" s="205"/>
      <c r="AV23" s="205"/>
      <c r="AW23" s="218"/>
      <c r="AX23" s="220">
        <f t="shared" si="1"/>
        <v>0</v>
      </c>
      <c r="AY23" s="221">
        <f t="shared" si="3"/>
        <v>0</v>
      </c>
      <c r="AZ23" s="223"/>
      <c r="BA23" s="223"/>
      <c r="BB23" s="223"/>
      <c r="BC23" s="223"/>
      <c r="BD23" s="223"/>
      <c r="BE23" s="223"/>
      <c r="BF23" s="223"/>
      <c r="BG23" s="223"/>
      <c r="BH23" s="223"/>
      <c r="BI23" s="223"/>
      <c r="BJ23" s="223"/>
      <c r="BK23" s="223"/>
    </row>
    <row r="24" spans="1:63" x14ac:dyDescent="0.3">
      <c r="A24" s="205" t="s">
        <v>239</v>
      </c>
      <c r="B24" s="205"/>
      <c r="C24" s="205"/>
      <c r="D24" s="205"/>
      <c r="E24" s="218"/>
      <c r="F24" s="205"/>
      <c r="G24" s="205"/>
      <c r="H24" s="205"/>
      <c r="I24" s="218"/>
      <c r="J24" s="205"/>
      <c r="K24" s="179"/>
      <c r="L24" s="179"/>
      <c r="M24" s="219"/>
      <c r="N24" s="179"/>
      <c r="O24" s="179"/>
      <c r="P24" s="179"/>
      <c r="Q24" s="218"/>
      <c r="R24" s="220">
        <f t="shared" si="0"/>
        <v>0</v>
      </c>
      <c r="S24" s="221">
        <f t="shared" si="2"/>
        <v>0</v>
      </c>
      <c r="T24" s="222"/>
      <c r="U24" s="222"/>
      <c r="V24" s="222"/>
      <c r="W24" s="222"/>
      <c r="X24" s="222"/>
      <c r="Y24" s="223"/>
      <c r="Z24" s="223"/>
      <c r="AA24" s="223"/>
      <c r="AB24" s="223"/>
      <c r="AC24" s="223"/>
      <c r="AD24" s="223"/>
      <c r="AE24" s="223"/>
      <c r="AG24" s="205" t="s">
        <v>239</v>
      </c>
      <c r="AH24" s="205"/>
      <c r="AI24" s="205"/>
      <c r="AJ24" s="205"/>
      <c r="AK24" s="218"/>
      <c r="AL24" s="205"/>
      <c r="AM24" s="205"/>
      <c r="AN24" s="205"/>
      <c r="AO24" s="218"/>
      <c r="AP24" s="205"/>
      <c r="AQ24" s="205"/>
      <c r="AR24" s="205"/>
      <c r="AS24" s="218"/>
      <c r="AT24" s="205"/>
      <c r="AU24" s="205"/>
      <c r="AV24" s="205"/>
      <c r="AW24" s="218"/>
      <c r="AX24" s="220">
        <f t="shared" si="1"/>
        <v>0</v>
      </c>
      <c r="AY24" s="221">
        <f t="shared" si="3"/>
        <v>0</v>
      </c>
      <c r="AZ24" s="223"/>
      <c r="BA24" s="223"/>
      <c r="BB24" s="223"/>
      <c r="BC24" s="223"/>
      <c r="BD24" s="223"/>
      <c r="BE24" s="223"/>
      <c r="BF24" s="223"/>
      <c r="BG24" s="223"/>
      <c r="BH24" s="223"/>
      <c r="BI24" s="223"/>
      <c r="BJ24" s="223"/>
      <c r="BK24" s="223"/>
    </row>
    <row r="25" spans="1:63" x14ac:dyDescent="0.3">
      <c r="A25" s="205" t="s">
        <v>440</v>
      </c>
      <c r="B25" s="205"/>
      <c r="C25" s="205"/>
      <c r="D25" s="205"/>
      <c r="E25" s="218"/>
      <c r="F25" s="205"/>
      <c r="G25" s="205"/>
      <c r="H25" s="205"/>
      <c r="I25" s="218"/>
      <c r="J25" s="205"/>
      <c r="K25" s="179"/>
      <c r="L25" s="179"/>
      <c r="M25" s="219"/>
      <c r="N25" s="179"/>
      <c r="O25" s="179"/>
      <c r="P25" s="179"/>
      <c r="Q25" s="218"/>
      <c r="R25" s="220">
        <f t="shared" si="0"/>
        <v>0</v>
      </c>
      <c r="S25" s="221">
        <f t="shared" si="2"/>
        <v>0</v>
      </c>
      <c r="T25" s="222"/>
      <c r="U25" s="222"/>
      <c r="V25" s="222"/>
      <c r="W25" s="222"/>
      <c r="X25" s="222"/>
      <c r="Y25" s="223"/>
      <c r="Z25" s="223"/>
      <c r="AA25" s="223"/>
      <c r="AB25" s="223"/>
      <c r="AC25" s="223"/>
      <c r="AD25" s="223"/>
      <c r="AE25" s="223"/>
      <c r="AG25" s="205" t="s">
        <v>440</v>
      </c>
      <c r="AH25" s="205"/>
      <c r="AI25" s="205"/>
      <c r="AJ25" s="205"/>
      <c r="AK25" s="218"/>
      <c r="AL25" s="205"/>
      <c r="AM25" s="205"/>
      <c r="AN25" s="205"/>
      <c r="AO25" s="218"/>
      <c r="AP25" s="205"/>
      <c r="AQ25" s="205"/>
      <c r="AR25" s="205"/>
      <c r="AS25" s="218"/>
      <c r="AT25" s="205"/>
      <c r="AU25" s="205"/>
      <c r="AV25" s="205"/>
      <c r="AW25" s="218"/>
      <c r="AX25" s="220">
        <f t="shared" si="1"/>
        <v>0</v>
      </c>
      <c r="AY25" s="221">
        <f t="shared" si="3"/>
        <v>0</v>
      </c>
      <c r="AZ25" s="223"/>
      <c r="BA25" s="223"/>
      <c r="BB25" s="223"/>
      <c r="BC25" s="223"/>
      <c r="BD25" s="223"/>
      <c r="BE25" s="223"/>
      <c r="BF25" s="223"/>
      <c r="BG25" s="223"/>
      <c r="BH25" s="223"/>
      <c r="BI25" s="223"/>
      <c r="BJ25" s="223"/>
      <c r="BK25" s="223"/>
    </row>
    <row r="26" spans="1:63" x14ac:dyDescent="0.3">
      <c r="A26" s="205" t="s">
        <v>240</v>
      </c>
      <c r="B26" s="205"/>
      <c r="C26" s="205"/>
      <c r="D26" s="205"/>
      <c r="E26" s="218"/>
      <c r="F26" s="205"/>
      <c r="G26" s="205"/>
      <c r="H26" s="205"/>
      <c r="I26" s="218"/>
      <c r="J26" s="205"/>
      <c r="K26" s="179"/>
      <c r="L26" s="179"/>
      <c r="M26" s="219"/>
      <c r="N26" s="179"/>
      <c r="O26" s="179"/>
      <c r="P26" s="179"/>
      <c r="Q26" s="218"/>
      <c r="R26" s="220">
        <f t="shared" si="0"/>
        <v>0</v>
      </c>
      <c r="S26" s="221">
        <f t="shared" si="2"/>
        <v>0</v>
      </c>
      <c r="T26" s="222"/>
      <c r="U26" s="222"/>
      <c r="V26" s="222"/>
      <c r="W26" s="222"/>
      <c r="X26" s="222"/>
      <c r="Y26" s="223"/>
      <c r="Z26" s="223"/>
      <c r="AA26" s="223"/>
      <c r="AB26" s="223"/>
      <c r="AC26" s="223"/>
      <c r="AD26" s="223"/>
      <c r="AE26" s="223"/>
      <c r="AG26" s="205" t="s">
        <v>240</v>
      </c>
      <c r="AH26" s="205"/>
      <c r="AI26" s="205"/>
      <c r="AJ26" s="205"/>
      <c r="AK26" s="218"/>
      <c r="AL26" s="205"/>
      <c r="AM26" s="205"/>
      <c r="AN26" s="205"/>
      <c r="AO26" s="218"/>
      <c r="AP26" s="205"/>
      <c r="AQ26" s="205"/>
      <c r="AR26" s="205"/>
      <c r="AS26" s="218"/>
      <c r="AT26" s="205"/>
      <c r="AU26" s="205"/>
      <c r="AV26" s="205"/>
      <c r="AW26" s="218"/>
      <c r="AX26" s="220">
        <f t="shared" si="1"/>
        <v>0</v>
      </c>
      <c r="AY26" s="221">
        <f t="shared" si="3"/>
        <v>0</v>
      </c>
      <c r="AZ26" s="223"/>
      <c r="BA26" s="223"/>
      <c r="BB26" s="223"/>
      <c r="BC26" s="223"/>
      <c r="BD26" s="223"/>
      <c r="BE26" s="223"/>
      <c r="BF26" s="223"/>
      <c r="BG26" s="223"/>
      <c r="BH26" s="223"/>
      <c r="BI26" s="223"/>
      <c r="BJ26" s="223"/>
      <c r="BK26" s="223"/>
    </row>
    <row r="27" spans="1:63" x14ac:dyDescent="0.3">
      <c r="A27" s="205" t="s">
        <v>241</v>
      </c>
      <c r="B27" s="205"/>
      <c r="C27" s="205"/>
      <c r="D27" s="205"/>
      <c r="E27" s="218"/>
      <c r="F27" s="205"/>
      <c r="G27" s="205"/>
      <c r="H27" s="205"/>
      <c r="I27" s="218"/>
      <c r="J27" s="205"/>
      <c r="K27" s="179"/>
      <c r="L27" s="179"/>
      <c r="M27" s="219"/>
      <c r="N27" s="179"/>
      <c r="O27" s="179"/>
      <c r="P27" s="179"/>
      <c r="Q27" s="218"/>
      <c r="R27" s="220">
        <f t="shared" si="0"/>
        <v>0</v>
      </c>
      <c r="S27" s="221">
        <f t="shared" si="2"/>
        <v>0</v>
      </c>
      <c r="T27" s="222"/>
      <c r="U27" s="222"/>
      <c r="V27" s="222"/>
      <c r="W27" s="222"/>
      <c r="X27" s="222"/>
      <c r="Y27" s="223"/>
      <c r="Z27" s="223"/>
      <c r="AA27" s="223"/>
      <c r="AB27" s="223"/>
      <c r="AC27" s="223"/>
      <c r="AD27" s="223"/>
      <c r="AE27" s="223"/>
      <c r="AG27" s="205" t="s">
        <v>241</v>
      </c>
      <c r="AH27" s="205"/>
      <c r="AI27" s="205"/>
      <c r="AJ27" s="205"/>
      <c r="AK27" s="218"/>
      <c r="AL27" s="205"/>
      <c r="AM27" s="205"/>
      <c r="AN27" s="205"/>
      <c r="AO27" s="218"/>
      <c r="AP27" s="205"/>
      <c r="AQ27" s="205"/>
      <c r="AR27" s="205"/>
      <c r="AS27" s="218"/>
      <c r="AT27" s="205"/>
      <c r="AU27" s="205"/>
      <c r="AV27" s="205"/>
      <c r="AW27" s="218"/>
      <c r="AX27" s="220">
        <f t="shared" si="1"/>
        <v>0</v>
      </c>
      <c r="AY27" s="221">
        <f t="shared" si="3"/>
        <v>0</v>
      </c>
      <c r="AZ27" s="223"/>
      <c r="BA27" s="223"/>
      <c r="BB27" s="223"/>
      <c r="BC27" s="223"/>
      <c r="BD27" s="223"/>
      <c r="BE27" s="223"/>
      <c r="BF27" s="223"/>
      <c r="BG27" s="223"/>
      <c r="BH27" s="223"/>
      <c r="BI27" s="223"/>
      <c r="BJ27" s="223"/>
      <c r="BK27" s="223"/>
    </row>
    <row r="28" spans="1:63" x14ac:dyDescent="0.3">
      <c r="A28" s="205" t="s">
        <v>242</v>
      </c>
      <c r="B28" s="205"/>
      <c r="C28" s="205"/>
      <c r="D28" s="205"/>
      <c r="E28" s="218"/>
      <c r="F28" s="205"/>
      <c r="G28" s="205"/>
      <c r="H28" s="205"/>
      <c r="I28" s="218"/>
      <c r="J28" s="205"/>
      <c r="K28" s="179"/>
      <c r="L28" s="179"/>
      <c r="M28" s="219"/>
      <c r="N28" s="179"/>
      <c r="O28" s="179"/>
      <c r="P28" s="179"/>
      <c r="Q28" s="218"/>
      <c r="R28" s="220">
        <f t="shared" si="0"/>
        <v>0</v>
      </c>
      <c r="S28" s="221">
        <f t="shared" si="2"/>
        <v>0</v>
      </c>
      <c r="T28" s="222"/>
      <c r="U28" s="222"/>
      <c r="V28" s="222"/>
      <c r="W28" s="222"/>
      <c r="X28" s="222"/>
      <c r="Y28" s="223"/>
      <c r="Z28" s="223"/>
      <c r="AA28" s="223"/>
      <c r="AB28" s="223"/>
      <c r="AC28" s="223"/>
      <c r="AD28" s="223"/>
      <c r="AE28" s="223"/>
      <c r="AG28" s="205" t="s">
        <v>242</v>
      </c>
      <c r="AH28" s="205"/>
      <c r="AI28" s="205"/>
      <c r="AJ28" s="205"/>
      <c r="AK28" s="218"/>
      <c r="AL28" s="205"/>
      <c r="AM28" s="205"/>
      <c r="AN28" s="205"/>
      <c r="AO28" s="218"/>
      <c r="AP28" s="205"/>
      <c r="AQ28" s="205"/>
      <c r="AR28" s="205"/>
      <c r="AS28" s="218"/>
      <c r="AT28" s="205"/>
      <c r="AU28" s="205"/>
      <c r="AV28" s="205"/>
      <c r="AW28" s="218"/>
      <c r="AX28" s="220">
        <f t="shared" si="1"/>
        <v>0</v>
      </c>
      <c r="AY28" s="221">
        <f t="shared" si="3"/>
        <v>0</v>
      </c>
      <c r="AZ28" s="223"/>
      <c r="BA28" s="223"/>
      <c r="BB28" s="223"/>
      <c r="BC28" s="223"/>
      <c r="BD28" s="223"/>
      <c r="BE28" s="223"/>
      <c r="BF28" s="223"/>
      <c r="BG28" s="223"/>
      <c r="BH28" s="223"/>
      <c r="BI28" s="223"/>
      <c r="BJ28" s="223"/>
      <c r="BK28" s="223"/>
    </row>
    <row r="29" spans="1:63" x14ac:dyDescent="0.3">
      <c r="A29" s="205" t="s">
        <v>243</v>
      </c>
      <c r="B29" s="205"/>
      <c r="C29" s="205"/>
      <c r="D29" s="205"/>
      <c r="E29" s="218"/>
      <c r="F29" s="205"/>
      <c r="G29" s="205"/>
      <c r="H29" s="205"/>
      <c r="I29" s="218"/>
      <c r="J29" s="205"/>
      <c r="K29" s="179"/>
      <c r="L29" s="179"/>
      <c r="M29" s="219"/>
      <c r="N29" s="179"/>
      <c r="O29" s="179"/>
      <c r="P29" s="179"/>
      <c r="Q29" s="218"/>
      <c r="R29" s="220">
        <f t="shared" si="0"/>
        <v>0</v>
      </c>
      <c r="S29" s="221">
        <f t="shared" si="2"/>
        <v>0</v>
      </c>
      <c r="T29" s="222"/>
      <c r="U29" s="222"/>
      <c r="V29" s="222"/>
      <c r="W29" s="222"/>
      <c r="X29" s="222"/>
      <c r="Y29" s="223"/>
      <c r="Z29" s="223"/>
      <c r="AA29" s="223"/>
      <c r="AB29" s="223"/>
      <c r="AC29" s="223"/>
      <c r="AD29" s="223"/>
      <c r="AE29" s="223"/>
      <c r="AG29" s="205" t="s">
        <v>243</v>
      </c>
      <c r="AH29" s="205"/>
      <c r="AI29" s="205"/>
      <c r="AJ29" s="205"/>
      <c r="AK29" s="218"/>
      <c r="AL29" s="205"/>
      <c r="AM29" s="205"/>
      <c r="AN29" s="205"/>
      <c r="AO29" s="218"/>
      <c r="AP29" s="205"/>
      <c r="AQ29" s="205"/>
      <c r="AR29" s="205"/>
      <c r="AS29" s="218"/>
      <c r="AT29" s="205"/>
      <c r="AU29" s="205"/>
      <c r="AV29" s="205"/>
      <c r="AW29" s="218"/>
      <c r="AX29" s="220">
        <f t="shared" si="1"/>
        <v>0</v>
      </c>
      <c r="AY29" s="221">
        <f t="shared" si="3"/>
        <v>0</v>
      </c>
      <c r="AZ29" s="223"/>
      <c r="BA29" s="223"/>
      <c r="BB29" s="223"/>
      <c r="BC29" s="223"/>
      <c r="BD29" s="223"/>
      <c r="BE29" s="223"/>
      <c r="BF29" s="223"/>
      <c r="BG29" s="223"/>
      <c r="BH29" s="223"/>
      <c r="BI29" s="223"/>
      <c r="BJ29" s="223"/>
      <c r="BK29" s="223"/>
    </row>
    <row r="30" spans="1:63" x14ac:dyDescent="0.3">
      <c r="A30" s="205" t="s">
        <v>441</v>
      </c>
      <c r="B30" s="205"/>
      <c r="C30" s="205"/>
      <c r="D30" s="205"/>
      <c r="E30" s="218"/>
      <c r="F30" s="205"/>
      <c r="G30" s="205"/>
      <c r="H30" s="205"/>
      <c r="I30" s="218"/>
      <c r="J30" s="205"/>
      <c r="K30" s="179"/>
      <c r="L30" s="179"/>
      <c r="M30" s="219"/>
      <c r="N30" s="179"/>
      <c r="O30" s="179"/>
      <c r="P30" s="179"/>
      <c r="Q30" s="218"/>
      <c r="R30" s="220">
        <f t="shared" si="0"/>
        <v>0</v>
      </c>
      <c r="S30" s="221">
        <f t="shared" si="2"/>
        <v>0</v>
      </c>
      <c r="T30" s="222"/>
      <c r="U30" s="222"/>
      <c r="V30" s="222"/>
      <c r="W30" s="222"/>
      <c r="X30" s="222"/>
      <c r="Y30" s="223"/>
      <c r="Z30" s="223"/>
      <c r="AA30" s="223"/>
      <c r="AB30" s="223"/>
      <c r="AC30" s="223"/>
      <c r="AD30" s="223"/>
      <c r="AE30" s="223"/>
      <c r="AG30" s="205" t="s">
        <v>441</v>
      </c>
      <c r="AH30" s="205"/>
      <c r="AI30" s="205"/>
      <c r="AJ30" s="205"/>
      <c r="AK30" s="218"/>
      <c r="AL30" s="205"/>
      <c r="AM30" s="205"/>
      <c r="AN30" s="205"/>
      <c r="AO30" s="218"/>
      <c r="AP30" s="205"/>
      <c r="AQ30" s="205"/>
      <c r="AR30" s="205"/>
      <c r="AS30" s="218"/>
      <c r="AT30" s="205"/>
      <c r="AU30" s="205"/>
      <c r="AV30" s="205"/>
      <c r="AW30" s="218"/>
      <c r="AX30" s="220">
        <f t="shared" si="1"/>
        <v>0</v>
      </c>
      <c r="AY30" s="221">
        <f t="shared" si="3"/>
        <v>0</v>
      </c>
      <c r="AZ30" s="223"/>
      <c r="BA30" s="223"/>
      <c r="BB30" s="223"/>
      <c r="BC30" s="223"/>
      <c r="BD30" s="223"/>
      <c r="BE30" s="223"/>
      <c r="BF30" s="223"/>
      <c r="BG30" s="223"/>
      <c r="BH30" s="223"/>
      <c r="BI30" s="223"/>
      <c r="BJ30" s="223"/>
      <c r="BK30" s="223"/>
    </row>
    <row r="31" spans="1:63" x14ac:dyDescent="0.3">
      <c r="A31" s="205" t="s">
        <v>244</v>
      </c>
      <c r="B31" s="205"/>
      <c r="C31" s="205"/>
      <c r="D31" s="205"/>
      <c r="E31" s="218"/>
      <c r="F31" s="205"/>
      <c r="G31" s="205"/>
      <c r="H31" s="205"/>
      <c r="I31" s="218"/>
      <c r="J31" s="205"/>
      <c r="K31" s="179"/>
      <c r="L31" s="179"/>
      <c r="M31" s="219"/>
      <c r="N31" s="179"/>
      <c r="O31" s="179"/>
      <c r="P31" s="179"/>
      <c r="Q31" s="218"/>
      <c r="R31" s="220">
        <f t="shared" si="0"/>
        <v>0</v>
      </c>
      <c r="S31" s="221">
        <f t="shared" si="2"/>
        <v>0</v>
      </c>
      <c r="T31" s="222"/>
      <c r="U31" s="222"/>
      <c r="V31" s="222"/>
      <c r="W31" s="222"/>
      <c r="X31" s="222"/>
      <c r="Y31" s="223"/>
      <c r="Z31" s="223"/>
      <c r="AA31" s="223"/>
      <c r="AB31" s="223"/>
      <c r="AC31" s="223"/>
      <c r="AD31" s="223"/>
      <c r="AE31" s="223"/>
      <c r="AG31" s="205" t="s">
        <v>244</v>
      </c>
      <c r="AH31" s="205"/>
      <c r="AI31" s="205"/>
      <c r="AJ31" s="205"/>
      <c r="AK31" s="218"/>
      <c r="AL31" s="205"/>
      <c r="AM31" s="205"/>
      <c r="AN31" s="205"/>
      <c r="AO31" s="218"/>
      <c r="AP31" s="205"/>
      <c r="AQ31" s="205"/>
      <c r="AR31" s="205"/>
      <c r="AS31" s="218"/>
      <c r="AT31" s="205"/>
      <c r="AU31" s="205"/>
      <c r="AV31" s="205"/>
      <c r="AW31" s="218"/>
      <c r="AX31" s="220">
        <f t="shared" si="1"/>
        <v>0</v>
      </c>
      <c r="AY31" s="221">
        <f t="shared" si="3"/>
        <v>0</v>
      </c>
      <c r="AZ31" s="223"/>
      <c r="BA31" s="223"/>
      <c r="BB31" s="223"/>
      <c r="BC31" s="223"/>
      <c r="BD31" s="223"/>
      <c r="BE31" s="223"/>
      <c r="BF31" s="223"/>
      <c r="BG31" s="223"/>
      <c r="BH31" s="223"/>
      <c r="BI31" s="223"/>
      <c r="BJ31" s="223"/>
      <c r="BK31" s="223"/>
    </row>
    <row r="32" spans="1:63" x14ac:dyDescent="0.3">
      <c r="A32" s="224" t="s">
        <v>245</v>
      </c>
      <c r="B32" s="225">
        <f t="shared" ref="B32:Q32" si="4">SUM(B11:B31)</f>
        <v>0</v>
      </c>
      <c r="C32" s="225">
        <f t="shared" si="4"/>
        <v>0</v>
      </c>
      <c r="D32" s="225">
        <f t="shared" si="4"/>
        <v>0</v>
      </c>
      <c r="E32" s="226">
        <f t="shared" si="4"/>
        <v>0</v>
      </c>
      <c r="F32" s="225">
        <f t="shared" si="4"/>
        <v>0</v>
      </c>
      <c r="G32" s="225">
        <f t="shared" si="4"/>
        <v>0</v>
      </c>
      <c r="H32" s="225">
        <f t="shared" si="4"/>
        <v>0</v>
      </c>
      <c r="I32" s="226">
        <f t="shared" si="4"/>
        <v>0</v>
      </c>
      <c r="J32" s="225">
        <f t="shared" si="4"/>
        <v>0</v>
      </c>
      <c r="K32" s="225">
        <f t="shared" si="4"/>
        <v>0</v>
      </c>
      <c r="L32" s="225">
        <f t="shared" si="4"/>
        <v>260</v>
      </c>
      <c r="M32" s="226">
        <f t="shared" si="4"/>
        <v>39783750</v>
      </c>
      <c r="N32" s="225">
        <f t="shared" si="4"/>
        <v>320</v>
      </c>
      <c r="O32" s="225">
        <f t="shared" si="4"/>
        <v>320</v>
      </c>
      <c r="P32" s="225">
        <f t="shared" si="4"/>
        <v>100</v>
      </c>
      <c r="Q32" s="226">
        <f t="shared" si="4"/>
        <v>79567500</v>
      </c>
      <c r="R32" s="225">
        <f t="shared" ref="R32:AE32" si="5">SUM(R11:R31)</f>
        <v>1000</v>
      </c>
      <c r="S32" s="221">
        <f t="shared" si="5"/>
        <v>119351250</v>
      </c>
      <c r="T32" s="225">
        <f t="shared" si="5"/>
        <v>0</v>
      </c>
      <c r="U32" s="225">
        <f t="shared" si="5"/>
        <v>0</v>
      </c>
      <c r="V32" s="225">
        <f t="shared" si="5"/>
        <v>0</v>
      </c>
      <c r="W32" s="225">
        <f t="shared" si="5"/>
        <v>0</v>
      </c>
      <c r="X32" s="225">
        <f t="shared" si="5"/>
        <v>0</v>
      </c>
      <c r="Y32" s="225">
        <f t="shared" si="5"/>
        <v>0</v>
      </c>
      <c r="Z32" s="225">
        <f t="shared" si="5"/>
        <v>0</v>
      </c>
      <c r="AA32" s="225">
        <f t="shared" si="5"/>
        <v>0</v>
      </c>
      <c r="AB32" s="225">
        <f t="shared" si="5"/>
        <v>0</v>
      </c>
      <c r="AC32" s="225">
        <f t="shared" si="5"/>
        <v>0</v>
      </c>
      <c r="AD32" s="225">
        <f t="shared" si="5"/>
        <v>0</v>
      </c>
      <c r="AE32" s="225">
        <f t="shared" si="5"/>
        <v>0</v>
      </c>
      <c r="AG32" s="224" t="s">
        <v>245</v>
      </c>
      <c r="AH32" s="225">
        <f t="shared" ref="AH32:AW32" si="6">SUM(AH11:AH31)</f>
        <v>0</v>
      </c>
      <c r="AI32" s="225">
        <f t="shared" si="6"/>
        <v>0</v>
      </c>
      <c r="AJ32" s="225">
        <f t="shared" si="6"/>
        <v>0</v>
      </c>
      <c r="AK32" s="226">
        <f t="shared" si="6"/>
        <v>0</v>
      </c>
      <c r="AL32" s="225">
        <f t="shared" si="6"/>
        <v>0</v>
      </c>
      <c r="AM32" s="225">
        <f t="shared" si="6"/>
        <v>0</v>
      </c>
      <c r="AN32" s="225">
        <f t="shared" si="6"/>
        <v>0</v>
      </c>
      <c r="AO32" s="226">
        <f t="shared" si="6"/>
        <v>0</v>
      </c>
      <c r="AP32" s="225">
        <f t="shared" si="6"/>
        <v>0</v>
      </c>
      <c r="AQ32" s="225">
        <f t="shared" si="6"/>
        <v>0</v>
      </c>
      <c r="AR32" s="225">
        <f t="shared" si="6"/>
        <v>0</v>
      </c>
      <c r="AS32" s="226">
        <f t="shared" si="6"/>
        <v>0</v>
      </c>
      <c r="AT32" s="225">
        <f t="shared" si="6"/>
        <v>0</v>
      </c>
      <c r="AU32" s="225">
        <f t="shared" si="6"/>
        <v>0</v>
      </c>
      <c r="AV32" s="225">
        <f t="shared" si="6"/>
        <v>0</v>
      </c>
      <c r="AW32" s="226">
        <f t="shared" si="6"/>
        <v>0</v>
      </c>
      <c r="AX32" s="227">
        <f t="shared" ref="AX32:BK32" si="7">SUM(AX11:AX31)</f>
        <v>0</v>
      </c>
      <c r="AY32" s="228">
        <f t="shared" si="7"/>
        <v>0</v>
      </c>
      <c r="AZ32" s="225">
        <f t="shared" si="7"/>
        <v>0</v>
      </c>
      <c r="BA32" s="225">
        <f t="shared" si="7"/>
        <v>0</v>
      </c>
      <c r="BB32" s="225">
        <f t="shared" si="7"/>
        <v>0</v>
      </c>
      <c r="BC32" s="225">
        <f t="shared" si="7"/>
        <v>0</v>
      </c>
      <c r="BD32" s="225">
        <f t="shared" si="7"/>
        <v>0</v>
      </c>
      <c r="BE32" s="225">
        <f t="shared" si="7"/>
        <v>0</v>
      </c>
      <c r="BF32" s="225">
        <f t="shared" si="7"/>
        <v>0</v>
      </c>
      <c r="BG32" s="225">
        <f t="shared" si="7"/>
        <v>0</v>
      </c>
      <c r="BH32" s="225">
        <f t="shared" si="7"/>
        <v>0</v>
      </c>
      <c r="BI32" s="225">
        <f t="shared" si="7"/>
        <v>0</v>
      </c>
      <c r="BJ32" s="225">
        <f t="shared" si="7"/>
        <v>0</v>
      </c>
      <c r="BK32" s="225">
        <f t="shared" si="7"/>
        <v>0</v>
      </c>
    </row>
    <row r="40" spans="8:19" x14ac:dyDescent="0.3">
      <c r="I40" s="62" t="s">
        <v>450</v>
      </c>
      <c r="J40" s="62" t="s">
        <v>451</v>
      </c>
      <c r="K40" s="76" t="s">
        <v>452</v>
      </c>
      <c r="L40" s="76" t="s">
        <v>453</v>
      </c>
      <c r="M40" s="76" t="s">
        <v>454</v>
      </c>
    </row>
    <row r="41" spans="8:19" x14ac:dyDescent="0.3">
      <c r="H41" s="62" t="s">
        <v>246</v>
      </c>
      <c r="I41" s="62">
        <v>13261250</v>
      </c>
      <c r="J41" s="62">
        <v>26522500</v>
      </c>
      <c r="K41" s="76">
        <v>26522500</v>
      </c>
      <c r="L41" s="76">
        <v>26522500</v>
      </c>
      <c r="M41" s="76">
        <v>26522500</v>
      </c>
      <c r="S41" s="229" t="e">
        <f>+#REF!+S32</f>
        <v>#REF!</v>
      </c>
    </row>
    <row r="42" spans="8:19" x14ac:dyDescent="0.3">
      <c r="H42" s="62" t="s">
        <v>247</v>
      </c>
      <c r="I42" s="62">
        <v>13261250</v>
      </c>
      <c r="J42" s="62">
        <v>26522500</v>
      </c>
      <c r="K42" s="76">
        <v>26522500</v>
      </c>
      <c r="L42" s="76">
        <v>26522500</v>
      </c>
      <c r="M42" s="76">
        <v>26522500</v>
      </c>
    </row>
  </sheetData>
  <mergeCells count="28">
    <mergeCell ref="AV9:AW9"/>
    <mergeCell ref="R9:S9"/>
    <mergeCell ref="T9:Y9"/>
    <mergeCell ref="Z9:AE9"/>
    <mergeCell ref="AG9:AG10"/>
    <mergeCell ref="AJ9:AK9"/>
    <mergeCell ref="A9:A10"/>
    <mergeCell ref="BI4:BK4"/>
    <mergeCell ref="A4:BH4"/>
    <mergeCell ref="D9:E9"/>
    <mergeCell ref="H9:I9"/>
    <mergeCell ref="L9:M9"/>
    <mergeCell ref="P9:Q9"/>
    <mergeCell ref="AG5:BK5"/>
    <mergeCell ref="B6:BK6"/>
    <mergeCell ref="A5:AE5"/>
    <mergeCell ref="BF9:BK9"/>
    <mergeCell ref="AX9:AY9"/>
    <mergeCell ref="AZ9:BE9"/>
    <mergeCell ref="B7:BK7"/>
    <mergeCell ref="AN9:AO9"/>
    <mergeCell ref="AR9:AS9"/>
    <mergeCell ref="BI1:BK1"/>
    <mergeCell ref="BI2:BK2"/>
    <mergeCell ref="BI3:BK3"/>
    <mergeCell ref="A1:BH1"/>
    <mergeCell ref="A2:BH2"/>
    <mergeCell ref="A3:BH3"/>
  </mergeCells>
  <printOptions horizontalCentered="1"/>
  <pageMargins left="0.39370078740157483" right="0.39370078740157483" top="0.39370078740157483" bottom="0.39370078740157483" header="0" footer="0"/>
  <pageSetup scale="19"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topLeftCell="A20" zoomScaleNormal="100" workbookViewId="0">
      <selection activeCell="E43" sqref="E43"/>
    </sheetView>
  </sheetViews>
  <sheetFormatPr baseColWidth="10" defaultColWidth="11.44140625" defaultRowHeight="13.8" x14ac:dyDescent="0.25"/>
  <cols>
    <col min="1" max="1" width="21" style="16" customWidth="1"/>
    <col min="2" max="4" width="20.5546875" style="16" customWidth="1"/>
    <col min="5" max="5" width="24.33203125" style="16" customWidth="1"/>
    <col min="6" max="16384" width="11.44140625" style="16"/>
  </cols>
  <sheetData>
    <row r="1" spans="1:5" s="15" customFormat="1" ht="16.5" customHeight="1" x14ac:dyDescent="0.3">
      <c r="A1" s="531"/>
      <c r="B1" s="534" t="s">
        <v>121</v>
      </c>
      <c r="C1" s="534"/>
      <c r="D1" s="534"/>
      <c r="E1" s="34" t="s">
        <v>122</v>
      </c>
    </row>
    <row r="2" spans="1:5" s="15" customFormat="1" ht="20.25" customHeight="1" x14ac:dyDescent="0.3">
      <c r="A2" s="532"/>
      <c r="B2" s="535" t="s">
        <v>123</v>
      </c>
      <c r="C2" s="535"/>
      <c r="D2" s="535"/>
      <c r="E2" s="35" t="s">
        <v>124</v>
      </c>
    </row>
    <row r="3" spans="1:5" s="15" customFormat="1" ht="30" customHeight="1" x14ac:dyDescent="0.3">
      <c r="A3" s="532"/>
      <c r="B3" s="536" t="s">
        <v>125</v>
      </c>
      <c r="C3" s="536"/>
      <c r="D3" s="536"/>
      <c r="E3" s="35" t="s">
        <v>126</v>
      </c>
    </row>
    <row r="4" spans="1:5" s="15" customFormat="1" ht="16.5" customHeight="1" thickBot="1" x14ac:dyDescent="0.35">
      <c r="A4" s="533"/>
      <c r="B4" s="537"/>
      <c r="C4" s="537"/>
      <c r="D4" s="537"/>
      <c r="E4" s="36" t="s">
        <v>403</v>
      </c>
    </row>
    <row r="5" spans="1:5" s="15" customFormat="1" ht="9" customHeight="1" thickBot="1" x14ac:dyDescent="0.3">
      <c r="A5" s="16"/>
      <c r="B5" s="16"/>
      <c r="C5" s="16"/>
      <c r="D5" s="16"/>
      <c r="E5" s="16"/>
    </row>
    <row r="6" spans="1:5" ht="14.25" customHeight="1" x14ac:dyDescent="0.25">
      <c r="A6" s="522" t="s">
        <v>404</v>
      </c>
      <c r="B6" s="523"/>
      <c r="C6" s="523"/>
      <c r="D6" s="523"/>
      <c r="E6" s="524"/>
    </row>
    <row r="7" spans="1:5" ht="15.75" customHeight="1" thickBot="1" x14ac:dyDescent="0.3">
      <c r="A7" s="37" t="s">
        <v>405</v>
      </c>
      <c r="B7" s="38" t="s">
        <v>406</v>
      </c>
      <c r="C7" s="538" t="s">
        <v>407</v>
      </c>
      <c r="D7" s="538"/>
      <c r="E7" s="539"/>
    </row>
    <row r="8" spans="1:5" x14ac:dyDescent="0.25">
      <c r="A8" s="39"/>
      <c r="B8" s="40"/>
      <c r="C8" s="528"/>
      <c r="D8" s="529"/>
      <c r="E8" s="530"/>
    </row>
    <row r="9" spans="1:5" x14ac:dyDescent="0.25">
      <c r="A9" s="41"/>
      <c r="B9" s="42"/>
      <c r="C9" s="525"/>
      <c r="D9" s="526"/>
      <c r="E9" s="527"/>
    </row>
    <row r="10" spans="1:5" x14ac:dyDescent="0.25">
      <c r="A10" s="41"/>
      <c r="B10" s="42"/>
      <c r="C10" s="525"/>
      <c r="D10" s="526"/>
      <c r="E10" s="527"/>
    </row>
    <row r="11" spans="1:5" x14ac:dyDescent="0.25">
      <c r="A11" s="41"/>
      <c r="B11" s="42"/>
      <c r="C11" s="525"/>
      <c r="D11" s="526"/>
      <c r="E11" s="527"/>
    </row>
    <row r="12" spans="1:5" x14ac:dyDescent="0.25">
      <c r="A12" s="41"/>
      <c r="B12" s="42"/>
      <c r="C12" s="525"/>
      <c r="D12" s="526"/>
      <c r="E12" s="527"/>
    </row>
    <row r="13" spans="1:5" x14ac:dyDescent="0.25">
      <c r="A13" s="41"/>
      <c r="B13" s="42"/>
      <c r="C13" s="525"/>
      <c r="D13" s="526"/>
      <c r="E13" s="527"/>
    </row>
    <row r="14" spans="1:5" x14ac:dyDescent="0.25">
      <c r="A14" s="41"/>
      <c r="B14" s="42"/>
      <c r="C14" s="525"/>
      <c r="D14" s="526"/>
      <c r="E14" s="527"/>
    </row>
    <row r="15" spans="1:5" x14ac:dyDescent="0.25">
      <c r="A15" s="41"/>
      <c r="B15" s="42"/>
      <c r="C15" s="525"/>
      <c r="D15" s="526"/>
      <c r="E15" s="527"/>
    </row>
    <row r="16" spans="1:5" x14ac:dyDescent="0.25">
      <c r="A16" s="41"/>
      <c r="B16" s="42"/>
      <c r="C16" s="525"/>
      <c r="D16" s="526"/>
      <c r="E16" s="527"/>
    </row>
    <row r="17" spans="1:5" x14ac:dyDescent="0.25">
      <c r="A17" s="41"/>
      <c r="B17" s="42"/>
      <c r="C17" s="525"/>
      <c r="D17" s="526"/>
      <c r="E17" s="527"/>
    </row>
    <row r="18" spans="1:5" x14ac:dyDescent="0.25">
      <c r="A18" s="41"/>
      <c r="B18" s="42"/>
      <c r="C18" s="525"/>
      <c r="D18" s="526"/>
      <c r="E18" s="527"/>
    </row>
    <row r="19" spans="1:5" x14ac:dyDescent="0.25">
      <c r="A19" s="41"/>
      <c r="B19" s="42"/>
      <c r="C19" s="525"/>
      <c r="D19" s="526"/>
      <c r="E19" s="527"/>
    </row>
    <row r="20" spans="1:5" x14ac:dyDescent="0.25">
      <c r="A20" s="41"/>
      <c r="B20" s="42"/>
      <c r="C20" s="525"/>
      <c r="D20" s="526"/>
      <c r="E20" s="527"/>
    </row>
    <row r="21" spans="1:5" x14ac:dyDescent="0.25">
      <c r="A21" s="41"/>
      <c r="B21" s="42"/>
      <c r="C21" s="525"/>
      <c r="D21" s="526"/>
      <c r="E21" s="527"/>
    </row>
    <row r="22" spans="1:5" x14ac:dyDescent="0.25">
      <c r="A22" s="41"/>
      <c r="B22" s="42"/>
      <c r="C22" s="525"/>
      <c r="D22" s="526"/>
      <c r="E22" s="527"/>
    </row>
    <row r="23" spans="1:5" x14ac:dyDescent="0.25">
      <c r="A23" s="41"/>
      <c r="B23" s="42"/>
      <c r="C23" s="525"/>
      <c r="D23" s="526"/>
      <c r="E23" s="527"/>
    </row>
    <row r="24" spans="1:5" x14ac:dyDescent="0.25">
      <c r="A24" s="41"/>
      <c r="B24" s="42"/>
      <c r="C24" s="525"/>
      <c r="D24" s="526"/>
      <c r="E24" s="527"/>
    </row>
    <row r="25" spans="1:5" x14ac:dyDescent="0.25">
      <c r="A25" s="41"/>
      <c r="B25" s="42"/>
      <c r="C25" s="525"/>
      <c r="D25" s="526"/>
      <c r="E25" s="527"/>
    </row>
    <row r="26" spans="1:5" x14ac:dyDescent="0.25">
      <c r="A26" s="41"/>
      <c r="B26" s="42"/>
      <c r="C26" s="525"/>
      <c r="D26" s="526"/>
      <c r="E26" s="527"/>
    </row>
    <row r="27" spans="1:5" x14ac:dyDescent="0.25">
      <c r="A27" s="41"/>
      <c r="B27" s="42"/>
      <c r="C27" s="525"/>
      <c r="D27" s="526"/>
      <c r="E27" s="527"/>
    </row>
    <row r="28" spans="1:5" x14ac:dyDescent="0.25">
      <c r="A28" s="41"/>
      <c r="B28" s="42"/>
      <c r="C28" s="525"/>
      <c r="D28" s="526"/>
      <c r="E28" s="527"/>
    </row>
    <row r="29" spans="1:5" x14ac:dyDescent="0.25">
      <c r="A29" s="41"/>
      <c r="B29" s="42"/>
      <c r="C29" s="525"/>
      <c r="D29" s="526"/>
      <c r="E29" s="527"/>
    </row>
    <row r="30" spans="1:5" x14ac:dyDescent="0.25">
      <c r="A30" s="41"/>
      <c r="B30" s="42"/>
      <c r="C30" s="525"/>
      <c r="D30" s="526"/>
      <c r="E30" s="527"/>
    </row>
    <row r="31" spans="1:5" x14ac:dyDescent="0.25">
      <c r="A31" s="41"/>
      <c r="B31" s="42"/>
      <c r="C31" s="525"/>
      <c r="D31" s="526"/>
      <c r="E31" s="527"/>
    </row>
    <row r="32" spans="1:5" x14ac:dyDescent="0.25">
      <c r="A32" s="41"/>
      <c r="B32" s="42"/>
      <c r="C32" s="525"/>
      <c r="D32" s="526"/>
      <c r="E32" s="527"/>
    </row>
    <row r="33" spans="1:5" x14ac:dyDescent="0.25">
      <c r="A33" s="41"/>
      <c r="B33" s="42"/>
      <c r="C33" s="525"/>
      <c r="D33" s="526"/>
      <c r="E33" s="527"/>
    </row>
    <row r="34" spans="1:5" x14ac:dyDescent="0.25">
      <c r="A34" s="41"/>
      <c r="B34" s="42"/>
      <c r="C34" s="525"/>
      <c r="D34" s="526"/>
      <c r="E34" s="527"/>
    </row>
    <row r="35" spans="1:5" ht="14.4" thickBot="1" x14ac:dyDescent="0.3">
      <c r="A35" s="43"/>
      <c r="B35" s="44"/>
      <c r="C35" s="519"/>
      <c r="D35" s="520"/>
      <c r="E35" s="521"/>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1D6C-B6B7-425B-AC6B-468A60E549ED}">
  <sheetPr>
    <tabColor rgb="FFE674EC"/>
  </sheetPr>
  <dimension ref="A1:M9"/>
  <sheetViews>
    <sheetView topLeftCell="A3" workbookViewId="0">
      <selection activeCell="G9" sqref="G9"/>
    </sheetView>
  </sheetViews>
  <sheetFormatPr baseColWidth="10" defaultColWidth="10.88671875" defaultRowHeight="10.199999999999999" x14ac:dyDescent="0.3"/>
  <cols>
    <col min="1" max="1" width="3.6640625" style="48" bestFit="1" customWidth="1"/>
    <col min="2" max="2" width="42.109375" style="53" customWidth="1"/>
    <col min="3" max="3" width="14.5546875" style="51" customWidth="1"/>
    <col min="4" max="4" width="15.109375" style="60" customWidth="1"/>
    <col min="5" max="5" width="12.5546875" style="48" customWidth="1"/>
    <col min="6" max="6" width="12.33203125" style="52" bestFit="1" customWidth="1"/>
    <col min="7" max="7" width="10.77734375" style="53" bestFit="1" customWidth="1"/>
    <col min="8" max="8" width="11.44140625" style="53" bestFit="1" customWidth="1"/>
    <col min="9" max="10" width="11.44140625" style="53" customWidth="1"/>
    <col min="11" max="13" width="10.88671875" style="53"/>
    <col min="14" max="16384" width="10.88671875" style="54"/>
  </cols>
  <sheetData>
    <row r="1" spans="1:13" s="49" customFormat="1" ht="30.6" x14ac:dyDescent="0.3">
      <c r="A1" s="540" t="s">
        <v>296</v>
      </c>
      <c r="B1" s="540"/>
      <c r="C1" s="46" t="s">
        <v>297</v>
      </c>
      <c r="D1" s="61" t="s">
        <v>298</v>
      </c>
      <c r="E1" s="45" t="s">
        <v>299</v>
      </c>
      <c r="F1" s="47" t="s">
        <v>300</v>
      </c>
      <c r="G1" s="48"/>
      <c r="H1" s="237" t="s">
        <v>420</v>
      </c>
      <c r="I1" s="237" t="s">
        <v>419</v>
      </c>
      <c r="J1" s="237" t="s">
        <v>423</v>
      </c>
      <c r="K1" s="238" t="s">
        <v>421</v>
      </c>
      <c r="L1" s="238" t="s">
        <v>422</v>
      </c>
      <c r="M1" s="48"/>
    </row>
    <row r="2" spans="1:13" ht="46.95" customHeight="1" x14ac:dyDescent="0.3">
      <c r="A2" s="49">
        <v>1</v>
      </c>
      <c r="B2" s="55" t="str">
        <f>+Meta.1!C17</f>
        <v>Desarrollar 1 estrategia para potenciar las habilidades y capacidades de las mujeres en sus diversidades que aporten a su empoderamiento y autonomía económica. (Producto MGA - Servicio de educación informal)</v>
      </c>
      <c r="C2" s="56">
        <f>+Meta.1!AC22</f>
        <v>178540050</v>
      </c>
      <c r="D2" s="58">
        <v>0.39</v>
      </c>
      <c r="E2" s="55" t="s">
        <v>301</v>
      </c>
      <c r="F2" s="57">
        <v>1</v>
      </c>
      <c r="G2" s="59"/>
      <c r="H2" s="51">
        <f>+Meta.1!X22</f>
        <v>178540050</v>
      </c>
      <c r="I2" s="51">
        <f>+Meta.1!AC23</f>
        <v>178540050</v>
      </c>
      <c r="J2" s="239">
        <f>+I2/C2</f>
        <v>1</v>
      </c>
      <c r="K2" s="51">
        <f>+Meta.1!X24</f>
        <v>0</v>
      </c>
      <c r="L2" s="51">
        <f>+Meta.1!X25</f>
        <v>0</v>
      </c>
    </row>
    <row r="3" spans="1:13" ht="46.95" customHeight="1" x14ac:dyDescent="0.3">
      <c r="A3" s="49">
        <v>2</v>
      </c>
      <c r="B3" s="55" t="str">
        <f>+Meta.2!C17</f>
        <v>Cualificar 9000 mujeres en sus diferencias y diversidades en herramientas para la autonomía económica. (Producto MGA - Servicio de educación informal)</v>
      </c>
      <c r="C3" s="56">
        <f>+Meta.2!AC22</f>
        <v>178540050</v>
      </c>
      <c r="D3" s="58">
        <v>0.39</v>
      </c>
      <c r="E3" s="55" t="s">
        <v>301</v>
      </c>
      <c r="F3" s="57">
        <v>1000</v>
      </c>
      <c r="G3" s="59"/>
      <c r="H3" s="51">
        <f>+Meta.2!X22</f>
        <v>178540050</v>
      </c>
      <c r="I3" s="51">
        <f>+Meta.2!X23</f>
        <v>178540050</v>
      </c>
      <c r="J3" s="239">
        <f t="shared" ref="J3:J4" si="0">+I3/C3</f>
        <v>1</v>
      </c>
      <c r="K3" s="51">
        <f>+Meta.2!X24</f>
        <v>0</v>
      </c>
      <c r="L3" s="51">
        <f>+Meta.2!X25</f>
        <v>0</v>
      </c>
    </row>
    <row r="4" spans="1:13" ht="50.25" customHeight="1" x14ac:dyDescent="0.3">
      <c r="A4" s="49">
        <v>3</v>
      </c>
      <c r="B4" s="55" t="str">
        <f>+Meta.3!C17</f>
        <v>Gestionar 1 portafolio de oportunidades a través de aliados públicos y privados para el empoderamiento y autonomía económica de las mujeres de Bogotá. (Producto MGA - Documento de lineamientos técnicos)</v>
      </c>
      <c r="C4" s="56">
        <f>+Meta.3!AC22</f>
        <v>106341769</v>
      </c>
      <c r="D4" s="58">
        <v>0.22</v>
      </c>
      <c r="E4" s="55" t="s">
        <v>302</v>
      </c>
      <c r="F4" s="52">
        <v>1</v>
      </c>
      <c r="G4" s="59"/>
      <c r="H4" s="51">
        <f>+Meta.3!X22</f>
        <v>106312400</v>
      </c>
      <c r="I4" s="51">
        <f>+Meta.3!X23</f>
        <v>106312400</v>
      </c>
      <c r="J4" s="239">
        <f t="shared" si="0"/>
        <v>0.99972382441747798</v>
      </c>
      <c r="K4" s="51">
        <f>+Meta.3!X24</f>
        <v>0</v>
      </c>
      <c r="L4" s="51">
        <f>+Meta.3!X25</f>
        <v>0</v>
      </c>
    </row>
    <row r="5" spans="1:13" x14ac:dyDescent="0.3">
      <c r="B5" s="50"/>
      <c r="E5" s="50"/>
    </row>
    <row r="6" spans="1:13" s="249" customFormat="1" ht="23.4" customHeight="1" x14ac:dyDescent="0.3">
      <c r="B6" s="249" t="s">
        <v>455</v>
      </c>
      <c r="C6" s="251">
        <f>+C2+C3+C4+C5</f>
        <v>463421869</v>
      </c>
      <c r="D6" s="252">
        <f>SUM(D2:D5)</f>
        <v>1</v>
      </c>
      <c r="F6" s="253"/>
      <c r="G6" s="250" t="s">
        <v>456</v>
      </c>
      <c r="H6" s="254">
        <v>463392500</v>
      </c>
    </row>
    <row r="7" spans="1:13" x14ac:dyDescent="0.3">
      <c r="H7" s="51">
        <f>+C6-H6</f>
        <v>29369</v>
      </c>
    </row>
    <row r="9" spans="1:13" x14ac:dyDescent="0.3">
      <c r="G9" s="53" t="s">
        <v>617</v>
      </c>
    </row>
  </sheetData>
  <mergeCells count="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041A-1AA3-4C46-84A7-99F74D5B2D21}">
  <dimension ref="A1:BK45"/>
  <sheetViews>
    <sheetView topLeftCell="AO7" zoomScale="70" zoomScaleNormal="70" workbookViewId="0">
      <selection activeCell="AT40" sqref="AT40"/>
    </sheetView>
  </sheetViews>
  <sheetFormatPr baseColWidth="10" defaultRowHeight="13.2" x14ac:dyDescent="0.3"/>
  <cols>
    <col min="1" max="1" width="10" style="274" bestFit="1" customWidth="1"/>
    <col min="2" max="2" width="8.88671875" style="274" bestFit="1" customWidth="1"/>
    <col min="3" max="3" width="10.5546875" style="274" bestFit="1" customWidth="1"/>
    <col min="4" max="4" width="9.77734375" style="274" bestFit="1" customWidth="1"/>
    <col min="5" max="5" width="7.77734375" style="274" bestFit="1" customWidth="1"/>
    <col min="6" max="6" width="9.44140625" style="274" bestFit="1" customWidth="1"/>
    <col min="7" max="7" width="10.88671875" style="274" bestFit="1" customWidth="1"/>
    <col min="8" max="8" width="58" style="274" bestFit="1" customWidth="1"/>
    <col min="9" max="9" width="11.21875" style="274" bestFit="1" customWidth="1"/>
    <col min="10" max="10" width="10.5546875" style="274" bestFit="1" customWidth="1"/>
    <col min="11" max="11" width="9.77734375" style="274" bestFit="1" customWidth="1"/>
    <col min="12" max="13" width="10.109375" style="274" bestFit="1" customWidth="1"/>
    <col min="14" max="14" width="19.109375" style="274" bestFit="1" customWidth="1"/>
    <col min="15" max="15" width="11.5546875" style="302"/>
    <col min="16" max="16" width="11.5546875" style="274" customWidth="1"/>
    <col min="17" max="17" width="255.77734375" style="274" bestFit="1" customWidth="1"/>
    <col min="18" max="18" width="23.77734375" style="274" bestFit="1" customWidth="1"/>
    <col min="19" max="19" width="26.88671875" style="274" bestFit="1" customWidth="1"/>
    <col min="20" max="20" width="9.109375" style="274" bestFit="1" customWidth="1"/>
    <col min="21" max="21" width="18.21875" style="274" bestFit="1" customWidth="1"/>
    <col min="22" max="22" width="16.44140625" style="274" bestFit="1" customWidth="1"/>
    <col min="23" max="23" width="73.5546875" style="274" bestFit="1" customWidth="1"/>
    <col min="24" max="24" width="21.88671875" style="274" bestFit="1" customWidth="1"/>
    <col min="25" max="25" width="6.77734375" style="274" bestFit="1" customWidth="1"/>
    <col min="26" max="26" width="26.88671875" style="274" bestFit="1" customWidth="1"/>
    <col min="27" max="27" width="11.5546875" style="274" customWidth="1"/>
    <col min="28" max="28" width="24.5546875" style="274" bestFit="1" customWidth="1"/>
    <col min="29" max="29" width="11.33203125" style="274" bestFit="1" customWidth="1"/>
    <col min="30" max="31" width="13.109375" style="274" bestFit="1" customWidth="1"/>
    <col min="32" max="32" width="36.77734375" style="274" bestFit="1" customWidth="1"/>
    <col min="33" max="33" width="12.6640625" style="274" bestFit="1" customWidth="1"/>
    <col min="34" max="34" width="11.21875" style="274" bestFit="1" customWidth="1"/>
    <col min="35" max="35" width="10.77734375" style="274" bestFit="1" customWidth="1"/>
    <col min="36" max="36" width="12.6640625" style="274" bestFit="1" customWidth="1"/>
    <col min="37" max="37" width="11.21875" style="274" bestFit="1" customWidth="1"/>
    <col min="38" max="38" width="12.6640625" style="274" bestFit="1" customWidth="1"/>
    <col min="39" max="39" width="10.88671875" style="274" bestFit="1" customWidth="1"/>
    <col min="40" max="40" width="9.88671875" style="274" bestFit="1" customWidth="1"/>
    <col min="41" max="41" width="10.88671875" style="274" bestFit="1" customWidth="1"/>
    <col min="42" max="42" width="9.88671875" style="274" bestFit="1" customWidth="1"/>
    <col min="43" max="43" width="10.21875" style="274" bestFit="1" customWidth="1"/>
    <col min="44" max="44" width="9.77734375" style="274" bestFit="1" customWidth="1"/>
    <col min="45" max="45" width="11.88671875" style="274" bestFit="1" customWidth="1"/>
    <col min="46" max="46" width="10.21875" style="274" bestFit="1" customWidth="1"/>
    <col min="47" max="47" width="9.33203125" style="274" bestFit="1" customWidth="1"/>
    <col min="48" max="48" width="43.33203125" style="274" customWidth="1"/>
    <col min="49" max="49" width="11.5546875" style="274"/>
    <col min="50" max="52" width="12.33203125" style="274" bestFit="1" customWidth="1"/>
    <col min="53" max="53" width="11.5546875" style="274"/>
    <col min="54" max="54" width="15.33203125" style="274" bestFit="1" customWidth="1"/>
    <col min="55" max="55" width="8.21875" style="274" bestFit="1" customWidth="1"/>
    <col min="56" max="56" width="4.88671875" style="274" bestFit="1" customWidth="1"/>
    <col min="57" max="58" width="12.33203125" style="274" bestFit="1" customWidth="1"/>
    <col min="59" max="59" width="12" style="274" bestFit="1" customWidth="1"/>
    <col min="60" max="61" width="9.109375" style="274" bestFit="1" customWidth="1"/>
    <col min="62" max="62" width="12.6640625" style="274" bestFit="1" customWidth="1"/>
    <col min="63" max="16384" width="11.5546875" style="274"/>
  </cols>
  <sheetData>
    <row r="1" spans="1:61" s="281" customFormat="1" ht="36.6" thickBot="1" x14ac:dyDescent="0.35">
      <c r="A1" s="255" t="s">
        <v>457</v>
      </c>
      <c r="B1" s="255" t="s">
        <v>458</v>
      </c>
      <c r="C1" s="255" t="s">
        <v>459</v>
      </c>
      <c r="D1" s="255" t="s">
        <v>460</v>
      </c>
      <c r="E1" s="255" t="s">
        <v>461</v>
      </c>
      <c r="F1" s="255" t="s">
        <v>462</v>
      </c>
      <c r="G1" s="255" t="s">
        <v>463</v>
      </c>
      <c r="H1" s="255" t="s">
        <v>464</v>
      </c>
      <c r="I1" s="255" t="s">
        <v>465</v>
      </c>
      <c r="J1" s="255" t="s">
        <v>459</v>
      </c>
      <c r="K1" s="255" t="s">
        <v>460</v>
      </c>
      <c r="L1" s="255" t="s">
        <v>466</v>
      </c>
      <c r="M1" s="255" t="s">
        <v>467</v>
      </c>
      <c r="N1" s="255" t="s">
        <v>468</v>
      </c>
      <c r="O1" s="300" t="s">
        <v>469</v>
      </c>
      <c r="P1" s="255" t="s">
        <v>470</v>
      </c>
      <c r="Q1" s="255" t="s">
        <v>471</v>
      </c>
      <c r="R1" s="276" t="s">
        <v>472</v>
      </c>
      <c r="S1" s="255" t="s">
        <v>473</v>
      </c>
      <c r="T1" s="255" t="s">
        <v>474</v>
      </c>
      <c r="U1" s="255" t="s">
        <v>475</v>
      </c>
      <c r="V1" s="255" t="s">
        <v>476</v>
      </c>
      <c r="W1" s="255" t="s">
        <v>477</v>
      </c>
      <c r="X1" s="276" t="s">
        <v>478</v>
      </c>
      <c r="Y1" s="255" t="s">
        <v>479</v>
      </c>
      <c r="Z1" s="255" t="s">
        <v>480</v>
      </c>
      <c r="AA1" s="255" t="s">
        <v>481</v>
      </c>
      <c r="AB1" s="255" t="s">
        <v>482</v>
      </c>
      <c r="AC1" s="255" t="s">
        <v>483</v>
      </c>
      <c r="AD1" s="255" t="s">
        <v>484</v>
      </c>
      <c r="AE1" s="255" t="s">
        <v>485</v>
      </c>
      <c r="AF1" s="255" t="s">
        <v>486</v>
      </c>
      <c r="AG1" s="255" t="s">
        <v>487</v>
      </c>
      <c r="AH1" s="255" t="s">
        <v>488</v>
      </c>
      <c r="AI1" s="255" t="s">
        <v>489</v>
      </c>
      <c r="AJ1" s="255" t="s">
        <v>490</v>
      </c>
      <c r="AK1" s="255" t="s">
        <v>491</v>
      </c>
      <c r="AL1" s="276" t="s">
        <v>492</v>
      </c>
      <c r="AM1" s="255" t="s">
        <v>493</v>
      </c>
      <c r="AN1" s="255" t="s">
        <v>494</v>
      </c>
      <c r="AO1" s="255" t="s">
        <v>495</v>
      </c>
      <c r="AP1" s="255" t="s">
        <v>496</v>
      </c>
      <c r="AQ1" s="277" t="s">
        <v>497</v>
      </c>
      <c r="AR1" s="278" t="s">
        <v>498</v>
      </c>
      <c r="AS1" s="279" t="s">
        <v>499</v>
      </c>
      <c r="AT1" s="256" t="s">
        <v>500</v>
      </c>
      <c r="AU1" s="256" t="s">
        <v>501</v>
      </c>
      <c r="AV1" s="280" t="s">
        <v>502</v>
      </c>
      <c r="AW1" s="257" t="s">
        <v>503</v>
      </c>
      <c r="AX1" s="257" t="s">
        <v>504</v>
      </c>
      <c r="AY1" s="257" t="s">
        <v>505</v>
      </c>
      <c r="AZ1" s="257" t="s">
        <v>506</v>
      </c>
      <c r="BA1" s="258" t="s">
        <v>507</v>
      </c>
      <c r="BB1" s="259" t="s">
        <v>508</v>
      </c>
      <c r="BC1" s="260" t="s">
        <v>509</v>
      </c>
      <c r="BE1" s="282" t="s">
        <v>510</v>
      </c>
      <c r="BF1" s="282" t="s">
        <v>511</v>
      </c>
      <c r="BG1" s="282" t="s">
        <v>512</v>
      </c>
      <c r="BH1" s="282" t="s">
        <v>513</v>
      </c>
      <c r="BI1" s="282" t="s">
        <v>514</v>
      </c>
    </row>
    <row r="2" spans="1:61" s="262" customFormat="1" ht="12" x14ac:dyDescent="0.3">
      <c r="A2" s="261">
        <v>2024</v>
      </c>
      <c r="B2" s="262">
        <v>8</v>
      </c>
      <c r="C2" s="263">
        <v>45292</v>
      </c>
      <c r="D2" s="263">
        <v>45535</v>
      </c>
      <c r="E2" s="262" t="s">
        <v>515</v>
      </c>
      <c r="F2" s="263">
        <v>45506</v>
      </c>
      <c r="G2" s="262" t="s">
        <v>516</v>
      </c>
      <c r="H2" s="262" t="s">
        <v>517</v>
      </c>
      <c r="I2" s="261" t="s">
        <v>518</v>
      </c>
      <c r="J2" s="263">
        <v>45506</v>
      </c>
      <c r="K2" s="263">
        <v>45657</v>
      </c>
      <c r="L2" s="262" t="s">
        <v>519</v>
      </c>
      <c r="M2" s="262" t="s">
        <v>520</v>
      </c>
      <c r="N2" s="262" t="s">
        <v>521</v>
      </c>
      <c r="O2" s="301">
        <v>1426</v>
      </c>
      <c r="P2" s="262">
        <v>1384</v>
      </c>
      <c r="Q2" s="261" t="s">
        <v>522</v>
      </c>
      <c r="R2" s="261" t="s">
        <v>523</v>
      </c>
      <c r="S2" s="261" t="s">
        <v>301</v>
      </c>
      <c r="T2" s="262" t="s">
        <v>524</v>
      </c>
      <c r="U2" s="262" t="s">
        <v>525</v>
      </c>
      <c r="V2" s="262" t="s">
        <v>526</v>
      </c>
      <c r="W2" s="262" t="s">
        <v>527</v>
      </c>
      <c r="X2" s="261" t="s">
        <v>528</v>
      </c>
      <c r="Y2" s="262" t="s">
        <v>529</v>
      </c>
      <c r="Z2" s="262" t="s">
        <v>301</v>
      </c>
      <c r="AA2" s="262" t="s">
        <v>346</v>
      </c>
      <c r="AB2" s="262" t="s">
        <v>530</v>
      </c>
      <c r="AC2" s="262" t="s">
        <v>531</v>
      </c>
      <c r="AD2" s="262" t="s">
        <v>532</v>
      </c>
      <c r="AE2" s="262" t="s">
        <v>533</v>
      </c>
      <c r="AF2" s="262" t="s">
        <v>534</v>
      </c>
      <c r="AG2" s="283">
        <v>13530000</v>
      </c>
      <c r="AH2" s="283">
        <v>0</v>
      </c>
      <c r="AI2" s="283">
        <v>0</v>
      </c>
      <c r="AJ2" s="283">
        <v>13530000</v>
      </c>
      <c r="AK2" s="283">
        <v>0</v>
      </c>
      <c r="AL2" s="283">
        <v>13530000</v>
      </c>
      <c r="AM2" s="262">
        <v>5000718990</v>
      </c>
      <c r="AN2" s="262">
        <v>1</v>
      </c>
      <c r="AO2" s="262">
        <v>590297</v>
      </c>
      <c r="AP2" s="262">
        <v>1</v>
      </c>
      <c r="AQ2" s="263">
        <v>45506</v>
      </c>
      <c r="AR2" s="284">
        <v>8232</v>
      </c>
      <c r="AS2" s="285">
        <v>2706000</v>
      </c>
      <c r="AT2" s="286">
        <v>45509</v>
      </c>
      <c r="AU2" s="286">
        <v>45657</v>
      </c>
      <c r="AV2" s="287" t="s">
        <v>267</v>
      </c>
      <c r="AW2" s="288">
        <v>2345200</v>
      </c>
      <c r="AX2" s="288">
        <v>2706000</v>
      </c>
      <c r="AY2" s="288">
        <v>2706000</v>
      </c>
      <c r="AZ2" s="288">
        <v>2706000</v>
      </c>
      <c r="BA2" s="288">
        <v>2706000</v>
      </c>
      <c r="BB2" s="289">
        <v>360800</v>
      </c>
      <c r="BC2" s="290">
        <v>0</v>
      </c>
      <c r="BD2" s="264"/>
      <c r="BE2" s="265">
        <v>13530000</v>
      </c>
      <c r="BF2" s="265">
        <v>13530000</v>
      </c>
      <c r="BG2" s="265">
        <v>13940000</v>
      </c>
      <c r="BH2" s="261">
        <v>0</v>
      </c>
      <c r="BI2" s="261">
        <v>0</v>
      </c>
    </row>
    <row r="3" spans="1:61" s="262" customFormat="1" ht="12" x14ac:dyDescent="0.3">
      <c r="A3" s="261">
        <v>2024</v>
      </c>
      <c r="B3" s="262">
        <v>8</v>
      </c>
      <c r="C3" s="263">
        <v>45292</v>
      </c>
      <c r="D3" s="263">
        <v>45535</v>
      </c>
      <c r="E3" s="262" t="s">
        <v>515</v>
      </c>
      <c r="F3" s="263">
        <v>45506</v>
      </c>
      <c r="G3" s="262" t="s">
        <v>516</v>
      </c>
      <c r="H3" s="262" t="s">
        <v>517</v>
      </c>
      <c r="I3" s="261" t="s">
        <v>518</v>
      </c>
      <c r="J3" s="263">
        <v>45506</v>
      </c>
      <c r="K3" s="263">
        <v>45657</v>
      </c>
      <c r="L3" s="262" t="s">
        <v>519</v>
      </c>
      <c r="M3" s="262" t="s">
        <v>520</v>
      </c>
      <c r="N3" s="262" t="s">
        <v>521</v>
      </c>
      <c r="O3" s="301">
        <v>1426</v>
      </c>
      <c r="P3" s="262">
        <v>1384</v>
      </c>
      <c r="Q3" s="261" t="s">
        <v>522</v>
      </c>
      <c r="R3" s="261" t="s">
        <v>523</v>
      </c>
      <c r="S3" s="261" t="s">
        <v>301</v>
      </c>
      <c r="T3" s="262" t="s">
        <v>524</v>
      </c>
      <c r="U3" s="262" t="s">
        <v>525</v>
      </c>
      <c r="V3" s="262" t="s">
        <v>526</v>
      </c>
      <c r="W3" s="262" t="s">
        <v>527</v>
      </c>
      <c r="X3" s="261" t="s">
        <v>528</v>
      </c>
      <c r="Y3" s="262" t="s">
        <v>529</v>
      </c>
      <c r="Z3" s="262" t="s">
        <v>301</v>
      </c>
      <c r="AA3" s="262" t="s">
        <v>346</v>
      </c>
      <c r="AB3" s="262" t="s">
        <v>530</v>
      </c>
      <c r="AC3" s="262" t="s">
        <v>531</v>
      </c>
      <c r="AD3" s="262" t="s">
        <v>532</v>
      </c>
      <c r="AE3" s="262" t="s">
        <v>533</v>
      </c>
      <c r="AF3" s="262" t="s">
        <v>534</v>
      </c>
      <c r="AG3" s="283">
        <v>13530000</v>
      </c>
      <c r="AH3" s="283">
        <v>0</v>
      </c>
      <c r="AI3" s="283">
        <v>0</v>
      </c>
      <c r="AJ3" s="283">
        <v>13530000</v>
      </c>
      <c r="AK3" s="283">
        <v>0</v>
      </c>
      <c r="AL3" s="283">
        <v>13530000</v>
      </c>
      <c r="AM3" s="262">
        <v>5000718990</v>
      </c>
      <c r="AN3" s="262">
        <v>2</v>
      </c>
      <c r="AO3" s="262">
        <v>590297</v>
      </c>
      <c r="AP3" s="262">
        <v>2</v>
      </c>
      <c r="AQ3" s="263">
        <v>45506</v>
      </c>
      <c r="AR3" s="284">
        <v>8232</v>
      </c>
      <c r="AS3" s="285">
        <v>2706000</v>
      </c>
      <c r="AT3" s="286">
        <v>45509</v>
      </c>
      <c r="AU3" s="286">
        <v>45657</v>
      </c>
      <c r="AV3" s="287" t="s">
        <v>267</v>
      </c>
      <c r="AW3" s="288">
        <v>2345200</v>
      </c>
      <c r="AX3" s="288">
        <v>2706000</v>
      </c>
      <c r="AY3" s="288">
        <v>2706000</v>
      </c>
      <c r="AZ3" s="288">
        <v>2706000</v>
      </c>
      <c r="BA3" s="288">
        <v>2706000</v>
      </c>
      <c r="BB3" s="289">
        <v>360800</v>
      </c>
      <c r="BC3" s="290">
        <v>0</v>
      </c>
      <c r="BD3" s="264"/>
      <c r="BE3" s="261">
        <v>0</v>
      </c>
      <c r="BF3" s="261">
        <v>0</v>
      </c>
      <c r="BG3" s="261">
        <v>0</v>
      </c>
      <c r="BH3" s="261">
        <v>0</v>
      </c>
      <c r="BI3" s="261">
        <v>0</v>
      </c>
    </row>
    <row r="4" spans="1:61" s="262" customFormat="1" ht="12" x14ac:dyDescent="0.3">
      <c r="A4" s="261">
        <v>2024</v>
      </c>
      <c r="B4" s="262">
        <v>8</v>
      </c>
      <c r="C4" s="263">
        <v>45292</v>
      </c>
      <c r="D4" s="263">
        <v>45535</v>
      </c>
      <c r="E4" s="262" t="s">
        <v>515</v>
      </c>
      <c r="F4" s="263">
        <v>45506</v>
      </c>
      <c r="G4" s="262" t="s">
        <v>516</v>
      </c>
      <c r="H4" s="262" t="s">
        <v>517</v>
      </c>
      <c r="I4" s="261" t="s">
        <v>518</v>
      </c>
      <c r="J4" s="263">
        <v>45506</v>
      </c>
      <c r="K4" s="263">
        <v>45657</v>
      </c>
      <c r="L4" s="262" t="s">
        <v>519</v>
      </c>
      <c r="M4" s="262" t="s">
        <v>520</v>
      </c>
      <c r="N4" s="262" t="s">
        <v>521</v>
      </c>
      <c r="O4" s="301">
        <v>1426</v>
      </c>
      <c r="P4" s="262">
        <v>1384</v>
      </c>
      <c r="Q4" s="261" t="s">
        <v>522</v>
      </c>
      <c r="R4" s="261" t="s">
        <v>523</v>
      </c>
      <c r="S4" s="261" t="s">
        <v>301</v>
      </c>
      <c r="T4" s="262" t="s">
        <v>524</v>
      </c>
      <c r="U4" s="262" t="s">
        <v>525</v>
      </c>
      <c r="V4" s="262" t="s">
        <v>526</v>
      </c>
      <c r="W4" s="262" t="s">
        <v>527</v>
      </c>
      <c r="X4" s="261" t="s">
        <v>528</v>
      </c>
      <c r="Y4" s="262" t="s">
        <v>529</v>
      </c>
      <c r="Z4" s="262" t="s">
        <v>301</v>
      </c>
      <c r="AA4" s="262" t="s">
        <v>346</v>
      </c>
      <c r="AB4" s="262" t="s">
        <v>530</v>
      </c>
      <c r="AC4" s="262" t="s">
        <v>531</v>
      </c>
      <c r="AD4" s="262" t="s">
        <v>532</v>
      </c>
      <c r="AE4" s="262" t="s">
        <v>533</v>
      </c>
      <c r="AF4" s="262" t="s">
        <v>534</v>
      </c>
      <c r="AG4" s="283">
        <v>13940000</v>
      </c>
      <c r="AH4" s="283">
        <v>0</v>
      </c>
      <c r="AI4" s="283">
        <v>0</v>
      </c>
      <c r="AJ4" s="283">
        <v>13940000</v>
      </c>
      <c r="AK4" s="283">
        <v>0</v>
      </c>
      <c r="AL4" s="283">
        <v>13940000</v>
      </c>
      <c r="AM4" s="262">
        <v>5000718990</v>
      </c>
      <c r="AN4" s="262">
        <v>3</v>
      </c>
      <c r="AO4" s="262">
        <v>590297</v>
      </c>
      <c r="AP4" s="262">
        <v>3</v>
      </c>
      <c r="AQ4" s="263">
        <v>45506</v>
      </c>
      <c r="AR4" s="284">
        <v>8232</v>
      </c>
      <c r="AS4" s="285">
        <v>2788000</v>
      </c>
      <c r="AT4" s="286">
        <v>45509</v>
      </c>
      <c r="AU4" s="286">
        <v>45657</v>
      </c>
      <c r="AV4" s="287" t="s">
        <v>267</v>
      </c>
      <c r="AW4" s="288">
        <v>2416266.6666666665</v>
      </c>
      <c r="AX4" s="288">
        <v>2788000</v>
      </c>
      <c r="AY4" s="288">
        <v>2788000</v>
      </c>
      <c r="AZ4" s="288">
        <v>2788000</v>
      </c>
      <c r="BA4" s="288">
        <v>2788000</v>
      </c>
      <c r="BB4" s="289">
        <v>371733.33333333331</v>
      </c>
      <c r="BC4" s="290">
        <v>0</v>
      </c>
      <c r="BD4" s="264"/>
      <c r="BE4" s="261">
        <v>0</v>
      </c>
      <c r="BF4" s="261">
        <v>0</v>
      </c>
      <c r="BG4" s="261">
        <v>0</v>
      </c>
      <c r="BH4" s="261">
        <v>0</v>
      </c>
      <c r="BI4" s="261">
        <v>0</v>
      </c>
    </row>
    <row r="5" spans="1:61" s="262" customFormat="1" ht="12" x14ac:dyDescent="0.3">
      <c r="A5" s="261">
        <v>2024</v>
      </c>
      <c r="B5" s="262">
        <v>8</v>
      </c>
      <c r="C5" s="263">
        <v>45292</v>
      </c>
      <c r="D5" s="263">
        <v>45535</v>
      </c>
      <c r="E5" s="262" t="s">
        <v>515</v>
      </c>
      <c r="F5" s="263">
        <v>45509</v>
      </c>
      <c r="G5" s="262" t="s">
        <v>516</v>
      </c>
      <c r="H5" s="262" t="s">
        <v>517</v>
      </c>
      <c r="I5" s="261" t="s">
        <v>535</v>
      </c>
      <c r="J5" s="263">
        <v>45509</v>
      </c>
      <c r="K5" s="263">
        <v>45657</v>
      </c>
      <c r="L5" s="262" t="s">
        <v>536</v>
      </c>
      <c r="M5" s="262" t="s">
        <v>520</v>
      </c>
      <c r="N5" s="262" t="s">
        <v>521</v>
      </c>
      <c r="O5" s="301">
        <v>1423</v>
      </c>
      <c r="P5" s="262">
        <v>1525</v>
      </c>
      <c r="Q5" s="261" t="s">
        <v>537</v>
      </c>
      <c r="R5" s="261" t="s">
        <v>523</v>
      </c>
      <c r="S5" s="261" t="s">
        <v>301</v>
      </c>
      <c r="T5" s="262" t="s">
        <v>524</v>
      </c>
      <c r="U5" s="262" t="s">
        <v>525</v>
      </c>
      <c r="V5" s="262" t="s">
        <v>526</v>
      </c>
      <c r="W5" s="262" t="s">
        <v>527</v>
      </c>
      <c r="X5" s="261" t="s">
        <v>528</v>
      </c>
      <c r="Y5" s="262" t="s">
        <v>529</v>
      </c>
      <c r="Z5" s="262" t="s">
        <v>301</v>
      </c>
      <c r="AA5" s="262" t="s">
        <v>346</v>
      </c>
      <c r="AB5" s="262" t="s">
        <v>530</v>
      </c>
      <c r="AC5" s="262" t="s">
        <v>538</v>
      </c>
      <c r="AD5" s="262" t="s">
        <v>532</v>
      </c>
      <c r="AE5" s="262" t="s">
        <v>539</v>
      </c>
      <c r="AF5" s="262" t="s">
        <v>540</v>
      </c>
      <c r="AG5" s="283">
        <v>22680000</v>
      </c>
      <c r="AH5" s="283">
        <v>0</v>
      </c>
      <c r="AI5" s="283">
        <v>0</v>
      </c>
      <c r="AJ5" s="283">
        <v>22680000</v>
      </c>
      <c r="AK5" s="283">
        <v>0</v>
      </c>
      <c r="AL5" s="283">
        <v>22680000</v>
      </c>
      <c r="AM5" s="262">
        <v>5000720491</v>
      </c>
      <c r="AN5" s="262">
        <v>1</v>
      </c>
      <c r="AO5" s="262">
        <v>590292</v>
      </c>
      <c r="AP5" s="262">
        <v>1</v>
      </c>
      <c r="AQ5" s="263">
        <v>45509</v>
      </c>
      <c r="AR5" s="284">
        <v>8232</v>
      </c>
      <c r="AS5" s="285">
        <v>5670000</v>
      </c>
      <c r="AT5" s="286">
        <v>45513</v>
      </c>
      <c r="AU5" s="286">
        <v>45634</v>
      </c>
      <c r="AV5" s="287" t="s">
        <v>267</v>
      </c>
      <c r="AW5" s="288">
        <v>4158000</v>
      </c>
      <c r="AX5" s="288">
        <v>5670000</v>
      </c>
      <c r="AY5" s="288">
        <v>5670000</v>
      </c>
      <c r="AZ5" s="288">
        <v>5670000</v>
      </c>
      <c r="BA5" s="288">
        <v>1512000</v>
      </c>
      <c r="BB5" s="289">
        <v>0</v>
      </c>
      <c r="BC5" s="290">
        <v>0</v>
      </c>
      <c r="BD5" s="264"/>
      <c r="BE5" s="261">
        <v>0</v>
      </c>
      <c r="BF5" s="261">
        <v>0</v>
      </c>
      <c r="BG5" s="265">
        <v>22680000</v>
      </c>
      <c r="BH5" s="261">
        <v>0</v>
      </c>
      <c r="BI5" s="261">
        <v>0</v>
      </c>
    </row>
    <row r="6" spans="1:61" s="262" customFormat="1" ht="12" x14ac:dyDescent="0.3">
      <c r="A6" s="261">
        <v>2024</v>
      </c>
      <c r="B6" s="262">
        <v>8</v>
      </c>
      <c r="C6" s="263">
        <v>45292</v>
      </c>
      <c r="D6" s="263">
        <v>45535</v>
      </c>
      <c r="E6" s="262" t="s">
        <v>515</v>
      </c>
      <c r="F6" s="263">
        <v>45509</v>
      </c>
      <c r="G6" s="262" t="s">
        <v>516</v>
      </c>
      <c r="H6" s="262" t="s">
        <v>517</v>
      </c>
      <c r="I6" s="261" t="s">
        <v>541</v>
      </c>
      <c r="J6" s="263">
        <v>45509</v>
      </c>
      <c r="K6" s="263">
        <v>45657</v>
      </c>
      <c r="L6" s="262" t="s">
        <v>536</v>
      </c>
      <c r="M6" s="262" t="s">
        <v>520</v>
      </c>
      <c r="N6" s="262" t="s">
        <v>521</v>
      </c>
      <c r="O6" s="301">
        <v>1428</v>
      </c>
      <c r="P6" s="262">
        <v>1528</v>
      </c>
      <c r="Q6" s="261" t="s">
        <v>542</v>
      </c>
      <c r="R6" s="261" t="s">
        <v>523</v>
      </c>
      <c r="S6" s="261" t="s">
        <v>301</v>
      </c>
      <c r="T6" s="262" t="s">
        <v>524</v>
      </c>
      <c r="U6" s="262" t="s">
        <v>525</v>
      </c>
      <c r="V6" s="262" t="s">
        <v>526</v>
      </c>
      <c r="W6" s="262" t="s">
        <v>527</v>
      </c>
      <c r="X6" s="261" t="s">
        <v>528</v>
      </c>
      <c r="Y6" s="262" t="s">
        <v>529</v>
      </c>
      <c r="Z6" s="262" t="s">
        <v>301</v>
      </c>
      <c r="AA6" s="262" t="s">
        <v>346</v>
      </c>
      <c r="AB6" s="262" t="s">
        <v>530</v>
      </c>
      <c r="AC6" s="262" t="s">
        <v>543</v>
      </c>
      <c r="AD6" s="262" t="s">
        <v>532</v>
      </c>
      <c r="AE6" s="262" t="s">
        <v>544</v>
      </c>
      <c r="AF6" s="262" t="s">
        <v>545</v>
      </c>
      <c r="AG6" s="283">
        <v>13365000</v>
      </c>
      <c r="AH6" s="283">
        <v>0</v>
      </c>
      <c r="AI6" s="283">
        <v>0</v>
      </c>
      <c r="AJ6" s="283">
        <v>13365000</v>
      </c>
      <c r="AK6" s="283">
        <v>0</v>
      </c>
      <c r="AL6" s="283">
        <v>13365000</v>
      </c>
      <c r="AM6" s="262">
        <v>5000720525</v>
      </c>
      <c r="AN6" s="262">
        <v>1</v>
      </c>
      <c r="AO6" s="262">
        <v>590299</v>
      </c>
      <c r="AP6" s="262">
        <v>1</v>
      </c>
      <c r="AQ6" s="263">
        <v>45509</v>
      </c>
      <c r="AR6" s="284">
        <v>8232</v>
      </c>
      <c r="AS6" s="285">
        <v>2970000</v>
      </c>
      <c r="AT6" s="286">
        <v>45512</v>
      </c>
      <c r="AU6" s="286">
        <v>45657</v>
      </c>
      <c r="AV6" s="287" t="s">
        <v>267</v>
      </c>
      <c r="AW6" s="288">
        <v>2277000</v>
      </c>
      <c r="AX6" s="288">
        <v>2970000</v>
      </c>
      <c r="AY6" s="288">
        <v>2970000</v>
      </c>
      <c r="AZ6" s="288">
        <v>2970000</v>
      </c>
      <c r="BA6" s="288">
        <v>2178000</v>
      </c>
      <c r="BB6" s="289"/>
      <c r="BC6" s="290">
        <v>0</v>
      </c>
      <c r="BD6" s="264"/>
      <c r="BE6" s="265">
        <v>13365000</v>
      </c>
      <c r="BF6" s="265">
        <v>13365000</v>
      </c>
      <c r="BG6" s="265">
        <v>13770000</v>
      </c>
      <c r="BH6" s="261">
        <v>0</v>
      </c>
      <c r="BI6" s="261">
        <v>0</v>
      </c>
    </row>
    <row r="7" spans="1:61" s="262" customFormat="1" ht="12" x14ac:dyDescent="0.3">
      <c r="A7" s="261">
        <v>2024</v>
      </c>
      <c r="B7" s="262">
        <v>8</v>
      </c>
      <c r="C7" s="263">
        <v>45292</v>
      </c>
      <c r="D7" s="263">
        <v>45535</v>
      </c>
      <c r="E7" s="262" t="s">
        <v>515</v>
      </c>
      <c r="F7" s="263">
        <v>45509</v>
      </c>
      <c r="G7" s="262" t="s">
        <v>516</v>
      </c>
      <c r="H7" s="262" t="s">
        <v>517</v>
      </c>
      <c r="I7" s="261" t="s">
        <v>541</v>
      </c>
      <c r="J7" s="263">
        <v>45509</v>
      </c>
      <c r="K7" s="263">
        <v>45657</v>
      </c>
      <c r="L7" s="262" t="s">
        <v>536</v>
      </c>
      <c r="M7" s="262" t="s">
        <v>520</v>
      </c>
      <c r="N7" s="262" t="s">
        <v>521</v>
      </c>
      <c r="O7" s="301">
        <v>1428</v>
      </c>
      <c r="P7" s="262">
        <v>1528</v>
      </c>
      <c r="Q7" s="261" t="s">
        <v>542</v>
      </c>
      <c r="R7" s="261" t="s">
        <v>523</v>
      </c>
      <c r="S7" s="261" t="s">
        <v>301</v>
      </c>
      <c r="T7" s="262" t="s">
        <v>524</v>
      </c>
      <c r="U7" s="262" t="s">
        <v>525</v>
      </c>
      <c r="V7" s="262" t="s">
        <v>526</v>
      </c>
      <c r="W7" s="262" t="s">
        <v>527</v>
      </c>
      <c r="X7" s="261" t="s">
        <v>528</v>
      </c>
      <c r="Y7" s="262" t="s">
        <v>529</v>
      </c>
      <c r="Z7" s="262" t="s">
        <v>301</v>
      </c>
      <c r="AA7" s="262" t="s">
        <v>346</v>
      </c>
      <c r="AB7" s="262" t="s">
        <v>530</v>
      </c>
      <c r="AC7" s="262" t="s">
        <v>543</v>
      </c>
      <c r="AD7" s="262" t="s">
        <v>532</v>
      </c>
      <c r="AE7" s="262" t="s">
        <v>544</v>
      </c>
      <c r="AF7" s="262" t="s">
        <v>545</v>
      </c>
      <c r="AG7" s="283">
        <v>13365000</v>
      </c>
      <c r="AH7" s="283">
        <v>0</v>
      </c>
      <c r="AI7" s="283">
        <v>0</v>
      </c>
      <c r="AJ7" s="283">
        <v>13365000</v>
      </c>
      <c r="AK7" s="283">
        <v>0</v>
      </c>
      <c r="AL7" s="283">
        <v>13365000</v>
      </c>
      <c r="AM7" s="262">
        <v>5000720525</v>
      </c>
      <c r="AN7" s="262">
        <v>2</v>
      </c>
      <c r="AO7" s="262">
        <v>590299</v>
      </c>
      <c r="AP7" s="262">
        <v>2</v>
      </c>
      <c r="AQ7" s="263">
        <v>45509</v>
      </c>
      <c r="AR7" s="284">
        <v>8232</v>
      </c>
      <c r="AS7" s="285">
        <v>2970000</v>
      </c>
      <c r="AT7" s="286">
        <v>45512</v>
      </c>
      <c r="AU7" s="286">
        <v>45657</v>
      </c>
      <c r="AV7" s="287" t="s">
        <v>267</v>
      </c>
      <c r="AW7" s="288">
        <v>2277000</v>
      </c>
      <c r="AX7" s="288">
        <v>2970000</v>
      </c>
      <c r="AY7" s="288">
        <v>2970000</v>
      </c>
      <c r="AZ7" s="288">
        <v>2970000</v>
      </c>
      <c r="BA7" s="288">
        <v>2178000</v>
      </c>
      <c r="BB7" s="289"/>
      <c r="BC7" s="290">
        <v>0</v>
      </c>
      <c r="BD7" s="264"/>
      <c r="BE7" s="261">
        <v>0</v>
      </c>
      <c r="BF7" s="261">
        <v>0</v>
      </c>
      <c r="BG7" s="261">
        <v>0</v>
      </c>
      <c r="BH7" s="261">
        <v>0</v>
      </c>
      <c r="BI7" s="261">
        <v>0</v>
      </c>
    </row>
    <row r="8" spans="1:61" s="262" customFormat="1" ht="12" x14ac:dyDescent="0.3">
      <c r="A8" s="261">
        <v>2024</v>
      </c>
      <c r="B8" s="262">
        <v>8</v>
      </c>
      <c r="C8" s="263">
        <v>45292</v>
      </c>
      <c r="D8" s="263">
        <v>45535</v>
      </c>
      <c r="E8" s="262" t="s">
        <v>515</v>
      </c>
      <c r="F8" s="263">
        <v>45509</v>
      </c>
      <c r="G8" s="262" t="s">
        <v>516</v>
      </c>
      <c r="H8" s="262" t="s">
        <v>517</v>
      </c>
      <c r="I8" s="261" t="s">
        <v>541</v>
      </c>
      <c r="J8" s="263">
        <v>45509</v>
      </c>
      <c r="K8" s="263">
        <v>45657</v>
      </c>
      <c r="L8" s="262" t="s">
        <v>536</v>
      </c>
      <c r="M8" s="262" t="s">
        <v>520</v>
      </c>
      <c r="N8" s="262" t="s">
        <v>521</v>
      </c>
      <c r="O8" s="301">
        <v>1428</v>
      </c>
      <c r="P8" s="262">
        <v>1528</v>
      </c>
      <c r="Q8" s="261" t="s">
        <v>542</v>
      </c>
      <c r="R8" s="261" t="s">
        <v>523</v>
      </c>
      <c r="S8" s="261" t="s">
        <v>301</v>
      </c>
      <c r="T8" s="262" t="s">
        <v>524</v>
      </c>
      <c r="U8" s="262" t="s">
        <v>525</v>
      </c>
      <c r="V8" s="262" t="s">
        <v>526</v>
      </c>
      <c r="W8" s="262" t="s">
        <v>527</v>
      </c>
      <c r="X8" s="261" t="s">
        <v>528</v>
      </c>
      <c r="Y8" s="262" t="s">
        <v>529</v>
      </c>
      <c r="Z8" s="262" t="s">
        <v>301</v>
      </c>
      <c r="AA8" s="262" t="s">
        <v>346</v>
      </c>
      <c r="AB8" s="262" t="s">
        <v>530</v>
      </c>
      <c r="AC8" s="262" t="s">
        <v>543</v>
      </c>
      <c r="AD8" s="262" t="s">
        <v>532</v>
      </c>
      <c r="AE8" s="262" t="s">
        <v>544</v>
      </c>
      <c r="AF8" s="262" t="s">
        <v>545</v>
      </c>
      <c r="AG8" s="283">
        <v>13770000</v>
      </c>
      <c r="AH8" s="283">
        <v>0</v>
      </c>
      <c r="AI8" s="283">
        <v>0</v>
      </c>
      <c r="AJ8" s="283">
        <v>13770000</v>
      </c>
      <c r="AK8" s="283">
        <v>0</v>
      </c>
      <c r="AL8" s="283">
        <v>13770000</v>
      </c>
      <c r="AM8" s="262">
        <v>5000720525</v>
      </c>
      <c r="AN8" s="262">
        <v>3</v>
      </c>
      <c r="AO8" s="262">
        <v>590299</v>
      </c>
      <c r="AP8" s="262">
        <v>3</v>
      </c>
      <c r="AQ8" s="263">
        <v>45509</v>
      </c>
      <c r="AR8" s="284">
        <v>8232</v>
      </c>
      <c r="AS8" s="285">
        <v>3060000</v>
      </c>
      <c r="AT8" s="286">
        <v>45512</v>
      </c>
      <c r="AU8" s="286">
        <v>45657</v>
      </c>
      <c r="AV8" s="287" t="s">
        <v>267</v>
      </c>
      <c r="AW8" s="288">
        <v>2346000</v>
      </c>
      <c r="AX8" s="288">
        <v>3060000</v>
      </c>
      <c r="AY8" s="288">
        <v>3060000</v>
      </c>
      <c r="AZ8" s="288">
        <v>3060000</v>
      </c>
      <c r="BA8" s="288">
        <v>2244000</v>
      </c>
      <c r="BB8" s="289"/>
      <c r="BC8" s="290">
        <v>0</v>
      </c>
      <c r="BD8" s="264"/>
      <c r="BE8" s="261">
        <v>0</v>
      </c>
      <c r="BF8" s="261">
        <v>0</v>
      </c>
      <c r="BG8" s="261">
        <v>0</v>
      </c>
      <c r="BH8" s="261">
        <v>0</v>
      </c>
      <c r="BI8" s="261">
        <v>0</v>
      </c>
    </row>
    <row r="9" spans="1:61" s="262" customFormat="1" ht="12" x14ac:dyDescent="0.3">
      <c r="A9" s="261">
        <v>2024</v>
      </c>
      <c r="B9" s="262">
        <v>8</v>
      </c>
      <c r="C9" s="263">
        <v>45292</v>
      </c>
      <c r="D9" s="263">
        <v>45535</v>
      </c>
      <c r="E9" s="262" t="s">
        <v>515</v>
      </c>
      <c r="F9" s="263">
        <v>45512</v>
      </c>
      <c r="G9" s="262" t="s">
        <v>516</v>
      </c>
      <c r="H9" s="262" t="s">
        <v>517</v>
      </c>
      <c r="I9" s="261" t="s">
        <v>546</v>
      </c>
      <c r="J9" s="263">
        <v>45512</v>
      </c>
      <c r="K9" s="263">
        <v>45657</v>
      </c>
      <c r="L9" s="262" t="s">
        <v>516</v>
      </c>
      <c r="M9" s="262" t="s">
        <v>520</v>
      </c>
      <c r="N9" s="262" t="s">
        <v>521</v>
      </c>
      <c r="O9" s="301">
        <v>1431</v>
      </c>
      <c r="P9" s="262">
        <v>1565</v>
      </c>
      <c r="Q9" s="261" t="s">
        <v>547</v>
      </c>
      <c r="R9" s="261" t="s">
        <v>523</v>
      </c>
      <c r="S9" s="261" t="s">
        <v>301</v>
      </c>
      <c r="T9" s="262" t="s">
        <v>524</v>
      </c>
      <c r="U9" s="262" t="s">
        <v>525</v>
      </c>
      <c r="V9" s="262" t="s">
        <v>526</v>
      </c>
      <c r="W9" s="262" t="s">
        <v>527</v>
      </c>
      <c r="X9" s="261" t="s">
        <v>528</v>
      </c>
      <c r="Y9" s="262" t="s">
        <v>529</v>
      </c>
      <c r="Z9" s="262" t="s">
        <v>301</v>
      </c>
      <c r="AA9" s="262" t="s">
        <v>346</v>
      </c>
      <c r="AB9" s="262" t="s">
        <v>530</v>
      </c>
      <c r="AC9" s="262" t="s">
        <v>548</v>
      </c>
      <c r="AD9" s="262" t="s">
        <v>532</v>
      </c>
      <c r="AE9" s="262" t="s">
        <v>549</v>
      </c>
      <c r="AF9" s="262" t="s">
        <v>550</v>
      </c>
      <c r="AG9" s="283">
        <v>7484400</v>
      </c>
      <c r="AH9" s="283">
        <v>0</v>
      </c>
      <c r="AI9" s="283">
        <v>0</v>
      </c>
      <c r="AJ9" s="283">
        <v>7484400</v>
      </c>
      <c r="AK9" s="283">
        <v>0</v>
      </c>
      <c r="AL9" s="283">
        <v>7484400</v>
      </c>
      <c r="AM9" s="262">
        <v>5000721163</v>
      </c>
      <c r="AN9" s="262">
        <v>1</v>
      </c>
      <c r="AO9" s="262">
        <v>590303</v>
      </c>
      <c r="AP9" s="262">
        <v>1</v>
      </c>
      <c r="AQ9" s="263">
        <v>45512</v>
      </c>
      <c r="AR9" s="284">
        <v>8232</v>
      </c>
      <c r="AS9" s="285">
        <v>1871100</v>
      </c>
      <c r="AT9" s="286">
        <v>45513</v>
      </c>
      <c r="AU9" s="286">
        <v>45634</v>
      </c>
      <c r="AV9" s="287" t="s">
        <v>267</v>
      </c>
      <c r="AW9" s="288">
        <v>1372140</v>
      </c>
      <c r="AX9" s="288">
        <v>1871100</v>
      </c>
      <c r="AY9" s="288">
        <v>1871100</v>
      </c>
      <c r="AZ9" s="288">
        <v>1871100</v>
      </c>
      <c r="BA9" s="288">
        <v>498960</v>
      </c>
      <c r="BB9" s="289">
        <v>0</v>
      </c>
      <c r="BC9" s="290">
        <v>0</v>
      </c>
      <c r="BD9" s="264"/>
      <c r="BE9" s="265">
        <v>7484400</v>
      </c>
      <c r="BF9" s="265">
        <v>7484400</v>
      </c>
      <c r="BG9" s="265">
        <v>7711200</v>
      </c>
      <c r="BH9" s="261">
        <v>0</v>
      </c>
      <c r="BI9" s="261">
        <v>0</v>
      </c>
    </row>
    <row r="10" spans="1:61" s="262" customFormat="1" ht="12" x14ac:dyDescent="0.3">
      <c r="A10" s="261">
        <v>2024</v>
      </c>
      <c r="B10" s="262">
        <v>8</v>
      </c>
      <c r="C10" s="263">
        <v>45292</v>
      </c>
      <c r="D10" s="263">
        <v>45535</v>
      </c>
      <c r="E10" s="262" t="s">
        <v>515</v>
      </c>
      <c r="F10" s="263">
        <v>45512</v>
      </c>
      <c r="G10" s="262" t="s">
        <v>516</v>
      </c>
      <c r="H10" s="262" t="s">
        <v>517</v>
      </c>
      <c r="I10" s="261" t="s">
        <v>546</v>
      </c>
      <c r="J10" s="263">
        <v>45512</v>
      </c>
      <c r="K10" s="263">
        <v>45657</v>
      </c>
      <c r="L10" s="262" t="s">
        <v>516</v>
      </c>
      <c r="M10" s="262" t="s">
        <v>520</v>
      </c>
      <c r="N10" s="262" t="s">
        <v>521</v>
      </c>
      <c r="O10" s="301">
        <v>1431</v>
      </c>
      <c r="P10" s="262">
        <v>1565</v>
      </c>
      <c r="Q10" s="261" t="s">
        <v>547</v>
      </c>
      <c r="R10" s="261" t="s">
        <v>523</v>
      </c>
      <c r="S10" s="261" t="s">
        <v>301</v>
      </c>
      <c r="T10" s="262" t="s">
        <v>524</v>
      </c>
      <c r="U10" s="262" t="s">
        <v>525</v>
      </c>
      <c r="V10" s="262" t="s">
        <v>526</v>
      </c>
      <c r="W10" s="262" t="s">
        <v>527</v>
      </c>
      <c r="X10" s="261" t="s">
        <v>528</v>
      </c>
      <c r="Y10" s="262" t="s">
        <v>529</v>
      </c>
      <c r="Z10" s="262" t="s">
        <v>301</v>
      </c>
      <c r="AA10" s="262" t="s">
        <v>346</v>
      </c>
      <c r="AB10" s="262" t="s">
        <v>530</v>
      </c>
      <c r="AC10" s="262" t="s">
        <v>548</v>
      </c>
      <c r="AD10" s="262" t="s">
        <v>532</v>
      </c>
      <c r="AE10" s="262" t="s">
        <v>549</v>
      </c>
      <c r="AF10" s="262" t="s">
        <v>550</v>
      </c>
      <c r="AG10" s="283">
        <v>7484400</v>
      </c>
      <c r="AH10" s="283">
        <v>0</v>
      </c>
      <c r="AI10" s="283">
        <v>0</v>
      </c>
      <c r="AJ10" s="283">
        <v>7484400</v>
      </c>
      <c r="AK10" s="283">
        <v>0</v>
      </c>
      <c r="AL10" s="283">
        <v>7484400</v>
      </c>
      <c r="AM10" s="262">
        <v>5000721163</v>
      </c>
      <c r="AN10" s="262">
        <v>2</v>
      </c>
      <c r="AO10" s="262">
        <v>590303</v>
      </c>
      <c r="AP10" s="262">
        <v>2</v>
      </c>
      <c r="AQ10" s="263">
        <v>45512</v>
      </c>
      <c r="AR10" s="284">
        <v>8232</v>
      </c>
      <c r="AS10" s="285">
        <v>1871100</v>
      </c>
      <c r="AT10" s="286">
        <v>45513</v>
      </c>
      <c r="AU10" s="286">
        <v>45634</v>
      </c>
      <c r="AV10" s="287" t="s">
        <v>267</v>
      </c>
      <c r="AW10" s="288">
        <v>1372140</v>
      </c>
      <c r="AX10" s="288">
        <v>1871100</v>
      </c>
      <c r="AY10" s="288">
        <v>1871100</v>
      </c>
      <c r="AZ10" s="288">
        <v>1871100</v>
      </c>
      <c r="BA10" s="288">
        <v>498960</v>
      </c>
      <c r="BB10" s="289">
        <v>0</v>
      </c>
      <c r="BC10" s="290">
        <v>0</v>
      </c>
      <c r="BD10" s="264"/>
      <c r="BE10" s="261">
        <v>0</v>
      </c>
      <c r="BF10" s="261">
        <v>0</v>
      </c>
      <c r="BG10" s="261">
        <v>0</v>
      </c>
      <c r="BH10" s="261">
        <v>0</v>
      </c>
      <c r="BI10" s="261">
        <v>0</v>
      </c>
    </row>
    <row r="11" spans="1:61" s="262" customFormat="1" ht="12" x14ac:dyDescent="0.3">
      <c r="A11" s="261">
        <v>2024</v>
      </c>
      <c r="B11" s="262">
        <v>8</v>
      </c>
      <c r="C11" s="263">
        <v>45292</v>
      </c>
      <c r="D11" s="263">
        <v>45535</v>
      </c>
      <c r="E11" s="262" t="s">
        <v>515</v>
      </c>
      <c r="F11" s="263">
        <v>45512</v>
      </c>
      <c r="G11" s="262" t="s">
        <v>516</v>
      </c>
      <c r="H11" s="262" t="s">
        <v>517</v>
      </c>
      <c r="I11" s="261" t="s">
        <v>546</v>
      </c>
      <c r="J11" s="263">
        <v>45512</v>
      </c>
      <c r="K11" s="263">
        <v>45657</v>
      </c>
      <c r="L11" s="262" t="s">
        <v>516</v>
      </c>
      <c r="M11" s="262" t="s">
        <v>520</v>
      </c>
      <c r="N11" s="262" t="s">
        <v>521</v>
      </c>
      <c r="O11" s="301">
        <v>1431</v>
      </c>
      <c r="P11" s="262">
        <v>1565</v>
      </c>
      <c r="Q11" s="261" t="s">
        <v>547</v>
      </c>
      <c r="R11" s="261" t="s">
        <v>523</v>
      </c>
      <c r="S11" s="261" t="s">
        <v>301</v>
      </c>
      <c r="T11" s="262" t="s">
        <v>524</v>
      </c>
      <c r="U11" s="262" t="s">
        <v>525</v>
      </c>
      <c r="V11" s="262" t="s">
        <v>526</v>
      </c>
      <c r="W11" s="262" t="s">
        <v>527</v>
      </c>
      <c r="X11" s="261" t="s">
        <v>528</v>
      </c>
      <c r="Y11" s="262" t="s">
        <v>529</v>
      </c>
      <c r="Z11" s="262" t="s">
        <v>301</v>
      </c>
      <c r="AA11" s="262" t="s">
        <v>346</v>
      </c>
      <c r="AB11" s="262" t="s">
        <v>530</v>
      </c>
      <c r="AC11" s="262" t="s">
        <v>548</v>
      </c>
      <c r="AD11" s="262" t="s">
        <v>532</v>
      </c>
      <c r="AE11" s="262" t="s">
        <v>549</v>
      </c>
      <c r="AF11" s="262" t="s">
        <v>550</v>
      </c>
      <c r="AG11" s="283">
        <v>7711200</v>
      </c>
      <c r="AH11" s="283">
        <v>0</v>
      </c>
      <c r="AI11" s="283">
        <v>0</v>
      </c>
      <c r="AJ11" s="283">
        <v>7711200</v>
      </c>
      <c r="AK11" s="283">
        <v>0</v>
      </c>
      <c r="AL11" s="283">
        <v>7711200</v>
      </c>
      <c r="AM11" s="262">
        <v>5000721163</v>
      </c>
      <c r="AN11" s="262">
        <v>3</v>
      </c>
      <c r="AO11" s="262">
        <v>590303</v>
      </c>
      <c r="AP11" s="262">
        <v>3</v>
      </c>
      <c r="AQ11" s="263">
        <v>45512</v>
      </c>
      <c r="AR11" s="284">
        <v>8232</v>
      </c>
      <c r="AS11" s="285">
        <v>1927800.0000000002</v>
      </c>
      <c r="AT11" s="286">
        <v>45513</v>
      </c>
      <c r="AU11" s="286">
        <v>45634</v>
      </c>
      <c r="AV11" s="287" t="s">
        <v>267</v>
      </c>
      <c r="AW11" s="288">
        <v>1413720.0000000002</v>
      </c>
      <c r="AX11" s="288">
        <v>1927800.0000000002</v>
      </c>
      <c r="AY11" s="288">
        <v>1927800.0000000002</v>
      </c>
      <c r="AZ11" s="288">
        <v>1927800.0000000002</v>
      </c>
      <c r="BA11" s="288">
        <v>514080.00000000006</v>
      </c>
      <c r="BB11" s="289">
        <v>0</v>
      </c>
      <c r="BC11" s="290">
        <v>0</v>
      </c>
      <c r="BD11" s="264"/>
      <c r="BE11" s="261">
        <v>0</v>
      </c>
      <c r="BF11" s="261">
        <v>0</v>
      </c>
      <c r="BG11" s="261">
        <v>0</v>
      </c>
      <c r="BH11" s="261">
        <v>0</v>
      </c>
      <c r="BI11" s="261">
        <v>0</v>
      </c>
    </row>
    <row r="12" spans="1:61" s="268" customFormat="1" ht="12" x14ac:dyDescent="0.3">
      <c r="A12" s="266">
        <v>2024</v>
      </c>
      <c r="B12" s="262">
        <v>8</v>
      </c>
      <c r="C12" s="263">
        <v>45292</v>
      </c>
      <c r="D12" s="263">
        <v>45535</v>
      </c>
      <c r="E12" s="262" t="s">
        <v>515</v>
      </c>
      <c r="F12" s="263">
        <v>45513</v>
      </c>
      <c r="G12" s="262" t="s">
        <v>516</v>
      </c>
      <c r="H12" s="262" t="s">
        <v>517</v>
      </c>
      <c r="I12" s="266" t="s">
        <v>551</v>
      </c>
      <c r="J12" s="263">
        <v>45513</v>
      </c>
      <c r="K12" s="263">
        <v>45657</v>
      </c>
      <c r="L12" s="262" t="s">
        <v>552</v>
      </c>
      <c r="M12" s="262" t="s">
        <v>520</v>
      </c>
      <c r="N12" s="262" t="s">
        <v>521</v>
      </c>
      <c r="O12" s="301">
        <v>1420</v>
      </c>
      <c r="P12" s="262">
        <v>1625</v>
      </c>
      <c r="Q12" s="266" t="s">
        <v>553</v>
      </c>
      <c r="R12" s="266" t="s">
        <v>523</v>
      </c>
      <c r="S12" s="266" t="s">
        <v>301</v>
      </c>
      <c r="T12" s="262" t="s">
        <v>524</v>
      </c>
      <c r="U12" s="262" t="s">
        <v>525</v>
      </c>
      <c r="V12" s="262" t="s">
        <v>526</v>
      </c>
      <c r="W12" s="262" t="s">
        <v>527</v>
      </c>
      <c r="X12" s="266" t="s">
        <v>528</v>
      </c>
      <c r="Y12" s="262" t="s">
        <v>529</v>
      </c>
      <c r="Z12" s="262" t="s">
        <v>301</v>
      </c>
      <c r="AA12" s="262" t="s">
        <v>346</v>
      </c>
      <c r="AB12" s="262" t="s">
        <v>530</v>
      </c>
      <c r="AC12" s="262" t="s">
        <v>554</v>
      </c>
      <c r="AD12" s="262" t="s">
        <v>532</v>
      </c>
      <c r="AE12" s="262" t="s">
        <v>555</v>
      </c>
      <c r="AF12" s="268" t="s">
        <v>556</v>
      </c>
      <c r="AG12" s="291">
        <v>40500000</v>
      </c>
      <c r="AH12" s="291">
        <v>0</v>
      </c>
      <c r="AI12" s="291">
        <v>0</v>
      </c>
      <c r="AJ12" s="291">
        <v>40500000</v>
      </c>
      <c r="AK12" s="291">
        <v>0</v>
      </c>
      <c r="AL12" s="291">
        <v>40500000</v>
      </c>
      <c r="AM12" s="262">
        <v>5000721703</v>
      </c>
      <c r="AN12" s="262">
        <v>1</v>
      </c>
      <c r="AO12" s="262">
        <v>590288</v>
      </c>
      <c r="AP12" s="262">
        <v>1</v>
      </c>
      <c r="AQ12" s="263">
        <v>45513</v>
      </c>
      <c r="AR12" s="292">
        <v>8232</v>
      </c>
      <c r="AS12" s="293">
        <v>9000000</v>
      </c>
      <c r="AT12" s="294">
        <v>45516</v>
      </c>
      <c r="AU12" s="294">
        <v>45652</v>
      </c>
      <c r="AV12" s="295" t="s">
        <v>267</v>
      </c>
      <c r="AW12" s="296">
        <v>5700000</v>
      </c>
      <c r="AX12" s="296">
        <v>9000000</v>
      </c>
      <c r="AY12" s="296">
        <v>9000000</v>
      </c>
      <c r="AZ12" s="296">
        <v>9000000</v>
      </c>
      <c r="BA12" s="296">
        <v>7800000</v>
      </c>
      <c r="BB12" s="289">
        <v>0</v>
      </c>
      <c r="BC12" s="297">
        <v>0</v>
      </c>
      <c r="BD12" s="267"/>
      <c r="BE12" s="266">
        <v>0</v>
      </c>
      <c r="BF12" s="266">
        <v>0</v>
      </c>
      <c r="BG12" s="265">
        <v>40500000</v>
      </c>
      <c r="BH12" s="266">
        <v>0</v>
      </c>
      <c r="BI12" s="266">
        <v>0</v>
      </c>
    </row>
    <row r="13" spans="1:61" s="262" customFormat="1" ht="12" x14ac:dyDescent="0.3">
      <c r="A13" s="261">
        <v>2024</v>
      </c>
      <c r="B13" s="262">
        <v>8</v>
      </c>
      <c r="C13" s="263">
        <v>45292</v>
      </c>
      <c r="D13" s="263">
        <v>45535</v>
      </c>
      <c r="E13" s="262" t="s">
        <v>515</v>
      </c>
      <c r="F13" s="263">
        <v>45516</v>
      </c>
      <c r="G13" s="262" t="s">
        <v>516</v>
      </c>
      <c r="H13" s="262" t="s">
        <v>517</v>
      </c>
      <c r="I13" s="261" t="s">
        <v>557</v>
      </c>
      <c r="J13" s="263">
        <v>45517</v>
      </c>
      <c r="K13" s="263">
        <v>45652</v>
      </c>
      <c r="L13" s="262" t="s">
        <v>558</v>
      </c>
      <c r="M13" s="262" t="s">
        <v>520</v>
      </c>
      <c r="N13" s="262" t="s">
        <v>521</v>
      </c>
      <c r="O13" s="301">
        <v>1434</v>
      </c>
      <c r="P13" s="262">
        <v>1700</v>
      </c>
      <c r="Q13" s="261" t="s">
        <v>559</v>
      </c>
      <c r="R13" s="261" t="s">
        <v>523</v>
      </c>
      <c r="S13" s="261" t="s">
        <v>301</v>
      </c>
      <c r="T13" s="262" t="s">
        <v>524</v>
      </c>
      <c r="U13" s="262" t="s">
        <v>525</v>
      </c>
      <c r="V13" s="262" t="s">
        <v>526</v>
      </c>
      <c r="W13" s="262" t="s">
        <v>527</v>
      </c>
      <c r="X13" s="261" t="s">
        <v>528</v>
      </c>
      <c r="Y13" s="262" t="s">
        <v>529</v>
      </c>
      <c r="Z13" s="262" t="s">
        <v>301</v>
      </c>
      <c r="AA13" s="262" t="s">
        <v>346</v>
      </c>
      <c r="AB13" s="262" t="s">
        <v>530</v>
      </c>
      <c r="AC13" s="262" t="s">
        <v>560</v>
      </c>
      <c r="AD13" s="262" t="s">
        <v>532</v>
      </c>
      <c r="AE13" s="262" t="s">
        <v>561</v>
      </c>
      <c r="AF13" s="262" t="s">
        <v>562</v>
      </c>
      <c r="AG13" s="283">
        <v>17325000</v>
      </c>
      <c r="AH13" s="283">
        <v>0</v>
      </c>
      <c r="AI13" s="283">
        <v>0</v>
      </c>
      <c r="AJ13" s="283">
        <v>17325000</v>
      </c>
      <c r="AK13" s="283">
        <v>0</v>
      </c>
      <c r="AL13" s="283">
        <v>17325000</v>
      </c>
      <c r="AM13" s="262">
        <v>5000722954</v>
      </c>
      <c r="AN13" s="262">
        <v>1</v>
      </c>
      <c r="AO13" s="262">
        <v>590307</v>
      </c>
      <c r="AP13" s="262">
        <v>1</v>
      </c>
      <c r="AQ13" s="263">
        <v>45516</v>
      </c>
      <c r="AR13" s="284">
        <v>8232</v>
      </c>
      <c r="AS13" s="285">
        <v>3850000</v>
      </c>
      <c r="AT13" s="286">
        <v>45518</v>
      </c>
      <c r="AU13" s="286">
        <v>45654</v>
      </c>
      <c r="AV13" s="287" t="s">
        <v>267</v>
      </c>
      <c r="AW13" s="288">
        <v>2181666.6666666665</v>
      </c>
      <c r="AX13" s="288">
        <v>3850000</v>
      </c>
      <c r="AY13" s="288">
        <v>3850000</v>
      </c>
      <c r="AZ13" s="288">
        <v>3850000</v>
      </c>
      <c r="BA13" s="288">
        <v>3593333.333333333</v>
      </c>
      <c r="BB13" s="289">
        <v>0</v>
      </c>
      <c r="BC13" s="290">
        <v>0</v>
      </c>
      <c r="BD13" s="264"/>
      <c r="BE13" s="265">
        <v>17325000</v>
      </c>
      <c r="BF13" s="265">
        <v>17325000</v>
      </c>
      <c r="BG13" s="261">
        <v>0</v>
      </c>
      <c r="BH13" s="261">
        <v>0</v>
      </c>
      <c r="BI13" s="261">
        <v>0</v>
      </c>
    </row>
    <row r="14" spans="1:61" s="262" customFormat="1" ht="12" x14ac:dyDescent="0.3">
      <c r="A14" s="261">
        <v>2024</v>
      </c>
      <c r="B14" s="262">
        <v>8</v>
      </c>
      <c r="C14" s="263">
        <v>45292</v>
      </c>
      <c r="D14" s="263">
        <v>45535</v>
      </c>
      <c r="E14" s="262" t="s">
        <v>515</v>
      </c>
      <c r="F14" s="263">
        <v>45516</v>
      </c>
      <c r="G14" s="262" t="s">
        <v>516</v>
      </c>
      <c r="H14" s="262" t="s">
        <v>517</v>
      </c>
      <c r="I14" s="261" t="s">
        <v>557</v>
      </c>
      <c r="J14" s="263">
        <v>45517</v>
      </c>
      <c r="K14" s="263">
        <v>45652</v>
      </c>
      <c r="L14" s="262" t="s">
        <v>558</v>
      </c>
      <c r="M14" s="262" t="s">
        <v>520</v>
      </c>
      <c r="N14" s="262" t="s">
        <v>521</v>
      </c>
      <c r="O14" s="301">
        <v>1434</v>
      </c>
      <c r="P14" s="262">
        <v>1700</v>
      </c>
      <c r="Q14" s="261" t="s">
        <v>559</v>
      </c>
      <c r="R14" s="261" t="s">
        <v>523</v>
      </c>
      <c r="S14" s="261" t="s">
        <v>301</v>
      </c>
      <c r="T14" s="262" t="s">
        <v>524</v>
      </c>
      <c r="U14" s="262" t="s">
        <v>525</v>
      </c>
      <c r="V14" s="262" t="s">
        <v>526</v>
      </c>
      <c r="W14" s="262" t="s">
        <v>527</v>
      </c>
      <c r="X14" s="261" t="s">
        <v>528</v>
      </c>
      <c r="Y14" s="262" t="s">
        <v>529</v>
      </c>
      <c r="Z14" s="262" t="s">
        <v>301</v>
      </c>
      <c r="AA14" s="262" t="s">
        <v>346</v>
      </c>
      <c r="AB14" s="262" t="s">
        <v>530</v>
      </c>
      <c r="AC14" s="262" t="s">
        <v>560</v>
      </c>
      <c r="AD14" s="262" t="s">
        <v>532</v>
      </c>
      <c r="AE14" s="262" t="s">
        <v>561</v>
      </c>
      <c r="AF14" s="262" t="s">
        <v>562</v>
      </c>
      <c r="AG14" s="283">
        <v>17325000</v>
      </c>
      <c r="AH14" s="283">
        <v>0</v>
      </c>
      <c r="AI14" s="283">
        <v>0</v>
      </c>
      <c r="AJ14" s="283">
        <v>17325000</v>
      </c>
      <c r="AK14" s="283">
        <v>0</v>
      </c>
      <c r="AL14" s="283">
        <v>17325000</v>
      </c>
      <c r="AM14" s="262">
        <v>5000722954</v>
      </c>
      <c r="AN14" s="262">
        <v>2</v>
      </c>
      <c r="AO14" s="262">
        <v>590307</v>
      </c>
      <c r="AP14" s="262">
        <v>2</v>
      </c>
      <c r="AQ14" s="263">
        <v>45516</v>
      </c>
      <c r="AR14" s="284">
        <v>8232</v>
      </c>
      <c r="AS14" s="285">
        <v>3850000</v>
      </c>
      <c r="AT14" s="286">
        <v>45518</v>
      </c>
      <c r="AU14" s="286">
        <v>45654</v>
      </c>
      <c r="AV14" s="287" t="s">
        <v>267</v>
      </c>
      <c r="AW14" s="288">
        <v>2181666.6666666665</v>
      </c>
      <c r="AX14" s="288">
        <v>3850000</v>
      </c>
      <c r="AY14" s="288">
        <v>3850000</v>
      </c>
      <c r="AZ14" s="288">
        <v>3850000</v>
      </c>
      <c r="BA14" s="288">
        <v>3593333.333333333</v>
      </c>
      <c r="BB14" s="289">
        <v>0</v>
      </c>
      <c r="BC14" s="290">
        <v>0</v>
      </c>
      <c r="BD14" s="264"/>
      <c r="BE14" s="261">
        <v>0</v>
      </c>
      <c r="BF14" s="261">
        <v>0</v>
      </c>
      <c r="BG14" s="261">
        <v>0</v>
      </c>
      <c r="BH14" s="261">
        <v>0</v>
      </c>
      <c r="BI14" s="261">
        <v>0</v>
      </c>
    </row>
    <row r="15" spans="1:61" s="262" customFormat="1" ht="13.8" x14ac:dyDescent="0.3">
      <c r="A15" s="261">
        <v>2024</v>
      </c>
      <c r="B15" s="262">
        <v>8</v>
      </c>
      <c r="C15" s="263">
        <v>45292</v>
      </c>
      <c r="D15" s="263">
        <v>45535</v>
      </c>
      <c r="E15" s="262" t="s">
        <v>515</v>
      </c>
      <c r="F15" s="263">
        <v>45520</v>
      </c>
      <c r="G15" s="262" t="s">
        <v>516</v>
      </c>
      <c r="H15" s="262" t="s">
        <v>517</v>
      </c>
      <c r="I15" s="261" t="s">
        <v>563</v>
      </c>
      <c r="J15" s="263">
        <v>45520</v>
      </c>
      <c r="K15" s="263">
        <v>45657</v>
      </c>
      <c r="L15" s="262" t="s">
        <v>564</v>
      </c>
      <c r="M15" s="262" t="s">
        <v>520</v>
      </c>
      <c r="N15" s="262" t="s">
        <v>521</v>
      </c>
      <c r="O15" s="301">
        <v>1432</v>
      </c>
      <c r="P15" s="262">
        <v>1782</v>
      </c>
      <c r="Q15" s="261" t="s">
        <v>565</v>
      </c>
      <c r="R15" s="261" t="s">
        <v>523</v>
      </c>
      <c r="S15" s="261" t="s">
        <v>301</v>
      </c>
      <c r="T15" s="262" t="s">
        <v>524</v>
      </c>
      <c r="U15" s="262" t="s">
        <v>525</v>
      </c>
      <c r="V15" s="262" t="s">
        <v>526</v>
      </c>
      <c r="W15" s="262" t="s">
        <v>527</v>
      </c>
      <c r="X15" s="261" t="s">
        <v>528</v>
      </c>
      <c r="Y15" s="262" t="s">
        <v>529</v>
      </c>
      <c r="Z15" s="262" t="s">
        <v>301</v>
      </c>
      <c r="AA15" s="262" t="s">
        <v>346</v>
      </c>
      <c r="AB15" s="262" t="s">
        <v>530</v>
      </c>
      <c r="AC15" s="262" t="s">
        <v>566</v>
      </c>
      <c r="AD15" s="262" t="s">
        <v>532</v>
      </c>
      <c r="AE15" s="262" t="s">
        <v>567</v>
      </c>
      <c r="AF15" s="262" t="s">
        <v>568</v>
      </c>
      <c r="AG15" s="283">
        <v>7484400</v>
      </c>
      <c r="AH15" s="283">
        <v>0</v>
      </c>
      <c r="AI15" s="283">
        <v>0</v>
      </c>
      <c r="AJ15" s="283">
        <v>7484400</v>
      </c>
      <c r="AK15" s="283">
        <v>0</v>
      </c>
      <c r="AL15" s="283">
        <v>7484400</v>
      </c>
      <c r="AM15" s="262">
        <v>5000725641</v>
      </c>
      <c r="AN15" s="262">
        <v>1</v>
      </c>
      <c r="AO15" s="262">
        <v>590304</v>
      </c>
      <c r="AP15" s="262">
        <v>1</v>
      </c>
      <c r="AQ15" s="263">
        <v>45520</v>
      </c>
      <c r="AR15" s="284">
        <v>8232</v>
      </c>
      <c r="AS15" s="285">
        <v>1871100</v>
      </c>
      <c r="AT15" s="298">
        <v>45520</v>
      </c>
      <c r="AU15" s="298">
        <v>45657</v>
      </c>
      <c r="AV15" s="287" t="s">
        <v>267</v>
      </c>
      <c r="AW15" s="288">
        <v>935550</v>
      </c>
      <c r="AX15" s="288">
        <v>1871100</v>
      </c>
      <c r="AY15" s="288">
        <v>1871100</v>
      </c>
      <c r="AZ15" s="288">
        <v>1871100</v>
      </c>
      <c r="BA15" s="288">
        <v>935550</v>
      </c>
      <c r="BB15" s="289">
        <v>0</v>
      </c>
      <c r="BC15" s="290">
        <v>0</v>
      </c>
      <c r="BD15" s="264"/>
      <c r="BE15" s="265">
        <v>7484400</v>
      </c>
      <c r="BF15" s="265">
        <v>7484400</v>
      </c>
      <c r="BG15" s="265">
        <v>7711200</v>
      </c>
      <c r="BH15" s="261">
        <v>0</v>
      </c>
      <c r="BI15" s="261">
        <v>0</v>
      </c>
    </row>
    <row r="16" spans="1:61" s="262" customFormat="1" ht="13.8" x14ac:dyDescent="0.3">
      <c r="A16" s="261">
        <v>2024</v>
      </c>
      <c r="B16" s="262">
        <v>8</v>
      </c>
      <c r="C16" s="263">
        <v>45292</v>
      </c>
      <c r="D16" s="263">
        <v>45535</v>
      </c>
      <c r="E16" s="262" t="s">
        <v>515</v>
      </c>
      <c r="F16" s="263">
        <v>45520</v>
      </c>
      <c r="G16" s="262" t="s">
        <v>516</v>
      </c>
      <c r="H16" s="262" t="s">
        <v>517</v>
      </c>
      <c r="I16" s="261" t="s">
        <v>563</v>
      </c>
      <c r="J16" s="263">
        <v>45520</v>
      </c>
      <c r="K16" s="263">
        <v>45657</v>
      </c>
      <c r="L16" s="262" t="s">
        <v>564</v>
      </c>
      <c r="M16" s="262" t="s">
        <v>520</v>
      </c>
      <c r="N16" s="262" t="s">
        <v>521</v>
      </c>
      <c r="O16" s="301">
        <v>1432</v>
      </c>
      <c r="P16" s="262">
        <v>1782</v>
      </c>
      <c r="Q16" s="261" t="s">
        <v>565</v>
      </c>
      <c r="R16" s="261" t="s">
        <v>523</v>
      </c>
      <c r="S16" s="261" t="s">
        <v>301</v>
      </c>
      <c r="T16" s="262" t="s">
        <v>524</v>
      </c>
      <c r="U16" s="262" t="s">
        <v>525</v>
      </c>
      <c r="V16" s="262" t="s">
        <v>526</v>
      </c>
      <c r="W16" s="262" t="s">
        <v>527</v>
      </c>
      <c r="X16" s="261" t="s">
        <v>528</v>
      </c>
      <c r="Y16" s="262" t="s">
        <v>529</v>
      </c>
      <c r="Z16" s="262" t="s">
        <v>301</v>
      </c>
      <c r="AA16" s="262" t="s">
        <v>346</v>
      </c>
      <c r="AB16" s="262" t="s">
        <v>530</v>
      </c>
      <c r="AC16" s="262" t="s">
        <v>566</v>
      </c>
      <c r="AD16" s="262" t="s">
        <v>532</v>
      </c>
      <c r="AE16" s="262" t="s">
        <v>567</v>
      </c>
      <c r="AF16" s="262" t="s">
        <v>568</v>
      </c>
      <c r="AG16" s="283">
        <v>7484400</v>
      </c>
      <c r="AH16" s="283">
        <v>0</v>
      </c>
      <c r="AI16" s="283">
        <v>0</v>
      </c>
      <c r="AJ16" s="283">
        <v>7484400</v>
      </c>
      <c r="AK16" s="283">
        <v>0</v>
      </c>
      <c r="AL16" s="283">
        <v>7484400</v>
      </c>
      <c r="AM16" s="262">
        <v>5000725641</v>
      </c>
      <c r="AN16" s="262">
        <v>2</v>
      </c>
      <c r="AO16" s="262">
        <v>590304</v>
      </c>
      <c r="AP16" s="262">
        <v>2</v>
      </c>
      <c r="AQ16" s="263">
        <v>45520</v>
      </c>
      <c r="AR16" s="284">
        <v>8232</v>
      </c>
      <c r="AS16" s="285">
        <v>1871100</v>
      </c>
      <c r="AT16" s="298">
        <v>45520</v>
      </c>
      <c r="AU16" s="298">
        <v>45657</v>
      </c>
      <c r="AV16" s="287" t="s">
        <v>267</v>
      </c>
      <c r="AW16" s="288">
        <v>935550</v>
      </c>
      <c r="AX16" s="288">
        <v>1871100</v>
      </c>
      <c r="AY16" s="288">
        <v>1871100</v>
      </c>
      <c r="AZ16" s="288">
        <v>1871100</v>
      </c>
      <c r="BA16" s="288">
        <v>935550</v>
      </c>
      <c r="BB16" s="289">
        <v>0</v>
      </c>
      <c r="BC16" s="290">
        <v>0</v>
      </c>
      <c r="BD16" s="264"/>
      <c r="BE16" s="261">
        <v>0</v>
      </c>
      <c r="BF16" s="261">
        <v>0</v>
      </c>
      <c r="BG16" s="261">
        <v>0</v>
      </c>
      <c r="BH16" s="261">
        <v>0</v>
      </c>
      <c r="BI16" s="261">
        <v>0</v>
      </c>
    </row>
    <row r="17" spans="1:61" s="262" customFormat="1" ht="13.8" x14ac:dyDescent="0.3">
      <c r="A17" s="261">
        <v>2024</v>
      </c>
      <c r="B17" s="262">
        <v>8</v>
      </c>
      <c r="C17" s="263">
        <v>45292</v>
      </c>
      <c r="D17" s="263">
        <v>45535</v>
      </c>
      <c r="E17" s="262" t="s">
        <v>515</v>
      </c>
      <c r="F17" s="263">
        <v>45520</v>
      </c>
      <c r="G17" s="262" t="s">
        <v>516</v>
      </c>
      <c r="H17" s="262" t="s">
        <v>517</v>
      </c>
      <c r="I17" s="261" t="s">
        <v>563</v>
      </c>
      <c r="J17" s="263">
        <v>45520</v>
      </c>
      <c r="K17" s="263">
        <v>45657</v>
      </c>
      <c r="L17" s="262" t="s">
        <v>564</v>
      </c>
      <c r="M17" s="262" t="s">
        <v>520</v>
      </c>
      <c r="N17" s="262" t="s">
        <v>521</v>
      </c>
      <c r="O17" s="301">
        <v>1432</v>
      </c>
      <c r="P17" s="262">
        <v>1782</v>
      </c>
      <c r="Q17" s="261" t="s">
        <v>565</v>
      </c>
      <c r="R17" s="261" t="s">
        <v>523</v>
      </c>
      <c r="S17" s="261" t="s">
        <v>301</v>
      </c>
      <c r="T17" s="262" t="s">
        <v>524</v>
      </c>
      <c r="U17" s="262" t="s">
        <v>525</v>
      </c>
      <c r="V17" s="262" t="s">
        <v>526</v>
      </c>
      <c r="W17" s="262" t="s">
        <v>527</v>
      </c>
      <c r="X17" s="261" t="s">
        <v>528</v>
      </c>
      <c r="Y17" s="262" t="s">
        <v>529</v>
      </c>
      <c r="Z17" s="262" t="s">
        <v>301</v>
      </c>
      <c r="AA17" s="262" t="s">
        <v>346</v>
      </c>
      <c r="AB17" s="262" t="s">
        <v>530</v>
      </c>
      <c r="AC17" s="262" t="s">
        <v>566</v>
      </c>
      <c r="AD17" s="262" t="s">
        <v>532</v>
      </c>
      <c r="AE17" s="262" t="s">
        <v>567</v>
      </c>
      <c r="AF17" s="262" t="s">
        <v>568</v>
      </c>
      <c r="AG17" s="283">
        <v>7711200</v>
      </c>
      <c r="AH17" s="283">
        <v>0</v>
      </c>
      <c r="AI17" s="283">
        <v>0</v>
      </c>
      <c r="AJ17" s="283">
        <v>7711200</v>
      </c>
      <c r="AK17" s="283">
        <v>0</v>
      </c>
      <c r="AL17" s="283">
        <v>7711200</v>
      </c>
      <c r="AM17" s="262">
        <v>5000725641</v>
      </c>
      <c r="AN17" s="262">
        <v>3</v>
      </c>
      <c r="AO17" s="262">
        <v>590304</v>
      </c>
      <c r="AP17" s="262">
        <v>3</v>
      </c>
      <c r="AQ17" s="263">
        <v>45520</v>
      </c>
      <c r="AR17" s="284">
        <v>8232</v>
      </c>
      <c r="AS17" s="285">
        <v>1927800.0000000002</v>
      </c>
      <c r="AT17" s="298">
        <v>45520</v>
      </c>
      <c r="AU17" s="298">
        <v>45657</v>
      </c>
      <c r="AV17" s="287" t="s">
        <v>267</v>
      </c>
      <c r="AW17" s="288">
        <v>963900.00000000012</v>
      </c>
      <c r="AX17" s="288">
        <v>1927800.0000000002</v>
      </c>
      <c r="AY17" s="288">
        <v>1927800.0000000002</v>
      </c>
      <c r="AZ17" s="288">
        <v>1927800.0000000002</v>
      </c>
      <c r="BA17" s="288">
        <v>963900.00000000012</v>
      </c>
      <c r="BB17" s="289">
        <v>0</v>
      </c>
      <c r="BC17" s="290">
        <v>0</v>
      </c>
      <c r="BD17" s="264"/>
      <c r="BE17" s="261">
        <v>0</v>
      </c>
      <c r="BF17" s="261">
        <v>0</v>
      </c>
      <c r="BG17" s="261">
        <v>0</v>
      </c>
      <c r="BH17" s="261">
        <v>0</v>
      </c>
      <c r="BI17" s="261">
        <v>0</v>
      </c>
    </row>
    <row r="18" spans="1:61" s="268" customFormat="1" ht="12" x14ac:dyDescent="0.3">
      <c r="A18" s="266">
        <v>2024</v>
      </c>
      <c r="B18" s="262">
        <v>8</v>
      </c>
      <c r="C18" s="263">
        <v>45292</v>
      </c>
      <c r="D18" s="263">
        <v>45535</v>
      </c>
      <c r="E18" s="262" t="s">
        <v>515</v>
      </c>
      <c r="F18" s="263">
        <v>45526</v>
      </c>
      <c r="G18" s="262" t="s">
        <v>516</v>
      </c>
      <c r="H18" s="262" t="s">
        <v>517</v>
      </c>
      <c r="I18" s="266" t="s">
        <v>569</v>
      </c>
      <c r="J18" s="263">
        <v>45526</v>
      </c>
      <c r="K18" s="263">
        <v>45657</v>
      </c>
      <c r="L18" s="262" t="s">
        <v>570</v>
      </c>
      <c r="M18" s="262" t="s">
        <v>520</v>
      </c>
      <c r="N18" s="262" t="s">
        <v>521</v>
      </c>
      <c r="O18" s="301">
        <v>1438</v>
      </c>
      <c r="P18" s="262">
        <v>1860</v>
      </c>
      <c r="Q18" s="266" t="s">
        <v>571</v>
      </c>
      <c r="R18" s="266" t="s">
        <v>523</v>
      </c>
      <c r="S18" s="266" t="s">
        <v>301</v>
      </c>
      <c r="T18" s="262" t="s">
        <v>524</v>
      </c>
      <c r="U18" s="262" t="s">
        <v>525</v>
      </c>
      <c r="V18" s="262" t="s">
        <v>572</v>
      </c>
      <c r="W18" s="262" t="s">
        <v>573</v>
      </c>
      <c r="X18" s="266" t="s">
        <v>528</v>
      </c>
      <c r="Y18" s="262" t="s">
        <v>529</v>
      </c>
      <c r="Z18" s="262" t="s">
        <v>301</v>
      </c>
      <c r="AA18" s="262" t="s">
        <v>346</v>
      </c>
      <c r="AB18" s="262" t="s">
        <v>530</v>
      </c>
      <c r="AC18" s="262" t="s">
        <v>574</v>
      </c>
      <c r="AD18" s="262" t="s">
        <v>532</v>
      </c>
      <c r="AE18" s="262" t="s">
        <v>575</v>
      </c>
      <c r="AF18" s="268" t="s">
        <v>576</v>
      </c>
      <c r="AG18" s="291">
        <v>11935125</v>
      </c>
      <c r="AH18" s="291">
        <v>0</v>
      </c>
      <c r="AI18" s="291">
        <v>0</v>
      </c>
      <c r="AJ18" s="291">
        <v>11935125</v>
      </c>
      <c r="AK18" s="291">
        <v>0</v>
      </c>
      <c r="AL18" s="291">
        <v>11935125</v>
      </c>
      <c r="AM18" s="262">
        <v>5000728592</v>
      </c>
      <c r="AN18" s="262">
        <v>1</v>
      </c>
      <c r="AO18" s="262">
        <v>590311</v>
      </c>
      <c r="AP18" s="262">
        <v>1</v>
      </c>
      <c r="AQ18" s="263">
        <v>45526</v>
      </c>
      <c r="AR18" s="292">
        <v>8232</v>
      </c>
      <c r="AS18" s="293">
        <v>2652250</v>
      </c>
      <c r="AT18" s="294">
        <v>45530</v>
      </c>
      <c r="AU18" s="294">
        <v>45657</v>
      </c>
      <c r="AV18" s="295" t="s">
        <v>267</v>
      </c>
      <c r="AW18" s="296">
        <v>442041.66666666663</v>
      </c>
      <c r="AX18" s="296">
        <v>2652250</v>
      </c>
      <c r="AY18" s="296">
        <v>2652250</v>
      </c>
      <c r="AZ18" s="296">
        <v>2652250</v>
      </c>
      <c r="BA18" s="296">
        <v>2652250</v>
      </c>
      <c r="BB18" s="289">
        <v>884083.33333333326</v>
      </c>
      <c r="BC18" s="297">
        <v>0</v>
      </c>
      <c r="BD18" s="267"/>
      <c r="BE18" s="265">
        <v>11935125</v>
      </c>
      <c r="BF18" s="265">
        <v>11935125</v>
      </c>
      <c r="BG18" s="266">
        <v>0</v>
      </c>
      <c r="BH18" s="266">
        <v>0</v>
      </c>
      <c r="BI18" s="266">
        <v>0</v>
      </c>
    </row>
    <row r="19" spans="1:61" s="268" customFormat="1" ht="12" x14ac:dyDescent="0.3">
      <c r="A19" s="266">
        <v>2024</v>
      </c>
      <c r="B19" s="262">
        <v>8</v>
      </c>
      <c r="C19" s="263">
        <v>45292</v>
      </c>
      <c r="D19" s="263">
        <v>45535</v>
      </c>
      <c r="E19" s="262" t="s">
        <v>515</v>
      </c>
      <c r="F19" s="263">
        <v>45526</v>
      </c>
      <c r="G19" s="262" t="s">
        <v>516</v>
      </c>
      <c r="H19" s="262" t="s">
        <v>517</v>
      </c>
      <c r="I19" s="266" t="s">
        <v>569</v>
      </c>
      <c r="J19" s="263">
        <v>45526</v>
      </c>
      <c r="K19" s="263">
        <v>45657</v>
      </c>
      <c r="L19" s="262" t="s">
        <v>570</v>
      </c>
      <c r="M19" s="262" t="s">
        <v>520</v>
      </c>
      <c r="N19" s="262" t="s">
        <v>521</v>
      </c>
      <c r="O19" s="301">
        <v>1438</v>
      </c>
      <c r="P19" s="262">
        <v>1860</v>
      </c>
      <c r="Q19" s="266" t="s">
        <v>571</v>
      </c>
      <c r="R19" s="266" t="s">
        <v>523</v>
      </c>
      <c r="S19" s="266" t="s">
        <v>301</v>
      </c>
      <c r="T19" s="262" t="s">
        <v>524</v>
      </c>
      <c r="U19" s="262" t="s">
        <v>525</v>
      </c>
      <c r="V19" s="262" t="s">
        <v>572</v>
      </c>
      <c r="W19" s="262" t="s">
        <v>573</v>
      </c>
      <c r="X19" s="266" t="s">
        <v>528</v>
      </c>
      <c r="Y19" s="262" t="s">
        <v>529</v>
      </c>
      <c r="Z19" s="262" t="s">
        <v>301</v>
      </c>
      <c r="AA19" s="262" t="s">
        <v>346</v>
      </c>
      <c r="AB19" s="262" t="s">
        <v>530</v>
      </c>
      <c r="AC19" s="262" t="s">
        <v>574</v>
      </c>
      <c r="AD19" s="262" t="s">
        <v>532</v>
      </c>
      <c r="AE19" s="262" t="s">
        <v>575</v>
      </c>
      <c r="AF19" s="268" t="s">
        <v>576</v>
      </c>
      <c r="AG19" s="291">
        <v>11935125</v>
      </c>
      <c r="AH19" s="291">
        <v>0</v>
      </c>
      <c r="AI19" s="291">
        <v>0</v>
      </c>
      <c r="AJ19" s="291">
        <v>11935125</v>
      </c>
      <c r="AK19" s="291">
        <v>0</v>
      </c>
      <c r="AL19" s="291">
        <v>11935125</v>
      </c>
      <c r="AM19" s="262">
        <v>5000728592</v>
      </c>
      <c r="AN19" s="262">
        <v>2</v>
      </c>
      <c r="AO19" s="262">
        <v>590311</v>
      </c>
      <c r="AP19" s="262">
        <v>2</v>
      </c>
      <c r="AQ19" s="263">
        <v>45526</v>
      </c>
      <c r="AR19" s="292">
        <v>8232</v>
      </c>
      <c r="AS19" s="293">
        <v>2652250</v>
      </c>
      <c r="AT19" s="294">
        <v>45530</v>
      </c>
      <c r="AU19" s="294">
        <v>45657</v>
      </c>
      <c r="AV19" s="295" t="s">
        <v>267</v>
      </c>
      <c r="AW19" s="296">
        <v>442041.66666666663</v>
      </c>
      <c r="AX19" s="296">
        <v>2652250</v>
      </c>
      <c r="AY19" s="296">
        <v>2652250</v>
      </c>
      <c r="AZ19" s="296">
        <v>2652250</v>
      </c>
      <c r="BA19" s="296">
        <v>2652250</v>
      </c>
      <c r="BB19" s="289">
        <v>884083.33333333326</v>
      </c>
      <c r="BC19" s="297">
        <v>0</v>
      </c>
      <c r="BD19" s="267"/>
      <c r="BE19" s="266">
        <v>0</v>
      </c>
      <c r="BF19" s="266">
        <v>0</v>
      </c>
      <c r="BG19" s="266">
        <v>0</v>
      </c>
      <c r="BH19" s="266">
        <v>0</v>
      </c>
      <c r="BI19" s="266">
        <v>0</v>
      </c>
    </row>
    <row r="20" spans="1:61" s="262" customFormat="1" ht="12" x14ac:dyDescent="0.3">
      <c r="A20" s="261">
        <v>2024</v>
      </c>
      <c r="B20" s="262">
        <v>8</v>
      </c>
      <c r="C20" s="263">
        <v>45292</v>
      </c>
      <c r="D20" s="263">
        <v>45535</v>
      </c>
      <c r="E20" s="262" t="s">
        <v>515</v>
      </c>
      <c r="F20" s="263">
        <v>45526</v>
      </c>
      <c r="G20" s="262" t="s">
        <v>516</v>
      </c>
      <c r="H20" s="262" t="s">
        <v>517</v>
      </c>
      <c r="I20" s="261" t="s">
        <v>577</v>
      </c>
      <c r="J20" s="263">
        <v>45526</v>
      </c>
      <c r="K20" s="263">
        <v>45657</v>
      </c>
      <c r="L20" s="262" t="s">
        <v>570</v>
      </c>
      <c r="M20" s="262" t="s">
        <v>520</v>
      </c>
      <c r="N20" s="262" t="s">
        <v>521</v>
      </c>
      <c r="O20" s="301">
        <v>1978</v>
      </c>
      <c r="P20" s="262">
        <v>1864</v>
      </c>
      <c r="Q20" s="261" t="s">
        <v>571</v>
      </c>
      <c r="R20" s="261" t="s">
        <v>523</v>
      </c>
      <c r="S20" s="261" t="s">
        <v>301</v>
      </c>
      <c r="T20" s="262" t="s">
        <v>524</v>
      </c>
      <c r="U20" s="262" t="s">
        <v>525</v>
      </c>
      <c r="V20" s="262" t="s">
        <v>572</v>
      </c>
      <c r="W20" s="262" t="s">
        <v>573</v>
      </c>
      <c r="X20" s="261" t="s">
        <v>528</v>
      </c>
      <c r="Y20" s="262" t="s">
        <v>529</v>
      </c>
      <c r="Z20" s="262" t="s">
        <v>301</v>
      </c>
      <c r="AA20" s="262" t="s">
        <v>346</v>
      </c>
      <c r="AB20" s="262" t="s">
        <v>530</v>
      </c>
      <c r="AC20" s="262" t="s">
        <v>578</v>
      </c>
      <c r="AD20" s="262" t="s">
        <v>532</v>
      </c>
      <c r="AE20" s="262" t="s">
        <v>579</v>
      </c>
      <c r="AF20" s="262" t="s">
        <v>580</v>
      </c>
      <c r="AG20" s="283">
        <v>11935125</v>
      </c>
      <c r="AH20" s="283">
        <v>0</v>
      </c>
      <c r="AI20" s="283">
        <v>0</v>
      </c>
      <c r="AJ20" s="283">
        <v>11935125</v>
      </c>
      <c r="AK20" s="283">
        <v>0</v>
      </c>
      <c r="AL20" s="283">
        <v>11935125</v>
      </c>
      <c r="AM20" s="262">
        <v>5000728614</v>
      </c>
      <c r="AN20" s="262">
        <v>1</v>
      </c>
      <c r="AO20" s="262">
        <v>601728</v>
      </c>
      <c r="AP20" s="262">
        <v>1</v>
      </c>
      <c r="AQ20" s="263">
        <v>45526</v>
      </c>
      <c r="AR20" s="284">
        <v>8232</v>
      </c>
      <c r="AS20" s="285">
        <v>2652250</v>
      </c>
      <c r="AT20" s="286">
        <v>45530</v>
      </c>
      <c r="AU20" s="286">
        <v>45657</v>
      </c>
      <c r="AV20" s="287" t="s">
        <v>267</v>
      </c>
      <c r="AW20" s="288">
        <v>442041.66666666663</v>
      </c>
      <c r="AX20" s="288">
        <v>2652250</v>
      </c>
      <c r="AY20" s="288">
        <v>2652250</v>
      </c>
      <c r="AZ20" s="288">
        <v>2652250</v>
      </c>
      <c r="BA20" s="288">
        <v>2652250</v>
      </c>
      <c r="BB20" s="299">
        <v>884083.33333333326</v>
      </c>
      <c r="BC20" s="290">
        <v>0</v>
      </c>
      <c r="BD20" s="264"/>
      <c r="BE20" s="265">
        <v>11935125</v>
      </c>
      <c r="BF20" s="265">
        <v>11935125</v>
      </c>
      <c r="BG20" s="261">
        <v>0</v>
      </c>
      <c r="BH20" s="261">
        <v>0</v>
      </c>
      <c r="BI20" s="261">
        <v>0</v>
      </c>
    </row>
    <row r="21" spans="1:61" s="262" customFormat="1" ht="12" x14ac:dyDescent="0.3">
      <c r="A21" s="261">
        <v>2024</v>
      </c>
      <c r="B21" s="262">
        <v>8</v>
      </c>
      <c r="C21" s="263">
        <v>45292</v>
      </c>
      <c r="D21" s="263">
        <v>45535</v>
      </c>
      <c r="E21" s="262" t="s">
        <v>515</v>
      </c>
      <c r="F21" s="263">
        <v>45526</v>
      </c>
      <c r="G21" s="262" t="s">
        <v>516</v>
      </c>
      <c r="H21" s="262" t="s">
        <v>517</v>
      </c>
      <c r="I21" s="261" t="s">
        <v>577</v>
      </c>
      <c r="J21" s="263">
        <v>45526</v>
      </c>
      <c r="K21" s="263">
        <v>45657</v>
      </c>
      <c r="L21" s="262" t="s">
        <v>570</v>
      </c>
      <c r="M21" s="262" t="s">
        <v>520</v>
      </c>
      <c r="N21" s="262" t="s">
        <v>521</v>
      </c>
      <c r="O21" s="301">
        <v>1978</v>
      </c>
      <c r="P21" s="262">
        <v>1864</v>
      </c>
      <c r="Q21" s="261" t="s">
        <v>571</v>
      </c>
      <c r="R21" s="261" t="s">
        <v>523</v>
      </c>
      <c r="S21" s="261" t="s">
        <v>301</v>
      </c>
      <c r="T21" s="262" t="s">
        <v>524</v>
      </c>
      <c r="U21" s="262" t="s">
        <v>525</v>
      </c>
      <c r="V21" s="262" t="s">
        <v>572</v>
      </c>
      <c r="W21" s="262" t="s">
        <v>573</v>
      </c>
      <c r="X21" s="261" t="s">
        <v>528</v>
      </c>
      <c r="Y21" s="262" t="s">
        <v>529</v>
      </c>
      <c r="Z21" s="262" t="s">
        <v>301</v>
      </c>
      <c r="AA21" s="262" t="s">
        <v>346</v>
      </c>
      <c r="AB21" s="262" t="s">
        <v>530</v>
      </c>
      <c r="AC21" s="262" t="s">
        <v>578</v>
      </c>
      <c r="AD21" s="262" t="s">
        <v>532</v>
      </c>
      <c r="AE21" s="262" t="s">
        <v>579</v>
      </c>
      <c r="AF21" s="262" t="s">
        <v>580</v>
      </c>
      <c r="AG21" s="283">
        <v>11935125</v>
      </c>
      <c r="AH21" s="283">
        <v>0</v>
      </c>
      <c r="AI21" s="283">
        <v>0</v>
      </c>
      <c r="AJ21" s="283">
        <v>11935125</v>
      </c>
      <c r="AK21" s="283">
        <v>0</v>
      </c>
      <c r="AL21" s="283">
        <v>11935125</v>
      </c>
      <c r="AM21" s="262">
        <v>5000728614</v>
      </c>
      <c r="AN21" s="262">
        <v>2</v>
      </c>
      <c r="AO21" s="262">
        <v>601728</v>
      </c>
      <c r="AP21" s="262">
        <v>2</v>
      </c>
      <c r="AQ21" s="263">
        <v>45526</v>
      </c>
      <c r="AR21" s="284">
        <v>8232</v>
      </c>
      <c r="AS21" s="285">
        <v>2652250</v>
      </c>
      <c r="AT21" s="286">
        <v>45530</v>
      </c>
      <c r="AU21" s="286">
        <v>45657</v>
      </c>
      <c r="AV21" s="287" t="s">
        <v>267</v>
      </c>
      <c r="AW21" s="288">
        <v>442041.66666666663</v>
      </c>
      <c r="AX21" s="288">
        <v>2652250</v>
      </c>
      <c r="AY21" s="288">
        <v>2652250</v>
      </c>
      <c r="AZ21" s="288">
        <v>2652250</v>
      </c>
      <c r="BA21" s="288">
        <v>2652250</v>
      </c>
      <c r="BB21" s="299">
        <v>884083.33333333326</v>
      </c>
      <c r="BC21" s="290">
        <v>0</v>
      </c>
      <c r="BD21" s="264"/>
      <c r="BE21" s="265">
        <v>0</v>
      </c>
      <c r="BF21" s="265">
        <v>0</v>
      </c>
      <c r="BG21" s="261">
        <v>0</v>
      </c>
      <c r="BH21" s="261">
        <v>0</v>
      </c>
      <c r="BI21" s="261">
        <v>0</v>
      </c>
    </row>
    <row r="22" spans="1:61" s="268" customFormat="1" ht="12" x14ac:dyDescent="0.3">
      <c r="A22" s="266">
        <v>2024</v>
      </c>
      <c r="B22" s="262">
        <v>8</v>
      </c>
      <c r="C22" s="263">
        <v>45292</v>
      </c>
      <c r="D22" s="263">
        <v>45535</v>
      </c>
      <c r="E22" s="262" t="s">
        <v>515</v>
      </c>
      <c r="F22" s="263">
        <v>45526</v>
      </c>
      <c r="G22" s="262" t="s">
        <v>516</v>
      </c>
      <c r="H22" s="262" t="s">
        <v>517</v>
      </c>
      <c r="I22" s="266" t="s">
        <v>581</v>
      </c>
      <c r="J22" s="263">
        <v>45526</v>
      </c>
      <c r="K22" s="263">
        <v>45657</v>
      </c>
      <c r="L22" s="262" t="s">
        <v>570</v>
      </c>
      <c r="M22" s="262" t="s">
        <v>520</v>
      </c>
      <c r="N22" s="262" t="s">
        <v>521</v>
      </c>
      <c r="O22" s="301">
        <v>1440</v>
      </c>
      <c r="P22" s="262">
        <v>1868</v>
      </c>
      <c r="Q22" s="266" t="s">
        <v>582</v>
      </c>
      <c r="R22" s="266" t="s">
        <v>523</v>
      </c>
      <c r="S22" s="266" t="s">
        <v>301</v>
      </c>
      <c r="T22" s="262" t="s">
        <v>524</v>
      </c>
      <c r="U22" s="262" t="s">
        <v>525</v>
      </c>
      <c r="V22" s="262" t="s">
        <v>572</v>
      </c>
      <c r="W22" s="262" t="s">
        <v>573</v>
      </c>
      <c r="X22" s="266" t="s">
        <v>528</v>
      </c>
      <c r="Y22" s="262" t="s">
        <v>529</v>
      </c>
      <c r="Z22" s="262" t="s">
        <v>301</v>
      </c>
      <c r="AA22" s="262" t="s">
        <v>346</v>
      </c>
      <c r="AB22" s="262" t="s">
        <v>530</v>
      </c>
      <c r="AC22" s="262" t="s">
        <v>583</v>
      </c>
      <c r="AD22" s="262" t="s">
        <v>532</v>
      </c>
      <c r="AE22" s="262" t="s">
        <v>584</v>
      </c>
      <c r="AF22" s="268" t="s">
        <v>585</v>
      </c>
      <c r="AG22" s="291">
        <v>11935125</v>
      </c>
      <c r="AH22" s="291">
        <v>0</v>
      </c>
      <c r="AI22" s="291">
        <v>0</v>
      </c>
      <c r="AJ22" s="291">
        <v>11935125</v>
      </c>
      <c r="AK22" s="291">
        <v>0</v>
      </c>
      <c r="AL22" s="291">
        <v>11935125</v>
      </c>
      <c r="AM22" s="262">
        <v>5000728885</v>
      </c>
      <c r="AN22" s="262">
        <v>1</v>
      </c>
      <c r="AO22" s="262">
        <v>590313</v>
      </c>
      <c r="AP22" s="262">
        <v>1</v>
      </c>
      <c r="AQ22" s="263">
        <v>45526</v>
      </c>
      <c r="AR22" s="292">
        <v>8232</v>
      </c>
      <c r="AS22" s="293">
        <v>2652250</v>
      </c>
      <c r="AT22" s="294">
        <v>45537</v>
      </c>
      <c r="AU22" s="294">
        <v>45657</v>
      </c>
      <c r="AV22" s="295" t="s">
        <v>267</v>
      </c>
      <c r="AW22" s="296">
        <v>0</v>
      </c>
      <c r="AX22" s="296">
        <v>2563841.6666666665</v>
      </c>
      <c r="AY22" s="296">
        <v>2652250</v>
      </c>
      <c r="AZ22" s="296">
        <v>2652250</v>
      </c>
      <c r="BA22" s="296">
        <v>2652250</v>
      </c>
      <c r="BB22" s="289">
        <v>1414533.3333333333</v>
      </c>
      <c r="BC22" s="297">
        <v>0</v>
      </c>
      <c r="BD22" s="267"/>
      <c r="BE22" s="265">
        <v>11935125</v>
      </c>
      <c r="BF22" s="265">
        <v>11935125</v>
      </c>
      <c r="BG22" s="266">
        <v>0</v>
      </c>
      <c r="BH22" s="266">
        <v>0</v>
      </c>
      <c r="BI22" s="266">
        <v>0</v>
      </c>
    </row>
    <row r="23" spans="1:61" s="268" customFormat="1" ht="12" x14ac:dyDescent="0.3">
      <c r="A23" s="266">
        <v>2024</v>
      </c>
      <c r="B23" s="262">
        <v>8</v>
      </c>
      <c r="C23" s="263">
        <v>45292</v>
      </c>
      <c r="D23" s="263">
        <v>45535</v>
      </c>
      <c r="E23" s="262" t="s">
        <v>515</v>
      </c>
      <c r="F23" s="263">
        <v>45526</v>
      </c>
      <c r="G23" s="262" t="s">
        <v>516</v>
      </c>
      <c r="H23" s="262" t="s">
        <v>517</v>
      </c>
      <c r="I23" s="266" t="s">
        <v>581</v>
      </c>
      <c r="J23" s="263">
        <v>45526</v>
      </c>
      <c r="K23" s="263">
        <v>45657</v>
      </c>
      <c r="L23" s="262" t="s">
        <v>570</v>
      </c>
      <c r="M23" s="262" t="s">
        <v>520</v>
      </c>
      <c r="N23" s="262" t="s">
        <v>521</v>
      </c>
      <c r="O23" s="301">
        <v>1440</v>
      </c>
      <c r="P23" s="262">
        <v>1868</v>
      </c>
      <c r="Q23" s="266" t="s">
        <v>582</v>
      </c>
      <c r="R23" s="266" t="s">
        <v>523</v>
      </c>
      <c r="S23" s="266" t="s">
        <v>301</v>
      </c>
      <c r="T23" s="262" t="s">
        <v>524</v>
      </c>
      <c r="U23" s="262" t="s">
        <v>525</v>
      </c>
      <c r="V23" s="262" t="s">
        <v>572</v>
      </c>
      <c r="W23" s="262" t="s">
        <v>573</v>
      </c>
      <c r="X23" s="266" t="s">
        <v>528</v>
      </c>
      <c r="Y23" s="262" t="s">
        <v>529</v>
      </c>
      <c r="Z23" s="262" t="s">
        <v>301</v>
      </c>
      <c r="AA23" s="262" t="s">
        <v>346</v>
      </c>
      <c r="AB23" s="262" t="s">
        <v>530</v>
      </c>
      <c r="AC23" s="262" t="s">
        <v>583</v>
      </c>
      <c r="AD23" s="262" t="s">
        <v>532</v>
      </c>
      <c r="AE23" s="262" t="s">
        <v>584</v>
      </c>
      <c r="AF23" s="268" t="s">
        <v>585</v>
      </c>
      <c r="AG23" s="291">
        <v>11935125</v>
      </c>
      <c r="AH23" s="291">
        <v>0</v>
      </c>
      <c r="AI23" s="291">
        <v>0</v>
      </c>
      <c r="AJ23" s="291">
        <v>11935125</v>
      </c>
      <c r="AK23" s="291">
        <v>0</v>
      </c>
      <c r="AL23" s="291">
        <v>11935125</v>
      </c>
      <c r="AM23" s="262">
        <v>5000728885</v>
      </c>
      <c r="AN23" s="262">
        <v>2</v>
      </c>
      <c r="AO23" s="262">
        <v>590313</v>
      </c>
      <c r="AP23" s="262">
        <v>2</v>
      </c>
      <c r="AQ23" s="263">
        <v>45526</v>
      </c>
      <c r="AR23" s="292">
        <v>8232</v>
      </c>
      <c r="AS23" s="293">
        <v>2652250</v>
      </c>
      <c r="AT23" s="294">
        <v>45537</v>
      </c>
      <c r="AU23" s="294">
        <v>45657</v>
      </c>
      <c r="AV23" s="295" t="s">
        <v>267</v>
      </c>
      <c r="AW23" s="296">
        <v>0</v>
      </c>
      <c r="AX23" s="296">
        <v>2563841.6666666665</v>
      </c>
      <c r="AY23" s="296">
        <v>2652250</v>
      </c>
      <c r="AZ23" s="296">
        <v>2652250</v>
      </c>
      <c r="BA23" s="296">
        <v>2652250</v>
      </c>
      <c r="BB23" s="289">
        <v>1414533.3333333333</v>
      </c>
      <c r="BC23" s="297">
        <v>0</v>
      </c>
      <c r="BD23" s="267"/>
      <c r="BE23" s="266">
        <v>0</v>
      </c>
      <c r="BF23" s="266">
        <v>0</v>
      </c>
      <c r="BG23" s="266">
        <v>0</v>
      </c>
      <c r="BH23" s="266">
        <v>0</v>
      </c>
      <c r="BI23" s="266">
        <v>0</v>
      </c>
    </row>
    <row r="24" spans="1:61" s="262" customFormat="1" ht="12" x14ac:dyDescent="0.3">
      <c r="A24" s="261">
        <v>2024</v>
      </c>
      <c r="B24" s="262">
        <v>8</v>
      </c>
      <c r="C24" s="263">
        <v>45292</v>
      </c>
      <c r="D24" s="263">
        <v>45535</v>
      </c>
      <c r="E24" s="262" t="s">
        <v>515</v>
      </c>
      <c r="F24" s="263">
        <v>45533</v>
      </c>
      <c r="G24" s="262" t="s">
        <v>516</v>
      </c>
      <c r="H24" s="262" t="s">
        <v>517</v>
      </c>
      <c r="I24" s="261" t="s">
        <v>586</v>
      </c>
      <c r="J24" s="263">
        <v>45532</v>
      </c>
      <c r="K24" s="263">
        <v>45657</v>
      </c>
      <c r="L24" s="262" t="s">
        <v>587</v>
      </c>
      <c r="M24" s="262" t="s">
        <v>520</v>
      </c>
      <c r="N24" s="262" t="s">
        <v>521</v>
      </c>
      <c r="O24" s="301">
        <v>1441</v>
      </c>
      <c r="P24" s="262">
        <v>1913</v>
      </c>
      <c r="Q24" s="261" t="s">
        <v>582</v>
      </c>
      <c r="R24" s="261" t="s">
        <v>523</v>
      </c>
      <c r="S24" s="261" t="s">
        <v>301</v>
      </c>
      <c r="T24" s="262" t="s">
        <v>524</v>
      </c>
      <c r="U24" s="262" t="s">
        <v>525</v>
      </c>
      <c r="V24" s="262" t="s">
        <v>572</v>
      </c>
      <c r="W24" s="262" t="s">
        <v>573</v>
      </c>
      <c r="X24" s="261" t="s">
        <v>528</v>
      </c>
      <c r="Y24" s="262" t="s">
        <v>529</v>
      </c>
      <c r="Z24" s="262" t="s">
        <v>301</v>
      </c>
      <c r="AA24" s="262" t="s">
        <v>346</v>
      </c>
      <c r="AB24" s="262" t="s">
        <v>530</v>
      </c>
      <c r="AC24" s="262" t="s">
        <v>588</v>
      </c>
      <c r="AD24" s="262" t="s">
        <v>532</v>
      </c>
      <c r="AE24" s="262" t="s">
        <v>589</v>
      </c>
      <c r="AF24" s="262" t="s">
        <v>590</v>
      </c>
      <c r="AG24" s="283">
        <v>11935125</v>
      </c>
      <c r="AH24" s="283">
        <v>0</v>
      </c>
      <c r="AI24" s="283">
        <v>0</v>
      </c>
      <c r="AJ24" s="283">
        <v>11935125</v>
      </c>
      <c r="AK24" s="283">
        <v>0</v>
      </c>
      <c r="AL24" s="283">
        <v>11935125</v>
      </c>
      <c r="AM24" s="262">
        <v>5000732000</v>
      </c>
      <c r="AN24" s="262">
        <v>1</v>
      </c>
      <c r="AO24" s="262">
        <v>590316</v>
      </c>
      <c r="AP24" s="262">
        <v>1</v>
      </c>
      <c r="AQ24" s="263">
        <v>45533</v>
      </c>
      <c r="AR24" s="284">
        <v>8232</v>
      </c>
      <c r="AS24" s="285">
        <v>2652250</v>
      </c>
      <c r="AT24" s="286">
        <v>45533</v>
      </c>
      <c r="AU24" s="286">
        <v>45657</v>
      </c>
      <c r="AV24" s="287" t="s">
        <v>267</v>
      </c>
      <c r="AW24" s="288">
        <v>88408.333333333328</v>
      </c>
      <c r="AX24" s="288">
        <v>2652250</v>
      </c>
      <c r="AY24" s="288">
        <v>2652250</v>
      </c>
      <c r="AZ24" s="288">
        <v>2652250</v>
      </c>
      <c r="BA24" s="288">
        <v>2652250</v>
      </c>
      <c r="BB24" s="299">
        <v>1237716.6666666665</v>
      </c>
      <c r="BC24" s="290">
        <v>0</v>
      </c>
      <c r="BD24" s="264"/>
      <c r="BE24" s="265">
        <v>11935125</v>
      </c>
      <c r="BF24" s="265">
        <v>11935125</v>
      </c>
      <c r="BG24" s="261">
        <v>0</v>
      </c>
      <c r="BH24" s="261">
        <v>0</v>
      </c>
      <c r="BI24" s="261">
        <v>0</v>
      </c>
    </row>
    <row r="25" spans="1:61" s="262" customFormat="1" ht="12" x14ac:dyDescent="0.3">
      <c r="A25" s="261">
        <v>2024</v>
      </c>
      <c r="B25" s="262">
        <v>8</v>
      </c>
      <c r="C25" s="263">
        <v>45292</v>
      </c>
      <c r="D25" s="263">
        <v>45535</v>
      </c>
      <c r="E25" s="262" t="s">
        <v>515</v>
      </c>
      <c r="F25" s="263">
        <v>45533</v>
      </c>
      <c r="G25" s="262" t="s">
        <v>516</v>
      </c>
      <c r="H25" s="262" t="s">
        <v>517</v>
      </c>
      <c r="I25" s="261" t="s">
        <v>586</v>
      </c>
      <c r="J25" s="263">
        <v>45532</v>
      </c>
      <c r="K25" s="263">
        <v>45657</v>
      </c>
      <c r="L25" s="262" t="s">
        <v>587</v>
      </c>
      <c r="M25" s="262" t="s">
        <v>520</v>
      </c>
      <c r="N25" s="262" t="s">
        <v>521</v>
      </c>
      <c r="O25" s="301">
        <v>1441</v>
      </c>
      <c r="P25" s="262">
        <v>1913</v>
      </c>
      <c r="Q25" s="261" t="s">
        <v>582</v>
      </c>
      <c r="R25" s="261" t="s">
        <v>523</v>
      </c>
      <c r="S25" s="261" t="s">
        <v>301</v>
      </c>
      <c r="T25" s="262" t="s">
        <v>524</v>
      </c>
      <c r="U25" s="262" t="s">
        <v>525</v>
      </c>
      <c r="V25" s="262" t="s">
        <v>572</v>
      </c>
      <c r="W25" s="262" t="s">
        <v>573</v>
      </c>
      <c r="X25" s="261" t="s">
        <v>528</v>
      </c>
      <c r="Y25" s="262" t="s">
        <v>529</v>
      </c>
      <c r="Z25" s="262" t="s">
        <v>301</v>
      </c>
      <c r="AA25" s="262" t="s">
        <v>346</v>
      </c>
      <c r="AB25" s="262" t="s">
        <v>530</v>
      </c>
      <c r="AC25" s="262" t="s">
        <v>588</v>
      </c>
      <c r="AD25" s="262" t="s">
        <v>532</v>
      </c>
      <c r="AE25" s="262" t="s">
        <v>589</v>
      </c>
      <c r="AF25" s="262" t="s">
        <v>590</v>
      </c>
      <c r="AG25" s="283">
        <v>11935125</v>
      </c>
      <c r="AH25" s="283">
        <v>0</v>
      </c>
      <c r="AI25" s="283">
        <v>0</v>
      </c>
      <c r="AJ25" s="283">
        <v>11935125</v>
      </c>
      <c r="AK25" s="283">
        <v>0</v>
      </c>
      <c r="AL25" s="283">
        <v>11935125</v>
      </c>
      <c r="AM25" s="262">
        <v>5000732000</v>
      </c>
      <c r="AN25" s="262">
        <v>2</v>
      </c>
      <c r="AO25" s="262">
        <v>590316</v>
      </c>
      <c r="AP25" s="262">
        <v>2</v>
      </c>
      <c r="AQ25" s="263">
        <v>45533</v>
      </c>
      <c r="AR25" s="284">
        <v>8232</v>
      </c>
      <c r="AS25" s="285">
        <v>2652250</v>
      </c>
      <c r="AT25" s="286">
        <v>45533</v>
      </c>
      <c r="AU25" s="286">
        <v>45657</v>
      </c>
      <c r="AV25" s="287" t="s">
        <v>267</v>
      </c>
      <c r="AW25" s="288">
        <v>88408.333333333328</v>
      </c>
      <c r="AX25" s="288">
        <v>2652250</v>
      </c>
      <c r="AY25" s="288">
        <v>2652250</v>
      </c>
      <c r="AZ25" s="288">
        <v>2652250</v>
      </c>
      <c r="BA25" s="288">
        <v>2652250</v>
      </c>
      <c r="BB25" s="299">
        <v>1237716.6666666665</v>
      </c>
      <c r="BC25" s="290">
        <v>0</v>
      </c>
      <c r="BD25" s="264"/>
      <c r="BE25" s="261">
        <v>0</v>
      </c>
      <c r="BF25" s="261">
        <v>0</v>
      </c>
      <c r="BG25" s="261">
        <v>0</v>
      </c>
      <c r="BH25" s="261">
        <v>0</v>
      </c>
      <c r="BI25" s="261">
        <v>0</v>
      </c>
    </row>
    <row r="26" spans="1:61" s="268" customFormat="1" ht="12" x14ac:dyDescent="0.3">
      <c r="A26" s="266">
        <v>2024</v>
      </c>
      <c r="B26" s="262">
        <v>8</v>
      </c>
      <c r="C26" s="263">
        <v>45292</v>
      </c>
      <c r="D26" s="263">
        <v>45535</v>
      </c>
      <c r="E26" s="262" t="s">
        <v>515</v>
      </c>
      <c r="F26" s="263">
        <v>45533</v>
      </c>
      <c r="G26" s="262" t="s">
        <v>516</v>
      </c>
      <c r="H26" s="262" t="s">
        <v>517</v>
      </c>
      <c r="I26" s="266" t="s">
        <v>591</v>
      </c>
      <c r="J26" s="263">
        <v>45532</v>
      </c>
      <c r="K26" s="263">
        <v>45657</v>
      </c>
      <c r="L26" s="262" t="s">
        <v>587</v>
      </c>
      <c r="M26" s="262" t="s">
        <v>520</v>
      </c>
      <c r="N26" s="262" t="s">
        <v>521</v>
      </c>
      <c r="O26" s="301">
        <v>1443</v>
      </c>
      <c r="P26" s="262">
        <v>1915</v>
      </c>
      <c r="Q26" s="266" t="s">
        <v>571</v>
      </c>
      <c r="R26" s="266" t="s">
        <v>523</v>
      </c>
      <c r="S26" s="266" t="s">
        <v>301</v>
      </c>
      <c r="T26" s="262" t="s">
        <v>524</v>
      </c>
      <c r="U26" s="262" t="s">
        <v>525</v>
      </c>
      <c r="V26" s="262" t="s">
        <v>572</v>
      </c>
      <c r="W26" s="262" t="s">
        <v>573</v>
      </c>
      <c r="X26" s="266" t="s">
        <v>528</v>
      </c>
      <c r="Y26" s="262" t="s">
        <v>529</v>
      </c>
      <c r="Z26" s="262" t="s">
        <v>301</v>
      </c>
      <c r="AA26" s="262" t="s">
        <v>346</v>
      </c>
      <c r="AB26" s="262" t="s">
        <v>530</v>
      </c>
      <c r="AC26" s="262" t="s">
        <v>592</v>
      </c>
      <c r="AD26" s="262" t="s">
        <v>532</v>
      </c>
      <c r="AE26" s="262" t="s">
        <v>593</v>
      </c>
      <c r="AF26" s="268" t="s">
        <v>594</v>
      </c>
      <c r="AG26" s="291">
        <v>11935125</v>
      </c>
      <c r="AH26" s="291">
        <v>0</v>
      </c>
      <c r="AI26" s="291">
        <v>0</v>
      </c>
      <c r="AJ26" s="291">
        <v>11935125</v>
      </c>
      <c r="AK26" s="291">
        <v>0</v>
      </c>
      <c r="AL26" s="291">
        <v>11935125</v>
      </c>
      <c r="AM26" s="262">
        <v>5000732007</v>
      </c>
      <c r="AN26" s="262">
        <v>1</v>
      </c>
      <c r="AO26" s="262">
        <v>590322</v>
      </c>
      <c r="AP26" s="262">
        <v>1</v>
      </c>
      <c r="AQ26" s="263">
        <v>45533</v>
      </c>
      <c r="AR26" s="292">
        <v>8232</v>
      </c>
      <c r="AS26" s="293">
        <v>2652250</v>
      </c>
      <c r="AT26" s="294">
        <v>45533</v>
      </c>
      <c r="AU26" s="294">
        <v>45657</v>
      </c>
      <c r="AV26" s="295" t="s">
        <v>267</v>
      </c>
      <c r="AW26" s="296">
        <v>88408.333333333328</v>
      </c>
      <c r="AX26" s="296">
        <v>2652250</v>
      </c>
      <c r="AY26" s="296">
        <v>2652250</v>
      </c>
      <c r="AZ26" s="296">
        <v>2652250</v>
      </c>
      <c r="BA26" s="296">
        <v>2652250</v>
      </c>
      <c r="BB26" s="289">
        <v>1237716.6666666665</v>
      </c>
      <c r="BC26" s="297">
        <v>0</v>
      </c>
      <c r="BD26" s="267"/>
      <c r="BE26" s="265">
        <v>11935125</v>
      </c>
      <c r="BF26" s="265">
        <v>11935125</v>
      </c>
      <c r="BG26" s="266">
        <v>0</v>
      </c>
      <c r="BH26" s="266">
        <v>0</v>
      </c>
      <c r="BI26" s="266">
        <v>0</v>
      </c>
    </row>
    <row r="27" spans="1:61" s="268" customFormat="1" ht="12" x14ac:dyDescent="0.3">
      <c r="A27" s="266">
        <v>2024</v>
      </c>
      <c r="B27" s="262">
        <v>8</v>
      </c>
      <c r="C27" s="263">
        <v>45292</v>
      </c>
      <c r="D27" s="263">
        <v>45535</v>
      </c>
      <c r="E27" s="262" t="s">
        <v>515</v>
      </c>
      <c r="F27" s="263">
        <v>45533</v>
      </c>
      <c r="G27" s="262" t="s">
        <v>516</v>
      </c>
      <c r="H27" s="262" t="s">
        <v>517</v>
      </c>
      <c r="I27" s="266" t="s">
        <v>591</v>
      </c>
      <c r="J27" s="263">
        <v>45532</v>
      </c>
      <c r="K27" s="263">
        <v>45657</v>
      </c>
      <c r="L27" s="262" t="s">
        <v>587</v>
      </c>
      <c r="M27" s="262" t="s">
        <v>520</v>
      </c>
      <c r="N27" s="262" t="s">
        <v>521</v>
      </c>
      <c r="O27" s="301">
        <v>1443</v>
      </c>
      <c r="P27" s="262">
        <v>1915</v>
      </c>
      <c r="Q27" s="266" t="s">
        <v>571</v>
      </c>
      <c r="R27" s="266" t="s">
        <v>523</v>
      </c>
      <c r="S27" s="266" t="s">
        <v>301</v>
      </c>
      <c r="T27" s="262" t="s">
        <v>524</v>
      </c>
      <c r="U27" s="262" t="s">
        <v>525</v>
      </c>
      <c r="V27" s="262" t="s">
        <v>572</v>
      </c>
      <c r="W27" s="262" t="s">
        <v>573</v>
      </c>
      <c r="X27" s="266" t="s">
        <v>528</v>
      </c>
      <c r="Y27" s="262" t="s">
        <v>529</v>
      </c>
      <c r="Z27" s="262" t="s">
        <v>301</v>
      </c>
      <c r="AA27" s="262" t="s">
        <v>346</v>
      </c>
      <c r="AB27" s="262" t="s">
        <v>530</v>
      </c>
      <c r="AC27" s="262" t="s">
        <v>592</v>
      </c>
      <c r="AD27" s="262" t="s">
        <v>532</v>
      </c>
      <c r="AE27" s="262" t="s">
        <v>593</v>
      </c>
      <c r="AF27" s="268" t="s">
        <v>594</v>
      </c>
      <c r="AG27" s="291">
        <v>11935125</v>
      </c>
      <c r="AH27" s="291">
        <v>0</v>
      </c>
      <c r="AI27" s="291">
        <v>0</v>
      </c>
      <c r="AJ27" s="291">
        <v>11935125</v>
      </c>
      <c r="AK27" s="291">
        <v>0</v>
      </c>
      <c r="AL27" s="291">
        <v>11935125</v>
      </c>
      <c r="AM27" s="262">
        <v>5000732007</v>
      </c>
      <c r="AN27" s="262">
        <v>2</v>
      </c>
      <c r="AO27" s="262">
        <v>590322</v>
      </c>
      <c r="AP27" s="262">
        <v>2</v>
      </c>
      <c r="AQ27" s="263">
        <v>45533</v>
      </c>
      <c r="AR27" s="292">
        <v>8232</v>
      </c>
      <c r="AS27" s="293">
        <v>2652250</v>
      </c>
      <c r="AT27" s="294">
        <v>45533</v>
      </c>
      <c r="AU27" s="294">
        <v>45657</v>
      </c>
      <c r="AV27" s="295" t="s">
        <v>267</v>
      </c>
      <c r="AW27" s="296">
        <v>88408.333333333328</v>
      </c>
      <c r="AX27" s="296">
        <v>2652250</v>
      </c>
      <c r="AY27" s="296">
        <v>2652250</v>
      </c>
      <c r="AZ27" s="296">
        <v>2652250</v>
      </c>
      <c r="BA27" s="296">
        <v>2652250</v>
      </c>
      <c r="BB27" s="289">
        <v>1237716.6666666665</v>
      </c>
      <c r="BC27" s="297">
        <v>0</v>
      </c>
      <c r="BD27" s="267"/>
      <c r="BE27" s="266">
        <v>0</v>
      </c>
      <c r="BF27" s="266">
        <v>0</v>
      </c>
      <c r="BG27" s="266">
        <v>0</v>
      </c>
      <c r="BH27" s="266">
        <v>0</v>
      </c>
      <c r="BI27" s="266">
        <v>0</v>
      </c>
    </row>
    <row r="28" spans="1:61" s="262" customFormat="1" ht="12" x14ac:dyDescent="0.3">
      <c r="A28" s="261">
        <v>2024</v>
      </c>
      <c r="B28" s="262">
        <v>8</v>
      </c>
      <c r="C28" s="263">
        <v>45292</v>
      </c>
      <c r="D28" s="263">
        <v>45535</v>
      </c>
      <c r="E28" s="262" t="s">
        <v>515</v>
      </c>
      <c r="F28" s="263">
        <v>45533</v>
      </c>
      <c r="G28" s="262" t="s">
        <v>516</v>
      </c>
      <c r="H28" s="262" t="s">
        <v>517</v>
      </c>
      <c r="I28" s="261" t="s">
        <v>595</v>
      </c>
      <c r="J28" s="263">
        <v>45532</v>
      </c>
      <c r="K28" s="263">
        <v>45657</v>
      </c>
      <c r="L28" s="262" t="s">
        <v>587</v>
      </c>
      <c r="M28" s="262" t="s">
        <v>520</v>
      </c>
      <c r="N28" s="262" t="s">
        <v>521</v>
      </c>
      <c r="O28" s="301">
        <v>1446</v>
      </c>
      <c r="P28" s="262">
        <v>1916</v>
      </c>
      <c r="Q28" s="261" t="s">
        <v>571</v>
      </c>
      <c r="R28" s="261" t="s">
        <v>523</v>
      </c>
      <c r="S28" s="261" t="s">
        <v>301</v>
      </c>
      <c r="T28" s="262" t="s">
        <v>524</v>
      </c>
      <c r="U28" s="262" t="s">
        <v>525</v>
      </c>
      <c r="V28" s="262" t="s">
        <v>572</v>
      </c>
      <c r="W28" s="262" t="s">
        <v>573</v>
      </c>
      <c r="X28" s="261" t="s">
        <v>528</v>
      </c>
      <c r="Y28" s="262" t="s">
        <v>529</v>
      </c>
      <c r="Z28" s="262" t="s">
        <v>301</v>
      </c>
      <c r="AA28" s="262" t="s">
        <v>346</v>
      </c>
      <c r="AB28" s="262" t="s">
        <v>530</v>
      </c>
      <c r="AC28" s="262" t="s">
        <v>596</v>
      </c>
      <c r="AD28" s="262" t="s">
        <v>532</v>
      </c>
      <c r="AE28" s="262" t="s">
        <v>597</v>
      </c>
      <c r="AF28" s="262" t="s">
        <v>598</v>
      </c>
      <c r="AG28" s="283">
        <v>11935125</v>
      </c>
      <c r="AH28" s="283">
        <v>0</v>
      </c>
      <c r="AI28" s="283">
        <v>0</v>
      </c>
      <c r="AJ28" s="283">
        <v>11935125</v>
      </c>
      <c r="AK28" s="283">
        <v>0</v>
      </c>
      <c r="AL28" s="283">
        <v>11935125</v>
      </c>
      <c r="AM28" s="262">
        <v>5000732012</v>
      </c>
      <c r="AN28" s="262">
        <v>1</v>
      </c>
      <c r="AO28" s="262">
        <v>590330</v>
      </c>
      <c r="AP28" s="262">
        <v>1</v>
      </c>
      <c r="AQ28" s="263">
        <v>45533</v>
      </c>
      <c r="AR28" s="284">
        <v>8232</v>
      </c>
      <c r="AS28" s="285">
        <v>2652250</v>
      </c>
      <c r="AT28" s="286">
        <v>45537</v>
      </c>
      <c r="AU28" s="286">
        <v>45657</v>
      </c>
      <c r="AV28" s="287" t="s">
        <v>267</v>
      </c>
      <c r="AW28" s="288">
        <v>0</v>
      </c>
      <c r="AX28" s="288">
        <v>2563841.6666666665</v>
      </c>
      <c r="AY28" s="288">
        <v>2652250</v>
      </c>
      <c r="AZ28" s="288">
        <v>2652250</v>
      </c>
      <c r="BA28" s="288">
        <v>2652250</v>
      </c>
      <c r="BB28" s="299">
        <v>1414533.3333333333</v>
      </c>
      <c r="BC28" s="290">
        <v>0</v>
      </c>
      <c r="BD28" s="264"/>
      <c r="BE28" s="265">
        <v>11935125</v>
      </c>
      <c r="BF28" s="265">
        <v>11935125</v>
      </c>
      <c r="BG28" s="261">
        <v>0</v>
      </c>
      <c r="BH28" s="261">
        <v>0</v>
      </c>
      <c r="BI28" s="261">
        <v>0</v>
      </c>
    </row>
    <row r="29" spans="1:61" s="262" customFormat="1" ht="12" x14ac:dyDescent="0.3">
      <c r="A29" s="261">
        <v>2024</v>
      </c>
      <c r="B29" s="262">
        <v>8</v>
      </c>
      <c r="C29" s="263">
        <v>45292</v>
      </c>
      <c r="D29" s="263">
        <v>45535</v>
      </c>
      <c r="E29" s="262" t="s">
        <v>515</v>
      </c>
      <c r="F29" s="263">
        <v>45533</v>
      </c>
      <c r="G29" s="262" t="s">
        <v>516</v>
      </c>
      <c r="H29" s="262" t="s">
        <v>517</v>
      </c>
      <c r="I29" s="261" t="s">
        <v>595</v>
      </c>
      <c r="J29" s="263">
        <v>45532</v>
      </c>
      <c r="K29" s="263">
        <v>45657</v>
      </c>
      <c r="L29" s="262" t="s">
        <v>587</v>
      </c>
      <c r="M29" s="262" t="s">
        <v>520</v>
      </c>
      <c r="N29" s="262" t="s">
        <v>521</v>
      </c>
      <c r="O29" s="301">
        <v>1446</v>
      </c>
      <c r="P29" s="262">
        <v>1916</v>
      </c>
      <c r="Q29" s="261" t="s">
        <v>571</v>
      </c>
      <c r="R29" s="261" t="s">
        <v>523</v>
      </c>
      <c r="S29" s="261" t="s">
        <v>301</v>
      </c>
      <c r="T29" s="262" t="s">
        <v>524</v>
      </c>
      <c r="U29" s="262" t="s">
        <v>525</v>
      </c>
      <c r="V29" s="262" t="s">
        <v>572</v>
      </c>
      <c r="W29" s="262" t="s">
        <v>573</v>
      </c>
      <c r="X29" s="261" t="s">
        <v>528</v>
      </c>
      <c r="Y29" s="262" t="s">
        <v>529</v>
      </c>
      <c r="Z29" s="262" t="s">
        <v>301</v>
      </c>
      <c r="AA29" s="262" t="s">
        <v>346</v>
      </c>
      <c r="AB29" s="262" t="s">
        <v>530</v>
      </c>
      <c r="AC29" s="262" t="s">
        <v>596</v>
      </c>
      <c r="AD29" s="262" t="s">
        <v>532</v>
      </c>
      <c r="AE29" s="262" t="s">
        <v>597</v>
      </c>
      <c r="AF29" s="262" t="s">
        <v>598</v>
      </c>
      <c r="AG29" s="283">
        <v>11935125</v>
      </c>
      <c r="AH29" s="283">
        <v>0</v>
      </c>
      <c r="AI29" s="283">
        <v>0</v>
      </c>
      <c r="AJ29" s="283">
        <v>11935125</v>
      </c>
      <c r="AK29" s="283">
        <v>0</v>
      </c>
      <c r="AL29" s="283">
        <v>11935125</v>
      </c>
      <c r="AM29" s="262">
        <v>5000732012</v>
      </c>
      <c r="AN29" s="262">
        <v>2</v>
      </c>
      <c r="AO29" s="262">
        <v>590330</v>
      </c>
      <c r="AP29" s="262">
        <v>2</v>
      </c>
      <c r="AQ29" s="263">
        <v>45533</v>
      </c>
      <c r="AR29" s="284">
        <v>8232</v>
      </c>
      <c r="AS29" s="285">
        <v>2652250</v>
      </c>
      <c r="AT29" s="286">
        <v>45537</v>
      </c>
      <c r="AU29" s="286">
        <v>45657</v>
      </c>
      <c r="AV29" s="287" t="s">
        <v>267</v>
      </c>
      <c r="AW29" s="288">
        <v>0</v>
      </c>
      <c r="AX29" s="288">
        <v>2563841.6666666665</v>
      </c>
      <c r="AY29" s="288">
        <v>2652250</v>
      </c>
      <c r="AZ29" s="288">
        <v>2652250</v>
      </c>
      <c r="BA29" s="288">
        <v>2652250</v>
      </c>
      <c r="BB29" s="299">
        <v>1414533.3333333333</v>
      </c>
      <c r="BC29" s="290">
        <v>0</v>
      </c>
      <c r="BD29" s="264"/>
      <c r="BE29" s="261">
        <v>0</v>
      </c>
      <c r="BF29" s="261">
        <v>0</v>
      </c>
      <c r="BG29" s="261">
        <v>0</v>
      </c>
      <c r="BH29" s="261">
        <v>0</v>
      </c>
      <c r="BI29" s="261">
        <v>0</v>
      </c>
    </row>
    <row r="30" spans="1:61" s="268" customFormat="1" ht="12" x14ac:dyDescent="0.3">
      <c r="A30" s="266">
        <v>2024</v>
      </c>
      <c r="B30" s="262">
        <v>8</v>
      </c>
      <c r="C30" s="263">
        <v>45292</v>
      </c>
      <c r="D30" s="263">
        <v>45535</v>
      </c>
      <c r="E30" s="262" t="s">
        <v>515</v>
      </c>
      <c r="F30" s="263">
        <v>45533</v>
      </c>
      <c r="G30" s="262" t="s">
        <v>516</v>
      </c>
      <c r="H30" s="262" t="s">
        <v>517</v>
      </c>
      <c r="I30" s="266" t="s">
        <v>599</v>
      </c>
      <c r="J30" s="263">
        <v>45532</v>
      </c>
      <c r="K30" s="263">
        <v>45657</v>
      </c>
      <c r="L30" s="262" t="s">
        <v>587</v>
      </c>
      <c r="M30" s="262" t="s">
        <v>520</v>
      </c>
      <c r="N30" s="262" t="s">
        <v>521</v>
      </c>
      <c r="O30" s="301">
        <v>1449</v>
      </c>
      <c r="P30" s="262">
        <v>1917</v>
      </c>
      <c r="Q30" s="266" t="s">
        <v>571</v>
      </c>
      <c r="R30" s="266" t="s">
        <v>523</v>
      </c>
      <c r="S30" s="266" t="s">
        <v>301</v>
      </c>
      <c r="T30" s="262" t="s">
        <v>524</v>
      </c>
      <c r="U30" s="262" t="s">
        <v>525</v>
      </c>
      <c r="V30" s="262" t="s">
        <v>572</v>
      </c>
      <c r="W30" s="262" t="s">
        <v>573</v>
      </c>
      <c r="X30" s="266" t="s">
        <v>528</v>
      </c>
      <c r="Y30" s="262" t="s">
        <v>529</v>
      </c>
      <c r="Z30" s="262" t="s">
        <v>301</v>
      </c>
      <c r="AA30" s="262" t="s">
        <v>346</v>
      </c>
      <c r="AB30" s="262" t="s">
        <v>530</v>
      </c>
      <c r="AC30" s="262" t="s">
        <v>600</v>
      </c>
      <c r="AD30" s="262" t="s">
        <v>532</v>
      </c>
      <c r="AE30" s="262" t="s">
        <v>601</v>
      </c>
      <c r="AF30" s="268" t="s">
        <v>602</v>
      </c>
      <c r="AG30" s="291">
        <v>11935125</v>
      </c>
      <c r="AH30" s="291">
        <v>0</v>
      </c>
      <c r="AI30" s="291">
        <v>0</v>
      </c>
      <c r="AJ30" s="291">
        <v>11935125</v>
      </c>
      <c r="AK30" s="291">
        <v>0</v>
      </c>
      <c r="AL30" s="291">
        <v>11935125</v>
      </c>
      <c r="AM30" s="262">
        <v>5000732015</v>
      </c>
      <c r="AN30" s="262">
        <v>1</v>
      </c>
      <c r="AO30" s="262">
        <v>590336</v>
      </c>
      <c r="AP30" s="262">
        <v>1</v>
      </c>
      <c r="AQ30" s="263">
        <v>45533</v>
      </c>
      <c r="AR30" s="292">
        <v>8232</v>
      </c>
      <c r="AS30" s="293">
        <v>2652250</v>
      </c>
      <c r="AT30" s="294">
        <v>45533</v>
      </c>
      <c r="AU30" s="294">
        <v>45657</v>
      </c>
      <c r="AV30" s="295" t="s">
        <v>267</v>
      </c>
      <c r="AW30" s="296">
        <v>88408.333333333328</v>
      </c>
      <c r="AX30" s="296">
        <v>2652250</v>
      </c>
      <c r="AY30" s="296">
        <v>2652250</v>
      </c>
      <c r="AZ30" s="296">
        <v>2652250</v>
      </c>
      <c r="BA30" s="296">
        <v>2652250</v>
      </c>
      <c r="BB30" s="289">
        <v>1237716.6666666665</v>
      </c>
      <c r="BC30" s="297">
        <v>0</v>
      </c>
      <c r="BD30" s="267"/>
      <c r="BE30" s="265">
        <v>11935125</v>
      </c>
      <c r="BF30" s="265">
        <v>11935125</v>
      </c>
      <c r="BG30" s="266">
        <v>0</v>
      </c>
      <c r="BH30" s="266">
        <v>0</v>
      </c>
      <c r="BI30" s="266">
        <v>0</v>
      </c>
    </row>
    <row r="31" spans="1:61" s="268" customFormat="1" ht="12" x14ac:dyDescent="0.3">
      <c r="A31" s="266">
        <v>2024</v>
      </c>
      <c r="B31" s="262">
        <v>8</v>
      </c>
      <c r="C31" s="263">
        <v>45292</v>
      </c>
      <c r="D31" s="263">
        <v>45535</v>
      </c>
      <c r="E31" s="262" t="s">
        <v>515</v>
      </c>
      <c r="F31" s="263">
        <v>45533</v>
      </c>
      <c r="G31" s="262" t="s">
        <v>516</v>
      </c>
      <c r="H31" s="262" t="s">
        <v>517</v>
      </c>
      <c r="I31" s="266" t="s">
        <v>599</v>
      </c>
      <c r="J31" s="263">
        <v>45532</v>
      </c>
      <c r="K31" s="263">
        <v>45657</v>
      </c>
      <c r="L31" s="262" t="s">
        <v>587</v>
      </c>
      <c r="M31" s="262" t="s">
        <v>520</v>
      </c>
      <c r="N31" s="262" t="s">
        <v>521</v>
      </c>
      <c r="O31" s="301">
        <v>1449</v>
      </c>
      <c r="P31" s="262">
        <v>1917</v>
      </c>
      <c r="Q31" s="266" t="s">
        <v>571</v>
      </c>
      <c r="R31" s="266" t="s">
        <v>523</v>
      </c>
      <c r="S31" s="266" t="s">
        <v>301</v>
      </c>
      <c r="T31" s="262" t="s">
        <v>524</v>
      </c>
      <c r="U31" s="262" t="s">
        <v>525</v>
      </c>
      <c r="V31" s="262" t="s">
        <v>572</v>
      </c>
      <c r="W31" s="262" t="s">
        <v>573</v>
      </c>
      <c r="X31" s="266" t="s">
        <v>528</v>
      </c>
      <c r="Y31" s="262" t="s">
        <v>529</v>
      </c>
      <c r="Z31" s="262" t="s">
        <v>301</v>
      </c>
      <c r="AA31" s="262" t="s">
        <v>346</v>
      </c>
      <c r="AB31" s="262" t="s">
        <v>530</v>
      </c>
      <c r="AC31" s="262" t="s">
        <v>600</v>
      </c>
      <c r="AD31" s="262" t="s">
        <v>532</v>
      </c>
      <c r="AE31" s="262" t="s">
        <v>601</v>
      </c>
      <c r="AF31" s="268" t="s">
        <v>602</v>
      </c>
      <c r="AG31" s="291">
        <v>11935125</v>
      </c>
      <c r="AH31" s="291">
        <v>0</v>
      </c>
      <c r="AI31" s="291">
        <v>0</v>
      </c>
      <c r="AJ31" s="291">
        <v>11935125</v>
      </c>
      <c r="AK31" s="291">
        <v>0</v>
      </c>
      <c r="AL31" s="291">
        <v>11935125</v>
      </c>
      <c r="AM31" s="262">
        <v>5000732015</v>
      </c>
      <c r="AN31" s="262">
        <v>2</v>
      </c>
      <c r="AO31" s="262">
        <v>590336</v>
      </c>
      <c r="AP31" s="262">
        <v>2</v>
      </c>
      <c r="AQ31" s="263">
        <v>45533</v>
      </c>
      <c r="AR31" s="292">
        <v>8232</v>
      </c>
      <c r="AS31" s="293">
        <v>2652250</v>
      </c>
      <c r="AT31" s="294">
        <v>45533</v>
      </c>
      <c r="AU31" s="294">
        <v>45657</v>
      </c>
      <c r="AV31" s="295" t="s">
        <v>267</v>
      </c>
      <c r="AW31" s="296">
        <v>88408.333333333328</v>
      </c>
      <c r="AX31" s="296">
        <v>2652250</v>
      </c>
      <c r="AY31" s="296">
        <v>2652250</v>
      </c>
      <c r="AZ31" s="296">
        <v>2652250</v>
      </c>
      <c r="BA31" s="296">
        <v>2652250</v>
      </c>
      <c r="BB31" s="289">
        <v>1237716.6666666665</v>
      </c>
      <c r="BC31" s="297">
        <v>0</v>
      </c>
      <c r="BD31" s="267"/>
      <c r="BE31" s="266">
        <v>0</v>
      </c>
      <c r="BF31" s="266">
        <v>0</v>
      </c>
      <c r="BG31" s="266">
        <v>0</v>
      </c>
      <c r="BH31" s="266">
        <v>0</v>
      </c>
      <c r="BI31" s="266">
        <v>0</v>
      </c>
    </row>
    <row r="32" spans="1:61" s="262" customFormat="1" ht="12" x14ac:dyDescent="0.3">
      <c r="A32" s="261">
        <v>2024</v>
      </c>
      <c r="B32" s="262">
        <v>8</v>
      </c>
      <c r="C32" s="263">
        <v>45292</v>
      </c>
      <c r="D32" s="263">
        <v>45535</v>
      </c>
      <c r="E32" s="262" t="s">
        <v>515</v>
      </c>
      <c r="F32" s="263">
        <v>45533</v>
      </c>
      <c r="G32" s="262" t="s">
        <v>516</v>
      </c>
      <c r="H32" s="262" t="s">
        <v>517</v>
      </c>
      <c r="I32" s="261" t="s">
        <v>603</v>
      </c>
      <c r="J32" s="263">
        <v>45532</v>
      </c>
      <c r="K32" s="263">
        <v>45657</v>
      </c>
      <c r="L32" s="262" t="s">
        <v>587</v>
      </c>
      <c r="M32" s="262" t="s">
        <v>520</v>
      </c>
      <c r="N32" s="262" t="s">
        <v>521</v>
      </c>
      <c r="O32" s="301">
        <v>1452</v>
      </c>
      <c r="P32" s="262">
        <v>1918</v>
      </c>
      <c r="Q32" s="261" t="s">
        <v>604</v>
      </c>
      <c r="R32" s="261" t="s">
        <v>523</v>
      </c>
      <c r="S32" s="261" t="s">
        <v>301</v>
      </c>
      <c r="T32" s="262" t="s">
        <v>524</v>
      </c>
      <c r="U32" s="262" t="s">
        <v>525</v>
      </c>
      <c r="V32" s="262" t="s">
        <v>572</v>
      </c>
      <c r="W32" s="262" t="s">
        <v>573</v>
      </c>
      <c r="X32" s="261" t="s">
        <v>528</v>
      </c>
      <c r="Y32" s="262" t="s">
        <v>529</v>
      </c>
      <c r="Z32" s="262" t="s">
        <v>301</v>
      </c>
      <c r="AA32" s="262" t="s">
        <v>346</v>
      </c>
      <c r="AB32" s="262" t="s">
        <v>530</v>
      </c>
      <c r="AC32" s="262" t="s">
        <v>605</v>
      </c>
      <c r="AD32" s="262" t="s">
        <v>532</v>
      </c>
      <c r="AE32" s="262" t="s">
        <v>606</v>
      </c>
      <c r="AF32" s="262" t="s">
        <v>607</v>
      </c>
      <c r="AG32" s="283">
        <v>11935125</v>
      </c>
      <c r="AH32" s="283">
        <v>0</v>
      </c>
      <c r="AI32" s="283">
        <v>0</v>
      </c>
      <c r="AJ32" s="283">
        <v>11935125</v>
      </c>
      <c r="AK32" s="283">
        <v>0</v>
      </c>
      <c r="AL32" s="283">
        <v>11935125</v>
      </c>
      <c r="AM32" s="262">
        <v>5000732018</v>
      </c>
      <c r="AN32" s="262">
        <v>1</v>
      </c>
      <c r="AO32" s="262">
        <v>590351</v>
      </c>
      <c r="AP32" s="262">
        <v>1</v>
      </c>
      <c r="AQ32" s="263">
        <v>45533</v>
      </c>
      <c r="AR32" s="284">
        <v>8232</v>
      </c>
      <c r="AS32" s="285">
        <v>2652250</v>
      </c>
      <c r="AT32" s="286">
        <v>45533</v>
      </c>
      <c r="AU32" s="286">
        <v>45657</v>
      </c>
      <c r="AV32" s="287" t="s">
        <v>267</v>
      </c>
      <c r="AW32" s="288">
        <v>88408.333333333328</v>
      </c>
      <c r="AX32" s="288">
        <v>2652250</v>
      </c>
      <c r="AY32" s="288">
        <v>2652250</v>
      </c>
      <c r="AZ32" s="288">
        <v>2652250</v>
      </c>
      <c r="BA32" s="288">
        <v>2652250</v>
      </c>
      <c r="BB32" s="299">
        <v>1237716.6666666665</v>
      </c>
      <c r="BC32" s="290">
        <v>0</v>
      </c>
      <c r="BD32" s="264"/>
      <c r="BE32" s="265">
        <v>11935125</v>
      </c>
      <c r="BF32" s="265">
        <v>11935125</v>
      </c>
      <c r="BG32" s="261">
        <v>0</v>
      </c>
      <c r="BH32" s="261">
        <v>0</v>
      </c>
      <c r="BI32" s="261">
        <v>0</v>
      </c>
    </row>
    <row r="33" spans="1:63" s="262" customFormat="1" ht="12" x14ac:dyDescent="0.3">
      <c r="A33" s="261">
        <v>2024</v>
      </c>
      <c r="B33" s="262">
        <v>8</v>
      </c>
      <c r="C33" s="263">
        <v>45292</v>
      </c>
      <c r="D33" s="263">
        <v>45535</v>
      </c>
      <c r="E33" s="262" t="s">
        <v>515</v>
      </c>
      <c r="F33" s="263">
        <v>45533</v>
      </c>
      <c r="G33" s="262" t="s">
        <v>516</v>
      </c>
      <c r="H33" s="262" t="s">
        <v>517</v>
      </c>
      <c r="I33" s="261" t="s">
        <v>603</v>
      </c>
      <c r="J33" s="263">
        <v>45532</v>
      </c>
      <c r="K33" s="263">
        <v>45657</v>
      </c>
      <c r="L33" s="262" t="s">
        <v>587</v>
      </c>
      <c r="M33" s="262" t="s">
        <v>520</v>
      </c>
      <c r="N33" s="262" t="s">
        <v>521</v>
      </c>
      <c r="O33" s="301">
        <v>1452</v>
      </c>
      <c r="P33" s="262">
        <v>1918</v>
      </c>
      <c r="Q33" s="261" t="s">
        <v>604</v>
      </c>
      <c r="R33" s="261" t="s">
        <v>523</v>
      </c>
      <c r="S33" s="261" t="s">
        <v>301</v>
      </c>
      <c r="T33" s="262" t="s">
        <v>524</v>
      </c>
      <c r="U33" s="262" t="s">
        <v>525</v>
      </c>
      <c r="V33" s="262" t="s">
        <v>572</v>
      </c>
      <c r="W33" s="262" t="s">
        <v>573</v>
      </c>
      <c r="X33" s="261" t="s">
        <v>528</v>
      </c>
      <c r="Y33" s="262" t="s">
        <v>529</v>
      </c>
      <c r="Z33" s="262" t="s">
        <v>301</v>
      </c>
      <c r="AA33" s="262" t="s">
        <v>346</v>
      </c>
      <c r="AB33" s="262" t="s">
        <v>530</v>
      </c>
      <c r="AC33" s="262" t="s">
        <v>605</v>
      </c>
      <c r="AD33" s="262" t="s">
        <v>532</v>
      </c>
      <c r="AE33" s="262" t="s">
        <v>606</v>
      </c>
      <c r="AF33" s="262" t="s">
        <v>607</v>
      </c>
      <c r="AG33" s="283">
        <v>11935125</v>
      </c>
      <c r="AH33" s="283">
        <v>0</v>
      </c>
      <c r="AI33" s="283">
        <v>0</v>
      </c>
      <c r="AJ33" s="283">
        <v>11935125</v>
      </c>
      <c r="AK33" s="283">
        <v>0</v>
      </c>
      <c r="AL33" s="283">
        <v>11935125</v>
      </c>
      <c r="AM33" s="262">
        <v>5000732018</v>
      </c>
      <c r="AN33" s="262">
        <v>2</v>
      </c>
      <c r="AO33" s="262">
        <v>590351</v>
      </c>
      <c r="AP33" s="262">
        <v>2</v>
      </c>
      <c r="AQ33" s="263">
        <v>45533</v>
      </c>
      <c r="AR33" s="284">
        <v>8232</v>
      </c>
      <c r="AS33" s="285">
        <v>2652250</v>
      </c>
      <c r="AT33" s="286">
        <v>45533</v>
      </c>
      <c r="AU33" s="286">
        <v>45657</v>
      </c>
      <c r="AV33" s="287" t="s">
        <v>267</v>
      </c>
      <c r="AW33" s="288">
        <v>88408.333333333328</v>
      </c>
      <c r="AX33" s="288">
        <v>2652250</v>
      </c>
      <c r="AY33" s="288">
        <v>2652250</v>
      </c>
      <c r="AZ33" s="288">
        <v>2652250</v>
      </c>
      <c r="BA33" s="288">
        <v>2652250</v>
      </c>
      <c r="BB33" s="299">
        <v>1237716.6666666665</v>
      </c>
      <c r="BC33" s="290">
        <v>0</v>
      </c>
      <c r="BD33" s="264"/>
      <c r="BE33" s="261">
        <v>0</v>
      </c>
      <c r="BF33" s="261">
        <v>0</v>
      </c>
      <c r="BG33" s="261">
        <v>0</v>
      </c>
      <c r="BH33" s="261">
        <v>0</v>
      </c>
      <c r="BI33" s="261">
        <v>0</v>
      </c>
    </row>
    <row r="34" spans="1:63" s="268" customFormat="1" ht="12" x14ac:dyDescent="0.3">
      <c r="A34" s="266">
        <v>2024</v>
      </c>
      <c r="B34" s="262">
        <v>8</v>
      </c>
      <c r="C34" s="263">
        <v>45292</v>
      </c>
      <c r="D34" s="263">
        <v>45535</v>
      </c>
      <c r="E34" s="262" t="s">
        <v>515</v>
      </c>
      <c r="F34" s="263">
        <v>45533</v>
      </c>
      <c r="G34" s="262" t="s">
        <v>516</v>
      </c>
      <c r="H34" s="262" t="s">
        <v>517</v>
      </c>
      <c r="I34" s="266" t="s">
        <v>608</v>
      </c>
      <c r="J34" s="263">
        <v>45532</v>
      </c>
      <c r="K34" s="263">
        <v>45657</v>
      </c>
      <c r="L34" s="262" t="s">
        <v>587</v>
      </c>
      <c r="M34" s="262" t="s">
        <v>520</v>
      </c>
      <c r="N34" s="262" t="s">
        <v>521</v>
      </c>
      <c r="O34" s="301">
        <v>1451</v>
      </c>
      <c r="P34" s="262">
        <v>1919</v>
      </c>
      <c r="Q34" s="266" t="s">
        <v>582</v>
      </c>
      <c r="R34" s="266" t="s">
        <v>523</v>
      </c>
      <c r="S34" s="266" t="s">
        <v>301</v>
      </c>
      <c r="T34" s="262" t="s">
        <v>524</v>
      </c>
      <c r="U34" s="262" t="s">
        <v>525</v>
      </c>
      <c r="V34" s="262" t="s">
        <v>572</v>
      </c>
      <c r="W34" s="262" t="s">
        <v>573</v>
      </c>
      <c r="X34" s="266" t="s">
        <v>528</v>
      </c>
      <c r="Y34" s="262" t="s">
        <v>529</v>
      </c>
      <c r="Z34" s="262" t="s">
        <v>301</v>
      </c>
      <c r="AA34" s="262" t="s">
        <v>346</v>
      </c>
      <c r="AB34" s="262" t="s">
        <v>530</v>
      </c>
      <c r="AC34" s="262" t="s">
        <v>609</v>
      </c>
      <c r="AD34" s="262" t="s">
        <v>532</v>
      </c>
      <c r="AE34" s="262" t="s">
        <v>610</v>
      </c>
      <c r="AF34" s="268" t="s">
        <v>611</v>
      </c>
      <c r="AG34" s="291">
        <v>11935125</v>
      </c>
      <c r="AH34" s="291">
        <v>0</v>
      </c>
      <c r="AI34" s="291">
        <v>0</v>
      </c>
      <c r="AJ34" s="291">
        <v>11935125</v>
      </c>
      <c r="AK34" s="291">
        <v>0</v>
      </c>
      <c r="AL34" s="291">
        <v>11935125</v>
      </c>
      <c r="AM34" s="262">
        <v>5000732051</v>
      </c>
      <c r="AN34" s="262">
        <v>1</v>
      </c>
      <c r="AO34" s="262">
        <v>590346</v>
      </c>
      <c r="AP34" s="262">
        <v>1</v>
      </c>
      <c r="AQ34" s="263">
        <v>45533</v>
      </c>
      <c r="AR34" s="292">
        <v>8232</v>
      </c>
      <c r="AS34" s="293">
        <v>2652250</v>
      </c>
      <c r="AT34" s="294">
        <v>45537</v>
      </c>
      <c r="AU34" s="294">
        <v>45657</v>
      </c>
      <c r="AV34" s="295" t="s">
        <v>267</v>
      </c>
      <c r="AW34" s="296">
        <v>0</v>
      </c>
      <c r="AX34" s="296">
        <v>2563841.6666666665</v>
      </c>
      <c r="AY34" s="296">
        <v>2652250</v>
      </c>
      <c r="AZ34" s="296">
        <v>2652250</v>
      </c>
      <c r="BA34" s="296">
        <v>2652250</v>
      </c>
      <c r="BB34" s="289">
        <v>1414533.3333333333</v>
      </c>
      <c r="BC34" s="297">
        <v>0</v>
      </c>
      <c r="BD34" s="267"/>
      <c r="BE34" s="265">
        <v>11935125</v>
      </c>
      <c r="BF34" s="265">
        <v>11935125</v>
      </c>
      <c r="BG34" s="266">
        <v>0</v>
      </c>
      <c r="BH34" s="266">
        <v>0</v>
      </c>
      <c r="BI34" s="266">
        <v>0</v>
      </c>
    </row>
    <row r="35" spans="1:63" s="268" customFormat="1" ht="12" x14ac:dyDescent="0.3">
      <c r="A35" s="266">
        <v>2024</v>
      </c>
      <c r="B35" s="262">
        <v>8</v>
      </c>
      <c r="C35" s="263">
        <v>45292</v>
      </c>
      <c r="D35" s="263">
        <v>45535</v>
      </c>
      <c r="E35" s="262" t="s">
        <v>515</v>
      </c>
      <c r="F35" s="263">
        <v>45533</v>
      </c>
      <c r="G35" s="262" t="s">
        <v>516</v>
      </c>
      <c r="H35" s="262" t="s">
        <v>517</v>
      </c>
      <c r="I35" s="266" t="s">
        <v>608</v>
      </c>
      <c r="J35" s="263">
        <v>45532</v>
      </c>
      <c r="K35" s="263">
        <v>45657</v>
      </c>
      <c r="L35" s="262" t="s">
        <v>587</v>
      </c>
      <c r="M35" s="262" t="s">
        <v>520</v>
      </c>
      <c r="N35" s="262" t="s">
        <v>521</v>
      </c>
      <c r="O35" s="301">
        <v>1451</v>
      </c>
      <c r="P35" s="262">
        <v>1919</v>
      </c>
      <c r="Q35" s="266" t="s">
        <v>582</v>
      </c>
      <c r="R35" s="266" t="s">
        <v>523</v>
      </c>
      <c r="S35" s="266" t="s">
        <v>301</v>
      </c>
      <c r="T35" s="262" t="s">
        <v>524</v>
      </c>
      <c r="U35" s="262" t="s">
        <v>525</v>
      </c>
      <c r="V35" s="262" t="s">
        <v>572</v>
      </c>
      <c r="W35" s="262" t="s">
        <v>573</v>
      </c>
      <c r="X35" s="266" t="s">
        <v>528</v>
      </c>
      <c r="Y35" s="262" t="s">
        <v>529</v>
      </c>
      <c r="Z35" s="262" t="s">
        <v>301</v>
      </c>
      <c r="AA35" s="262" t="s">
        <v>346</v>
      </c>
      <c r="AB35" s="262" t="s">
        <v>530</v>
      </c>
      <c r="AC35" s="262" t="s">
        <v>609</v>
      </c>
      <c r="AD35" s="262" t="s">
        <v>532</v>
      </c>
      <c r="AE35" s="262" t="s">
        <v>610</v>
      </c>
      <c r="AF35" s="268" t="s">
        <v>611</v>
      </c>
      <c r="AG35" s="291">
        <v>11935125</v>
      </c>
      <c r="AH35" s="291">
        <v>0</v>
      </c>
      <c r="AI35" s="291">
        <v>0</v>
      </c>
      <c r="AJ35" s="291">
        <v>11935125</v>
      </c>
      <c r="AK35" s="291">
        <v>0</v>
      </c>
      <c r="AL35" s="291">
        <v>11935125</v>
      </c>
      <c r="AM35" s="262">
        <v>5000732051</v>
      </c>
      <c r="AN35" s="262">
        <v>2</v>
      </c>
      <c r="AO35" s="262">
        <v>590346</v>
      </c>
      <c r="AP35" s="262">
        <v>2</v>
      </c>
      <c r="AQ35" s="263">
        <v>45533</v>
      </c>
      <c r="AR35" s="292">
        <v>8232</v>
      </c>
      <c r="AS35" s="293">
        <v>2652250</v>
      </c>
      <c r="AT35" s="294">
        <v>45537</v>
      </c>
      <c r="AU35" s="294">
        <v>45657</v>
      </c>
      <c r="AV35" s="295" t="s">
        <v>267</v>
      </c>
      <c r="AW35" s="296">
        <v>0</v>
      </c>
      <c r="AX35" s="296">
        <v>2563841.6666666665</v>
      </c>
      <c r="AY35" s="296">
        <v>2652250</v>
      </c>
      <c r="AZ35" s="296">
        <v>2652250</v>
      </c>
      <c r="BA35" s="296">
        <v>2652250</v>
      </c>
      <c r="BB35" s="289">
        <v>1414533.3333333333</v>
      </c>
      <c r="BC35" s="297">
        <v>0</v>
      </c>
      <c r="BD35" s="267"/>
      <c r="BE35" s="266">
        <v>0</v>
      </c>
      <c r="BF35" s="266">
        <v>0</v>
      </c>
      <c r="BG35" s="266">
        <v>0</v>
      </c>
      <c r="BH35" s="266">
        <v>0</v>
      </c>
      <c r="BI35" s="266">
        <v>0</v>
      </c>
    </row>
    <row r="36" spans="1:63" s="262" customFormat="1" ht="12" x14ac:dyDescent="0.3">
      <c r="A36" s="261">
        <v>2024</v>
      </c>
      <c r="B36" s="262">
        <v>8</v>
      </c>
      <c r="C36" s="263">
        <v>45292</v>
      </c>
      <c r="D36" s="263">
        <v>45535</v>
      </c>
      <c r="E36" s="262" t="s">
        <v>515</v>
      </c>
      <c r="F36" s="263">
        <v>45534</v>
      </c>
      <c r="G36" s="262" t="s">
        <v>516</v>
      </c>
      <c r="H36" s="262" t="s">
        <v>517</v>
      </c>
      <c r="I36" s="261" t="s">
        <v>612</v>
      </c>
      <c r="J36" s="263">
        <v>45534</v>
      </c>
      <c r="K36" s="263">
        <v>45657</v>
      </c>
      <c r="L36" s="262" t="s">
        <v>613</v>
      </c>
      <c r="M36" s="262" t="s">
        <v>520</v>
      </c>
      <c r="N36" s="262" t="s">
        <v>521</v>
      </c>
      <c r="O36" s="301">
        <v>1445</v>
      </c>
      <c r="P36" s="262">
        <v>1931</v>
      </c>
      <c r="Q36" s="261" t="s">
        <v>571</v>
      </c>
      <c r="R36" s="261" t="s">
        <v>523</v>
      </c>
      <c r="S36" s="261" t="s">
        <v>301</v>
      </c>
      <c r="T36" s="262" t="s">
        <v>524</v>
      </c>
      <c r="U36" s="262" t="s">
        <v>525</v>
      </c>
      <c r="V36" s="262" t="s">
        <v>572</v>
      </c>
      <c r="W36" s="262" t="s">
        <v>573</v>
      </c>
      <c r="X36" s="261" t="s">
        <v>528</v>
      </c>
      <c r="Y36" s="262" t="s">
        <v>529</v>
      </c>
      <c r="Z36" s="262" t="s">
        <v>301</v>
      </c>
      <c r="AA36" s="262" t="s">
        <v>346</v>
      </c>
      <c r="AB36" s="262" t="s">
        <v>530</v>
      </c>
      <c r="AC36" s="262" t="s">
        <v>614</v>
      </c>
      <c r="AD36" s="262" t="s">
        <v>532</v>
      </c>
      <c r="AE36" s="262" t="s">
        <v>615</v>
      </c>
      <c r="AF36" s="262" t="s">
        <v>616</v>
      </c>
      <c r="AG36" s="283">
        <v>11935125</v>
      </c>
      <c r="AH36" s="283">
        <v>0</v>
      </c>
      <c r="AI36" s="283">
        <v>0</v>
      </c>
      <c r="AJ36" s="283">
        <v>11935125</v>
      </c>
      <c r="AK36" s="283">
        <v>0</v>
      </c>
      <c r="AL36" s="283">
        <v>11935125</v>
      </c>
      <c r="AM36" s="262">
        <v>5000732801</v>
      </c>
      <c r="AN36" s="262">
        <v>1</v>
      </c>
      <c r="AO36" s="262">
        <v>590327</v>
      </c>
      <c r="AP36" s="262">
        <v>1</v>
      </c>
      <c r="AQ36" s="263">
        <v>45534</v>
      </c>
      <c r="AR36" s="284">
        <v>8232</v>
      </c>
      <c r="AS36" s="285">
        <v>2652250</v>
      </c>
      <c r="AT36" s="286">
        <v>45537</v>
      </c>
      <c r="AU36" s="286">
        <v>45657</v>
      </c>
      <c r="AV36" s="287" t="s">
        <v>267</v>
      </c>
      <c r="AW36" s="288">
        <v>0</v>
      </c>
      <c r="AX36" s="288">
        <v>2563841.6666666665</v>
      </c>
      <c r="AY36" s="288">
        <v>2652250</v>
      </c>
      <c r="AZ36" s="288">
        <v>2652250</v>
      </c>
      <c r="BA36" s="288">
        <v>2652250</v>
      </c>
      <c r="BB36" s="299">
        <v>1414533.3333333333</v>
      </c>
      <c r="BC36" s="290">
        <v>0</v>
      </c>
      <c r="BD36" s="264"/>
      <c r="BE36" s="265">
        <v>11935125</v>
      </c>
      <c r="BF36" s="265">
        <v>11935125</v>
      </c>
      <c r="BG36" s="261">
        <v>0</v>
      </c>
      <c r="BH36" s="261">
        <v>0</v>
      </c>
      <c r="BI36" s="261">
        <v>0</v>
      </c>
    </row>
    <row r="37" spans="1:63" s="262" customFormat="1" ht="12" x14ac:dyDescent="0.3">
      <c r="A37" s="261">
        <v>2024</v>
      </c>
      <c r="B37" s="262">
        <v>8</v>
      </c>
      <c r="C37" s="263">
        <v>45292</v>
      </c>
      <c r="D37" s="263">
        <v>45535</v>
      </c>
      <c r="E37" s="262" t="s">
        <v>515</v>
      </c>
      <c r="F37" s="263">
        <v>45534</v>
      </c>
      <c r="G37" s="262" t="s">
        <v>516</v>
      </c>
      <c r="H37" s="262" t="s">
        <v>517</v>
      </c>
      <c r="I37" s="261" t="s">
        <v>612</v>
      </c>
      <c r="J37" s="263">
        <v>45534</v>
      </c>
      <c r="K37" s="263">
        <v>45657</v>
      </c>
      <c r="L37" s="262" t="s">
        <v>613</v>
      </c>
      <c r="M37" s="262" t="s">
        <v>520</v>
      </c>
      <c r="N37" s="262" t="s">
        <v>521</v>
      </c>
      <c r="O37" s="301">
        <v>1445</v>
      </c>
      <c r="P37" s="262">
        <v>1931</v>
      </c>
      <c r="Q37" s="261" t="s">
        <v>571</v>
      </c>
      <c r="R37" s="261" t="s">
        <v>523</v>
      </c>
      <c r="S37" s="261" t="s">
        <v>301</v>
      </c>
      <c r="T37" s="262" t="s">
        <v>524</v>
      </c>
      <c r="U37" s="262" t="s">
        <v>525</v>
      </c>
      <c r="V37" s="262" t="s">
        <v>572</v>
      </c>
      <c r="W37" s="262" t="s">
        <v>573</v>
      </c>
      <c r="X37" s="261" t="s">
        <v>528</v>
      </c>
      <c r="Y37" s="262" t="s">
        <v>529</v>
      </c>
      <c r="Z37" s="262" t="s">
        <v>301</v>
      </c>
      <c r="AA37" s="262" t="s">
        <v>346</v>
      </c>
      <c r="AB37" s="262" t="s">
        <v>530</v>
      </c>
      <c r="AC37" s="262" t="s">
        <v>614</v>
      </c>
      <c r="AD37" s="262" t="s">
        <v>532</v>
      </c>
      <c r="AE37" s="262" t="s">
        <v>615</v>
      </c>
      <c r="AF37" s="262" t="s">
        <v>616</v>
      </c>
      <c r="AG37" s="283">
        <v>11935125</v>
      </c>
      <c r="AH37" s="283">
        <v>0</v>
      </c>
      <c r="AI37" s="283">
        <v>0</v>
      </c>
      <c r="AJ37" s="283">
        <v>11935125</v>
      </c>
      <c r="AK37" s="283">
        <v>0</v>
      </c>
      <c r="AL37" s="283">
        <v>11935125</v>
      </c>
      <c r="AM37" s="262">
        <v>5000732801</v>
      </c>
      <c r="AN37" s="262">
        <v>2</v>
      </c>
      <c r="AO37" s="262">
        <v>590327</v>
      </c>
      <c r="AP37" s="262">
        <v>2</v>
      </c>
      <c r="AQ37" s="263">
        <v>45534</v>
      </c>
      <c r="AR37" s="284">
        <v>8232</v>
      </c>
      <c r="AS37" s="285">
        <v>2652250</v>
      </c>
      <c r="AT37" s="286">
        <v>45537</v>
      </c>
      <c r="AU37" s="286">
        <v>45657</v>
      </c>
      <c r="AV37" s="287" t="s">
        <v>267</v>
      </c>
      <c r="AW37" s="288">
        <v>0</v>
      </c>
      <c r="AX37" s="288">
        <v>2563841.6666666665</v>
      </c>
      <c r="AY37" s="288">
        <v>2652250</v>
      </c>
      <c r="AZ37" s="288">
        <v>2652250</v>
      </c>
      <c r="BA37" s="288">
        <v>2652250</v>
      </c>
      <c r="BB37" s="299">
        <v>1414533.3333333333</v>
      </c>
      <c r="BC37" s="290">
        <v>0</v>
      </c>
      <c r="BD37" s="264"/>
      <c r="BE37" s="261">
        <v>0</v>
      </c>
      <c r="BF37" s="261">
        <v>0</v>
      </c>
      <c r="BG37" s="261">
        <v>0</v>
      </c>
      <c r="BH37" s="261">
        <v>0</v>
      </c>
      <c r="BI37" s="261">
        <v>0</v>
      </c>
    </row>
    <row r="39" spans="1:63" x14ac:dyDescent="0.3">
      <c r="BJ39" s="304">
        <f>+Proyecto!C6</f>
        <v>463421869</v>
      </c>
      <c r="BK39" s="305" t="s">
        <v>619</v>
      </c>
    </row>
    <row r="40" spans="1:63" s="262" customFormat="1" ht="12" x14ac:dyDescent="0.3">
      <c r="A40" s="261"/>
      <c r="I40" s="261"/>
      <c r="O40" s="301"/>
      <c r="Q40" s="261"/>
      <c r="R40" s="261"/>
      <c r="S40" s="261"/>
      <c r="X40" s="261"/>
      <c r="AF40" s="261">
        <v>8232</v>
      </c>
      <c r="AG40" s="269">
        <f t="shared" ref="AG40:AL40" si="0">+AG2+AG3+AG4+AG5+AG6+AG7+AG8+AG9+AG10+AG11+AG12+AG13+AG14+AG15+AG16+AG17+AG18+AG19+AG20+AG21+AG22+AG23+AG24+AG25+AG26+AG27+AG28+AG29+AG30+AG31+AG32+AG33+AG34+AG35+AG36+AG37</f>
        <v>463392500</v>
      </c>
      <c r="AH40" s="269">
        <f t="shared" si="0"/>
        <v>0</v>
      </c>
      <c r="AI40" s="269">
        <f t="shared" si="0"/>
        <v>0</v>
      </c>
      <c r="AJ40" s="269">
        <f t="shared" si="0"/>
        <v>463392500</v>
      </c>
      <c r="AK40" s="269">
        <f t="shared" si="0"/>
        <v>0</v>
      </c>
      <c r="AL40" s="269">
        <f t="shared" si="0"/>
        <v>463392500</v>
      </c>
      <c r="AR40" s="270"/>
      <c r="AS40" s="271"/>
      <c r="AT40" s="272"/>
      <c r="AU40" s="272"/>
      <c r="AV40" s="261"/>
      <c r="AW40" s="269">
        <f t="shared" ref="AW40:BC40" si="1">+AW2+AW3+AW4+AW5+AW6+AW7+AW8+AW9+AW10+AW11+AW12+AW13+AW14+AW15+AW16+AW17+AW18+AW19+AW20+AW21+AW22+AW23+AW24+AW25+AW26+AW27+AW28+AW29+AW30+AW31+AW32+AW33+AW34+AW35+AW36+AW37</f>
        <v>37696433.333333343</v>
      </c>
      <c r="AX40" s="269">
        <f t="shared" si="1"/>
        <v>103247733.33333336</v>
      </c>
      <c r="AY40" s="269">
        <f t="shared" si="1"/>
        <v>103955000</v>
      </c>
      <c r="AZ40" s="269">
        <f t="shared" si="1"/>
        <v>103955000</v>
      </c>
      <c r="BA40" s="269">
        <f t="shared" si="1"/>
        <v>88690666.666666657</v>
      </c>
      <c r="BB40" s="269">
        <f t="shared" si="1"/>
        <v>25847666.66666666</v>
      </c>
      <c r="BC40" s="269">
        <f t="shared" si="1"/>
        <v>0</v>
      </c>
      <c r="BD40" s="261">
        <v>8232</v>
      </c>
      <c r="BE40" s="269">
        <f>+BE2+BE3+BE4+BE5+BE6+BE7+BE8+BE9+BE10+BE11+BE12+BE13+BE14+BE15+BE16+BE17+BE18+BE19+BE20+BE21+BE22+BE23+BE24+BE25+BE26+BE27+BE28+BE29+BE30+BE31+BE32+BE33+BE34+BE35+BE36+BE37</f>
        <v>178540050</v>
      </c>
      <c r="BF40" s="269">
        <f>+BF2+BF3+BF4+BF5+BF6+BF7+BF8+BF9+BF10+BF11+BF12+BF13+BF14+BF15+BF16+BF17+BF18+BF19+BF20+BF21+BF22+BF23+BF24+BF25+BF26+BF27+BF28+BF29+BF30+BF31+BF32+BF33+BF34+BF35+BF36+BF37</f>
        <v>178540050</v>
      </c>
      <c r="BG40" s="269">
        <f>+BG2+BG3+BG4+BG5+BG6+BG7+BG8+BG9+BG10+BG11+BG12+BG13+BG14+BG15+BG16+BG17+BG18+BG19+BG20+BG21+BG22+BG23+BG24+BG25+BG26+BG27+BG28+BG29+BG30+BG31+BG32+BG33+BG34+BG35+BG36+BG37</f>
        <v>106312400</v>
      </c>
      <c r="BH40" s="269">
        <f>+BH2+BH3+BH4+BH5+BH6+BH7+BH8+BH9+BH10+BH11+BH12+BH13+BH14+BH15+BH16+BH17+BH18+BH19+BH20+BH21+BH22+BH23+BH24+BH25+BH26+BH27+BH28+BH29+BH30+BH31+BH32+BH33+BH34+BH35+BH36+BH37</f>
        <v>0</v>
      </c>
      <c r="BI40" s="269">
        <f>+BI2+BI3+BI4+BI5+BI6+BI7+BI8+BI9+BI10+BI11+BI12+BI13+BI14+BI15+BI16+BI17+BI18+BI19+BI20+BI21+BI22+BI23+BI24+BI25+BI26+BI27+BI28+BI29+BI30+BI31+BI32+BI33+BI34+BI35+BI36+BI37</f>
        <v>0</v>
      </c>
      <c r="BJ40" s="273">
        <f>+BE40+BF40+BG40</f>
        <v>463392500</v>
      </c>
      <c r="BK40" s="262" t="s">
        <v>620</v>
      </c>
    </row>
    <row r="41" spans="1:63" x14ac:dyDescent="0.3">
      <c r="BJ41" s="275">
        <f>+BJ39-BJ40</f>
        <v>29369</v>
      </c>
      <c r="BK41" s="274" t="s">
        <v>621</v>
      </c>
    </row>
    <row r="42" spans="1:63" x14ac:dyDescent="0.3">
      <c r="BJ42" s="275">
        <f>+BB40</f>
        <v>25847666.66666666</v>
      </c>
      <c r="BK42" s="274" t="s">
        <v>622</v>
      </c>
    </row>
    <row r="44" spans="1:63" x14ac:dyDescent="0.3">
      <c r="BE44" s="303" t="s">
        <v>618</v>
      </c>
      <c r="BF44" s="275">
        <f>+BF18+BF20+BF22+BF24+BF26+BF28+BF30+BF32+BF34+BF36</f>
        <v>119351250</v>
      </c>
      <c r="BJ44" s="306">
        <f>+BJ40/BJ39</f>
        <v>0.99993662577887532</v>
      </c>
    </row>
    <row r="45" spans="1:63" x14ac:dyDescent="0.3">
      <c r="BJ45" s="274">
        <f>(BJ41+BJ42)/BJ39</f>
        <v>5.5839047308029958E-2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4140625" defaultRowHeight="14.4" x14ac:dyDescent="0.3"/>
  <cols>
    <col min="1" max="1" width="15.88671875" customWidth="1"/>
    <col min="2" max="2" width="70.5546875" customWidth="1"/>
    <col min="3" max="3" width="45.88671875" customWidth="1"/>
    <col min="4" max="4" width="77.88671875" customWidth="1"/>
    <col min="5" max="5" width="15.5546875" customWidth="1"/>
    <col min="6" max="6" width="53.5546875" customWidth="1"/>
    <col min="7" max="7" width="32.88671875" style="7" customWidth="1"/>
    <col min="8" max="8" width="19" style="2" customWidth="1"/>
    <col min="9" max="9" width="29.44140625" style="2" customWidth="1"/>
    <col min="10" max="10" width="36.33203125" style="2" customWidth="1"/>
  </cols>
  <sheetData>
    <row r="1" spans="1:10" ht="26.4" x14ac:dyDescent="0.3">
      <c r="A1" s="9" t="s">
        <v>303</v>
      </c>
      <c r="B1" s="9" t="s">
        <v>14</v>
      </c>
      <c r="C1" s="9" t="s">
        <v>304</v>
      </c>
      <c r="D1" s="9" t="s">
        <v>305</v>
      </c>
      <c r="E1" s="9" t="s">
        <v>306</v>
      </c>
      <c r="F1" s="10" t="s">
        <v>307</v>
      </c>
      <c r="G1" s="10" t="s">
        <v>86</v>
      </c>
      <c r="H1" s="10" t="s">
        <v>308</v>
      </c>
      <c r="I1" s="10" t="s">
        <v>308</v>
      </c>
      <c r="J1" s="10" t="s">
        <v>215</v>
      </c>
    </row>
    <row r="2" spans="1:10" x14ac:dyDescent="0.3">
      <c r="A2" s="11"/>
      <c r="B2" s="11"/>
      <c r="C2" s="11"/>
      <c r="D2" s="11"/>
      <c r="E2" s="11"/>
      <c r="F2" s="12"/>
      <c r="G2" s="3" t="s">
        <v>309</v>
      </c>
      <c r="H2" s="8" t="s">
        <v>310</v>
      </c>
      <c r="I2" s="8" t="s">
        <v>311</v>
      </c>
      <c r="J2" s="8" t="s">
        <v>312</v>
      </c>
    </row>
    <row r="3" spans="1:10" x14ac:dyDescent="0.3">
      <c r="A3" s="8" t="s">
        <v>313</v>
      </c>
      <c r="B3" s="14" t="s">
        <v>314</v>
      </c>
      <c r="C3" s="13" t="s">
        <v>315</v>
      </c>
      <c r="D3" s="8" t="s">
        <v>316</v>
      </c>
      <c r="E3" s="8" t="s">
        <v>317</v>
      </c>
      <c r="F3" s="8" t="s">
        <v>318</v>
      </c>
      <c r="G3" s="8" t="s">
        <v>319</v>
      </c>
      <c r="H3" s="8" t="s">
        <v>320</v>
      </c>
      <c r="I3" s="8" t="s">
        <v>321</v>
      </c>
      <c r="J3" s="8" t="s">
        <v>224</v>
      </c>
    </row>
    <row r="4" spans="1:10" x14ac:dyDescent="0.3">
      <c r="A4" s="8" t="s">
        <v>322</v>
      </c>
      <c r="B4" s="14" t="s">
        <v>323</v>
      </c>
      <c r="C4" s="13" t="s">
        <v>324</v>
      </c>
      <c r="D4" s="8" t="s">
        <v>325</v>
      </c>
      <c r="E4" s="8" t="s">
        <v>326</v>
      </c>
      <c r="F4" s="8" t="s">
        <v>327</v>
      </c>
      <c r="G4" s="8" t="s">
        <v>328</v>
      </c>
      <c r="H4" s="8" t="s">
        <v>264</v>
      </c>
      <c r="I4" s="8" t="s">
        <v>329</v>
      </c>
      <c r="J4" s="8" t="s">
        <v>219</v>
      </c>
    </row>
    <row r="5" spans="1:10" x14ac:dyDescent="0.3">
      <c r="A5" s="8" t="s">
        <v>133</v>
      </c>
      <c r="B5" s="14" t="s">
        <v>330</v>
      </c>
      <c r="C5" s="13" t="s">
        <v>331</v>
      </c>
      <c r="D5" s="8" t="s">
        <v>332</v>
      </c>
      <c r="E5" s="8" t="s">
        <v>333</v>
      </c>
      <c r="F5" s="8" t="s">
        <v>334</v>
      </c>
      <c r="G5" s="8" t="s">
        <v>335</v>
      </c>
      <c r="H5" s="8" t="s">
        <v>273</v>
      </c>
      <c r="I5" s="8" t="s">
        <v>336</v>
      </c>
      <c r="J5" s="8" t="s">
        <v>220</v>
      </c>
    </row>
    <row r="6" spans="1:10" x14ac:dyDescent="0.3">
      <c r="A6" s="8" t="s">
        <v>337</v>
      </c>
      <c r="B6" s="14" t="s">
        <v>338</v>
      </c>
      <c r="C6" s="13" t="s">
        <v>339</v>
      </c>
      <c r="D6" s="8" t="s">
        <v>340</v>
      </c>
      <c r="E6" s="8" t="s">
        <v>341</v>
      </c>
      <c r="F6" s="8" t="s">
        <v>301</v>
      </c>
      <c r="G6" s="8" t="s">
        <v>342</v>
      </c>
      <c r="H6" s="8"/>
      <c r="I6" s="8" t="s">
        <v>343</v>
      </c>
      <c r="J6" s="8" t="s">
        <v>221</v>
      </c>
    </row>
    <row r="7" spans="1:10" x14ac:dyDescent="0.3">
      <c r="A7" s="8"/>
      <c r="B7" s="14" t="s">
        <v>134</v>
      </c>
      <c r="C7" s="13" t="s">
        <v>344</v>
      </c>
      <c r="D7" s="8" t="s">
        <v>345</v>
      </c>
      <c r="E7" s="8" t="s">
        <v>346</v>
      </c>
      <c r="F7" s="8" t="s">
        <v>347</v>
      </c>
      <c r="G7" s="8" t="s">
        <v>348</v>
      </c>
      <c r="H7" s="8"/>
      <c r="I7" s="8" t="s">
        <v>230</v>
      </c>
      <c r="J7" s="8" t="s">
        <v>222</v>
      </c>
    </row>
    <row r="8" spans="1:10" x14ac:dyDescent="0.3">
      <c r="A8" s="8"/>
      <c r="B8" s="14" t="s">
        <v>349</v>
      </c>
      <c r="C8" s="13" t="s">
        <v>350</v>
      </c>
      <c r="D8" s="8" t="s">
        <v>132</v>
      </c>
      <c r="E8" s="8" t="s">
        <v>351</v>
      </c>
      <c r="F8" s="8" t="s">
        <v>352</v>
      </c>
      <c r="G8" s="8" t="s">
        <v>353</v>
      </c>
      <c r="H8" s="8"/>
      <c r="I8" s="8"/>
      <c r="J8" s="8"/>
    </row>
    <row r="9" spans="1:10" x14ac:dyDescent="0.3">
      <c r="C9" s="13" t="s">
        <v>354</v>
      </c>
      <c r="D9" s="8" t="s">
        <v>355</v>
      </c>
      <c r="E9" s="8"/>
      <c r="F9" s="8"/>
      <c r="G9" s="8" t="s">
        <v>356</v>
      </c>
    </row>
    <row r="10" spans="1:10" x14ac:dyDescent="0.3">
      <c r="C10" s="13" t="s">
        <v>357</v>
      </c>
      <c r="D10" s="8" t="s">
        <v>358</v>
      </c>
      <c r="E10" s="8"/>
      <c r="F10" s="8"/>
      <c r="G10" s="8" t="s">
        <v>359</v>
      </c>
    </row>
    <row r="11" spans="1:10" x14ac:dyDescent="0.3">
      <c r="C11" s="13" t="s">
        <v>360</v>
      </c>
      <c r="D11" s="8" t="s">
        <v>361</v>
      </c>
      <c r="E11" s="8"/>
      <c r="F11" s="8"/>
      <c r="G11" s="8" t="s">
        <v>362</v>
      </c>
    </row>
    <row r="12" spans="1:10" x14ac:dyDescent="0.3">
      <c r="C12" s="13" t="s">
        <v>363</v>
      </c>
      <c r="D12" s="8" t="s">
        <v>364</v>
      </c>
      <c r="E12" s="8"/>
      <c r="F12" s="8"/>
      <c r="G12" s="8" t="s">
        <v>365</v>
      </c>
    </row>
    <row r="13" spans="1:10" x14ac:dyDescent="0.3">
      <c r="C13" s="13" t="s">
        <v>366</v>
      </c>
      <c r="D13" s="8" t="s">
        <v>367</v>
      </c>
      <c r="E13" s="8"/>
      <c r="F13" s="8"/>
      <c r="G13" s="8" t="s">
        <v>368</v>
      </c>
    </row>
    <row r="14" spans="1:10" x14ac:dyDescent="0.3">
      <c r="B14" s="1"/>
      <c r="C14" s="13" t="s">
        <v>369</v>
      </c>
      <c r="D14" s="8" t="s">
        <v>370</v>
      </c>
      <c r="E14" s="8"/>
      <c r="F14" s="8"/>
      <c r="G14" s="8" t="s">
        <v>371</v>
      </c>
    </row>
    <row r="15" spans="1:10" x14ac:dyDescent="0.3">
      <c r="B15" s="1"/>
      <c r="C15" s="13" t="s">
        <v>135</v>
      </c>
      <c r="D15" s="8" t="s">
        <v>372</v>
      </c>
      <c r="E15" s="8"/>
      <c r="F15" s="8"/>
      <c r="G15" s="8" t="s">
        <v>298</v>
      </c>
    </row>
    <row r="16" spans="1:10" x14ac:dyDescent="0.3">
      <c r="C16" s="13" t="s">
        <v>373</v>
      </c>
      <c r="D16" s="8"/>
      <c r="E16" s="1"/>
      <c r="G16" s="5"/>
    </row>
    <row r="17" spans="2:7" x14ac:dyDescent="0.3">
      <c r="C17" s="13" t="s">
        <v>374</v>
      </c>
      <c r="D17" s="8"/>
      <c r="E17" s="1"/>
      <c r="G17" s="5"/>
    </row>
    <row r="18" spans="2:7" x14ac:dyDescent="0.3">
      <c r="C18" s="13" t="s">
        <v>375</v>
      </c>
      <c r="D18" s="8"/>
      <c r="E18" s="1"/>
      <c r="G18" s="5"/>
    </row>
    <row r="19" spans="2:7" x14ac:dyDescent="0.3">
      <c r="C19" s="13" t="s">
        <v>376</v>
      </c>
      <c r="D19" s="8"/>
      <c r="E19" s="1"/>
      <c r="G19" s="5"/>
    </row>
    <row r="20" spans="2:7" x14ac:dyDescent="0.3">
      <c r="B20" s="1"/>
      <c r="C20" s="13" t="s">
        <v>377</v>
      </c>
      <c r="D20" s="8"/>
      <c r="E20" s="1"/>
      <c r="G20" s="5"/>
    </row>
    <row r="21" spans="2:7" x14ac:dyDescent="0.3">
      <c r="E21" s="1"/>
      <c r="G21" s="5"/>
    </row>
    <row r="22" spans="2:7" x14ac:dyDescent="0.3">
      <c r="E22" s="1"/>
      <c r="G22" s="5"/>
    </row>
    <row r="23" spans="2:7" x14ac:dyDescent="0.3">
      <c r="G23" s="5"/>
    </row>
    <row r="24" spans="2:7" x14ac:dyDescent="0.3">
      <c r="G24" s="6" t="s">
        <v>378</v>
      </c>
    </row>
    <row r="25" spans="2:7" x14ac:dyDescent="0.3">
      <c r="G25" s="4" t="s">
        <v>379</v>
      </c>
    </row>
    <row r="26" spans="2:7" x14ac:dyDescent="0.3">
      <c r="G26" s="4" t="s">
        <v>380</v>
      </c>
    </row>
    <row r="27" spans="2:7" x14ac:dyDescent="0.3">
      <c r="G27" s="4" t="s">
        <v>381</v>
      </c>
    </row>
    <row r="28" spans="2:7" x14ac:dyDescent="0.3">
      <c r="G28" s="4" t="s">
        <v>382</v>
      </c>
    </row>
    <row r="29" spans="2:7" x14ac:dyDescent="0.3">
      <c r="G29" s="4" t="s">
        <v>383</v>
      </c>
    </row>
    <row r="30" spans="2:7" x14ac:dyDescent="0.3">
      <c r="G30" s="4" t="s">
        <v>384</v>
      </c>
    </row>
    <row r="31" spans="2:7" x14ac:dyDescent="0.3">
      <c r="G31" s="4" t="s">
        <v>385</v>
      </c>
    </row>
    <row r="32" spans="2:7" x14ac:dyDescent="0.3">
      <c r="G32" s="4" t="s">
        <v>386</v>
      </c>
    </row>
    <row r="33" spans="7:7" x14ac:dyDescent="0.3">
      <c r="G33" s="4" t="s">
        <v>387</v>
      </c>
    </row>
    <row r="34" spans="7:7" x14ac:dyDescent="0.3">
      <c r="G34" s="4" t="s">
        <v>388</v>
      </c>
    </row>
    <row r="35" spans="7:7" x14ac:dyDescent="0.3">
      <c r="G35" s="4" t="s">
        <v>389</v>
      </c>
    </row>
    <row r="36" spans="7:7" x14ac:dyDescent="0.3">
      <c r="G36" s="4" t="s">
        <v>390</v>
      </c>
    </row>
    <row r="37" spans="7:7" x14ac:dyDescent="0.3">
      <c r="G37" s="4" t="s">
        <v>391</v>
      </c>
    </row>
    <row r="38" spans="7:7" x14ac:dyDescent="0.3">
      <c r="G38" s="4" t="s">
        <v>392</v>
      </c>
    </row>
    <row r="39" spans="7:7" x14ac:dyDescent="0.3">
      <c r="G39" s="4" t="s">
        <v>393</v>
      </c>
    </row>
    <row r="40" spans="7:7" x14ac:dyDescent="0.3">
      <c r="G40" s="4" t="s">
        <v>394</v>
      </c>
    </row>
    <row r="41" spans="7:7" x14ac:dyDescent="0.3">
      <c r="G41" s="4" t="s">
        <v>395</v>
      </c>
    </row>
    <row r="42" spans="7:7" x14ac:dyDescent="0.3">
      <c r="G42" s="4" t="s">
        <v>396</v>
      </c>
    </row>
    <row r="43" spans="7:7" x14ac:dyDescent="0.3">
      <c r="G43" s="4" t="s">
        <v>397</v>
      </c>
    </row>
    <row r="44" spans="7:7" x14ac:dyDescent="0.3">
      <c r="G44" s="4" t="s">
        <v>398</v>
      </c>
    </row>
    <row r="45" spans="7:7" x14ac:dyDescent="0.3">
      <c r="G45" s="4" t="s">
        <v>399</v>
      </c>
    </row>
    <row r="46" spans="7:7" x14ac:dyDescent="0.3">
      <c r="G46" s="4" t="s">
        <v>400</v>
      </c>
    </row>
    <row r="47" spans="7:7" x14ac:dyDescent="0.3">
      <c r="G47" s="4" t="s">
        <v>401</v>
      </c>
    </row>
    <row r="48" spans="7:7" x14ac:dyDescent="0.3">
      <c r="G48" s="4" t="s">
        <v>402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www.w3.org/XML/1998/namespace"/>
    <ds:schemaRef ds:uri="http://purl.org/dc/terms/"/>
    <ds:schemaRef ds:uri="bd95ef6b-5990-4b10-bd7a-7cb80e941752"/>
    <ds:schemaRef ds:uri="http://schemas.microsoft.com/office/2006/metadata/propertie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9513e6b-6f73-4b24-b485-ecfb1dade5a0"/>
  </ds:schemaRefs>
</ds:datastoreItem>
</file>

<file path=customXml/itemProps3.xml><?xml version="1.0" encoding="utf-8"?>
<ds:datastoreItem xmlns:ds="http://schemas.openxmlformats.org/officeDocument/2006/customXml" ds:itemID="{9365C084-69AC-4143-AF11-7391BF4084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Instructivo</vt:lpstr>
      <vt:lpstr>Meta.1</vt:lpstr>
      <vt:lpstr>Meta.2</vt:lpstr>
      <vt:lpstr>Meta.3</vt:lpstr>
      <vt:lpstr>Hoja1</vt:lpstr>
      <vt:lpstr>Indicadores PA</vt:lpstr>
      <vt:lpstr>Territorialización PA</vt:lpstr>
      <vt:lpstr>Control de Cambios</vt:lpstr>
      <vt:lpstr>Proyecto</vt:lpstr>
      <vt:lpstr>ago.8232.SCPI</vt:lpstr>
      <vt:lpstr>listas</vt:lpstr>
      <vt:lpstr>'Indicadores PA'!Área_de_impresión</vt:lpstr>
      <vt:lpstr>Meta.1!Área_de_impresión</vt:lpstr>
      <vt:lpstr>Meta.2!Área_de_impresión</vt:lpstr>
      <vt:lpstr>Meta.3!Área_de_impresión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dcterms:created xsi:type="dcterms:W3CDTF">2011-04-26T22:16:52Z</dcterms:created>
  <dcterms:modified xsi:type="dcterms:W3CDTF">2024-09-13T16:48:51Z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